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gw\OneDrive\work_2016\0000_Hybrid_2nd\Industry\"/>
    </mc:Choice>
  </mc:AlternateContent>
  <bookViews>
    <workbookView xWindow="0" yWindow="0" windowWidth="28800" windowHeight="12420" firstSheet="1" activeTab="2"/>
  </bookViews>
  <sheets>
    <sheet name="산업분류_원본" sheetId="2" r:id="rId1"/>
    <sheet name="KSIC_Balance_CGE_2010 (3digit)" sheetId="5" r:id="rId2"/>
    <sheet name="KSIC_Balance_CGE_2010(4+digit)" sheetId="21" r:id="rId3"/>
    <sheet name="KSIC_석유소분류_2010" sheetId="18" r:id="rId4"/>
    <sheet name="KSIC_Census_2010" sheetId="6" r:id="rId5"/>
  </sheets>
  <definedNames>
    <definedName name="_xlnm._FilterDatabase" localSheetId="1" hidden="1">'KSIC_Balance_CGE_2010 (3digit)'!$A$6:$BB$614</definedName>
    <definedName name="_xlnm._FilterDatabase" localSheetId="2" hidden="1">'KSIC_Balance_CGE_2010(4+digit)'!$A$1:$W$589</definedName>
  </definedNames>
  <calcPr calcId="171027"/>
</workbook>
</file>

<file path=xl/calcChain.xml><?xml version="1.0" encoding="utf-8"?>
<calcChain xmlns="http://schemas.openxmlformats.org/spreadsheetml/2006/main">
  <c r="Q272" i="21" l="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71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91" i="2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404" i="21"/>
  <c r="P405" i="21"/>
  <c r="P406" i="21"/>
  <c r="P407" i="21"/>
  <c r="P408" i="21"/>
  <c r="P409" i="21"/>
  <c r="P410" i="21"/>
  <c r="P411" i="21"/>
  <c r="P412" i="21"/>
  <c r="P413" i="21"/>
  <c r="P414" i="21"/>
  <c r="P415" i="21"/>
  <c r="P416" i="21"/>
  <c r="P417" i="21"/>
  <c r="P418" i="21"/>
  <c r="P419" i="21"/>
  <c r="P420" i="21"/>
  <c r="P421" i="21"/>
  <c r="P422" i="21"/>
  <c r="P423" i="21"/>
  <c r="P424" i="21"/>
  <c r="P425" i="21"/>
  <c r="P426" i="21"/>
  <c r="P427" i="21"/>
  <c r="P428" i="21"/>
  <c r="P429" i="21"/>
  <c r="P430" i="21"/>
  <c r="P431" i="21"/>
  <c r="P432" i="21"/>
  <c r="P433" i="21"/>
  <c r="P434" i="21"/>
  <c r="P435" i="21"/>
  <c r="P436" i="21"/>
  <c r="P437" i="21"/>
  <c r="P438" i="21"/>
  <c r="P439" i="21"/>
  <c r="P440" i="21"/>
  <c r="P441" i="21"/>
  <c r="P442" i="21"/>
  <c r="P443" i="21"/>
  <c r="P444" i="21"/>
  <c r="P445" i="21"/>
  <c r="P446" i="21"/>
  <c r="P447" i="21"/>
  <c r="P448" i="21"/>
  <c r="P449" i="21"/>
  <c r="P450" i="21"/>
  <c r="P451" i="21"/>
  <c r="P452" i="21"/>
  <c r="P453" i="21"/>
  <c r="P454" i="21"/>
  <c r="P455" i="21"/>
  <c r="P456" i="21"/>
  <c r="P457" i="21"/>
  <c r="P458" i="21"/>
  <c r="P459" i="21"/>
  <c r="P460" i="21"/>
  <c r="P461" i="21"/>
  <c r="P462" i="21"/>
  <c r="P463" i="21"/>
  <c r="P464" i="21"/>
  <c r="P465" i="21"/>
  <c r="P466" i="21"/>
  <c r="P467" i="21"/>
  <c r="P468" i="21"/>
  <c r="P469" i="21"/>
  <c r="P470" i="21"/>
  <c r="P471" i="21"/>
  <c r="P472" i="21"/>
  <c r="P473" i="21"/>
  <c r="P474" i="21"/>
  <c r="P475" i="21"/>
  <c r="P476" i="21"/>
  <c r="P477" i="21"/>
  <c r="P478" i="21"/>
  <c r="P479" i="21"/>
  <c r="P480" i="21"/>
  <c r="P481" i="21"/>
  <c r="P482" i="21"/>
  <c r="P483" i="21"/>
  <c r="P484" i="21"/>
  <c r="P485" i="21"/>
  <c r="P486" i="21"/>
  <c r="P487" i="21"/>
  <c r="P488" i="21"/>
  <c r="P489" i="21"/>
  <c r="P490" i="21"/>
  <c r="P491" i="21"/>
  <c r="P492" i="21"/>
  <c r="P493" i="21"/>
  <c r="P494" i="21"/>
  <c r="P495" i="21"/>
  <c r="P496" i="21"/>
  <c r="P497" i="21"/>
  <c r="P498" i="21"/>
  <c r="P499" i="21"/>
  <c r="P500" i="21"/>
  <c r="P501" i="21"/>
  <c r="P502" i="21"/>
  <c r="P503" i="21"/>
  <c r="P504" i="21"/>
  <c r="P505" i="21"/>
  <c r="P506" i="21"/>
  <c r="P507" i="21"/>
  <c r="P508" i="21"/>
  <c r="P509" i="21"/>
  <c r="P510" i="21"/>
  <c r="P511" i="21"/>
  <c r="P512" i="21"/>
  <c r="P513" i="21"/>
  <c r="P514" i="21"/>
  <c r="P515" i="21"/>
  <c r="P516" i="21"/>
  <c r="P517" i="21"/>
  <c r="P518" i="21"/>
  <c r="P519" i="21"/>
  <c r="P520" i="21"/>
  <c r="P521" i="21"/>
  <c r="P522" i="21"/>
  <c r="P523" i="21"/>
  <c r="P524" i="21"/>
  <c r="P525" i="21"/>
  <c r="P526" i="21"/>
  <c r="P527" i="21"/>
  <c r="P528" i="21"/>
  <c r="P529" i="21"/>
  <c r="P530" i="21"/>
  <c r="P531" i="21"/>
  <c r="P532" i="21"/>
  <c r="P533" i="21"/>
  <c r="P534" i="21"/>
  <c r="P535" i="21"/>
  <c r="P536" i="21"/>
  <c r="P537" i="21"/>
  <c r="P538" i="21"/>
  <c r="P539" i="21"/>
  <c r="P540" i="21"/>
  <c r="P541" i="21"/>
  <c r="P542" i="21"/>
  <c r="P543" i="21"/>
  <c r="P544" i="21"/>
  <c r="P545" i="21"/>
  <c r="P546" i="21"/>
  <c r="P547" i="21"/>
  <c r="P548" i="21"/>
  <c r="P549" i="21"/>
  <c r="P550" i="21"/>
  <c r="P551" i="21"/>
  <c r="P552" i="21"/>
  <c r="P553" i="21"/>
  <c r="P554" i="21"/>
  <c r="P555" i="21"/>
  <c r="P556" i="21"/>
  <c r="P557" i="21"/>
  <c r="P558" i="21"/>
  <c r="P559" i="21"/>
  <c r="P560" i="21"/>
  <c r="P561" i="21"/>
  <c r="P562" i="21"/>
  <c r="P563" i="21"/>
  <c r="P564" i="21"/>
  <c r="P565" i="21"/>
  <c r="P566" i="21"/>
  <c r="P567" i="21"/>
  <c r="P568" i="21"/>
  <c r="P569" i="21"/>
  <c r="P570" i="21"/>
  <c r="P571" i="21"/>
  <c r="P572" i="21"/>
  <c r="P573" i="21"/>
  <c r="P574" i="21"/>
  <c r="P575" i="21"/>
  <c r="P576" i="21"/>
  <c r="P577" i="21"/>
  <c r="P578" i="21"/>
  <c r="P579" i="21"/>
  <c r="P580" i="21"/>
  <c r="P581" i="21"/>
  <c r="P582" i="21"/>
  <c r="P583" i="21"/>
  <c r="P584" i="21"/>
  <c r="P585" i="21"/>
  <c r="P586" i="21"/>
  <c r="P587" i="21"/>
  <c r="P588" i="21"/>
  <c r="P589" i="21"/>
  <c r="P2" i="21"/>
  <c r="V77" i="18" l="1"/>
  <c r="W77" i="18"/>
  <c r="W6" i="18" s="1"/>
  <c r="X77" i="18"/>
  <c r="X6" i="18" s="1"/>
  <c r="X5" i="18" s="1"/>
  <c r="Y77" i="18"/>
  <c r="Z77" i="18"/>
  <c r="Z6" i="18" s="1"/>
  <c r="Z5" i="18" s="1"/>
  <c r="AA77" i="18"/>
  <c r="AA6" i="18" s="1"/>
  <c r="AB77" i="18"/>
  <c r="AB6" i="18" s="1"/>
  <c r="AB5" i="18" s="1"/>
  <c r="AC77" i="18"/>
  <c r="AC6" i="18" s="1"/>
  <c r="AD77" i="18"/>
  <c r="AF77" i="18"/>
  <c r="AF6" i="18" s="1"/>
  <c r="AG77" i="18"/>
  <c r="AI77" i="18"/>
  <c r="AI6" i="18" s="1"/>
  <c r="AJ77" i="18"/>
  <c r="AJ6" i="18" s="1"/>
  <c r="AK77" i="18"/>
  <c r="AK6" i="18" s="1"/>
  <c r="AL77" i="18"/>
  <c r="AL6" i="18" s="1"/>
  <c r="AL5" i="18" s="1"/>
  <c r="AM77" i="18"/>
  <c r="AM6" i="18" s="1"/>
  <c r="AN77" i="18"/>
  <c r="AO77" i="18"/>
  <c r="AO6" i="18" s="1"/>
  <c r="AG6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T42" i="18"/>
  <c r="AK7" i="18"/>
  <c r="AL7" i="18"/>
  <c r="AM7" i="18"/>
  <c r="AN7" i="18"/>
  <c r="AO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N6" i="18"/>
  <c r="Y6" i="18"/>
  <c r="Y5" i="18" s="1"/>
  <c r="AD6" i="18"/>
  <c r="V6" i="18"/>
  <c r="U611" i="18"/>
  <c r="V611" i="18"/>
  <c r="W611" i="18"/>
  <c r="X611" i="18"/>
  <c r="Y611" i="18"/>
  <c r="Z611" i="18"/>
  <c r="AA611" i="18"/>
  <c r="AB611" i="18"/>
  <c r="AC611" i="18"/>
  <c r="AD611" i="18"/>
  <c r="AE611" i="18"/>
  <c r="AF611" i="18"/>
  <c r="AG611" i="18"/>
  <c r="AH611" i="18"/>
  <c r="AI611" i="18"/>
  <c r="AJ611" i="18"/>
  <c r="AK611" i="18"/>
  <c r="AL611" i="18"/>
  <c r="AM611" i="18"/>
  <c r="AN611" i="18"/>
  <c r="AO611" i="18"/>
  <c r="T611" i="18"/>
  <c r="AO631" i="18"/>
  <c r="AN631" i="18"/>
  <c r="AM631" i="18"/>
  <c r="AL631" i="18"/>
  <c r="AK631" i="18"/>
  <c r="AJ631" i="18"/>
  <c r="AI631" i="18"/>
  <c r="AG631" i="18"/>
  <c r="AF631" i="18"/>
  <c r="W631" i="18"/>
  <c r="W5" i="18" s="1"/>
  <c r="X631" i="18"/>
  <c r="Y631" i="18"/>
  <c r="Z631" i="18"/>
  <c r="AA631" i="18"/>
  <c r="AA5" i="18" s="1"/>
  <c r="AB631" i="18"/>
  <c r="AC631" i="18"/>
  <c r="AD631" i="18"/>
  <c r="V631" i="18"/>
  <c r="AO649" i="18"/>
  <c r="AN649" i="18"/>
  <c r="AM649" i="18"/>
  <c r="AL649" i="18"/>
  <c r="AK649" i="18"/>
  <c r="AJ649" i="18"/>
  <c r="AI649" i="18"/>
  <c r="AG649" i="18"/>
  <c r="AF649" i="18"/>
  <c r="W649" i="18"/>
  <c r="X649" i="18"/>
  <c r="Y649" i="18"/>
  <c r="Z649" i="18"/>
  <c r="AA649" i="18"/>
  <c r="AB649" i="18"/>
  <c r="AC649" i="18"/>
  <c r="AD649" i="18"/>
  <c r="V649" i="18"/>
  <c r="AW77" i="18"/>
  <c r="AV77" i="18"/>
  <c r="AU77" i="18"/>
  <c r="AU6" i="18" s="1"/>
  <c r="AU5" i="18" s="1"/>
  <c r="AT77" i="18"/>
  <c r="AT6" i="18" s="1"/>
  <c r="AT5" i="18" s="1"/>
  <c r="AS77" i="18"/>
  <c r="AS6" i="18" s="1"/>
  <c r="AS5" i="18" s="1"/>
  <c r="AR77" i="18"/>
  <c r="AR6" i="18" s="1"/>
  <c r="AR5" i="18" s="1"/>
  <c r="AQ77" i="18"/>
  <c r="AQ6" i="18" s="1"/>
  <c r="AQ5" i="18" s="1"/>
  <c r="AP77" i="18"/>
  <c r="AP6" i="18" s="1"/>
  <c r="AP5" i="18" s="1"/>
  <c r="S77" i="18"/>
  <c r="S6" i="18" s="1"/>
  <c r="S5" i="18" s="1"/>
  <c r="R77" i="18"/>
  <c r="R6" i="18" s="1"/>
  <c r="R5" i="18" s="1"/>
  <c r="Q77" i="18"/>
  <c r="Q6" i="18" s="1"/>
  <c r="P77" i="18"/>
  <c r="O77" i="18"/>
  <c r="O6" i="18" s="1"/>
  <c r="N77" i="18"/>
  <c r="M77" i="18"/>
  <c r="AV5" i="18"/>
  <c r="P5" i="18"/>
  <c r="AG5" i="18" l="1"/>
  <c r="U631" i="18"/>
  <c r="T631" i="18" s="1"/>
  <c r="AO5" i="18"/>
  <c r="AF5" i="18"/>
  <c r="AD5" i="18"/>
  <c r="AJ5" i="18"/>
  <c r="AH631" i="18"/>
  <c r="V5" i="18"/>
  <c r="AK5" i="18"/>
  <c r="AN5" i="18"/>
  <c r="AM5" i="18"/>
  <c r="AI5" i="18"/>
  <c r="AC5" i="18"/>
  <c r="AE631" i="18"/>
  <c r="AH649" i="18"/>
  <c r="U649" i="18"/>
  <c r="AE649" i="18"/>
  <c r="AH77" i="18"/>
  <c r="AE77" i="18"/>
  <c r="U77" i="18"/>
  <c r="O5" i="18"/>
  <c r="N5" i="18" s="1"/>
  <c r="N6" i="18"/>
  <c r="M6" i="18" s="1"/>
  <c r="Q5" i="18"/>
  <c r="AW5" i="5"/>
  <c r="Q5" i="5"/>
  <c r="T649" i="18" l="1"/>
  <c r="AH6" i="18"/>
  <c r="AH5" i="18" s="1"/>
  <c r="T77" i="18"/>
  <c r="AE6" i="18"/>
  <c r="AE5" i="18" s="1"/>
  <c r="U6" i="18"/>
  <c r="U5" i="18" s="1"/>
  <c r="M5" i="18"/>
  <c r="T6" i="18" l="1"/>
  <c r="T5" i="18" s="1"/>
  <c r="AN51" i="6" l="1"/>
  <c r="AN42" i="6" s="1"/>
  <c r="AF60" i="6"/>
  <c r="AE60" i="6"/>
  <c r="AF51" i="6"/>
  <c r="AE51" i="6"/>
  <c r="Z51" i="6"/>
  <c r="V51" i="6"/>
  <c r="W51" i="6"/>
  <c r="U51" i="6"/>
  <c r="AE46" i="6"/>
  <c r="AF46" i="6"/>
  <c r="W46" i="6"/>
  <c r="AF43" i="6"/>
  <c r="AE43" i="6"/>
  <c r="Z43" i="6"/>
  <c r="W43" i="6"/>
  <c r="V43" i="6"/>
  <c r="AC60" i="6"/>
  <c r="AB60" i="6"/>
  <c r="AA60" i="6"/>
  <c r="Z60" i="6"/>
  <c r="Y60" i="6"/>
  <c r="X60" i="6"/>
  <c r="W60" i="6"/>
  <c r="V60" i="6"/>
  <c r="U60" i="6"/>
  <c r="AC51" i="6"/>
  <c r="AB51" i="6"/>
  <c r="AA51" i="6"/>
  <c r="Y51" i="6"/>
  <c r="X51" i="6"/>
  <c r="AC46" i="6"/>
  <c r="AB46" i="6"/>
  <c r="AA46" i="6"/>
  <c r="Z46" i="6"/>
  <c r="Y46" i="6"/>
  <c r="X46" i="6"/>
  <c r="V46" i="6"/>
  <c r="U46" i="6"/>
  <c r="X43" i="6"/>
  <c r="Y43" i="6"/>
  <c r="AA43" i="6"/>
  <c r="AB43" i="6"/>
  <c r="AC43" i="6"/>
  <c r="U43" i="6"/>
  <c r="AV42" i="6"/>
  <c r="AV34" i="6"/>
  <c r="AO42" i="6"/>
  <c r="AP42" i="6"/>
  <c r="AQ42" i="6"/>
  <c r="AR42" i="6"/>
  <c r="AS42" i="6"/>
  <c r="AT42" i="6"/>
  <c r="AU42" i="6"/>
  <c r="AM42" i="6"/>
  <c r="AL42" i="6"/>
  <c r="AK42" i="6"/>
  <c r="AJ42" i="6"/>
  <c r="AI42" i="6"/>
  <c r="AH42" i="6"/>
  <c r="R42" i="6"/>
  <c r="Q42" i="6"/>
  <c r="O42" i="6"/>
  <c r="N42" i="6"/>
  <c r="AP34" i="6"/>
  <c r="AU34" i="6"/>
  <c r="AT34" i="6"/>
  <c r="AS34" i="6"/>
  <c r="AR34" i="6"/>
  <c r="AQ34" i="6"/>
  <c r="AO34" i="6"/>
  <c r="AN34" i="6"/>
  <c r="AM34" i="6"/>
  <c r="AL34" i="6"/>
  <c r="AK34" i="6"/>
  <c r="AJ34" i="6"/>
  <c r="AI34" i="6"/>
  <c r="AH34" i="6"/>
  <c r="R34" i="6"/>
  <c r="Q34" i="6"/>
  <c r="O34" i="6"/>
  <c r="N34" i="6"/>
  <c r="AO5" i="6"/>
  <c r="AP5" i="6"/>
  <c r="AQ5" i="6"/>
  <c r="AR5" i="6"/>
  <c r="AS5" i="6"/>
  <c r="AT5" i="6"/>
  <c r="AU5" i="6"/>
  <c r="AV5" i="6"/>
  <c r="AN5" i="6"/>
  <c r="AM5" i="6"/>
  <c r="AL5" i="6"/>
  <c r="AK5" i="6"/>
  <c r="AJ5" i="6"/>
  <c r="AI5" i="6"/>
  <c r="AH5" i="6"/>
  <c r="R5" i="6"/>
  <c r="Q5" i="6"/>
  <c r="O5" i="6"/>
  <c r="N5" i="6"/>
  <c r="AF36" i="6"/>
  <c r="AF35" i="6"/>
  <c r="AF34" i="6" s="1"/>
  <c r="AE35" i="6"/>
  <c r="AE36" i="6"/>
  <c r="AC36" i="6"/>
  <c r="AB36" i="6"/>
  <c r="AA36" i="6"/>
  <c r="AC35" i="6"/>
  <c r="AB35" i="6"/>
  <c r="AA35" i="6"/>
  <c r="Z35" i="6"/>
  <c r="Z36" i="6"/>
  <c r="Y35" i="6"/>
  <c r="Y36" i="6"/>
  <c r="X35" i="6"/>
  <c r="X36" i="6"/>
  <c r="W35" i="6"/>
  <c r="W36" i="6"/>
  <c r="V35" i="6"/>
  <c r="V36" i="6"/>
  <c r="U35" i="6"/>
  <c r="U36" i="6"/>
  <c r="Z7" i="6"/>
  <c r="Y7" i="6"/>
  <c r="X7" i="6"/>
  <c r="W7" i="6"/>
  <c r="V7" i="6"/>
  <c r="U7" i="6"/>
  <c r="AA7" i="6"/>
  <c r="AB7" i="6"/>
  <c r="AC7" i="6"/>
  <c r="AF7" i="6"/>
  <c r="AF5" i="6" s="1"/>
  <c r="AE7" i="6"/>
  <c r="AE5" i="6" s="1"/>
  <c r="Z6" i="6"/>
  <c r="AA6" i="6"/>
  <c r="AA5" i="6" s="1"/>
  <c r="AB6" i="6"/>
  <c r="AC6" i="6"/>
  <c r="Y6" i="6"/>
  <c r="X6" i="6"/>
  <c r="X5" i="6" s="1"/>
  <c r="W6" i="6"/>
  <c r="V6" i="6"/>
  <c r="U6" i="6"/>
  <c r="AG5" i="6" l="1"/>
  <c r="P5" i="6"/>
  <c r="AF42" i="6"/>
  <c r="AE42" i="6"/>
  <c r="V34" i="6"/>
  <c r="X34" i="6"/>
  <c r="Z34" i="6"/>
  <c r="U5" i="6"/>
  <c r="Y5" i="6"/>
  <c r="AD5" i="6"/>
  <c r="AC34" i="6"/>
  <c r="P34" i="6"/>
  <c r="AE34" i="6"/>
  <c r="AB5" i="6"/>
  <c r="Z5" i="6"/>
  <c r="U34" i="6"/>
  <c r="Y34" i="6"/>
  <c r="AG34" i="6"/>
  <c r="W5" i="6"/>
  <c r="M5" i="6"/>
  <c r="L5" i="6" s="1"/>
  <c r="M42" i="6"/>
  <c r="AA34" i="6"/>
  <c r="V5" i="6"/>
  <c r="AC5" i="6"/>
  <c r="W34" i="6"/>
  <c r="AB34" i="6"/>
  <c r="M34" i="6"/>
  <c r="P42" i="6"/>
  <c r="AD34" i="6"/>
  <c r="V42" i="6"/>
  <c r="Z42" i="6"/>
  <c r="Y42" i="6"/>
  <c r="AC42" i="6"/>
  <c r="AB42" i="6"/>
  <c r="AG42" i="6"/>
  <c r="U42" i="6"/>
  <c r="X42" i="6"/>
  <c r="AA42" i="6"/>
  <c r="W42" i="6"/>
  <c r="AD42" i="6" l="1"/>
  <c r="T34" i="6"/>
  <c r="S34" i="6" s="1"/>
  <c r="L34" i="6"/>
  <c r="T5" i="6"/>
  <c r="S5" i="6" s="1"/>
  <c r="L42" i="6"/>
  <c r="T42" i="6"/>
  <c r="S42" i="6" s="1"/>
  <c r="O75" i="5"/>
  <c r="P75" i="5"/>
  <c r="P6" i="5" s="1"/>
  <c r="P5" i="5" s="1"/>
  <c r="Q75" i="5"/>
  <c r="R75" i="5"/>
  <c r="R6" i="5" s="1"/>
  <c r="S75" i="5"/>
  <c r="S6" i="5" s="1"/>
  <c r="S5" i="5" s="1"/>
  <c r="T75" i="5"/>
  <c r="T6" i="5" s="1"/>
  <c r="T5" i="5" s="1"/>
  <c r="U75" i="5"/>
  <c r="U6" i="5" s="1"/>
  <c r="V75" i="5"/>
  <c r="V6" i="5" s="1"/>
  <c r="W75" i="5"/>
  <c r="W6" i="5" s="1"/>
  <c r="W5" i="5" s="1"/>
  <c r="X75" i="5"/>
  <c r="X6" i="5" s="1"/>
  <c r="X5" i="5" s="1"/>
  <c r="Y75" i="5"/>
  <c r="Y6" i="5" s="1"/>
  <c r="Y5" i="5" s="1"/>
  <c r="Z75" i="5"/>
  <c r="Z6" i="5" s="1"/>
  <c r="Z5" i="5" s="1"/>
  <c r="AA75" i="5"/>
  <c r="AA6" i="5" s="1"/>
  <c r="AA5" i="5" s="1"/>
  <c r="AB75" i="5"/>
  <c r="AB6" i="5" s="1"/>
  <c r="AB5" i="5" s="1"/>
  <c r="AC75" i="5"/>
  <c r="AC6" i="5" s="1"/>
  <c r="AC5" i="5" s="1"/>
  <c r="AD75" i="5"/>
  <c r="AD6" i="5" s="1"/>
  <c r="AD5" i="5" s="1"/>
  <c r="AE75" i="5"/>
  <c r="AE6" i="5" s="1"/>
  <c r="AE5" i="5" s="1"/>
  <c r="AF75" i="5"/>
  <c r="AF6" i="5" s="1"/>
  <c r="AG75" i="5"/>
  <c r="AG6" i="5" s="1"/>
  <c r="AG5" i="5" s="1"/>
  <c r="AH75" i="5"/>
  <c r="AH6" i="5" s="1"/>
  <c r="AH5" i="5" s="1"/>
  <c r="AI75" i="5"/>
  <c r="AI6" i="5" s="1"/>
  <c r="AJ75" i="5"/>
  <c r="AJ6" i="5" s="1"/>
  <c r="AJ5" i="5" s="1"/>
  <c r="AK75" i="5"/>
  <c r="AK6" i="5" s="1"/>
  <c r="AK5" i="5" s="1"/>
  <c r="AL75" i="5"/>
  <c r="AL6" i="5" s="1"/>
  <c r="AL5" i="5" s="1"/>
  <c r="AM75" i="5"/>
  <c r="AM6" i="5" s="1"/>
  <c r="AM5" i="5" s="1"/>
  <c r="AN75" i="5"/>
  <c r="AN6" i="5" s="1"/>
  <c r="AN5" i="5" s="1"/>
  <c r="AO75" i="5"/>
  <c r="AO6" i="5" s="1"/>
  <c r="AO5" i="5" s="1"/>
  <c r="AP75" i="5"/>
  <c r="AP6" i="5" s="1"/>
  <c r="AP5" i="5" s="1"/>
  <c r="AQ75" i="5"/>
  <c r="AQ6" i="5" s="1"/>
  <c r="AQ5" i="5" s="1"/>
  <c r="AR75" i="5"/>
  <c r="AR6" i="5" s="1"/>
  <c r="AR5" i="5" s="1"/>
  <c r="AS75" i="5"/>
  <c r="AS6" i="5" s="1"/>
  <c r="AS5" i="5" s="1"/>
  <c r="AT75" i="5"/>
  <c r="AT6" i="5" s="1"/>
  <c r="AT5" i="5" s="1"/>
  <c r="AU75" i="5"/>
  <c r="AU6" i="5" s="1"/>
  <c r="AU5" i="5" s="1"/>
  <c r="AV75" i="5"/>
  <c r="AV6" i="5" s="1"/>
  <c r="AV5" i="5" s="1"/>
  <c r="AW75" i="5"/>
  <c r="AX75" i="5"/>
  <c r="N75" i="5"/>
  <c r="R5" i="5" l="1"/>
  <c r="AI5" i="5"/>
  <c r="O5" i="5"/>
  <c r="O6" i="5"/>
  <c r="N6" i="5" s="1"/>
  <c r="V5" i="5"/>
  <c r="AF5" i="5"/>
  <c r="M7" i="6"/>
  <c r="P7" i="6"/>
  <c r="T7" i="6"/>
  <c r="AD7" i="6"/>
  <c r="AG7" i="6"/>
  <c r="M8" i="6"/>
  <c r="P8" i="6"/>
  <c r="T8" i="6"/>
  <c r="AD8" i="6"/>
  <c r="AG8" i="6"/>
  <c r="M9" i="6"/>
  <c r="P9" i="6"/>
  <c r="T9" i="6"/>
  <c r="AD9" i="6"/>
  <c r="AG9" i="6"/>
  <c r="M10" i="6"/>
  <c r="P10" i="6"/>
  <c r="L10" i="6" s="1"/>
  <c r="T10" i="6"/>
  <c r="AD10" i="6"/>
  <c r="AG10" i="6"/>
  <c r="M11" i="6"/>
  <c r="P11" i="6"/>
  <c r="T11" i="6"/>
  <c r="AD11" i="6"/>
  <c r="AG11" i="6"/>
  <c r="M12" i="6"/>
  <c r="P12" i="6"/>
  <c r="T12" i="6"/>
  <c r="AD12" i="6"/>
  <c r="AG12" i="6"/>
  <c r="M13" i="6"/>
  <c r="P13" i="6"/>
  <c r="T13" i="6"/>
  <c r="AD13" i="6"/>
  <c r="AG13" i="6"/>
  <c r="M14" i="6"/>
  <c r="P14" i="6"/>
  <c r="T14" i="6"/>
  <c r="AD14" i="6"/>
  <c r="AG14" i="6"/>
  <c r="M15" i="6"/>
  <c r="P15" i="6"/>
  <c r="T15" i="6"/>
  <c r="AD15" i="6"/>
  <c r="AG15" i="6"/>
  <c r="M16" i="6"/>
  <c r="P16" i="6"/>
  <c r="T16" i="6"/>
  <c r="AD16" i="6"/>
  <c r="AG16" i="6"/>
  <c r="M17" i="6"/>
  <c r="P17" i="6"/>
  <c r="T17" i="6"/>
  <c r="AD17" i="6"/>
  <c r="AG17" i="6"/>
  <c r="M18" i="6"/>
  <c r="P18" i="6"/>
  <c r="T18" i="6"/>
  <c r="AD18" i="6"/>
  <c r="AG18" i="6"/>
  <c r="M19" i="6"/>
  <c r="P19" i="6"/>
  <c r="T19" i="6"/>
  <c r="AD19" i="6"/>
  <c r="AG19" i="6"/>
  <c r="M20" i="6"/>
  <c r="P20" i="6"/>
  <c r="T20" i="6"/>
  <c r="AD20" i="6"/>
  <c r="AG20" i="6"/>
  <c r="M21" i="6"/>
  <c r="P21" i="6"/>
  <c r="T21" i="6"/>
  <c r="AD21" i="6"/>
  <c r="AG21" i="6"/>
  <c r="M22" i="6"/>
  <c r="P22" i="6"/>
  <c r="T22" i="6"/>
  <c r="AD22" i="6"/>
  <c r="AG22" i="6"/>
  <c r="M23" i="6"/>
  <c r="P23" i="6"/>
  <c r="T23" i="6"/>
  <c r="AD23" i="6"/>
  <c r="AG23" i="6"/>
  <c r="M24" i="6"/>
  <c r="P24" i="6"/>
  <c r="T24" i="6"/>
  <c r="AD24" i="6"/>
  <c r="AG24" i="6"/>
  <c r="M25" i="6"/>
  <c r="P25" i="6"/>
  <c r="T25" i="6"/>
  <c r="AD25" i="6"/>
  <c r="AG25" i="6"/>
  <c r="M26" i="6"/>
  <c r="P26" i="6"/>
  <c r="T26" i="6"/>
  <c r="AD26" i="6"/>
  <c r="AG26" i="6"/>
  <c r="M27" i="6"/>
  <c r="P27" i="6"/>
  <c r="T27" i="6"/>
  <c r="AD27" i="6"/>
  <c r="AG27" i="6"/>
  <c r="M28" i="6"/>
  <c r="P28" i="6"/>
  <c r="T28" i="6"/>
  <c r="AD28" i="6"/>
  <c r="AG28" i="6"/>
  <c r="M29" i="6"/>
  <c r="P29" i="6"/>
  <c r="T29" i="6"/>
  <c r="AD29" i="6"/>
  <c r="AG29" i="6"/>
  <c r="M30" i="6"/>
  <c r="P30" i="6"/>
  <c r="T30" i="6"/>
  <c r="AD30" i="6"/>
  <c r="AG30" i="6"/>
  <c r="M31" i="6"/>
  <c r="P31" i="6"/>
  <c r="T31" i="6"/>
  <c r="AD31" i="6"/>
  <c r="AG31" i="6"/>
  <c r="M32" i="6"/>
  <c r="P32" i="6"/>
  <c r="T32" i="6"/>
  <c r="AD32" i="6"/>
  <c r="AG32" i="6"/>
  <c r="M33" i="6"/>
  <c r="P33" i="6"/>
  <c r="T33" i="6"/>
  <c r="AD33" i="6"/>
  <c r="AG33" i="6"/>
  <c r="M35" i="6"/>
  <c r="P35" i="6"/>
  <c r="T35" i="6"/>
  <c r="AD35" i="6"/>
  <c r="AG35" i="6"/>
  <c r="M36" i="6"/>
  <c r="P36" i="6"/>
  <c r="T36" i="6"/>
  <c r="AD36" i="6"/>
  <c r="AG36" i="6"/>
  <c r="M37" i="6"/>
  <c r="P37" i="6"/>
  <c r="T37" i="6"/>
  <c r="AD37" i="6"/>
  <c r="AG37" i="6"/>
  <c r="M38" i="6"/>
  <c r="P38" i="6"/>
  <c r="T38" i="6"/>
  <c r="AD38" i="6"/>
  <c r="AG38" i="6"/>
  <c r="M39" i="6"/>
  <c r="P39" i="6"/>
  <c r="T39" i="6"/>
  <c r="AD39" i="6"/>
  <c r="AG39" i="6"/>
  <c r="M40" i="6"/>
  <c r="P40" i="6"/>
  <c r="T40" i="6"/>
  <c r="AD40" i="6"/>
  <c r="AG40" i="6"/>
  <c r="M41" i="6"/>
  <c r="P41" i="6"/>
  <c r="T41" i="6"/>
  <c r="AD41" i="6"/>
  <c r="AG41" i="6"/>
  <c r="M43" i="6"/>
  <c r="P43" i="6"/>
  <c r="T43" i="6"/>
  <c r="AD43" i="6"/>
  <c r="AG43" i="6"/>
  <c r="M44" i="6"/>
  <c r="P44" i="6"/>
  <c r="T44" i="6"/>
  <c r="AD44" i="6"/>
  <c r="AG44" i="6"/>
  <c r="M45" i="6"/>
  <c r="P45" i="6"/>
  <c r="T45" i="6"/>
  <c r="AD45" i="6"/>
  <c r="AG45" i="6"/>
  <c r="M46" i="6"/>
  <c r="P46" i="6"/>
  <c r="T46" i="6"/>
  <c r="AD46" i="6"/>
  <c r="AG46" i="6"/>
  <c r="M47" i="6"/>
  <c r="P47" i="6"/>
  <c r="T47" i="6"/>
  <c r="AD47" i="6"/>
  <c r="AG47" i="6"/>
  <c r="M48" i="6"/>
  <c r="P48" i="6"/>
  <c r="T48" i="6"/>
  <c r="AD48" i="6"/>
  <c r="AG48" i="6"/>
  <c r="M49" i="6"/>
  <c r="P49" i="6"/>
  <c r="T49" i="6"/>
  <c r="AD49" i="6"/>
  <c r="AG49" i="6"/>
  <c r="M50" i="6"/>
  <c r="P50" i="6"/>
  <c r="T50" i="6"/>
  <c r="AD50" i="6"/>
  <c r="AG50" i="6"/>
  <c r="M51" i="6"/>
  <c r="P51" i="6"/>
  <c r="T51" i="6"/>
  <c r="AD51" i="6"/>
  <c r="AG51" i="6"/>
  <c r="M52" i="6"/>
  <c r="P52" i="6"/>
  <c r="T52" i="6"/>
  <c r="AD52" i="6"/>
  <c r="AG52" i="6"/>
  <c r="M53" i="6"/>
  <c r="P53" i="6"/>
  <c r="T53" i="6"/>
  <c r="AD53" i="6"/>
  <c r="AG53" i="6"/>
  <c r="M54" i="6"/>
  <c r="P54" i="6"/>
  <c r="T54" i="6"/>
  <c r="AD54" i="6"/>
  <c r="AG54" i="6"/>
  <c r="M55" i="6"/>
  <c r="P55" i="6"/>
  <c r="T55" i="6"/>
  <c r="AD55" i="6"/>
  <c r="AG55" i="6"/>
  <c r="M56" i="6"/>
  <c r="P56" i="6"/>
  <c r="T56" i="6"/>
  <c r="AD56" i="6"/>
  <c r="AG56" i="6"/>
  <c r="M57" i="6"/>
  <c r="P57" i="6"/>
  <c r="T57" i="6"/>
  <c r="AD57" i="6"/>
  <c r="AG57" i="6"/>
  <c r="M58" i="6"/>
  <c r="P58" i="6"/>
  <c r="T58" i="6"/>
  <c r="AD58" i="6"/>
  <c r="AG58" i="6"/>
  <c r="M59" i="6"/>
  <c r="P59" i="6"/>
  <c r="T59" i="6"/>
  <c r="AD59" i="6"/>
  <c r="AG59" i="6"/>
  <c r="M60" i="6"/>
  <c r="P60" i="6"/>
  <c r="T60" i="6"/>
  <c r="AD60" i="6"/>
  <c r="AG60" i="6"/>
  <c r="M61" i="6"/>
  <c r="P61" i="6"/>
  <c r="T61" i="6"/>
  <c r="AD61" i="6"/>
  <c r="AG61" i="6"/>
  <c r="M62" i="6"/>
  <c r="P62" i="6"/>
  <c r="T62" i="6"/>
  <c r="AD62" i="6"/>
  <c r="AG62" i="6"/>
  <c r="M63" i="6"/>
  <c r="P63" i="6"/>
  <c r="T63" i="6"/>
  <c r="AD63" i="6"/>
  <c r="AG63" i="6"/>
  <c r="M64" i="6"/>
  <c r="P64" i="6"/>
  <c r="T64" i="6"/>
  <c r="AD64" i="6"/>
  <c r="AG64" i="6"/>
  <c r="M65" i="6"/>
  <c r="P65" i="6"/>
  <c r="T65" i="6"/>
  <c r="AD65" i="6"/>
  <c r="AG65" i="6"/>
  <c r="M66" i="6"/>
  <c r="P66" i="6"/>
  <c r="T66" i="6"/>
  <c r="AD66" i="6"/>
  <c r="AG66" i="6"/>
  <c r="M67" i="6"/>
  <c r="P67" i="6"/>
  <c r="T67" i="6"/>
  <c r="AD67" i="6"/>
  <c r="AG67" i="6"/>
  <c r="M68" i="6"/>
  <c r="P68" i="6"/>
  <c r="T68" i="6"/>
  <c r="AD68" i="6"/>
  <c r="AG68" i="6"/>
  <c r="M69" i="6"/>
  <c r="P69" i="6"/>
  <c r="T69" i="6"/>
  <c r="AD69" i="6"/>
  <c r="AG69" i="6"/>
  <c r="M70" i="6"/>
  <c r="P70" i="6"/>
  <c r="T70" i="6"/>
  <c r="AD70" i="6"/>
  <c r="AG70" i="6"/>
  <c r="M71" i="6"/>
  <c r="P71" i="6"/>
  <c r="T71" i="6"/>
  <c r="AD71" i="6"/>
  <c r="AG71" i="6"/>
  <c r="M72" i="6"/>
  <c r="P72" i="6"/>
  <c r="T72" i="6"/>
  <c r="AD72" i="6"/>
  <c r="AG72" i="6"/>
  <c r="M73" i="6"/>
  <c r="P73" i="6"/>
  <c r="T73" i="6"/>
  <c r="AD73" i="6"/>
  <c r="AG73" i="6"/>
  <c r="M74" i="6"/>
  <c r="P74" i="6"/>
  <c r="T74" i="6"/>
  <c r="AD74" i="6"/>
  <c r="AG74" i="6"/>
  <c r="M75" i="6"/>
  <c r="P75" i="6"/>
  <c r="T75" i="6"/>
  <c r="AD75" i="6"/>
  <c r="AG75" i="6"/>
  <c r="M76" i="6"/>
  <c r="P76" i="6"/>
  <c r="T76" i="6"/>
  <c r="AD76" i="6"/>
  <c r="AG76" i="6"/>
  <c r="M79" i="6"/>
  <c r="P79" i="6"/>
  <c r="T79" i="6"/>
  <c r="AD79" i="6"/>
  <c r="AG79" i="6"/>
  <c r="M80" i="6"/>
  <c r="P80" i="6"/>
  <c r="T80" i="6"/>
  <c r="AD80" i="6"/>
  <c r="AG80" i="6"/>
  <c r="M81" i="6"/>
  <c r="P81" i="6"/>
  <c r="T81" i="6"/>
  <c r="AD81" i="6"/>
  <c r="AG81" i="6"/>
  <c r="M82" i="6"/>
  <c r="P82" i="6"/>
  <c r="T82" i="6"/>
  <c r="AD82" i="6"/>
  <c r="AG82" i="6"/>
  <c r="M83" i="6"/>
  <c r="P83" i="6"/>
  <c r="T83" i="6"/>
  <c r="AD83" i="6"/>
  <c r="AG83" i="6"/>
  <c r="M84" i="6"/>
  <c r="P84" i="6"/>
  <c r="T84" i="6"/>
  <c r="AD84" i="6"/>
  <c r="AG84" i="6"/>
  <c r="M85" i="6"/>
  <c r="P85" i="6"/>
  <c r="T85" i="6"/>
  <c r="AD85" i="6"/>
  <c r="AG85" i="6"/>
  <c r="M86" i="6"/>
  <c r="P86" i="6"/>
  <c r="T86" i="6"/>
  <c r="AD86" i="6"/>
  <c r="AG86" i="6"/>
  <c r="M87" i="6"/>
  <c r="P87" i="6"/>
  <c r="T87" i="6"/>
  <c r="AD87" i="6"/>
  <c r="AG87" i="6"/>
  <c r="M88" i="6"/>
  <c r="P88" i="6"/>
  <c r="T88" i="6"/>
  <c r="AD88" i="6"/>
  <c r="AG88" i="6"/>
  <c r="M89" i="6"/>
  <c r="P89" i="6"/>
  <c r="T89" i="6"/>
  <c r="AD89" i="6"/>
  <c r="AG89" i="6"/>
  <c r="M90" i="6"/>
  <c r="P90" i="6"/>
  <c r="T90" i="6"/>
  <c r="AD90" i="6"/>
  <c r="AG90" i="6"/>
  <c r="M91" i="6"/>
  <c r="P91" i="6"/>
  <c r="T91" i="6"/>
  <c r="AD91" i="6"/>
  <c r="AG91" i="6"/>
  <c r="M92" i="6"/>
  <c r="P92" i="6"/>
  <c r="T92" i="6"/>
  <c r="AD92" i="6"/>
  <c r="AG92" i="6"/>
  <c r="M93" i="6"/>
  <c r="P93" i="6"/>
  <c r="T93" i="6"/>
  <c r="AD93" i="6"/>
  <c r="AG93" i="6"/>
  <c r="M94" i="6"/>
  <c r="P94" i="6"/>
  <c r="T94" i="6"/>
  <c r="AD94" i="6"/>
  <c r="AG94" i="6"/>
  <c r="M95" i="6"/>
  <c r="P95" i="6"/>
  <c r="T95" i="6"/>
  <c r="AD95" i="6"/>
  <c r="AG95" i="6"/>
  <c r="M96" i="6"/>
  <c r="P96" i="6"/>
  <c r="T96" i="6"/>
  <c r="AD96" i="6"/>
  <c r="AG96" i="6"/>
  <c r="M97" i="6"/>
  <c r="P97" i="6"/>
  <c r="T97" i="6"/>
  <c r="AD97" i="6"/>
  <c r="AG97" i="6"/>
  <c r="M98" i="6"/>
  <c r="P98" i="6"/>
  <c r="T98" i="6"/>
  <c r="AD98" i="6"/>
  <c r="AG98" i="6"/>
  <c r="M99" i="6"/>
  <c r="P99" i="6"/>
  <c r="T99" i="6"/>
  <c r="AD99" i="6"/>
  <c r="AG99" i="6"/>
  <c r="M100" i="6"/>
  <c r="P100" i="6"/>
  <c r="T100" i="6"/>
  <c r="AD100" i="6"/>
  <c r="AG100" i="6"/>
  <c r="M101" i="6"/>
  <c r="P101" i="6"/>
  <c r="T101" i="6"/>
  <c r="AD101" i="6"/>
  <c r="AG101" i="6"/>
  <c r="M102" i="6"/>
  <c r="P102" i="6"/>
  <c r="T102" i="6"/>
  <c r="AD102" i="6"/>
  <c r="AG102" i="6"/>
  <c r="M103" i="6"/>
  <c r="P103" i="6"/>
  <c r="T103" i="6"/>
  <c r="AD103" i="6"/>
  <c r="AG103" i="6"/>
  <c r="M104" i="6"/>
  <c r="P104" i="6"/>
  <c r="T104" i="6"/>
  <c r="AD104" i="6"/>
  <c r="AG104" i="6"/>
  <c r="M105" i="6"/>
  <c r="P105" i="6"/>
  <c r="T105" i="6"/>
  <c r="AD105" i="6"/>
  <c r="AG105" i="6"/>
  <c r="M106" i="6"/>
  <c r="P106" i="6"/>
  <c r="T106" i="6"/>
  <c r="AD106" i="6"/>
  <c r="AG106" i="6"/>
  <c r="M107" i="6"/>
  <c r="P107" i="6"/>
  <c r="T107" i="6"/>
  <c r="AD107" i="6"/>
  <c r="AG107" i="6"/>
  <c r="M108" i="6"/>
  <c r="P108" i="6"/>
  <c r="T108" i="6"/>
  <c r="AD108" i="6"/>
  <c r="AG108" i="6"/>
  <c r="M109" i="6"/>
  <c r="P109" i="6"/>
  <c r="T109" i="6"/>
  <c r="AD109" i="6"/>
  <c r="AG109" i="6"/>
  <c r="M110" i="6"/>
  <c r="P110" i="6"/>
  <c r="T110" i="6"/>
  <c r="AD110" i="6"/>
  <c r="AG110" i="6"/>
  <c r="M111" i="6"/>
  <c r="P111" i="6"/>
  <c r="T111" i="6"/>
  <c r="AD111" i="6"/>
  <c r="AG111" i="6"/>
  <c r="M112" i="6"/>
  <c r="P112" i="6"/>
  <c r="T112" i="6"/>
  <c r="AD112" i="6"/>
  <c r="AG112" i="6"/>
  <c r="M113" i="6"/>
  <c r="P113" i="6"/>
  <c r="T113" i="6"/>
  <c r="AD113" i="6"/>
  <c r="AG113" i="6"/>
  <c r="M114" i="6"/>
  <c r="P114" i="6"/>
  <c r="T114" i="6"/>
  <c r="AD114" i="6"/>
  <c r="AG114" i="6"/>
  <c r="M115" i="6"/>
  <c r="P115" i="6"/>
  <c r="T115" i="6"/>
  <c r="AD115" i="6"/>
  <c r="AG115" i="6"/>
  <c r="M116" i="6"/>
  <c r="P116" i="6"/>
  <c r="T116" i="6"/>
  <c r="AD116" i="6"/>
  <c r="AG116" i="6"/>
  <c r="M117" i="6"/>
  <c r="P117" i="6"/>
  <c r="T117" i="6"/>
  <c r="AD117" i="6"/>
  <c r="AG117" i="6"/>
  <c r="M118" i="6"/>
  <c r="P118" i="6"/>
  <c r="T118" i="6"/>
  <c r="AD118" i="6"/>
  <c r="AG118" i="6"/>
  <c r="M119" i="6"/>
  <c r="P119" i="6"/>
  <c r="T119" i="6"/>
  <c r="AD119" i="6"/>
  <c r="AG119" i="6"/>
  <c r="M120" i="6"/>
  <c r="P120" i="6"/>
  <c r="T120" i="6"/>
  <c r="AD120" i="6"/>
  <c r="AG120" i="6"/>
  <c r="M121" i="6"/>
  <c r="P121" i="6"/>
  <c r="T121" i="6"/>
  <c r="AD121" i="6"/>
  <c r="AG121" i="6"/>
  <c r="M122" i="6"/>
  <c r="P122" i="6"/>
  <c r="T122" i="6"/>
  <c r="AD122" i="6"/>
  <c r="AG122" i="6"/>
  <c r="M124" i="6"/>
  <c r="P124" i="6"/>
  <c r="T124" i="6"/>
  <c r="AD124" i="6"/>
  <c r="AG124" i="6"/>
  <c r="M125" i="6"/>
  <c r="P125" i="6"/>
  <c r="T125" i="6"/>
  <c r="AD125" i="6"/>
  <c r="AG125" i="6"/>
  <c r="M126" i="6"/>
  <c r="P126" i="6"/>
  <c r="T126" i="6"/>
  <c r="AD126" i="6"/>
  <c r="AG126" i="6"/>
  <c r="M127" i="6"/>
  <c r="P127" i="6"/>
  <c r="T127" i="6"/>
  <c r="AD127" i="6"/>
  <c r="AG127" i="6"/>
  <c r="M128" i="6"/>
  <c r="P128" i="6"/>
  <c r="T128" i="6"/>
  <c r="AD128" i="6"/>
  <c r="AG128" i="6"/>
  <c r="M129" i="6"/>
  <c r="P129" i="6"/>
  <c r="T129" i="6"/>
  <c r="AD129" i="6"/>
  <c r="AG129" i="6"/>
  <c r="M130" i="6"/>
  <c r="P130" i="6"/>
  <c r="T130" i="6"/>
  <c r="AD130" i="6"/>
  <c r="AG130" i="6"/>
  <c r="M131" i="6"/>
  <c r="P131" i="6"/>
  <c r="T131" i="6"/>
  <c r="AD131" i="6"/>
  <c r="AG131" i="6"/>
  <c r="M132" i="6"/>
  <c r="P132" i="6"/>
  <c r="T132" i="6"/>
  <c r="AD132" i="6"/>
  <c r="AG132" i="6"/>
  <c r="M133" i="6"/>
  <c r="P133" i="6"/>
  <c r="T133" i="6"/>
  <c r="AD133" i="6"/>
  <c r="AG133" i="6"/>
  <c r="M135" i="6"/>
  <c r="P135" i="6"/>
  <c r="T135" i="6"/>
  <c r="AD135" i="6"/>
  <c r="AG135" i="6"/>
  <c r="M137" i="6"/>
  <c r="P137" i="6"/>
  <c r="T137" i="6"/>
  <c r="AD137" i="6"/>
  <c r="AG137" i="6"/>
  <c r="M138" i="6"/>
  <c r="P138" i="6"/>
  <c r="T138" i="6"/>
  <c r="AD138" i="6"/>
  <c r="AG138" i="6"/>
  <c r="M139" i="6"/>
  <c r="P139" i="6"/>
  <c r="T139" i="6"/>
  <c r="AD139" i="6"/>
  <c r="AG139" i="6"/>
  <c r="M140" i="6"/>
  <c r="P140" i="6"/>
  <c r="T140" i="6"/>
  <c r="AD140" i="6"/>
  <c r="AG140" i="6"/>
  <c r="M141" i="6"/>
  <c r="P141" i="6"/>
  <c r="T141" i="6"/>
  <c r="AD141" i="6"/>
  <c r="AG141" i="6"/>
  <c r="M142" i="6"/>
  <c r="P142" i="6"/>
  <c r="T142" i="6"/>
  <c r="AD142" i="6"/>
  <c r="AG142" i="6"/>
  <c r="M143" i="6"/>
  <c r="P143" i="6"/>
  <c r="T143" i="6"/>
  <c r="AD143" i="6"/>
  <c r="AG143" i="6"/>
  <c r="M144" i="6"/>
  <c r="P144" i="6"/>
  <c r="T144" i="6"/>
  <c r="AD144" i="6"/>
  <c r="AG144" i="6"/>
  <c r="M145" i="6"/>
  <c r="P145" i="6"/>
  <c r="T145" i="6"/>
  <c r="AD145" i="6"/>
  <c r="AG145" i="6"/>
  <c r="M146" i="6"/>
  <c r="P146" i="6"/>
  <c r="T146" i="6"/>
  <c r="AD146" i="6"/>
  <c r="AG146" i="6"/>
  <c r="M147" i="6"/>
  <c r="P147" i="6"/>
  <c r="T147" i="6"/>
  <c r="AD147" i="6"/>
  <c r="AG147" i="6"/>
  <c r="M148" i="6"/>
  <c r="P148" i="6"/>
  <c r="T148" i="6"/>
  <c r="AD148" i="6"/>
  <c r="AG148" i="6"/>
  <c r="M149" i="6"/>
  <c r="P149" i="6"/>
  <c r="T149" i="6"/>
  <c r="AD149" i="6"/>
  <c r="AG149" i="6"/>
  <c r="M150" i="6"/>
  <c r="P150" i="6"/>
  <c r="T150" i="6"/>
  <c r="AD150" i="6"/>
  <c r="AG150" i="6"/>
  <c r="M151" i="6"/>
  <c r="P151" i="6"/>
  <c r="T151" i="6"/>
  <c r="AD151" i="6"/>
  <c r="AG151" i="6"/>
  <c r="M152" i="6"/>
  <c r="P152" i="6"/>
  <c r="T152" i="6"/>
  <c r="AD152" i="6"/>
  <c r="AG152" i="6"/>
  <c r="M153" i="6"/>
  <c r="P153" i="6"/>
  <c r="T153" i="6"/>
  <c r="AD153" i="6"/>
  <c r="AG153" i="6"/>
  <c r="M154" i="6"/>
  <c r="P154" i="6"/>
  <c r="T154" i="6"/>
  <c r="AD154" i="6"/>
  <c r="AG154" i="6"/>
  <c r="M155" i="6"/>
  <c r="P155" i="6"/>
  <c r="T155" i="6"/>
  <c r="AD155" i="6"/>
  <c r="AG155" i="6"/>
  <c r="M156" i="6"/>
  <c r="P156" i="6"/>
  <c r="T156" i="6"/>
  <c r="AD156" i="6"/>
  <c r="AG156" i="6"/>
  <c r="M157" i="6"/>
  <c r="P157" i="6"/>
  <c r="T157" i="6"/>
  <c r="AD157" i="6"/>
  <c r="AG157" i="6"/>
  <c r="M158" i="6"/>
  <c r="P158" i="6"/>
  <c r="T158" i="6"/>
  <c r="AD158" i="6"/>
  <c r="AG158" i="6"/>
  <c r="M159" i="6"/>
  <c r="P159" i="6"/>
  <c r="T159" i="6"/>
  <c r="AD159" i="6"/>
  <c r="AG159" i="6"/>
  <c r="M160" i="6"/>
  <c r="P160" i="6"/>
  <c r="T160" i="6"/>
  <c r="AD160" i="6"/>
  <c r="AG160" i="6"/>
  <c r="M161" i="6"/>
  <c r="P161" i="6"/>
  <c r="T161" i="6"/>
  <c r="AD161" i="6"/>
  <c r="AG161" i="6"/>
  <c r="M162" i="6"/>
  <c r="P162" i="6"/>
  <c r="T162" i="6"/>
  <c r="AD162" i="6"/>
  <c r="AG162" i="6"/>
  <c r="M163" i="6"/>
  <c r="P163" i="6"/>
  <c r="T163" i="6"/>
  <c r="AD163" i="6"/>
  <c r="AG163" i="6"/>
  <c r="M164" i="6"/>
  <c r="P164" i="6"/>
  <c r="T164" i="6"/>
  <c r="AD164" i="6"/>
  <c r="AG164" i="6"/>
  <c r="M165" i="6"/>
  <c r="P165" i="6"/>
  <c r="T165" i="6"/>
  <c r="AD165" i="6"/>
  <c r="AG165" i="6"/>
  <c r="M166" i="6"/>
  <c r="P166" i="6"/>
  <c r="T166" i="6"/>
  <c r="AD166" i="6"/>
  <c r="AG166" i="6"/>
  <c r="M167" i="6"/>
  <c r="P167" i="6"/>
  <c r="T167" i="6"/>
  <c r="AD167" i="6"/>
  <c r="AG167" i="6"/>
  <c r="M168" i="6"/>
  <c r="P168" i="6"/>
  <c r="T168" i="6"/>
  <c r="AD168" i="6"/>
  <c r="AG168" i="6"/>
  <c r="M170" i="6"/>
  <c r="P170" i="6"/>
  <c r="T170" i="6"/>
  <c r="AD170" i="6"/>
  <c r="AG170" i="6"/>
  <c r="M171" i="6"/>
  <c r="P171" i="6"/>
  <c r="T171" i="6"/>
  <c r="AD171" i="6"/>
  <c r="AG171" i="6"/>
  <c r="M172" i="6"/>
  <c r="P172" i="6"/>
  <c r="T172" i="6"/>
  <c r="AD172" i="6"/>
  <c r="AG172" i="6"/>
  <c r="M173" i="6"/>
  <c r="P173" i="6"/>
  <c r="T173" i="6"/>
  <c r="AD173" i="6"/>
  <c r="AG173" i="6"/>
  <c r="M174" i="6"/>
  <c r="P174" i="6"/>
  <c r="T174" i="6"/>
  <c r="AD174" i="6"/>
  <c r="AG174" i="6"/>
  <c r="M175" i="6"/>
  <c r="P175" i="6"/>
  <c r="T175" i="6"/>
  <c r="AD175" i="6"/>
  <c r="AG175" i="6"/>
  <c r="M176" i="6"/>
  <c r="P176" i="6"/>
  <c r="T176" i="6"/>
  <c r="AD176" i="6"/>
  <c r="AG176" i="6"/>
  <c r="M177" i="6"/>
  <c r="P177" i="6"/>
  <c r="T177" i="6"/>
  <c r="AD177" i="6"/>
  <c r="AG177" i="6"/>
  <c r="M178" i="6"/>
  <c r="P178" i="6"/>
  <c r="T178" i="6"/>
  <c r="AD178" i="6"/>
  <c r="AG178" i="6"/>
  <c r="M179" i="6"/>
  <c r="P179" i="6"/>
  <c r="T179" i="6"/>
  <c r="AD179" i="6"/>
  <c r="AG179" i="6"/>
  <c r="M180" i="6"/>
  <c r="P180" i="6"/>
  <c r="T180" i="6"/>
  <c r="AD180" i="6"/>
  <c r="AG180" i="6"/>
  <c r="M181" i="6"/>
  <c r="P181" i="6"/>
  <c r="T181" i="6"/>
  <c r="AD181" i="6"/>
  <c r="AG181" i="6"/>
  <c r="M182" i="6"/>
  <c r="P182" i="6"/>
  <c r="T182" i="6"/>
  <c r="AD182" i="6"/>
  <c r="AG182" i="6"/>
  <c r="M183" i="6"/>
  <c r="P183" i="6"/>
  <c r="T183" i="6"/>
  <c r="AD183" i="6"/>
  <c r="AG183" i="6"/>
  <c r="M184" i="6"/>
  <c r="P184" i="6"/>
  <c r="T184" i="6"/>
  <c r="AD184" i="6"/>
  <c r="AG184" i="6"/>
  <c r="M185" i="6"/>
  <c r="P185" i="6"/>
  <c r="T185" i="6"/>
  <c r="AD185" i="6"/>
  <c r="AG185" i="6"/>
  <c r="M186" i="6"/>
  <c r="P186" i="6"/>
  <c r="T186" i="6"/>
  <c r="AD186" i="6"/>
  <c r="AG186" i="6"/>
  <c r="M188" i="6"/>
  <c r="P188" i="6"/>
  <c r="T188" i="6"/>
  <c r="AD188" i="6"/>
  <c r="AG188" i="6"/>
  <c r="M189" i="6"/>
  <c r="P189" i="6"/>
  <c r="T189" i="6"/>
  <c r="AD189" i="6"/>
  <c r="AG189" i="6"/>
  <c r="M190" i="6"/>
  <c r="P190" i="6"/>
  <c r="T190" i="6"/>
  <c r="AD190" i="6"/>
  <c r="AG190" i="6"/>
  <c r="M191" i="6"/>
  <c r="P191" i="6"/>
  <c r="T191" i="6"/>
  <c r="AD191" i="6"/>
  <c r="AG191" i="6"/>
  <c r="M192" i="6"/>
  <c r="P192" i="6"/>
  <c r="T192" i="6"/>
  <c r="AD192" i="6"/>
  <c r="AG192" i="6"/>
  <c r="M193" i="6"/>
  <c r="P193" i="6"/>
  <c r="T193" i="6"/>
  <c r="AD193" i="6"/>
  <c r="AG193" i="6"/>
  <c r="M194" i="6"/>
  <c r="P194" i="6"/>
  <c r="T194" i="6"/>
  <c r="AD194" i="6"/>
  <c r="AG194" i="6"/>
  <c r="M196" i="6"/>
  <c r="P196" i="6"/>
  <c r="T196" i="6"/>
  <c r="AD196" i="6"/>
  <c r="AG196" i="6"/>
  <c r="M197" i="6"/>
  <c r="P197" i="6"/>
  <c r="T197" i="6"/>
  <c r="AD197" i="6"/>
  <c r="AG197" i="6"/>
  <c r="M198" i="6"/>
  <c r="P198" i="6"/>
  <c r="T198" i="6"/>
  <c r="AD198" i="6"/>
  <c r="AG198" i="6"/>
  <c r="M199" i="6"/>
  <c r="P199" i="6"/>
  <c r="T199" i="6"/>
  <c r="AD199" i="6"/>
  <c r="AG199" i="6"/>
  <c r="M200" i="6"/>
  <c r="P200" i="6"/>
  <c r="T200" i="6"/>
  <c r="AD200" i="6"/>
  <c r="AG200" i="6"/>
  <c r="M201" i="6"/>
  <c r="P201" i="6"/>
  <c r="T201" i="6"/>
  <c r="AD201" i="6"/>
  <c r="AG201" i="6"/>
  <c r="M202" i="6"/>
  <c r="P202" i="6"/>
  <c r="T202" i="6"/>
  <c r="AD202" i="6"/>
  <c r="AG202" i="6"/>
  <c r="M203" i="6"/>
  <c r="P203" i="6"/>
  <c r="T203" i="6"/>
  <c r="AD203" i="6"/>
  <c r="AG203" i="6"/>
  <c r="M204" i="6"/>
  <c r="P204" i="6"/>
  <c r="T204" i="6"/>
  <c r="AD204" i="6"/>
  <c r="AG204" i="6"/>
  <c r="M205" i="6"/>
  <c r="P205" i="6"/>
  <c r="T205" i="6"/>
  <c r="AD205" i="6"/>
  <c r="AG205" i="6"/>
  <c r="M206" i="6"/>
  <c r="P206" i="6"/>
  <c r="T206" i="6"/>
  <c r="AD206" i="6"/>
  <c r="AG206" i="6"/>
  <c r="M207" i="6"/>
  <c r="P207" i="6"/>
  <c r="T207" i="6"/>
  <c r="AD207" i="6"/>
  <c r="AG207" i="6"/>
  <c r="M208" i="6"/>
  <c r="P208" i="6"/>
  <c r="T208" i="6"/>
  <c r="AD208" i="6"/>
  <c r="AG208" i="6"/>
  <c r="M209" i="6"/>
  <c r="P209" i="6"/>
  <c r="T209" i="6"/>
  <c r="AD209" i="6"/>
  <c r="AG209" i="6"/>
  <c r="M211" i="6"/>
  <c r="P211" i="6"/>
  <c r="T211" i="6"/>
  <c r="AD211" i="6"/>
  <c r="AG211" i="6"/>
  <c r="M212" i="6"/>
  <c r="P212" i="6"/>
  <c r="T212" i="6"/>
  <c r="AD212" i="6"/>
  <c r="AG212" i="6"/>
  <c r="M213" i="6"/>
  <c r="P213" i="6"/>
  <c r="T213" i="6"/>
  <c r="AD213" i="6"/>
  <c r="AG213" i="6"/>
  <c r="M214" i="6"/>
  <c r="P214" i="6"/>
  <c r="T214" i="6"/>
  <c r="AD214" i="6"/>
  <c r="AG214" i="6"/>
  <c r="M215" i="6"/>
  <c r="P215" i="6"/>
  <c r="T215" i="6"/>
  <c r="AD215" i="6"/>
  <c r="AG215" i="6"/>
  <c r="M216" i="6"/>
  <c r="P216" i="6"/>
  <c r="T216" i="6"/>
  <c r="AD216" i="6"/>
  <c r="AG216" i="6"/>
  <c r="M217" i="6"/>
  <c r="P217" i="6"/>
  <c r="T217" i="6"/>
  <c r="AD217" i="6"/>
  <c r="AG217" i="6"/>
  <c r="M218" i="6"/>
  <c r="P218" i="6"/>
  <c r="T218" i="6"/>
  <c r="AD218" i="6"/>
  <c r="AG218" i="6"/>
  <c r="M219" i="6"/>
  <c r="P219" i="6"/>
  <c r="T219" i="6"/>
  <c r="AD219" i="6"/>
  <c r="AG219" i="6"/>
  <c r="M220" i="6"/>
  <c r="P220" i="6"/>
  <c r="T220" i="6"/>
  <c r="AD220" i="6"/>
  <c r="AG220" i="6"/>
  <c r="M221" i="6"/>
  <c r="P221" i="6"/>
  <c r="T221" i="6"/>
  <c r="AD221" i="6"/>
  <c r="AG221" i="6"/>
  <c r="M222" i="6"/>
  <c r="P222" i="6"/>
  <c r="T222" i="6"/>
  <c r="AD222" i="6"/>
  <c r="AG222" i="6"/>
  <c r="M223" i="6"/>
  <c r="P223" i="6"/>
  <c r="T223" i="6"/>
  <c r="AD223" i="6"/>
  <c r="AG223" i="6"/>
  <c r="M224" i="6"/>
  <c r="P224" i="6"/>
  <c r="T224" i="6"/>
  <c r="AD224" i="6"/>
  <c r="AG224" i="6"/>
  <c r="M225" i="6"/>
  <c r="P225" i="6"/>
  <c r="T225" i="6"/>
  <c r="AD225" i="6"/>
  <c r="AG225" i="6"/>
  <c r="M227" i="6"/>
  <c r="P227" i="6"/>
  <c r="T227" i="6"/>
  <c r="AD227" i="6"/>
  <c r="AG227" i="6"/>
  <c r="M228" i="6"/>
  <c r="P228" i="6"/>
  <c r="T228" i="6"/>
  <c r="AD228" i="6"/>
  <c r="AG228" i="6"/>
  <c r="M229" i="6"/>
  <c r="P229" i="6"/>
  <c r="T229" i="6"/>
  <c r="AD229" i="6"/>
  <c r="AG229" i="6"/>
  <c r="M230" i="6"/>
  <c r="P230" i="6"/>
  <c r="T230" i="6"/>
  <c r="AD230" i="6"/>
  <c r="AG230" i="6"/>
  <c r="M231" i="6"/>
  <c r="P231" i="6"/>
  <c r="T231" i="6"/>
  <c r="AD231" i="6"/>
  <c r="AG231" i="6"/>
  <c r="M232" i="6"/>
  <c r="P232" i="6"/>
  <c r="T232" i="6"/>
  <c r="AD232" i="6"/>
  <c r="AG232" i="6"/>
  <c r="M234" i="6"/>
  <c r="P234" i="6"/>
  <c r="T234" i="6"/>
  <c r="AD234" i="6"/>
  <c r="AG234" i="6"/>
  <c r="M235" i="6"/>
  <c r="P235" i="6"/>
  <c r="T235" i="6"/>
  <c r="AD235" i="6"/>
  <c r="AG235" i="6"/>
  <c r="M237" i="6"/>
  <c r="P237" i="6"/>
  <c r="T237" i="6"/>
  <c r="AD237" i="6"/>
  <c r="AG237" i="6"/>
  <c r="M238" i="6"/>
  <c r="P238" i="6"/>
  <c r="T238" i="6"/>
  <c r="AD238" i="6"/>
  <c r="AG238" i="6"/>
  <c r="M241" i="6"/>
  <c r="P241" i="6"/>
  <c r="T241" i="6"/>
  <c r="AD241" i="6"/>
  <c r="AG241" i="6"/>
  <c r="M242" i="6"/>
  <c r="P242" i="6"/>
  <c r="T242" i="6"/>
  <c r="AD242" i="6"/>
  <c r="AG242" i="6"/>
  <c r="M243" i="6"/>
  <c r="P243" i="6"/>
  <c r="T243" i="6"/>
  <c r="AD243" i="6"/>
  <c r="AG243" i="6"/>
  <c r="M244" i="6"/>
  <c r="P244" i="6"/>
  <c r="T244" i="6"/>
  <c r="AD244" i="6"/>
  <c r="AG244" i="6"/>
  <c r="M245" i="6"/>
  <c r="P245" i="6"/>
  <c r="T245" i="6"/>
  <c r="AD245" i="6"/>
  <c r="AG245" i="6"/>
  <c r="M246" i="6"/>
  <c r="P246" i="6"/>
  <c r="T246" i="6"/>
  <c r="AD246" i="6"/>
  <c r="AG246" i="6"/>
  <c r="M247" i="6"/>
  <c r="P247" i="6"/>
  <c r="T247" i="6"/>
  <c r="AD247" i="6"/>
  <c r="AG247" i="6"/>
  <c r="M248" i="6"/>
  <c r="P248" i="6"/>
  <c r="T248" i="6"/>
  <c r="AD248" i="6"/>
  <c r="AG248" i="6"/>
  <c r="M250" i="6"/>
  <c r="P250" i="6"/>
  <c r="T250" i="6"/>
  <c r="AD250" i="6"/>
  <c r="AG250" i="6"/>
  <c r="M251" i="6"/>
  <c r="P251" i="6"/>
  <c r="T251" i="6"/>
  <c r="AD251" i="6"/>
  <c r="AG251" i="6"/>
  <c r="M253" i="6"/>
  <c r="P253" i="6"/>
  <c r="T253" i="6"/>
  <c r="AD253" i="6"/>
  <c r="AG253" i="6"/>
  <c r="M254" i="6"/>
  <c r="P254" i="6"/>
  <c r="T254" i="6"/>
  <c r="AD254" i="6"/>
  <c r="AG254" i="6"/>
  <c r="M256" i="6"/>
  <c r="P256" i="6"/>
  <c r="T256" i="6"/>
  <c r="AD256" i="6"/>
  <c r="AG256" i="6"/>
  <c r="M257" i="6"/>
  <c r="P257" i="6"/>
  <c r="T257" i="6"/>
  <c r="AD257" i="6"/>
  <c r="AG257" i="6"/>
  <c r="M258" i="6"/>
  <c r="P258" i="6"/>
  <c r="T258" i="6"/>
  <c r="AD258" i="6"/>
  <c r="AG258" i="6"/>
  <c r="M259" i="6"/>
  <c r="P259" i="6"/>
  <c r="T259" i="6"/>
  <c r="AD259" i="6"/>
  <c r="AG259" i="6"/>
  <c r="M260" i="6"/>
  <c r="P260" i="6"/>
  <c r="T260" i="6"/>
  <c r="AD260" i="6"/>
  <c r="AG260" i="6"/>
  <c r="M261" i="6"/>
  <c r="P261" i="6"/>
  <c r="T261" i="6"/>
  <c r="AD261" i="6"/>
  <c r="AG261" i="6"/>
  <c r="M262" i="6"/>
  <c r="P262" i="6"/>
  <c r="T262" i="6"/>
  <c r="AD262" i="6"/>
  <c r="AG262" i="6"/>
  <c r="M263" i="6"/>
  <c r="P263" i="6"/>
  <c r="T263" i="6"/>
  <c r="AD263" i="6"/>
  <c r="AG263" i="6"/>
  <c r="M264" i="6"/>
  <c r="P264" i="6"/>
  <c r="T264" i="6"/>
  <c r="AD264" i="6"/>
  <c r="AG264" i="6"/>
  <c r="M265" i="6"/>
  <c r="P265" i="6"/>
  <c r="T265" i="6"/>
  <c r="AD265" i="6"/>
  <c r="AG265" i="6"/>
  <c r="M266" i="6"/>
  <c r="P266" i="6"/>
  <c r="T266" i="6"/>
  <c r="AD266" i="6"/>
  <c r="AG266" i="6"/>
  <c r="M267" i="6"/>
  <c r="P267" i="6"/>
  <c r="T267" i="6"/>
  <c r="AD267" i="6"/>
  <c r="AG267" i="6"/>
  <c r="M268" i="6"/>
  <c r="P268" i="6"/>
  <c r="T268" i="6"/>
  <c r="AD268" i="6"/>
  <c r="AG268" i="6"/>
  <c r="M269" i="6"/>
  <c r="P269" i="6"/>
  <c r="T269" i="6"/>
  <c r="AD269" i="6"/>
  <c r="AG269" i="6"/>
  <c r="M270" i="6"/>
  <c r="P270" i="6"/>
  <c r="T270" i="6"/>
  <c r="AD270" i="6"/>
  <c r="AG270" i="6"/>
  <c r="M271" i="6"/>
  <c r="P271" i="6"/>
  <c r="T271" i="6"/>
  <c r="AD271" i="6"/>
  <c r="AG271" i="6"/>
  <c r="M273" i="6"/>
  <c r="P273" i="6"/>
  <c r="T273" i="6"/>
  <c r="AD273" i="6"/>
  <c r="AG273" i="6"/>
  <c r="M276" i="6"/>
  <c r="P276" i="6"/>
  <c r="T276" i="6"/>
  <c r="AD276" i="6"/>
  <c r="AG276" i="6"/>
  <c r="M278" i="6"/>
  <c r="P278" i="6"/>
  <c r="T278" i="6"/>
  <c r="AD278" i="6"/>
  <c r="AG278" i="6"/>
  <c r="M279" i="6"/>
  <c r="P279" i="6"/>
  <c r="T279" i="6"/>
  <c r="AD279" i="6"/>
  <c r="AG279" i="6"/>
  <c r="M282" i="6"/>
  <c r="P282" i="6"/>
  <c r="T282" i="6"/>
  <c r="AD282" i="6"/>
  <c r="AG282" i="6"/>
  <c r="M283" i="6"/>
  <c r="P283" i="6"/>
  <c r="T283" i="6"/>
  <c r="AD283" i="6"/>
  <c r="AG283" i="6"/>
  <c r="M284" i="6"/>
  <c r="P284" i="6"/>
  <c r="T284" i="6"/>
  <c r="AD284" i="6"/>
  <c r="AG284" i="6"/>
  <c r="M285" i="6"/>
  <c r="P285" i="6"/>
  <c r="T285" i="6"/>
  <c r="AD285" i="6"/>
  <c r="AG285" i="6"/>
  <c r="M286" i="6"/>
  <c r="P286" i="6"/>
  <c r="T286" i="6"/>
  <c r="AD286" i="6"/>
  <c r="AG286" i="6"/>
  <c r="M287" i="6"/>
  <c r="P287" i="6"/>
  <c r="T287" i="6"/>
  <c r="AD287" i="6"/>
  <c r="AG287" i="6"/>
  <c r="M288" i="6"/>
  <c r="P288" i="6"/>
  <c r="T288" i="6"/>
  <c r="AD288" i="6"/>
  <c r="AG288" i="6"/>
  <c r="M289" i="6"/>
  <c r="P289" i="6"/>
  <c r="T289" i="6"/>
  <c r="AD289" i="6"/>
  <c r="AG289" i="6"/>
  <c r="M290" i="6"/>
  <c r="P290" i="6"/>
  <c r="T290" i="6"/>
  <c r="AD290" i="6"/>
  <c r="AG290" i="6"/>
  <c r="M291" i="6"/>
  <c r="P291" i="6"/>
  <c r="T291" i="6"/>
  <c r="AD291" i="6"/>
  <c r="AG291" i="6"/>
  <c r="M292" i="6"/>
  <c r="P292" i="6"/>
  <c r="T292" i="6"/>
  <c r="AD292" i="6"/>
  <c r="AG292" i="6"/>
  <c r="M293" i="6"/>
  <c r="P293" i="6"/>
  <c r="T293" i="6"/>
  <c r="AD293" i="6"/>
  <c r="AG293" i="6"/>
  <c r="M294" i="6"/>
  <c r="P294" i="6"/>
  <c r="T294" i="6"/>
  <c r="AD294" i="6"/>
  <c r="AG294" i="6"/>
  <c r="M295" i="6"/>
  <c r="P295" i="6"/>
  <c r="T295" i="6"/>
  <c r="AD295" i="6"/>
  <c r="AG295" i="6"/>
  <c r="M296" i="6"/>
  <c r="P296" i="6"/>
  <c r="T296" i="6"/>
  <c r="AD296" i="6"/>
  <c r="AG296" i="6"/>
  <c r="M297" i="6"/>
  <c r="P297" i="6"/>
  <c r="T297" i="6"/>
  <c r="AD297" i="6"/>
  <c r="AG297" i="6"/>
  <c r="M298" i="6"/>
  <c r="P298" i="6"/>
  <c r="T298" i="6"/>
  <c r="AD298" i="6"/>
  <c r="AG298" i="6"/>
  <c r="M299" i="6"/>
  <c r="P299" i="6"/>
  <c r="T299" i="6"/>
  <c r="AD299" i="6"/>
  <c r="AG299" i="6"/>
  <c r="M300" i="6"/>
  <c r="P300" i="6"/>
  <c r="T300" i="6"/>
  <c r="AD300" i="6"/>
  <c r="AG300" i="6"/>
  <c r="M303" i="6"/>
  <c r="P303" i="6"/>
  <c r="T303" i="6"/>
  <c r="AD303" i="6"/>
  <c r="AG303" i="6"/>
  <c r="M304" i="6"/>
  <c r="P304" i="6"/>
  <c r="T304" i="6"/>
  <c r="AD304" i="6"/>
  <c r="AG304" i="6"/>
  <c r="M305" i="6"/>
  <c r="P305" i="6"/>
  <c r="T305" i="6"/>
  <c r="AD305" i="6"/>
  <c r="AG305" i="6"/>
  <c r="M306" i="6"/>
  <c r="P306" i="6"/>
  <c r="T306" i="6"/>
  <c r="AD306" i="6"/>
  <c r="AG306" i="6"/>
  <c r="M307" i="6"/>
  <c r="P307" i="6"/>
  <c r="T307" i="6"/>
  <c r="AD307" i="6"/>
  <c r="AG307" i="6"/>
  <c r="M308" i="6"/>
  <c r="P308" i="6"/>
  <c r="T308" i="6"/>
  <c r="AD308" i="6"/>
  <c r="AG308" i="6"/>
  <c r="M309" i="6"/>
  <c r="P309" i="6"/>
  <c r="T309" i="6"/>
  <c r="AD309" i="6"/>
  <c r="AG309" i="6"/>
  <c r="M311" i="6"/>
  <c r="P311" i="6"/>
  <c r="T311" i="6"/>
  <c r="AD311" i="6"/>
  <c r="AG311" i="6"/>
  <c r="M312" i="6"/>
  <c r="P312" i="6"/>
  <c r="T312" i="6"/>
  <c r="AD312" i="6"/>
  <c r="AG312" i="6"/>
  <c r="M313" i="6"/>
  <c r="P313" i="6"/>
  <c r="T313" i="6"/>
  <c r="AD313" i="6"/>
  <c r="AG313" i="6"/>
  <c r="M314" i="6"/>
  <c r="P314" i="6"/>
  <c r="T314" i="6"/>
  <c r="AD314" i="6"/>
  <c r="AG314" i="6"/>
  <c r="M315" i="6"/>
  <c r="P315" i="6"/>
  <c r="T315" i="6"/>
  <c r="AD315" i="6"/>
  <c r="AG315" i="6"/>
  <c r="M316" i="6"/>
  <c r="P316" i="6"/>
  <c r="T316" i="6"/>
  <c r="AD316" i="6"/>
  <c r="AG316" i="6"/>
  <c r="M317" i="6"/>
  <c r="P317" i="6"/>
  <c r="T317" i="6"/>
  <c r="AD317" i="6"/>
  <c r="AG317" i="6"/>
  <c r="M318" i="6"/>
  <c r="P318" i="6"/>
  <c r="T318" i="6"/>
  <c r="AD318" i="6"/>
  <c r="AG318" i="6"/>
  <c r="M319" i="6"/>
  <c r="P319" i="6"/>
  <c r="T319" i="6"/>
  <c r="AD319" i="6"/>
  <c r="AG319" i="6"/>
  <c r="M322" i="6"/>
  <c r="P322" i="6"/>
  <c r="T322" i="6"/>
  <c r="AD322" i="6"/>
  <c r="AG322" i="6"/>
  <c r="M323" i="6"/>
  <c r="P323" i="6"/>
  <c r="T323" i="6"/>
  <c r="AD323" i="6"/>
  <c r="AG323" i="6"/>
  <c r="M324" i="6"/>
  <c r="P324" i="6"/>
  <c r="T324" i="6"/>
  <c r="AD324" i="6"/>
  <c r="AG324" i="6"/>
  <c r="M325" i="6"/>
  <c r="P325" i="6"/>
  <c r="T325" i="6"/>
  <c r="AD325" i="6"/>
  <c r="AG325" i="6"/>
  <c r="M326" i="6"/>
  <c r="P326" i="6"/>
  <c r="T326" i="6"/>
  <c r="AD326" i="6"/>
  <c r="AG326" i="6"/>
  <c r="M327" i="6"/>
  <c r="P327" i="6"/>
  <c r="T327" i="6"/>
  <c r="AD327" i="6"/>
  <c r="AG327" i="6"/>
  <c r="M328" i="6"/>
  <c r="P328" i="6"/>
  <c r="T328" i="6"/>
  <c r="AD328" i="6"/>
  <c r="AG328" i="6"/>
  <c r="M329" i="6"/>
  <c r="P329" i="6"/>
  <c r="T329" i="6"/>
  <c r="AD329" i="6"/>
  <c r="AG329" i="6"/>
  <c r="M330" i="6"/>
  <c r="P330" i="6"/>
  <c r="T330" i="6"/>
  <c r="AD330" i="6"/>
  <c r="AG330" i="6"/>
  <c r="M332" i="6"/>
  <c r="P332" i="6"/>
  <c r="T332" i="6"/>
  <c r="AD332" i="6"/>
  <c r="AG332" i="6"/>
  <c r="M333" i="6"/>
  <c r="P333" i="6"/>
  <c r="T333" i="6"/>
  <c r="AD333" i="6"/>
  <c r="AG333" i="6"/>
  <c r="M334" i="6"/>
  <c r="P334" i="6"/>
  <c r="T334" i="6"/>
  <c r="AD334" i="6"/>
  <c r="AG334" i="6"/>
  <c r="M335" i="6"/>
  <c r="P335" i="6"/>
  <c r="T335" i="6"/>
  <c r="AD335" i="6"/>
  <c r="AG335" i="6"/>
  <c r="M336" i="6"/>
  <c r="P336" i="6"/>
  <c r="T336" i="6"/>
  <c r="AD336" i="6"/>
  <c r="AG336" i="6"/>
  <c r="M337" i="6"/>
  <c r="P337" i="6"/>
  <c r="T337" i="6"/>
  <c r="AD337" i="6"/>
  <c r="AG337" i="6"/>
  <c r="M338" i="6"/>
  <c r="P338" i="6"/>
  <c r="T338" i="6"/>
  <c r="AD338" i="6"/>
  <c r="AG338" i="6"/>
  <c r="M339" i="6"/>
  <c r="P339" i="6"/>
  <c r="T339" i="6"/>
  <c r="AD339" i="6"/>
  <c r="AG339" i="6"/>
  <c r="M340" i="6"/>
  <c r="P340" i="6"/>
  <c r="T340" i="6"/>
  <c r="AD340" i="6"/>
  <c r="AG340" i="6"/>
  <c r="M341" i="6"/>
  <c r="P341" i="6"/>
  <c r="T341" i="6"/>
  <c r="AD341" i="6"/>
  <c r="AG341" i="6"/>
  <c r="M344" i="6"/>
  <c r="P344" i="6"/>
  <c r="T344" i="6"/>
  <c r="AD344" i="6"/>
  <c r="AG344" i="6"/>
  <c r="M345" i="6"/>
  <c r="P345" i="6"/>
  <c r="T345" i="6"/>
  <c r="AD345" i="6"/>
  <c r="AG345" i="6"/>
  <c r="M346" i="6"/>
  <c r="P346" i="6"/>
  <c r="T346" i="6"/>
  <c r="AD346" i="6"/>
  <c r="AG346" i="6"/>
  <c r="M347" i="6"/>
  <c r="P347" i="6"/>
  <c r="T347" i="6"/>
  <c r="AD347" i="6"/>
  <c r="AG347" i="6"/>
  <c r="M348" i="6"/>
  <c r="P348" i="6"/>
  <c r="T348" i="6"/>
  <c r="AD348" i="6"/>
  <c r="AG348" i="6"/>
  <c r="M349" i="6"/>
  <c r="P349" i="6"/>
  <c r="T349" i="6"/>
  <c r="AD349" i="6"/>
  <c r="AG349" i="6"/>
  <c r="M350" i="6"/>
  <c r="P350" i="6"/>
  <c r="T350" i="6"/>
  <c r="AD350" i="6"/>
  <c r="AG350" i="6"/>
  <c r="M351" i="6"/>
  <c r="P351" i="6"/>
  <c r="T351" i="6"/>
  <c r="AD351" i="6"/>
  <c r="AG351" i="6"/>
  <c r="M352" i="6"/>
  <c r="P352" i="6"/>
  <c r="T352" i="6"/>
  <c r="AD352" i="6"/>
  <c r="AG352" i="6"/>
  <c r="M353" i="6"/>
  <c r="P353" i="6"/>
  <c r="T353" i="6"/>
  <c r="AD353" i="6"/>
  <c r="AG353" i="6"/>
  <c r="M354" i="6"/>
  <c r="L354" i="6" s="1"/>
  <c r="P354" i="6"/>
  <c r="T354" i="6"/>
  <c r="AD354" i="6"/>
  <c r="AG354" i="6"/>
  <c r="M356" i="6"/>
  <c r="P356" i="6"/>
  <c r="T356" i="6"/>
  <c r="AD356" i="6"/>
  <c r="AG356" i="6"/>
  <c r="M357" i="6"/>
  <c r="P357" i="6"/>
  <c r="T357" i="6"/>
  <c r="AD357" i="6"/>
  <c r="AG357" i="6"/>
  <c r="M358" i="6"/>
  <c r="P358" i="6"/>
  <c r="T358" i="6"/>
  <c r="AD358" i="6"/>
  <c r="AG358" i="6"/>
  <c r="M359" i="6"/>
  <c r="L359" i="6" s="1"/>
  <c r="P359" i="6"/>
  <c r="T359" i="6"/>
  <c r="AD359" i="6"/>
  <c r="AG359" i="6"/>
  <c r="M360" i="6"/>
  <c r="P360" i="6"/>
  <c r="T360" i="6"/>
  <c r="AD360" i="6"/>
  <c r="AG360" i="6"/>
  <c r="M361" i="6"/>
  <c r="P361" i="6"/>
  <c r="T361" i="6"/>
  <c r="AD361" i="6"/>
  <c r="AG361" i="6"/>
  <c r="M362" i="6"/>
  <c r="P362" i="6"/>
  <c r="T362" i="6"/>
  <c r="AD362" i="6"/>
  <c r="AG362" i="6"/>
  <c r="M363" i="6"/>
  <c r="P363" i="6"/>
  <c r="T363" i="6"/>
  <c r="AD363" i="6"/>
  <c r="AG363" i="6"/>
  <c r="M365" i="6"/>
  <c r="P365" i="6"/>
  <c r="T365" i="6"/>
  <c r="AD365" i="6"/>
  <c r="AG365" i="6"/>
  <c r="M366" i="6"/>
  <c r="P366" i="6"/>
  <c r="T366" i="6"/>
  <c r="AD366" i="6"/>
  <c r="AG366" i="6"/>
  <c r="M367" i="6"/>
  <c r="P367" i="6"/>
  <c r="T367" i="6"/>
  <c r="AD367" i="6"/>
  <c r="AG367" i="6"/>
  <c r="M368" i="6"/>
  <c r="P368" i="6"/>
  <c r="T368" i="6"/>
  <c r="AD368" i="6"/>
  <c r="AG368" i="6"/>
  <c r="M370" i="6"/>
  <c r="P370" i="6"/>
  <c r="T370" i="6"/>
  <c r="AD370" i="6"/>
  <c r="AG370" i="6"/>
  <c r="M371" i="6"/>
  <c r="P371" i="6"/>
  <c r="T371" i="6"/>
  <c r="AD371" i="6"/>
  <c r="AG371" i="6"/>
  <c r="M372" i="6"/>
  <c r="P372" i="6"/>
  <c r="T372" i="6"/>
  <c r="AD372" i="6"/>
  <c r="AG372" i="6"/>
  <c r="M373" i="6"/>
  <c r="L373" i="6" s="1"/>
  <c r="P373" i="6"/>
  <c r="T373" i="6"/>
  <c r="AD373" i="6"/>
  <c r="AG373" i="6"/>
  <c r="M374" i="6"/>
  <c r="P374" i="6"/>
  <c r="T374" i="6"/>
  <c r="AD374" i="6"/>
  <c r="AG374" i="6"/>
  <c r="M375" i="6"/>
  <c r="P375" i="6"/>
  <c r="T375" i="6"/>
  <c r="AD375" i="6"/>
  <c r="AG375" i="6"/>
  <c r="M376" i="6"/>
  <c r="P376" i="6"/>
  <c r="T376" i="6"/>
  <c r="AD376" i="6"/>
  <c r="AG376" i="6"/>
  <c r="M377" i="6"/>
  <c r="L377" i="6" s="1"/>
  <c r="P377" i="6"/>
  <c r="T377" i="6"/>
  <c r="AD377" i="6"/>
  <c r="AG377" i="6"/>
  <c r="M378" i="6"/>
  <c r="P378" i="6"/>
  <c r="T378" i="6"/>
  <c r="AD378" i="6"/>
  <c r="AG378" i="6"/>
  <c r="M379" i="6"/>
  <c r="P379" i="6"/>
  <c r="T379" i="6"/>
  <c r="AD379" i="6"/>
  <c r="AG379" i="6"/>
  <c r="M380" i="6"/>
  <c r="P380" i="6"/>
  <c r="T380" i="6"/>
  <c r="AD380" i="6"/>
  <c r="AG380" i="6"/>
  <c r="M381" i="6"/>
  <c r="P381" i="6"/>
  <c r="T381" i="6"/>
  <c r="AD381" i="6"/>
  <c r="AG381" i="6"/>
  <c r="M382" i="6"/>
  <c r="P382" i="6"/>
  <c r="T382" i="6"/>
  <c r="AD382" i="6"/>
  <c r="AG382" i="6"/>
  <c r="M383" i="6"/>
  <c r="P383" i="6"/>
  <c r="T383" i="6"/>
  <c r="AD383" i="6"/>
  <c r="AG383" i="6"/>
  <c r="M384" i="6"/>
  <c r="P384" i="6"/>
  <c r="T384" i="6"/>
  <c r="AD384" i="6"/>
  <c r="AG384" i="6"/>
  <c r="M385" i="6"/>
  <c r="P385" i="6"/>
  <c r="T385" i="6"/>
  <c r="AD385" i="6"/>
  <c r="AG385" i="6"/>
  <c r="M386" i="6"/>
  <c r="P386" i="6"/>
  <c r="T386" i="6"/>
  <c r="AD386" i="6"/>
  <c r="AG386" i="6"/>
  <c r="M387" i="6"/>
  <c r="P387" i="6"/>
  <c r="T387" i="6"/>
  <c r="AD387" i="6"/>
  <c r="AG387" i="6"/>
  <c r="M388" i="6"/>
  <c r="P388" i="6"/>
  <c r="T388" i="6"/>
  <c r="AD388" i="6"/>
  <c r="AG388" i="6"/>
  <c r="M389" i="6"/>
  <c r="P389" i="6"/>
  <c r="L389" i="6" s="1"/>
  <c r="T389" i="6"/>
  <c r="AD389" i="6"/>
  <c r="AG389" i="6"/>
  <c r="M390" i="6"/>
  <c r="P390" i="6"/>
  <c r="T390" i="6"/>
  <c r="AD390" i="6"/>
  <c r="AG390" i="6"/>
  <c r="M391" i="6"/>
  <c r="P391" i="6"/>
  <c r="T391" i="6"/>
  <c r="AD391" i="6"/>
  <c r="AG391" i="6"/>
  <c r="M392" i="6"/>
  <c r="L392" i="6" s="1"/>
  <c r="P392" i="6"/>
  <c r="T392" i="6"/>
  <c r="AD392" i="6"/>
  <c r="AG392" i="6"/>
  <c r="M393" i="6"/>
  <c r="P393" i="6"/>
  <c r="T393" i="6"/>
  <c r="AD393" i="6"/>
  <c r="AG393" i="6"/>
  <c r="M394" i="6"/>
  <c r="P394" i="6"/>
  <c r="T394" i="6"/>
  <c r="AD394" i="6"/>
  <c r="AG394" i="6"/>
  <c r="M395" i="6"/>
  <c r="P395" i="6"/>
  <c r="T395" i="6"/>
  <c r="AD395" i="6"/>
  <c r="AG395" i="6"/>
  <c r="M396" i="6"/>
  <c r="P396" i="6"/>
  <c r="T396" i="6"/>
  <c r="AD396" i="6"/>
  <c r="AG396" i="6"/>
  <c r="M397" i="6"/>
  <c r="P397" i="6"/>
  <c r="T397" i="6"/>
  <c r="AD397" i="6"/>
  <c r="AG397" i="6"/>
  <c r="M398" i="6"/>
  <c r="P398" i="6"/>
  <c r="T398" i="6"/>
  <c r="AD398" i="6"/>
  <c r="AG398" i="6"/>
  <c r="M399" i="6"/>
  <c r="P399" i="6"/>
  <c r="T399" i="6"/>
  <c r="AD399" i="6"/>
  <c r="AG399" i="6"/>
  <c r="M401" i="6"/>
  <c r="L401" i="6" s="1"/>
  <c r="P401" i="6"/>
  <c r="T401" i="6"/>
  <c r="AD401" i="6"/>
  <c r="AG401" i="6"/>
  <c r="M402" i="6"/>
  <c r="P402" i="6"/>
  <c r="T402" i="6"/>
  <c r="AD402" i="6"/>
  <c r="AG402" i="6"/>
  <c r="M403" i="6"/>
  <c r="P403" i="6"/>
  <c r="T403" i="6"/>
  <c r="AD403" i="6"/>
  <c r="AG403" i="6"/>
  <c r="M404" i="6"/>
  <c r="P404" i="6"/>
  <c r="T404" i="6"/>
  <c r="AD404" i="6"/>
  <c r="AG404" i="6"/>
  <c r="M405" i="6"/>
  <c r="L405" i="6" s="1"/>
  <c r="P405" i="6"/>
  <c r="T405" i="6"/>
  <c r="AD405" i="6"/>
  <c r="AG405" i="6"/>
  <c r="M406" i="6"/>
  <c r="P406" i="6"/>
  <c r="T406" i="6"/>
  <c r="AD406" i="6"/>
  <c r="AG406" i="6"/>
  <c r="M407" i="6"/>
  <c r="P407" i="6"/>
  <c r="T407" i="6"/>
  <c r="AD407" i="6"/>
  <c r="AG407" i="6"/>
  <c r="M408" i="6"/>
  <c r="P408" i="6"/>
  <c r="T408" i="6"/>
  <c r="AD408" i="6"/>
  <c r="AG408" i="6"/>
  <c r="M409" i="6"/>
  <c r="L409" i="6" s="1"/>
  <c r="P409" i="6"/>
  <c r="T409" i="6"/>
  <c r="AD409" i="6"/>
  <c r="AG409" i="6"/>
  <c r="M410" i="6"/>
  <c r="P410" i="6"/>
  <c r="T410" i="6"/>
  <c r="AD410" i="6"/>
  <c r="AG410" i="6"/>
  <c r="M411" i="6"/>
  <c r="P411" i="6"/>
  <c r="T411" i="6"/>
  <c r="AD411" i="6"/>
  <c r="AG411" i="6"/>
  <c r="M412" i="6"/>
  <c r="P412" i="6"/>
  <c r="T412" i="6"/>
  <c r="AD412" i="6"/>
  <c r="AG412" i="6"/>
  <c r="M413" i="6"/>
  <c r="L413" i="6" s="1"/>
  <c r="P413" i="6"/>
  <c r="T413" i="6"/>
  <c r="AD413" i="6"/>
  <c r="AG413" i="6"/>
  <c r="M414" i="6"/>
  <c r="P414" i="6"/>
  <c r="T414" i="6"/>
  <c r="AD414" i="6"/>
  <c r="AG414" i="6"/>
  <c r="M415" i="6"/>
  <c r="P415" i="6"/>
  <c r="T415" i="6"/>
  <c r="AD415" i="6"/>
  <c r="AG415" i="6"/>
  <c r="M416" i="6"/>
  <c r="P416" i="6"/>
  <c r="T416" i="6"/>
  <c r="AD416" i="6"/>
  <c r="AG416" i="6"/>
  <c r="M417" i="6"/>
  <c r="L417" i="6" s="1"/>
  <c r="P417" i="6"/>
  <c r="T417" i="6"/>
  <c r="AD417" i="6"/>
  <c r="AG417" i="6"/>
  <c r="M418" i="6"/>
  <c r="P418" i="6"/>
  <c r="T418" i="6"/>
  <c r="AD418" i="6"/>
  <c r="AG418" i="6"/>
  <c r="M419" i="6"/>
  <c r="P419" i="6"/>
  <c r="T419" i="6"/>
  <c r="AD419" i="6"/>
  <c r="AG419" i="6"/>
  <c r="M420" i="6"/>
  <c r="P420" i="6"/>
  <c r="T420" i="6"/>
  <c r="AD420" i="6"/>
  <c r="AG420" i="6"/>
  <c r="M421" i="6"/>
  <c r="P421" i="6"/>
  <c r="T421" i="6"/>
  <c r="AD421" i="6"/>
  <c r="AG421" i="6"/>
  <c r="M422" i="6"/>
  <c r="P422" i="6"/>
  <c r="T422" i="6"/>
  <c r="AD422" i="6"/>
  <c r="AG422" i="6"/>
  <c r="M423" i="6"/>
  <c r="P423" i="6"/>
  <c r="T423" i="6"/>
  <c r="AD423" i="6"/>
  <c r="AG423" i="6"/>
  <c r="M424" i="6"/>
  <c r="P424" i="6"/>
  <c r="T424" i="6"/>
  <c r="AD424" i="6"/>
  <c r="AG424" i="6"/>
  <c r="M425" i="6"/>
  <c r="P425" i="6"/>
  <c r="T425" i="6"/>
  <c r="AD425" i="6"/>
  <c r="AG425" i="6"/>
  <c r="M426" i="6"/>
  <c r="P426" i="6"/>
  <c r="T426" i="6"/>
  <c r="AD426" i="6"/>
  <c r="AG426" i="6"/>
  <c r="M427" i="6"/>
  <c r="P427" i="6"/>
  <c r="T427" i="6"/>
  <c r="AD427" i="6"/>
  <c r="AG427" i="6"/>
  <c r="M428" i="6"/>
  <c r="P428" i="6"/>
  <c r="T428" i="6"/>
  <c r="AD428" i="6"/>
  <c r="AG428" i="6"/>
  <c r="M430" i="6"/>
  <c r="P430" i="6"/>
  <c r="T430" i="6"/>
  <c r="AD430" i="6"/>
  <c r="AG430" i="6"/>
  <c r="M431" i="6"/>
  <c r="P431" i="6"/>
  <c r="T431" i="6"/>
  <c r="AD431" i="6"/>
  <c r="AG431" i="6"/>
  <c r="M432" i="6"/>
  <c r="P432" i="6"/>
  <c r="T432" i="6"/>
  <c r="AD432" i="6"/>
  <c r="AG432" i="6"/>
  <c r="M433" i="6"/>
  <c r="P433" i="6"/>
  <c r="T433" i="6"/>
  <c r="AD433" i="6"/>
  <c r="AG433" i="6"/>
  <c r="M434" i="6"/>
  <c r="P434" i="6"/>
  <c r="T434" i="6"/>
  <c r="AD434" i="6"/>
  <c r="AG434" i="6"/>
  <c r="M435" i="6"/>
  <c r="P435" i="6"/>
  <c r="T435" i="6"/>
  <c r="AD435" i="6"/>
  <c r="AG435" i="6"/>
  <c r="M436" i="6"/>
  <c r="P436" i="6"/>
  <c r="T436" i="6"/>
  <c r="AD436" i="6"/>
  <c r="AG436" i="6"/>
  <c r="M437" i="6"/>
  <c r="P437" i="6"/>
  <c r="T437" i="6"/>
  <c r="AD437" i="6"/>
  <c r="AG437" i="6"/>
  <c r="M438" i="6"/>
  <c r="P438" i="6"/>
  <c r="T438" i="6"/>
  <c r="AD438" i="6"/>
  <c r="AG438" i="6"/>
  <c r="M439" i="6"/>
  <c r="P439" i="6"/>
  <c r="T439" i="6"/>
  <c r="AD439" i="6"/>
  <c r="AG439" i="6"/>
  <c r="M440" i="6"/>
  <c r="P440" i="6"/>
  <c r="T440" i="6"/>
  <c r="AD440" i="6"/>
  <c r="AG440" i="6"/>
  <c r="M441" i="6"/>
  <c r="P441" i="6"/>
  <c r="T441" i="6"/>
  <c r="AD441" i="6"/>
  <c r="AG441" i="6"/>
  <c r="M442" i="6"/>
  <c r="P442" i="6"/>
  <c r="T442" i="6"/>
  <c r="AD442" i="6"/>
  <c r="AG442" i="6"/>
  <c r="M443" i="6"/>
  <c r="P443" i="6"/>
  <c r="T443" i="6"/>
  <c r="AD443" i="6"/>
  <c r="AG443" i="6"/>
  <c r="M444" i="6"/>
  <c r="P444" i="6"/>
  <c r="T444" i="6"/>
  <c r="AD444" i="6"/>
  <c r="AG444" i="6"/>
  <c r="M445" i="6"/>
  <c r="P445" i="6"/>
  <c r="T445" i="6"/>
  <c r="AD445" i="6"/>
  <c r="AG445" i="6"/>
  <c r="M446" i="6"/>
  <c r="P446" i="6"/>
  <c r="T446" i="6"/>
  <c r="AD446" i="6"/>
  <c r="AG446" i="6"/>
  <c r="M447" i="6"/>
  <c r="P447" i="6"/>
  <c r="T447" i="6"/>
  <c r="AD447" i="6"/>
  <c r="AG447" i="6"/>
  <c r="M448" i="6"/>
  <c r="P448" i="6"/>
  <c r="T448" i="6"/>
  <c r="AD448" i="6"/>
  <c r="AG448" i="6"/>
  <c r="M450" i="6"/>
  <c r="P450" i="6"/>
  <c r="T450" i="6"/>
  <c r="AD450" i="6"/>
  <c r="AG450" i="6"/>
  <c r="M451" i="6"/>
  <c r="P451" i="6"/>
  <c r="T451" i="6"/>
  <c r="AD451" i="6"/>
  <c r="AG451" i="6"/>
  <c r="M452" i="6"/>
  <c r="P452" i="6"/>
  <c r="T452" i="6"/>
  <c r="AD452" i="6"/>
  <c r="AG452" i="6"/>
  <c r="M453" i="6"/>
  <c r="P453" i="6"/>
  <c r="T453" i="6"/>
  <c r="AD453" i="6"/>
  <c r="AG453" i="6"/>
  <c r="M454" i="6"/>
  <c r="P454" i="6"/>
  <c r="T454" i="6"/>
  <c r="AD454" i="6"/>
  <c r="AG454" i="6"/>
  <c r="M455" i="6"/>
  <c r="P455" i="6"/>
  <c r="T455" i="6"/>
  <c r="AD455" i="6"/>
  <c r="AG455" i="6"/>
  <c r="M456" i="6"/>
  <c r="P456" i="6"/>
  <c r="T456" i="6"/>
  <c r="AD456" i="6"/>
  <c r="AG456" i="6"/>
  <c r="M457" i="6"/>
  <c r="P457" i="6"/>
  <c r="T457" i="6"/>
  <c r="AD457" i="6"/>
  <c r="AG457" i="6"/>
  <c r="M458" i="6"/>
  <c r="P458" i="6"/>
  <c r="T458" i="6"/>
  <c r="AD458" i="6"/>
  <c r="AG458" i="6"/>
  <c r="M459" i="6"/>
  <c r="P459" i="6"/>
  <c r="T459" i="6"/>
  <c r="AD459" i="6"/>
  <c r="AG459" i="6"/>
  <c r="M460" i="6"/>
  <c r="P460" i="6"/>
  <c r="T460" i="6"/>
  <c r="AD460" i="6"/>
  <c r="AG460" i="6"/>
  <c r="M461" i="6"/>
  <c r="P461" i="6"/>
  <c r="T461" i="6"/>
  <c r="AD461" i="6"/>
  <c r="AG461" i="6"/>
  <c r="M462" i="6"/>
  <c r="P462" i="6"/>
  <c r="T462" i="6"/>
  <c r="AD462" i="6"/>
  <c r="AG462" i="6"/>
  <c r="M463" i="6"/>
  <c r="P463" i="6"/>
  <c r="T463" i="6"/>
  <c r="AD463" i="6"/>
  <c r="AG463" i="6"/>
  <c r="M464" i="6"/>
  <c r="P464" i="6"/>
  <c r="T464" i="6"/>
  <c r="AD464" i="6"/>
  <c r="AG464" i="6"/>
  <c r="M465" i="6"/>
  <c r="P465" i="6"/>
  <c r="T465" i="6"/>
  <c r="AD465" i="6"/>
  <c r="AG465" i="6"/>
  <c r="M466" i="6"/>
  <c r="P466" i="6"/>
  <c r="T466" i="6"/>
  <c r="AD466" i="6"/>
  <c r="AG466" i="6"/>
  <c r="M467" i="6"/>
  <c r="L467" i="6" s="1"/>
  <c r="P467" i="6"/>
  <c r="T467" i="6"/>
  <c r="AD467" i="6"/>
  <c r="AG467" i="6"/>
  <c r="M468" i="6"/>
  <c r="P468" i="6"/>
  <c r="T468" i="6"/>
  <c r="AD468" i="6"/>
  <c r="AG468" i="6"/>
  <c r="M469" i="6"/>
  <c r="P469" i="6"/>
  <c r="T469" i="6"/>
  <c r="AD469" i="6"/>
  <c r="AG469" i="6"/>
  <c r="M470" i="6"/>
  <c r="P470" i="6"/>
  <c r="T470" i="6"/>
  <c r="AD470" i="6"/>
  <c r="AG470" i="6"/>
  <c r="M471" i="6"/>
  <c r="P471" i="6"/>
  <c r="T471" i="6"/>
  <c r="AD471" i="6"/>
  <c r="AG471" i="6"/>
  <c r="M472" i="6"/>
  <c r="P472" i="6"/>
  <c r="T472" i="6"/>
  <c r="AD472" i="6"/>
  <c r="AG472" i="6"/>
  <c r="M473" i="6"/>
  <c r="P473" i="6"/>
  <c r="T473" i="6"/>
  <c r="AD473" i="6"/>
  <c r="AG473" i="6"/>
  <c r="M474" i="6"/>
  <c r="P474" i="6"/>
  <c r="T474" i="6"/>
  <c r="AD474" i="6"/>
  <c r="AG474" i="6"/>
  <c r="M475" i="6"/>
  <c r="P475" i="6"/>
  <c r="T475" i="6"/>
  <c r="AD475" i="6"/>
  <c r="AG475" i="6"/>
  <c r="M476" i="6"/>
  <c r="P476" i="6"/>
  <c r="T476" i="6"/>
  <c r="AD476" i="6"/>
  <c r="AG476" i="6"/>
  <c r="M477" i="6"/>
  <c r="P477" i="6"/>
  <c r="T477" i="6"/>
  <c r="AD477" i="6"/>
  <c r="AG477" i="6"/>
  <c r="M478" i="6"/>
  <c r="P478" i="6"/>
  <c r="T478" i="6"/>
  <c r="AD478" i="6"/>
  <c r="AG478" i="6"/>
  <c r="M479" i="6"/>
  <c r="P479" i="6"/>
  <c r="T479" i="6"/>
  <c r="AD479" i="6"/>
  <c r="AG479" i="6"/>
  <c r="M480" i="6"/>
  <c r="P480" i="6"/>
  <c r="T480" i="6"/>
  <c r="AD480" i="6"/>
  <c r="AG480" i="6"/>
  <c r="M481" i="6"/>
  <c r="P481" i="6"/>
  <c r="T481" i="6"/>
  <c r="AD481" i="6"/>
  <c r="AG481" i="6"/>
  <c r="M482" i="6"/>
  <c r="P482" i="6"/>
  <c r="T482" i="6"/>
  <c r="AD482" i="6"/>
  <c r="AG482" i="6"/>
  <c r="M483" i="6"/>
  <c r="P483" i="6"/>
  <c r="T483" i="6"/>
  <c r="AD483" i="6"/>
  <c r="AG483" i="6"/>
  <c r="M485" i="6"/>
  <c r="P485" i="6"/>
  <c r="T485" i="6"/>
  <c r="AD485" i="6"/>
  <c r="AG485" i="6"/>
  <c r="M486" i="6"/>
  <c r="P486" i="6"/>
  <c r="T486" i="6"/>
  <c r="AD486" i="6"/>
  <c r="AG486" i="6"/>
  <c r="M487" i="6"/>
  <c r="P487" i="6"/>
  <c r="T487" i="6"/>
  <c r="AD487" i="6"/>
  <c r="AG487" i="6"/>
  <c r="M488" i="6"/>
  <c r="L488" i="6" s="1"/>
  <c r="P488" i="6"/>
  <c r="T488" i="6"/>
  <c r="AD488" i="6"/>
  <c r="AG488" i="6"/>
  <c r="M489" i="6"/>
  <c r="P489" i="6"/>
  <c r="T489" i="6"/>
  <c r="AD489" i="6"/>
  <c r="AG489" i="6"/>
  <c r="M490" i="6"/>
  <c r="P490" i="6"/>
  <c r="T490" i="6"/>
  <c r="AD490" i="6"/>
  <c r="AG490" i="6"/>
  <c r="M491" i="6"/>
  <c r="P491" i="6"/>
  <c r="T491" i="6"/>
  <c r="AD491" i="6"/>
  <c r="AG491" i="6"/>
  <c r="M492" i="6"/>
  <c r="P492" i="6"/>
  <c r="T492" i="6"/>
  <c r="AD492" i="6"/>
  <c r="AG492" i="6"/>
  <c r="M493" i="6"/>
  <c r="P493" i="6"/>
  <c r="T493" i="6"/>
  <c r="AD493" i="6"/>
  <c r="AG493" i="6"/>
  <c r="M494" i="6"/>
  <c r="P494" i="6"/>
  <c r="T494" i="6"/>
  <c r="AD494" i="6"/>
  <c r="AG494" i="6"/>
  <c r="M495" i="6"/>
  <c r="P495" i="6"/>
  <c r="T495" i="6"/>
  <c r="AD495" i="6"/>
  <c r="AG495" i="6"/>
  <c r="M496" i="6"/>
  <c r="P496" i="6"/>
  <c r="T496" i="6"/>
  <c r="AD496" i="6"/>
  <c r="AG496" i="6"/>
  <c r="M497" i="6"/>
  <c r="P497" i="6"/>
  <c r="T497" i="6"/>
  <c r="AD497" i="6"/>
  <c r="AG497" i="6"/>
  <c r="M498" i="6"/>
  <c r="P498" i="6"/>
  <c r="T498" i="6"/>
  <c r="AD498" i="6"/>
  <c r="AG498" i="6"/>
  <c r="M499" i="6"/>
  <c r="P499" i="6"/>
  <c r="T499" i="6"/>
  <c r="AD499" i="6"/>
  <c r="AG499" i="6"/>
  <c r="M500" i="6"/>
  <c r="P500" i="6"/>
  <c r="T500" i="6"/>
  <c r="AD500" i="6"/>
  <c r="AG500" i="6"/>
  <c r="M501" i="6"/>
  <c r="P501" i="6"/>
  <c r="T501" i="6"/>
  <c r="AD501" i="6"/>
  <c r="AG501" i="6"/>
  <c r="M502" i="6"/>
  <c r="P502" i="6"/>
  <c r="T502" i="6"/>
  <c r="AD502" i="6"/>
  <c r="AG502" i="6"/>
  <c r="M503" i="6"/>
  <c r="P503" i="6"/>
  <c r="T503" i="6"/>
  <c r="AD503" i="6"/>
  <c r="AG503" i="6"/>
  <c r="M504" i="6"/>
  <c r="P504" i="6"/>
  <c r="T504" i="6"/>
  <c r="AD504" i="6"/>
  <c r="AG504" i="6"/>
  <c r="M505" i="6"/>
  <c r="P505" i="6"/>
  <c r="T505" i="6"/>
  <c r="AD505" i="6"/>
  <c r="AG505" i="6"/>
  <c r="M506" i="6"/>
  <c r="P506" i="6"/>
  <c r="T506" i="6"/>
  <c r="AD506" i="6"/>
  <c r="AG506" i="6"/>
  <c r="M507" i="6"/>
  <c r="P507" i="6"/>
  <c r="T507" i="6"/>
  <c r="AD507" i="6"/>
  <c r="AG507" i="6"/>
  <c r="M508" i="6"/>
  <c r="P508" i="6"/>
  <c r="T508" i="6"/>
  <c r="AD508" i="6"/>
  <c r="AG508" i="6"/>
  <c r="M509" i="6"/>
  <c r="P509" i="6"/>
  <c r="T509" i="6"/>
  <c r="AD509" i="6"/>
  <c r="AG509" i="6"/>
  <c r="M510" i="6"/>
  <c r="P510" i="6"/>
  <c r="T510" i="6"/>
  <c r="AD510" i="6"/>
  <c r="AG510" i="6"/>
  <c r="M511" i="6"/>
  <c r="P511" i="6"/>
  <c r="T511" i="6"/>
  <c r="AD511" i="6"/>
  <c r="AG511" i="6"/>
  <c r="M512" i="6"/>
  <c r="P512" i="6"/>
  <c r="T512" i="6"/>
  <c r="AD512" i="6"/>
  <c r="AG512" i="6"/>
  <c r="M513" i="6"/>
  <c r="P513" i="6"/>
  <c r="T513" i="6"/>
  <c r="AD513" i="6"/>
  <c r="AG513" i="6"/>
  <c r="M514" i="6"/>
  <c r="P514" i="6"/>
  <c r="T514" i="6"/>
  <c r="AD514" i="6"/>
  <c r="AG514" i="6"/>
  <c r="M515" i="6"/>
  <c r="P515" i="6"/>
  <c r="T515" i="6"/>
  <c r="AD515" i="6"/>
  <c r="AG515" i="6"/>
  <c r="M516" i="6"/>
  <c r="P516" i="6"/>
  <c r="T516" i="6"/>
  <c r="AD516" i="6"/>
  <c r="AG516" i="6"/>
  <c r="M517" i="6"/>
  <c r="P517" i="6"/>
  <c r="L517" i="6" s="1"/>
  <c r="T517" i="6"/>
  <c r="AD517" i="6"/>
  <c r="AG517" i="6"/>
  <c r="M518" i="6"/>
  <c r="P518" i="6"/>
  <c r="T518" i="6"/>
  <c r="AD518" i="6"/>
  <c r="AG518" i="6"/>
  <c r="M519" i="6"/>
  <c r="P519" i="6"/>
  <c r="T519" i="6"/>
  <c r="AD519" i="6"/>
  <c r="AG519" i="6"/>
  <c r="M520" i="6"/>
  <c r="L520" i="6" s="1"/>
  <c r="P520" i="6"/>
  <c r="T520" i="6"/>
  <c r="AD520" i="6"/>
  <c r="AG520" i="6"/>
  <c r="M521" i="6"/>
  <c r="P521" i="6"/>
  <c r="T521" i="6"/>
  <c r="AD521" i="6"/>
  <c r="AG521" i="6"/>
  <c r="M522" i="6"/>
  <c r="P522" i="6"/>
  <c r="T522" i="6"/>
  <c r="AD522" i="6"/>
  <c r="AG522" i="6"/>
  <c r="M523" i="6"/>
  <c r="P523" i="6"/>
  <c r="T523" i="6"/>
  <c r="AD523" i="6"/>
  <c r="AG523" i="6"/>
  <c r="M524" i="6"/>
  <c r="P524" i="6"/>
  <c r="T524" i="6"/>
  <c r="AD524" i="6"/>
  <c r="AG524" i="6"/>
  <c r="M525" i="6"/>
  <c r="P525" i="6"/>
  <c r="T525" i="6"/>
  <c r="AD525" i="6"/>
  <c r="AG525" i="6"/>
  <c r="M526" i="6"/>
  <c r="P526" i="6"/>
  <c r="T526" i="6"/>
  <c r="AD526" i="6"/>
  <c r="AG526" i="6"/>
  <c r="M527" i="6"/>
  <c r="P527" i="6"/>
  <c r="T527" i="6"/>
  <c r="AD527" i="6"/>
  <c r="AG527" i="6"/>
  <c r="M528" i="6"/>
  <c r="P528" i="6"/>
  <c r="T528" i="6"/>
  <c r="AD528" i="6"/>
  <c r="AG528" i="6"/>
  <c r="M529" i="6"/>
  <c r="P529" i="6"/>
  <c r="T529" i="6"/>
  <c r="AD529" i="6"/>
  <c r="AG529" i="6"/>
  <c r="M530" i="6"/>
  <c r="P530" i="6"/>
  <c r="T530" i="6"/>
  <c r="AD530" i="6"/>
  <c r="AG530" i="6"/>
  <c r="M531" i="6"/>
  <c r="P531" i="6"/>
  <c r="T531" i="6"/>
  <c r="AD531" i="6"/>
  <c r="AG531" i="6"/>
  <c r="M532" i="6"/>
  <c r="P532" i="6"/>
  <c r="T532" i="6"/>
  <c r="AD532" i="6"/>
  <c r="AG532" i="6"/>
  <c r="M533" i="6"/>
  <c r="P533" i="6"/>
  <c r="T533" i="6"/>
  <c r="AD533" i="6"/>
  <c r="AG533" i="6"/>
  <c r="M534" i="6"/>
  <c r="P534" i="6"/>
  <c r="T534" i="6"/>
  <c r="AD534" i="6"/>
  <c r="AG534" i="6"/>
  <c r="M535" i="6"/>
  <c r="P535" i="6"/>
  <c r="T535" i="6"/>
  <c r="AD535" i="6"/>
  <c r="AG535" i="6"/>
  <c r="M536" i="6"/>
  <c r="P536" i="6"/>
  <c r="T536" i="6"/>
  <c r="AD536" i="6"/>
  <c r="AG536" i="6"/>
  <c r="M537" i="6"/>
  <c r="P537" i="6"/>
  <c r="T537" i="6"/>
  <c r="AD537" i="6"/>
  <c r="AG537" i="6"/>
  <c r="M538" i="6"/>
  <c r="P538" i="6"/>
  <c r="T538" i="6"/>
  <c r="AD538" i="6"/>
  <c r="AG538" i="6"/>
  <c r="M539" i="6"/>
  <c r="P539" i="6"/>
  <c r="T539" i="6"/>
  <c r="AD539" i="6"/>
  <c r="AG539" i="6"/>
  <c r="M541" i="6"/>
  <c r="P541" i="6"/>
  <c r="T541" i="6"/>
  <c r="AD541" i="6"/>
  <c r="AG541" i="6"/>
  <c r="M542" i="6"/>
  <c r="P542" i="6"/>
  <c r="T542" i="6"/>
  <c r="AD542" i="6"/>
  <c r="AG542" i="6"/>
  <c r="M543" i="6"/>
  <c r="P543" i="6"/>
  <c r="T543" i="6"/>
  <c r="AD543" i="6"/>
  <c r="AG543" i="6"/>
  <c r="M544" i="6"/>
  <c r="P544" i="6"/>
  <c r="T544" i="6"/>
  <c r="AD544" i="6"/>
  <c r="AG544" i="6"/>
  <c r="M545" i="6"/>
  <c r="P545" i="6"/>
  <c r="T545" i="6"/>
  <c r="AD545" i="6"/>
  <c r="AG545" i="6"/>
  <c r="M546" i="6"/>
  <c r="P546" i="6"/>
  <c r="T546" i="6"/>
  <c r="AD546" i="6"/>
  <c r="AG546" i="6"/>
  <c r="M547" i="6"/>
  <c r="P547" i="6"/>
  <c r="T547" i="6"/>
  <c r="AD547" i="6"/>
  <c r="AG547" i="6"/>
  <c r="M548" i="6"/>
  <c r="P548" i="6"/>
  <c r="T548" i="6"/>
  <c r="AD548" i="6"/>
  <c r="AG548" i="6"/>
  <c r="M549" i="6"/>
  <c r="L549" i="6" s="1"/>
  <c r="P549" i="6"/>
  <c r="T549" i="6"/>
  <c r="AD549" i="6"/>
  <c r="AG549" i="6"/>
  <c r="M550" i="6"/>
  <c r="P550" i="6"/>
  <c r="T550" i="6"/>
  <c r="AD550" i="6"/>
  <c r="AG550" i="6"/>
  <c r="M551" i="6"/>
  <c r="P551" i="6"/>
  <c r="T551" i="6"/>
  <c r="AD551" i="6"/>
  <c r="AG551" i="6"/>
  <c r="M553" i="6"/>
  <c r="P553" i="6"/>
  <c r="T553" i="6"/>
  <c r="AD553" i="6"/>
  <c r="AG553" i="6"/>
  <c r="M554" i="6"/>
  <c r="P554" i="6"/>
  <c r="T554" i="6"/>
  <c r="AD554" i="6"/>
  <c r="AG554" i="6"/>
  <c r="M555" i="6"/>
  <c r="P555" i="6"/>
  <c r="L555" i="6" s="1"/>
  <c r="T555" i="6"/>
  <c r="AD555" i="6"/>
  <c r="AG555" i="6"/>
  <c r="M556" i="6"/>
  <c r="P556" i="6"/>
  <c r="T556" i="6"/>
  <c r="AD556" i="6"/>
  <c r="AG556" i="6"/>
  <c r="M557" i="6"/>
  <c r="P557" i="6"/>
  <c r="T557" i="6"/>
  <c r="AD557" i="6"/>
  <c r="AG557" i="6"/>
  <c r="M558" i="6"/>
  <c r="P558" i="6"/>
  <c r="T558" i="6"/>
  <c r="AD558" i="6"/>
  <c r="AG558" i="6"/>
  <c r="M559" i="6"/>
  <c r="P559" i="6"/>
  <c r="T559" i="6"/>
  <c r="AD559" i="6"/>
  <c r="AG559" i="6"/>
  <c r="M560" i="6"/>
  <c r="P560" i="6"/>
  <c r="T560" i="6"/>
  <c r="AD560" i="6"/>
  <c r="AG560" i="6"/>
  <c r="M561" i="6"/>
  <c r="P561" i="6"/>
  <c r="T561" i="6"/>
  <c r="AD561" i="6"/>
  <c r="AG561" i="6"/>
  <c r="M562" i="6"/>
  <c r="P562" i="6"/>
  <c r="T562" i="6"/>
  <c r="AD562" i="6"/>
  <c r="AG562" i="6"/>
  <c r="M563" i="6"/>
  <c r="P563" i="6"/>
  <c r="T563" i="6"/>
  <c r="AD563" i="6"/>
  <c r="AG563" i="6"/>
  <c r="M564" i="6"/>
  <c r="P564" i="6"/>
  <c r="T564" i="6"/>
  <c r="AD564" i="6"/>
  <c r="AG564" i="6"/>
  <c r="M565" i="6"/>
  <c r="P565" i="6"/>
  <c r="T565" i="6"/>
  <c r="AD565" i="6"/>
  <c r="AG565" i="6"/>
  <c r="M566" i="6"/>
  <c r="P566" i="6"/>
  <c r="T566" i="6"/>
  <c r="AD566" i="6"/>
  <c r="AG566" i="6"/>
  <c r="M567" i="6"/>
  <c r="P567" i="6"/>
  <c r="T567" i="6"/>
  <c r="AD567" i="6"/>
  <c r="AG567" i="6"/>
  <c r="M569" i="6"/>
  <c r="P569" i="6"/>
  <c r="T569" i="6"/>
  <c r="AD569" i="6"/>
  <c r="AG569" i="6"/>
  <c r="M570" i="6"/>
  <c r="P570" i="6"/>
  <c r="T570" i="6"/>
  <c r="AD570" i="6"/>
  <c r="AG570" i="6"/>
  <c r="M571" i="6"/>
  <c r="P571" i="6"/>
  <c r="T571" i="6"/>
  <c r="AD571" i="6"/>
  <c r="AG571" i="6"/>
  <c r="M572" i="6"/>
  <c r="P572" i="6"/>
  <c r="T572" i="6"/>
  <c r="AD572" i="6"/>
  <c r="AG572" i="6"/>
  <c r="M573" i="6"/>
  <c r="P573" i="6"/>
  <c r="T573" i="6"/>
  <c r="AD573" i="6"/>
  <c r="AG573" i="6"/>
  <c r="M574" i="6"/>
  <c r="P574" i="6"/>
  <c r="T574" i="6"/>
  <c r="AD574" i="6"/>
  <c r="AG574" i="6"/>
  <c r="M575" i="6"/>
  <c r="P575" i="6"/>
  <c r="T575" i="6"/>
  <c r="AD575" i="6"/>
  <c r="AG575" i="6"/>
  <c r="M577" i="6"/>
  <c r="P577" i="6"/>
  <c r="T577" i="6"/>
  <c r="AD577" i="6"/>
  <c r="AG577" i="6"/>
  <c r="M578" i="6"/>
  <c r="P578" i="6"/>
  <c r="T578" i="6"/>
  <c r="AD578" i="6"/>
  <c r="AG578" i="6"/>
  <c r="M579" i="6"/>
  <c r="P579" i="6"/>
  <c r="T579" i="6"/>
  <c r="AD579" i="6"/>
  <c r="AG579" i="6"/>
  <c r="M580" i="6"/>
  <c r="P580" i="6"/>
  <c r="T580" i="6"/>
  <c r="AD580" i="6"/>
  <c r="AG580" i="6"/>
  <c r="M581" i="6"/>
  <c r="P581" i="6"/>
  <c r="T581" i="6"/>
  <c r="AD581" i="6"/>
  <c r="AG581" i="6"/>
  <c r="M582" i="6"/>
  <c r="P582" i="6"/>
  <c r="T582" i="6"/>
  <c r="AD582" i="6"/>
  <c r="AG582" i="6"/>
  <c r="M583" i="6"/>
  <c r="P583" i="6"/>
  <c r="T583" i="6"/>
  <c r="AD583" i="6"/>
  <c r="AG583" i="6"/>
  <c r="M584" i="6"/>
  <c r="P584" i="6"/>
  <c r="T584" i="6"/>
  <c r="AD584" i="6"/>
  <c r="AG584" i="6"/>
  <c r="M585" i="6"/>
  <c r="P585" i="6"/>
  <c r="T585" i="6"/>
  <c r="AD585" i="6"/>
  <c r="AG585" i="6"/>
  <c r="M586" i="6"/>
  <c r="P586" i="6"/>
  <c r="T586" i="6"/>
  <c r="AD586" i="6"/>
  <c r="AG586" i="6"/>
  <c r="M587" i="6"/>
  <c r="P587" i="6"/>
  <c r="T587" i="6"/>
  <c r="AD587" i="6"/>
  <c r="AG587" i="6"/>
  <c r="M588" i="6"/>
  <c r="P588" i="6"/>
  <c r="T588" i="6"/>
  <c r="AD588" i="6"/>
  <c r="AG588" i="6"/>
  <c r="M589" i="6"/>
  <c r="P589" i="6"/>
  <c r="T589" i="6"/>
  <c r="AD589" i="6"/>
  <c r="AG589" i="6"/>
  <c r="M590" i="6"/>
  <c r="P590" i="6"/>
  <c r="T590" i="6"/>
  <c r="AD590" i="6"/>
  <c r="AG590" i="6"/>
  <c r="M591" i="6"/>
  <c r="P591" i="6"/>
  <c r="T591" i="6"/>
  <c r="AD591" i="6"/>
  <c r="AG591" i="6"/>
  <c r="M592" i="6"/>
  <c r="P592" i="6"/>
  <c r="T592" i="6"/>
  <c r="AD592" i="6"/>
  <c r="AG592" i="6"/>
  <c r="M593" i="6"/>
  <c r="P593" i="6"/>
  <c r="T593" i="6"/>
  <c r="AD593" i="6"/>
  <c r="AG593" i="6"/>
  <c r="M594" i="6"/>
  <c r="P594" i="6"/>
  <c r="T594" i="6"/>
  <c r="AD594" i="6"/>
  <c r="AG594" i="6"/>
  <c r="M595" i="6"/>
  <c r="P595" i="6"/>
  <c r="T595" i="6"/>
  <c r="AD595" i="6"/>
  <c r="AG595" i="6"/>
  <c r="M596" i="6"/>
  <c r="P596" i="6"/>
  <c r="T596" i="6"/>
  <c r="AD596" i="6"/>
  <c r="AG596" i="6"/>
  <c r="M597" i="6"/>
  <c r="P597" i="6"/>
  <c r="T597" i="6"/>
  <c r="AD597" i="6"/>
  <c r="AG597" i="6"/>
  <c r="M598" i="6"/>
  <c r="P598" i="6"/>
  <c r="T598" i="6"/>
  <c r="AD598" i="6"/>
  <c r="AG598" i="6"/>
  <c r="M599" i="6"/>
  <c r="P599" i="6"/>
  <c r="T599" i="6"/>
  <c r="AD599" i="6"/>
  <c r="AG599" i="6"/>
  <c r="M600" i="6"/>
  <c r="P600" i="6"/>
  <c r="T600" i="6"/>
  <c r="AD600" i="6"/>
  <c r="AG600" i="6"/>
  <c r="M601" i="6"/>
  <c r="P601" i="6"/>
  <c r="T601" i="6"/>
  <c r="AD601" i="6"/>
  <c r="AG601" i="6"/>
  <c r="M602" i="6"/>
  <c r="P602" i="6"/>
  <c r="T602" i="6"/>
  <c r="AD602" i="6"/>
  <c r="AG602" i="6"/>
  <c r="M603" i="6"/>
  <c r="P603" i="6"/>
  <c r="T603" i="6"/>
  <c r="AD603" i="6"/>
  <c r="AG603" i="6"/>
  <c r="M604" i="6"/>
  <c r="P604" i="6"/>
  <c r="T604" i="6"/>
  <c r="AD604" i="6"/>
  <c r="AG604" i="6"/>
  <c r="M605" i="6"/>
  <c r="P605" i="6"/>
  <c r="T605" i="6"/>
  <c r="AD605" i="6"/>
  <c r="AG605" i="6"/>
  <c r="M606" i="6"/>
  <c r="P606" i="6"/>
  <c r="T606" i="6"/>
  <c r="AD606" i="6"/>
  <c r="AG606" i="6"/>
  <c r="M607" i="6"/>
  <c r="P607" i="6"/>
  <c r="T607" i="6"/>
  <c r="AD607" i="6"/>
  <c r="AG607" i="6"/>
  <c r="M608" i="6"/>
  <c r="P608" i="6"/>
  <c r="T608" i="6"/>
  <c r="AD608" i="6"/>
  <c r="AG608" i="6"/>
  <c r="M609" i="6"/>
  <c r="P609" i="6"/>
  <c r="T609" i="6"/>
  <c r="AD609" i="6"/>
  <c r="AG609" i="6"/>
  <c r="M610" i="6"/>
  <c r="P610" i="6"/>
  <c r="T610" i="6"/>
  <c r="AD610" i="6"/>
  <c r="AG610" i="6"/>
  <c r="M611" i="6"/>
  <c r="P611" i="6"/>
  <c r="T611" i="6"/>
  <c r="AD611" i="6"/>
  <c r="AG611" i="6"/>
  <c r="M612" i="6"/>
  <c r="P612" i="6"/>
  <c r="T612" i="6"/>
  <c r="AD612" i="6"/>
  <c r="AG612" i="6"/>
  <c r="AG6" i="6"/>
  <c r="AD6" i="6"/>
  <c r="T6" i="6"/>
  <c r="P6" i="6"/>
  <c r="M6" i="6"/>
  <c r="L74" i="6" l="1"/>
  <c r="S394" i="6"/>
  <c r="S390" i="6"/>
  <c r="S387" i="6"/>
  <c r="S352" i="6"/>
  <c r="L415" i="6"/>
  <c r="L407" i="6"/>
  <c r="L403" i="6"/>
  <c r="U5" i="5"/>
  <c r="N5" i="5"/>
  <c r="L485" i="6"/>
  <c r="L603" i="6"/>
  <c r="L599" i="6"/>
  <c r="L431" i="6"/>
  <c r="L386" i="6"/>
  <c r="L351" i="6"/>
  <c r="S605" i="6"/>
  <c r="L565" i="6"/>
  <c r="L561" i="6"/>
  <c r="L557" i="6"/>
  <c r="L539" i="6"/>
  <c r="L531" i="6"/>
  <c r="L523" i="6"/>
  <c r="L591" i="6"/>
  <c r="S486" i="6"/>
  <c r="L475" i="6"/>
  <c r="L455" i="6"/>
  <c r="S575" i="6"/>
  <c r="L573" i="6"/>
  <c r="L445" i="6"/>
  <c r="L441" i="6"/>
  <c r="L569" i="6"/>
  <c r="L509" i="6"/>
  <c r="L505" i="6"/>
  <c r="L497" i="6"/>
  <c r="L481" i="6"/>
  <c r="L477" i="6"/>
  <c r="L457" i="6"/>
  <c r="L453" i="6"/>
  <c r="L448" i="6"/>
  <c r="L443" i="6"/>
  <c r="L439" i="6"/>
  <c r="L427" i="6"/>
  <c r="S518" i="6"/>
  <c r="S515" i="6"/>
  <c r="L299" i="6"/>
  <c r="L585" i="6"/>
  <c r="L581" i="6"/>
  <c r="L547" i="6"/>
  <c r="L543" i="6"/>
  <c r="S536" i="6"/>
  <c r="L534" i="6"/>
  <c r="L499" i="6"/>
  <c r="L491" i="6"/>
  <c r="L483" i="6"/>
  <c r="L464" i="6"/>
  <c r="L456" i="6"/>
  <c r="L452" i="6"/>
  <c r="L447" i="6"/>
  <c r="L424" i="6"/>
  <c r="L420" i="6"/>
  <c r="L416" i="6"/>
  <c r="L412" i="6"/>
  <c r="L589" i="6"/>
  <c r="L577" i="6"/>
  <c r="S570" i="6"/>
  <c r="L612" i="6"/>
  <c r="L607" i="6"/>
  <c r="L596" i="6"/>
  <c r="L588" i="6"/>
  <c r="L546" i="6"/>
  <c r="L514" i="6"/>
  <c r="L510" i="6"/>
  <c r="L502" i="6"/>
  <c r="S468" i="6"/>
  <c r="S465" i="6"/>
  <c r="L463" i="6"/>
  <c r="L459" i="6"/>
  <c r="L451" i="6"/>
  <c r="S432" i="6"/>
  <c r="S428" i="6"/>
  <c r="S425" i="6"/>
  <c r="L419" i="6"/>
  <c r="L411" i="6"/>
  <c r="L563" i="6"/>
  <c r="L609" i="6"/>
  <c r="S600" i="6"/>
  <c r="S597" i="6"/>
  <c r="L595" i="6"/>
  <c r="L583" i="6"/>
  <c r="L541" i="6"/>
  <c r="S608" i="6"/>
  <c r="L529" i="6"/>
  <c r="S556" i="6"/>
  <c r="S553" i="6"/>
  <c r="L513" i="6"/>
  <c r="S476" i="6"/>
  <c r="S473" i="6"/>
  <c r="S440" i="6"/>
  <c r="S437" i="6"/>
  <c r="L423" i="6"/>
  <c r="S384" i="6"/>
  <c r="L381" i="6"/>
  <c r="S349" i="6"/>
  <c r="L131" i="6"/>
  <c r="L587" i="6"/>
  <c r="L575" i="6"/>
  <c r="S550" i="6"/>
  <c r="S547" i="6"/>
  <c r="L545" i="6"/>
  <c r="L537" i="6"/>
  <c r="L533" i="6"/>
  <c r="L526" i="6"/>
  <c r="S524" i="6"/>
  <c r="S521" i="6"/>
  <c r="S506" i="6"/>
  <c r="S503" i="6"/>
  <c r="L501" i="6"/>
  <c r="L494" i="6"/>
  <c r="S492" i="6"/>
  <c r="S489" i="6"/>
  <c r="L480" i="6"/>
  <c r="L473" i="6"/>
  <c r="L469" i="6"/>
  <c r="S460" i="6"/>
  <c r="S457" i="6"/>
  <c r="L444" i="6"/>
  <c r="L440" i="6"/>
  <c r="L437" i="6"/>
  <c r="L433" i="6"/>
  <c r="S420" i="6"/>
  <c r="S417" i="6"/>
  <c r="L408" i="6"/>
  <c r="L404" i="6"/>
  <c r="L399" i="6"/>
  <c r="L395" i="6"/>
  <c r="L384" i="6"/>
  <c r="S370" i="6"/>
  <c r="L367" i="6"/>
  <c r="S365" i="6"/>
  <c r="L605" i="6"/>
  <c r="L601" i="6"/>
  <c r="S592" i="6"/>
  <c r="S589" i="6"/>
  <c r="L580" i="6"/>
  <c r="L571" i="6"/>
  <c r="L567" i="6"/>
  <c r="L560" i="6"/>
  <c r="L553" i="6"/>
  <c r="L611" i="6"/>
  <c r="L604" i="6"/>
  <c r="L597" i="6"/>
  <c r="L593" i="6"/>
  <c r="S584" i="6"/>
  <c r="S581" i="6"/>
  <c r="L579" i="6"/>
  <c r="L574" i="6"/>
  <c r="S564" i="6"/>
  <c r="S561" i="6"/>
  <c r="L559" i="6"/>
  <c r="L551" i="6"/>
  <c r="S542" i="6"/>
  <c r="S530" i="6"/>
  <c r="S527" i="6"/>
  <c r="L525" i="6"/>
  <c r="L521" i="6"/>
  <c r="L518" i="6"/>
  <c r="L515" i="6"/>
  <c r="L511" i="6"/>
  <c r="L507" i="6"/>
  <c r="S498" i="6"/>
  <c r="S495" i="6"/>
  <c r="L493" i="6"/>
  <c r="L489" i="6"/>
  <c r="L486" i="6"/>
  <c r="S481" i="6"/>
  <c r="L472" i="6"/>
  <c r="L465" i="6"/>
  <c r="L461" i="6"/>
  <c r="S452" i="6"/>
  <c r="S448" i="6"/>
  <c r="S445" i="6"/>
  <c r="L436" i="6"/>
  <c r="L435" i="6"/>
  <c r="L432" i="6"/>
  <c r="L428" i="6"/>
  <c r="L425" i="6"/>
  <c r="L421" i="6"/>
  <c r="S412" i="6"/>
  <c r="S409" i="6"/>
  <c r="L397" i="6"/>
  <c r="L394" i="6"/>
  <c r="L387" i="6"/>
  <c r="S377" i="6"/>
  <c r="L375" i="6"/>
  <c r="S373" i="6"/>
  <c r="S368" i="6"/>
  <c r="S363" i="6"/>
  <c r="L361" i="6"/>
  <c r="S359" i="6"/>
  <c r="L357" i="6"/>
  <c r="L347" i="6"/>
  <c r="S346" i="6"/>
  <c r="S340" i="6"/>
  <c r="L338" i="6"/>
  <c r="S336" i="6"/>
  <c r="L270" i="6"/>
  <c r="L266" i="6"/>
  <c r="L262" i="6"/>
  <c r="L258" i="6"/>
  <c r="L138" i="6"/>
  <c r="L128" i="6"/>
  <c r="L115" i="6"/>
  <c r="L91" i="6"/>
  <c r="S610" i="6"/>
  <c r="L606" i="6"/>
  <c r="S602" i="6"/>
  <c r="S599" i="6"/>
  <c r="L590" i="6"/>
  <c r="S612" i="6"/>
  <c r="L608" i="6"/>
  <c r="S604" i="6"/>
  <c r="S601" i="6"/>
  <c r="S596" i="6"/>
  <c r="S585" i="6"/>
  <c r="L584" i="6"/>
  <c r="S580" i="6"/>
  <c r="S577" i="6"/>
  <c r="S571" i="6"/>
  <c r="L570" i="6"/>
  <c r="L564" i="6"/>
  <c r="S560" i="6"/>
  <c r="L6" i="6"/>
  <c r="S611" i="6"/>
  <c r="L610" i="6"/>
  <c r="S606" i="6"/>
  <c r="S603" i="6"/>
  <c r="L602" i="6"/>
  <c r="S598" i="6"/>
  <c r="S595" i="6"/>
  <c r="L594" i="6"/>
  <c r="S590" i="6"/>
  <c r="S587" i="6"/>
  <c r="L586" i="6"/>
  <c r="S582" i="6"/>
  <c r="S579" i="6"/>
  <c r="L578" i="6"/>
  <c r="S573" i="6"/>
  <c r="L572" i="6"/>
  <c r="S567" i="6"/>
  <c r="L566" i="6"/>
  <c r="S562" i="6"/>
  <c r="S559" i="6"/>
  <c r="L558" i="6"/>
  <c r="S554" i="6"/>
  <c r="S548" i="6"/>
  <c r="S545" i="6"/>
  <c r="L544" i="6"/>
  <c r="S539" i="6"/>
  <c r="L538" i="6"/>
  <c r="L535" i="6"/>
  <c r="S522" i="6"/>
  <c r="S519" i="6"/>
  <c r="S516" i="6"/>
  <c r="S513" i="6"/>
  <c r="L512" i="6"/>
  <c r="S510" i="6"/>
  <c r="S507" i="6"/>
  <c r="L506" i="6"/>
  <c r="L503" i="6"/>
  <c r="S490" i="6"/>
  <c r="S487" i="6"/>
  <c r="S483" i="6"/>
  <c r="L482" i="6"/>
  <c r="L471" i="6"/>
  <c r="L598" i="6"/>
  <c r="S591" i="6"/>
  <c r="S583" i="6"/>
  <c r="L582" i="6"/>
  <c r="S578" i="6"/>
  <c r="S572" i="6"/>
  <c r="S569" i="6"/>
  <c r="S566" i="6"/>
  <c r="S563" i="6"/>
  <c r="L562" i="6"/>
  <c r="S558" i="6"/>
  <c r="S555" i="6"/>
  <c r="L554" i="6"/>
  <c r="S549" i="6"/>
  <c r="L548" i="6"/>
  <c r="S544" i="6"/>
  <c r="S541" i="6"/>
  <c r="S538" i="6"/>
  <c r="S535" i="6"/>
  <c r="S532" i="6"/>
  <c r="S529" i="6"/>
  <c r="L528" i="6"/>
  <c r="S526" i="6"/>
  <c r="S523" i="6"/>
  <c r="L522" i="6"/>
  <c r="L519" i="6"/>
  <c r="S500" i="6"/>
  <c r="S497" i="6"/>
  <c r="L496" i="6"/>
  <c r="S494" i="6"/>
  <c r="S491" i="6"/>
  <c r="L490" i="6"/>
  <c r="L487" i="6"/>
  <c r="S607" i="6"/>
  <c r="S594" i="6"/>
  <c r="S586" i="6"/>
  <c r="S609" i="6"/>
  <c r="L600" i="6"/>
  <c r="S593" i="6"/>
  <c r="L592" i="6"/>
  <c r="S588" i="6"/>
  <c r="S574" i="6"/>
  <c r="S565" i="6"/>
  <c r="S557" i="6"/>
  <c r="L556" i="6"/>
  <c r="S551" i="6"/>
  <c r="L550" i="6"/>
  <c r="S546" i="6"/>
  <c r="S543" i="6"/>
  <c r="L542" i="6"/>
  <c r="S537" i="6"/>
  <c r="L536" i="6"/>
  <c r="S534" i="6"/>
  <c r="S531" i="6"/>
  <c r="L530" i="6"/>
  <c r="L527" i="6"/>
  <c r="S514" i="6"/>
  <c r="S511" i="6"/>
  <c r="S508" i="6"/>
  <c r="S505" i="6"/>
  <c r="L504" i="6"/>
  <c r="S502" i="6"/>
  <c r="S499" i="6"/>
  <c r="L498" i="6"/>
  <c r="L495" i="6"/>
  <c r="L479" i="6"/>
  <c r="S533" i="6"/>
  <c r="L532" i="6"/>
  <c r="S528" i="6"/>
  <c r="S525" i="6"/>
  <c r="L524" i="6"/>
  <c r="S520" i="6"/>
  <c r="S517" i="6"/>
  <c r="L516" i="6"/>
  <c r="S512" i="6"/>
  <c r="S509" i="6"/>
  <c r="L508" i="6"/>
  <c r="S504" i="6"/>
  <c r="S501" i="6"/>
  <c r="L500" i="6"/>
  <c r="S496" i="6"/>
  <c r="S493" i="6"/>
  <c r="L492" i="6"/>
  <c r="S488" i="6"/>
  <c r="S485" i="6"/>
  <c r="S482" i="6"/>
  <c r="S479" i="6"/>
  <c r="L478" i="6"/>
  <c r="S474" i="6"/>
  <c r="S471" i="6"/>
  <c r="L470" i="6"/>
  <c r="S466" i="6"/>
  <c r="S463" i="6"/>
  <c r="L462" i="6"/>
  <c r="S458" i="6"/>
  <c r="S455" i="6"/>
  <c r="L454" i="6"/>
  <c r="S450" i="6"/>
  <c r="S446" i="6"/>
  <c r="S443" i="6"/>
  <c r="L442" i="6"/>
  <c r="S438" i="6"/>
  <c r="S435" i="6"/>
  <c r="L434" i="6"/>
  <c r="S430" i="6"/>
  <c r="S426" i="6"/>
  <c r="S423" i="6"/>
  <c r="L422" i="6"/>
  <c r="S418" i="6"/>
  <c r="S415" i="6"/>
  <c r="L414" i="6"/>
  <c r="S410" i="6"/>
  <c r="S407" i="6"/>
  <c r="L406" i="6"/>
  <c r="S402" i="6"/>
  <c r="S396" i="6"/>
  <c r="S393" i="6"/>
  <c r="L391" i="6"/>
  <c r="S389" i="6"/>
  <c r="L385" i="6"/>
  <c r="S383" i="6"/>
  <c r="S380" i="6"/>
  <c r="L378" i="6"/>
  <c r="S376" i="6"/>
  <c r="S372" i="6"/>
  <c r="L370" i="6"/>
  <c r="S367" i="6"/>
  <c r="L365" i="6"/>
  <c r="S353" i="6"/>
  <c r="S345" i="6"/>
  <c r="L341" i="6"/>
  <c r="S339" i="6"/>
  <c r="S335" i="6"/>
  <c r="S404" i="6"/>
  <c r="S401" i="6"/>
  <c r="S398" i="6"/>
  <c r="S395" i="6"/>
  <c r="S392" i="6"/>
  <c r="S386" i="6"/>
  <c r="S382" i="6"/>
  <c r="S379" i="6"/>
  <c r="S375" i="6"/>
  <c r="S361" i="6"/>
  <c r="S357" i="6"/>
  <c r="S478" i="6"/>
  <c r="S475" i="6"/>
  <c r="L474" i="6"/>
  <c r="S470" i="6"/>
  <c r="S467" i="6"/>
  <c r="L466" i="6"/>
  <c r="S462" i="6"/>
  <c r="S459" i="6"/>
  <c r="L458" i="6"/>
  <c r="S454" i="6"/>
  <c r="S451" i="6"/>
  <c r="L450" i="6"/>
  <c r="S447" i="6"/>
  <c r="L446" i="6"/>
  <c r="S442" i="6"/>
  <c r="S439" i="6"/>
  <c r="L438" i="6"/>
  <c r="S434" i="6"/>
  <c r="S431" i="6"/>
  <c r="L430" i="6"/>
  <c r="S427" i="6"/>
  <c r="L426" i="6"/>
  <c r="S422" i="6"/>
  <c r="S419" i="6"/>
  <c r="L418" i="6"/>
  <c r="S414" i="6"/>
  <c r="S411" i="6"/>
  <c r="L410" i="6"/>
  <c r="S406" i="6"/>
  <c r="S403" i="6"/>
  <c r="L402" i="6"/>
  <c r="S397" i="6"/>
  <c r="L393" i="6"/>
  <c r="S391" i="6"/>
  <c r="S388" i="6"/>
  <c r="S385" i="6"/>
  <c r="L383" i="6"/>
  <c r="S381" i="6"/>
  <c r="L379" i="6"/>
  <c r="L371" i="6"/>
  <c r="L362" i="6"/>
  <c r="S360" i="6"/>
  <c r="S356" i="6"/>
  <c r="L353" i="6"/>
  <c r="S351" i="6"/>
  <c r="L349" i="6"/>
  <c r="S480" i="6"/>
  <c r="S477" i="6"/>
  <c r="L476" i="6"/>
  <c r="S472" i="6"/>
  <c r="S469" i="6"/>
  <c r="L468" i="6"/>
  <c r="S464" i="6"/>
  <c r="S461" i="6"/>
  <c r="L460" i="6"/>
  <c r="S456" i="6"/>
  <c r="S453" i="6"/>
  <c r="S444" i="6"/>
  <c r="S441" i="6"/>
  <c r="S436" i="6"/>
  <c r="S433" i="6"/>
  <c r="S424" i="6"/>
  <c r="S421" i="6"/>
  <c r="S416" i="6"/>
  <c r="S413" i="6"/>
  <c r="S408" i="6"/>
  <c r="S405" i="6"/>
  <c r="S399" i="6"/>
  <c r="L165" i="6"/>
  <c r="S140" i="6"/>
  <c r="L32" i="6"/>
  <c r="L28" i="6"/>
  <c r="S26" i="6"/>
  <c r="L24" i="6"/>
  <c r="S22" i="6"/>
  <c r="S18" i="6"/>
  <c r="L16" i="6"/>
  <c r="S14" i="6"/>
  <c r="L12" i="6"/>
  <c r="S10" i="6"/>
  <c r="S348" i="6"/>
  <c r="L346" i="6"/>
  <c r="S344" i="6"/>
  <c r="S338" i="6"/>
  <c r="S334" i="6"/>
  <c r="S132" i="6"/>
  <c r="S129" i="6"/>
  <c r="S125" i="6"/>
  <c r="L76" i="6"/>
  <c r="S378" i="6"/>
  <c r="L376" i="6"/>
  <c r="S374" i="6"/>
  <c r="S371" i="6"/>
  <c r="L368" i="6"/>
  <c r="S366" i="6"/>
  <c r="L363" i="6"/>
  <c r="S362" i="6"/>
  <c r="L360" i="6"/>
  <c r="S358" i="6"/>
  <c r="S354" i="6"/>
  <c r="L352" i="6"/>
  <c r="S350" i="6"/>
  <c r="S347" i="6"/>
  <c r="S341" i="6"/>
  <c r="L339" i="6"/>
  <c r="S337" i="6"/>
  <c r="L335" i="6"/>
  <c r="L325" i="6"/>
  <c r="L244" i="6"/>
  <c r="L151" i="6"/>
  <c r="L143" i="6"/>
  <c r="L139" i="6"/>
  <c r="L125" i="6"/>
  <c r="S73" i="6"/>
  <c r="S69" i="6"/>
  <c r="L67" i="6"/>
  <c r="S65" i="6"/>
  <c r="L9" i="6"/>
  <c r="L396" i="6"/>
  <c r="L388" i="6"/>
  <c r="L356" i="6"/>
  <c r="L348" i="6"/>
  <c r="L337" i="6"/>
  <c r="L254" i="6"/>
  <c r="L193" i="6"/>
  <c r="L189" i="6"/>
  <c r="L181" i="6"/>
  <c r="L98" i="6"/>
  <c r="S92" i="6"/>
  <c r="S89" i="6"/>
  <c r="L87" i="6"/>
  <c r="L380" i="6"/>
  <c r="L372" i="6"/>
  <c r="L398" i="6"/>
  <c r="L390" i="6"/>
  <c r="L382" i="6"/>
  <c r="L374" i="6"/>
  <c r="L366" i="6"/>
  <c r="L358" i="6"/>
  <c r="L350" i="6"/>
  <c r="L344" i="6"/>
  <c r="L167" i="6"/>
  <c r="S329" i="6"/>
  <c r="S325" i="6"/>
  <c r="S268" i="6"/>
  <c r="L201" i="6"/>
  <c r="S172" i="6"/>
  <c r="S168" i="6"/>
  <c r="S165" i="6"/>
  <c r="L333" i="6"/>
  <c r="L316" i="6"/>
  <c r="L308" i="6"/>
  <c r="L288" i="6"/>
  <c r="S282" i="6"/>
  <c r="S279" i="6"/>
  <c r="L248" i="6"/>
  <c r="L241" i="6"/>
  <c r="L232" i="6"/>
  <c r="L204" i="6"/>
  <c r="L161" i="6"/>
  <c r="L157" i="6"/>
  <c r="L149" i="6"/>
  <c r="S85" i="6"/>
  <c r="S322" i="6"/>
  <c r="S317" i="6"/>
  <c r="S313" i="6"/>
  <c r="S309" i="6"/>
  <c r="S305" i="6"/>
  <c r="S300" i="6"/>
  <c r="S297" i="6"/>
  <c r="L295" i="6"/>
  <c r="S293" i="6"/>
  <c r="L291" i="6"/>
  <c r="S289" i="6"/>
  <c r="L287" i="6"/>
  <c r="S285" i="6"/>
  <c r="L283" i="6"/>
  <c r="L271" i="6"/>
  <c r="S245" i="6"/>
  <c r="S242" i="6"/>
  <c r="L235" i="6"/>
  <c r="L227" i="6"/>
  <c r="L215" i="6"/>
  <c r="L207" i="6"/>
  <c r="L183" i="6"/>
  <c r="L175" i="6"/>
  <c r="L171" i="6"/>
  <c r="S162" i="6"/>
  <c r="S333" i="6"/>
  <c r="S330" i="6"/>
  <c r="S326" i="6"/>
  <c r="S323" i="6"/>
  <c r="S318" i="6"/>
  <c r="S314" i="6"/>
  <c r="S306" i="6"/>
  <c r="S298" i="6"/>
  <c r="S294" i="6"/>
  <c r="S290" i="6"/>
  <c r="S286" i="6"/>
  <c r="S276" i="6"/>
  <c r="S269" i="6"/>
  <c r="S253" i="6"/>
  <c r="S250" i="6"/>
  <c r="S202" i="6"/>
  <c r="S199" i="6"/>
  <c r="S166" i="6"/>
  <c r="S163" i="6"/>
  <c r="S159" i="6"/>
  <c r="S130" i="6"/>
  <c r="S126" i="6"/>
  <c r="L107" i="6"/>
  <c r="L99" i="6"/>
  <c r="S332" i="6"/>
  <c r="S328" i="6"/>
  <c r="S316" i="6"/>
  <c r="L314" i="6"/>
  <c r="S312" i="6"/>
  <c r="S308" i="6"/>
  <c r="L306" i="6"/>
  <c r="S304" i="6"/>
  <c r="S299" i="6"/>
  <c r="S296" i="6"/>
  <c r="S292" i="6"/>
  <c r="S288" i="6"/>
  <c r="S284" i="6"/>
  <c r="S278" i="6"/>
  <c r="S271" i="6"/>
  <c r="S267" i="6"/>
  <c r="L265" i="6"/>
  <c r="S220" i="6"/>
  <c r="S182" i="6"/>
  <c r="S179" i="6"/>
  <c r="L177" i="6"/>
  <c r="S175" i="6"/>
  <c r="L173" i="6"/>
  <c r="L159" i="6"/>
  <c r="L155" i="6"/>
  <c r="S153" i="6"/>
  <c r="S150" i="6"/>
  <c r="S147" i="6"/>
  <c r="L145" i="6"/>
  <c r="S143" i="6"/>
  <c r="L141" i="6"/>
  <c r="S81" i="6"/>
  <c r="L79" i="6"/>
  <c r="S76" i="6"/>
  <c r="L58" i="6"/>
  <c r="L329" i="6"/>
  <c r="S327" i="6"/>
  <c r="S324" i="6"/>
  <c r="L322" i="6"/>
  <c r="S319" i="6"/>
  <c r="S315" i="6"/>
  <c r="L313" i="6"/>
  <c r="S311" i="6"/>
  <c r="S307" i="6"/>
  <c r="S303" i="6"/>
  <c r="S295" i="6"/>
  <c r="L293" i="6"/>
  <c r="S291" i="6"/>
  <c r="L289" i="6"/>
  <c r="S287" i="6"/>
  <c r="L285" i="6"/>
  <c r="S283" i="6"/>
  <c r="L279" i="6"/>
  <c r="S273" i="6"/>
  <c r="S270" i="6"/>
  <c r="L268" i="6"/>
  <c r="L260" i="6"/>
  <c r="L229" i="6"/>
  <c r="L225" i="6"/>
  <c r="L221" i="6"/>
  <c r="L213" i="6"/>
  <c r="L198" i="6"/>
  <c r="S196" i="6"/>
  <c r="L194" i="6"/>
  <c r="S188" i="6"/>
  <c r="L186" i="6"/>
  <c r="S184" i="6"/>
  <c r="S181" i="6"/>
  <c r="L180" i="6"/>
  <c r="S178" i="6"/>
  <c r="S156" i="6"/>
  <c r="L154" i="6"/>
  <c r="S152" i="6"/>
  <c r="S149" i="6"/>
  <c r="S146" i="6"/>
  <c r="L105" i="6"/>
  <c r="L101" i="6"/>
  <c r="L85" i="6"/>
  <c r="L197" i="6"/>
  <c r="L127" i="6"/>
  <c r="L112" i="6"/>
  <c r="S106" i="6"/>
  <c r="L104" i="6"/>
  <c r="S102" i="6"/>
  <c r="S99" i="6"/>
  <c r="L97" i="6"/>
  <c r="S95" i="6"/>
  <c r="L93" i="6"/>
  <c r="S11" i="6"/>
  <c r="L327" i="6"/>
  <c r="L312" i="6"/>
  <c r="L305" i="6"/>
  <c r="L297" i="6"/>
  <c r="L273" i="6"/>
  <c r="S266" i="6"/>
  <c r="L264" i="6"/>
  <c r="L257" i="6"/>
  <c r="L250" i="6"/>
  <c r="L246" i="6"/>
  <c r="L231" i="6"/>
  <c r="S222" i="6"/>
  <c r="S219" i="6"/>
  <c r="L217" i="6"/>
  <c r="S208" i="6"/>
  <c r="S205" i="6"/>
  <c r="S190" i="6"/>
  <c r="L179" i="6"/>
  <c r="S177" i="6"/>
  <c r="S174" i="6"/>
  <c r="S171" i="6"/>
  <c r="S167" i="6"/>
  <c r="L163" i="6"/>
  <c r="S161" i="6"/>
  <c r="S158" i="6"/>
  <c r="S155" i="6"/>
  <c r="L153" i="6"/>
  <c r="S151" i="6"/>
  <c r="L147" i="6"/>
  <c r="S145" i="6"/>
  <c r="S142" i="6"/>
  <c r="S139" i="6"/>
  <c r="L137" i="6"/>
  <c r="S135" i="6"/>
  <c r="L133" i="6"/>
  <c r="L122" i="6"/>
  <c r="S116" i="6"/>
  <c r="S113" i="6"/>
  <c r="L111" i="6"/>
  <c r="S109" i="6"/>
  <c r="L81" i="6"/>
  <c r="L73" i="6"/>
  <c r="L61" i="6"/>
  <c r="S59" i="6"/>
  <c r="S17" i="6"/>
  <c r="S13" i="6"/>
  <c r="L330" i="6"/>
  <c r="L323" i="6"/>
  <c r="L318" i="6"/>
  <c r="L304" i="6"/>
  <c r="L296" i="6"/>
  <c r="L290" i="6"/>
  <c r="S261" i="6"/>
  <c r="S258" i="6"/>
  <c r="L256" i="6"/>
  <c r="L242" i="6"/>
  <c r="L237" i="6"/>
  <c r="S228" i="6"/>
  <c r="S225" i="6"/>
  <c r="L223" i="6"/>
  <c r="S214" i="6"/>
  <c r="S211" i="6"/>
  <c r="L209" i="6"/>
  <c r="L205" i="6"/>
  <c r="L202" i="6"/>
  <c r="L199" i="6"/>
  <c r="S193" i="6"/>
  <c r="L191" i="6"/>
  <c r="S176" i="6"/>
  <c r="S173" i="6"/>
  <c r="S170" i="6"/>
  <c r="S164" i="6"/>
  <c r="S160" i="6"/>
  <c r="S157" i="6"/>
  <c r="S154" i="6"/>
  <c r="S148" i="6"/>
  <c r="L146" i="6"/>
  <c r="S144" i="6"/>
  <c r="S141" i="6"/>
  <c r="L140" i="6"/>
  <c r="S138" i="6"/>
  <c r="L121" i="6"/>
  <c r="S119" i="6"/>
  <c r="L117" i="6"/>
  <c r="L109" i="6"/>
  <c r="L88" i="6"/>
  <c r="S82" i="6"/>
  <c r="L80" i="6"/>
  <c r="S74" i="6"/>
  <c r="L72" i="6"/>
  <c r="L68" i="6"/>
  <c r="L64" i="6"/>
  <c r="L48" i="6"/>
  <c r="S265" i="6"/>
  <c r="S237" i="6"/>
  <c r="S264" i="6"/>
  <c r="L263" i="6"/>
  <c r="S259" i="6"/>
  <c r="S256" i="6"/>
  <c r="S251" i="6"/>
  <c r="S248" i="6"/>
  <c r="L247" i="6"/>
  <c r="S243" i="6"/>
  <c r="L238" i="6"/>
  <c r="S234" i="6"/>
  <c r="S231" i="6"/>
  <c r="L230" i="6"/>
  <c r="S223" i="6"/>
  <c r="L222" i="6"/>
  <c r="L219" i="6"/>
  <c r="S217" i="6"/>
  <c r="S212" i="6"/>
  <c r="S206" i="6"/>
  <c r="S203" i="6"/>
  <c r="S200" i="6"/>
  <c r="S197" i="6"/>
  <c r="L196" i="6"/>
  <c r="S194" i="6"/>
  <c r="S191" i="6"/>
  <c r="L190" i="6"/>
  <c r="S185" i="6"/>
  <c r="S263" i="6"/>
  <c r="S260" i="6"/>
  <c r="S247" i="6"/>
  <c r="S244" i="6"/>
  <c r="S238" i="6"/>
  <c r="S235" i="6"/>
  <c r="S230" i="6"/>
  <c r="S227" i="6"/>
  <c r="S216" i="6"/>
  <c r="S213" i="6"/>
  <c r="L212" i="6"/>
  <c r="S207" i="6"/>
  <c r="L206" i="6"/>
  <c r="L203" i="6"/>
  <c r="S201" i="6"/>
  <c r="L185" i="6"/>
  <c r="S183" i="6"/>
  <c r="S262" i="6"/>
  <c r="S257" i="6"/>
  <c r="S254" i="6"/>
  <c r="S246" i="6"/>
  <c r="S241" i="6"/>
  <c r="S232" i="6"/>
  <c r="S229" i="6"/>
  <c r="S224" i="6"/>
  <c r="S221" i="6"/>
  <c r="S218" i="6"/>
  <c r="S215" i="6"/>
  <c r="L214" i="6"/>
  <c r="L211" i="6"/>
  <c r="S209" i="6"/>
  <c r="S204" i="6"/>
  <c r="S198" i="6"/>
  <c r="S192" i="6"/>
  <c r="S189" i="6"/>
  <c r="L188" i="6"/>
  <c r="S186" i="6"/>
  <c r="S180" i="6"/>
  <c r="S120" i="6"/>
  <c r="S114" i="6"/>
  <c r="S110" i="6"/>
  <c r="S107" i="6"/>
  <c r="S103" i="6"/>
  <c r="S100" i="6"/>
  <c r="S96" i="6"/>
  <c r="S90" i="6"/>
  <c r="S86" i="6"/>
  <c r="S83" i="6"/>
  <c r="S79" i="6"/>
  <c r="S75" i="6"/>
  <c r="L54" i="6"/>
  <c r="L83" i="6"/>
  <c r="L182" i="6"/>
  <c r="L174" i="6"/>
  <c r="L166" i="6"/>
  <c r="L158" i="6"/>
  <c r="L150" i="6"/>
  <c r="L142" i="6"/>
  <c r="S131" i="6"/>
  <c r="L130" i="6"/>
  <c r="S128" i="6"/>
  <c r="S122" i="6"/>
  <c r="L120" i="6"/>
  <c r="S118" i="6"/>
  <c r="S115" i="6"/>
  <c r="L114" i="6"/>
  <c r="S112" i="6"/>
  <c r="S105" i="6"/>
  <c r="L103" i="6"/>
  <c r="S101" i="6"/>
  <c r="S98" i="6"/>
  <c r="L96" i="6"/>
  <c r="S94" i="6"/>
  <c r="S91" i="6"/>
  <c r="L90" i="6"/>
  <c r="S88" i="6"/>
  <c r="S62" i="6"/>
  <c r="L56" i="6"/>
  <c r="L52" i="6"/>
  <c r="S38" i="6"/>
  <c r="S33" i="6"/>
  <c r="L224" i="6"/>
  <c r="L216" i="6"/>
  <c r="L208" i="6"/>
  <c r="L200" i="6"/>
  <c r="L192" i="6"/>
  <c r="L184" i="6"/>
  <c r="L168" i="6"/>
  <c r="L160" i="6"/>
  <c r="L144" i="6"/>
  <c r="S137" i="6"/>
  <c r="L135" i="6"/>
  <c r="S133" i="6"/>
  <c r="L129" i="6"/>
  <c r="S127" i="6"/>
  <c r="S124" i="6"/>
  <c r="S121" i="6"/>
  <c r="L119" i="6"/>
  <c r="S117" i="6"/>
  <c r="L113" i="6"/>
  <c r="S111" i="6"/>
  <c r="S108" i="6"/>
  <c r="L106" i="6"/>
  <c r="S104" i="6"/>
  <c r="S97" i="6"/>
  <c r="L95" i="6"/>
  <c r="S93" i="6"/>
  <c r="L89" i="6"/>
  <c r="S87" i="6"/>
  <c r="S84" i="6"/>
  <c r="L82" i="6"/>
  <c r="S80" i="6"/>
  <c r="L70" i="6"/>
  <c r="L62" i="6"/>
  <c r="S53" i="6"/>
  <c r="L51" i="6"/>
  <c r="S49" i="6"/>
  <c r="L44" i="6"/>
  <c r="S41" i="6"/>
  <c r="L39" i="6"/>
  <c r="L30" i="6"/>
  <c r="S72" i="6"/>
  <c r="S66" i="6"/>
  <c r="S63" i="6"/>
  <c r="S56" i="6"/>
  <c r="S50" i="6"/>
  <c r="S47" i="6"/>
  <c r="L45" i="6"/>
  <c r="S30" i="6"/>
  <c r="S27" i="6"/>
  <c r="S23" i="6"/>
  <c r="L20" i="6"/>
  <c r="S19" i="6"/>
  <c r="L17" i="6"/>
  <c r="S15" i="6"/>
  <c r="S8" i="6"/>
  <c r="L132" i="6"/>
  <c r="L124" i="6"/>
  <c r="L116" i="6"/>
  <c r="L108" i="6"/>
  <c r="L100" i="6"/>
  <c r="L92" i="6"/>
  <c r="L84" i="6"/>
  <c r="L75" i="6"/>
  <c r="S71" i="6"/>
  <c r="S68" i="6"/>
  <c r="L66" i="6"/>
  <c r="S64" i="6"/>
  <c r="S58" i="6"/>
  <c r="S55" i="6"/>
  <c r="S52" i="6"/>
  <c r="L50" i="6"/>
  <c r="S48" i="6"/>
  <c r="S45" i="6"/>
  <c r="S40" i="6"/>
  <c r="S37" i="6"/>
  <c r="S32" i="6"/>
  <c r="S29" i="6"/>
  <c r="L27" i="6"/>
  <c r="S25" i="6"/>
  <c r="S21" i="6"/>
  <c r="L8" i="6"/>
  <c r="L126" i="6"/>
  <c r="L118" i="6"/>
  <c r="L110" i="6"/>
  <c r="L102" i="6"/>
  <c r="L94" i="6"/>
  <c r="L86" i="6"/>
  <c r="S70" i="6"/>
  <c r="L69" i="6"/>
  <c r="S67" i="6"/>
  <c r="S61" i="6"/>
  <c r="L59" i="6"/>
  <c r="S57" i="6"/>
  <c r="S54" i="6"/>
  <c r="L53" i="6"/>
  <c r="S44" i="6"/>
  <c r="L41" i="6"/>
  <c r="S39" i="6"/>
  <c r="L37" i="6"/>
  <c r="S31" i="6"/>
  <c r="S28" i="6"/>
  <c r="L26" i="6"/>
  <c r="S24" i="6"/>
  <c r="L22" i="6"/>
  <c r="S20" i="6"/>
  <c r="L18" i="6"/>
  <c r="S16" i="6"/>
  <c r="L14" i="6"/>
  <c r="S12" i="6"/>
  <c r="S9" i="6"/>
  <c r="S60" i="6"/>
  <c r="S51" i="6"/>
  <c r="S46" i="6"/>
  <c r="S43" i="6"/>
  <c r="L60" i="6"/>
  <c r="L46" i="6"/>
  <c r="L43" i="6"/>
  <c r="L19" i="6"/>
  <c r="L11" i="6"/>
  <c r="L36" i="6"/>
  <c r="L29" i="6"/>
  <c r="L21" i="6"/>
  <c r="L13" i="6"/>
  <c r="L71" i="6"/>
  <c r="L63" i="6"/>
  <c r="L55" i="6"/>
  <c r="L47" i="6"/>
  <c r="L38" i="6"/>
  <c r="L31" i="6"/>
  <c r="L23" i="6"/>
  <c r="L15" i="6"/>
  <c r="L65" i="6"/>
  <c r="L57" i="6"/>
  <c r="L49" i="6"/>
  <c r="L40" i="6"/>
  <c r="L33" i="6"/>
  <c r="L25" i="6"/>
  <c r="L7" i="6"/>
  <c r="S36" i="6"/>
  <c r="S35" i="6"/>
  <c r="L35" i="6"/>
  <c r="S7" i="6"/>
  <c r="S6" i="6"/>
  <c r="L345" i="6"/>
  <c r="L336" i="6"/>
  <c r="L328" i="6"/>
  <c r="L319" i="6"/>
  <c r="L311" i="6"/>
  <c r="L303" i="6"/>
  <c r="L294" i="6"/>
  <c r="L286" i="6"/>
  <c r="L278" i="6"/>
  <c r="L269" i="6"/>
  <c r="L261" i="6"/>
  <c r="L253" i="6"/>
  <c r="L245" i="6"/>
  <c r="L228" i="6"/>
  <c r="L220" i="6"/>
  <c r="L340" i="6"/>
  <c r="L332" i="6"/>
  <c r="L324" i="6"/>
  <c r="L315" i="6"/>
  <c r="L307" i="6"/>
  <c r="L298" i="6"/>
  <c r="L282" i="6"/>
  <c r="L334" i="6"/>
  <c r="L326" i="6"/>
  <c r="L317" i="6"/>
  <c r="L309" i="6"/>
  <c r="L300" i="6"/>
  <c r="L292" i="6"/>
  <c r="L284" i="6"/>
  <c r="L276" i="6"/>
  <c r="L267" i="6"/>
  <c r="L259" i="6"/>
  <c r="L251" i="6"/>
  <c r="L243" i="6"/>
  <c r="L234" i="6"/>
  <c r="L218" i="6"/>
  <c r="L172" i="6"/>
  <c r="L164" i="6"/>
  <c r="L156" i="6"/>
  <c r="L148" i="6"/>
  <c r="L176" i="6"/>
  <c r="L152" i="6"/>
  <c r="L178" i="6"/>
  <c r="L170" i="6"/>
  <c r="L162" i="6"/>
</calcChain>
</file>

<file path=xl/comments1.xml><?xml version="1.0" encoding="utf-8"?>
<comments xmlns="http://schemas.openxmlformats.org/spreadsheetml/2006/main">
  <authors>
    <author>user</author>
  </authors>
  <commentList>
    <comment ref="AX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산업부문에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국내탄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신재생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업종별로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기타석유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석탄제품제조업과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석유제조업의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합
</t>
        </r>
        <r>
          <rPr>
            <sz val="9"/>
            <color indexed="81"/>
            <rFont val="Tahoma"/>
            <family val="2"/>
          </rPr>
          <t>***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K5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L5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6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7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7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8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8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F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J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W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산업부문에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국내탄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신재생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업종별로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K23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기타석유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석탄제품제조업과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석유제조업의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합
</t>
        </r>
        <r>
          <rPr>
            <sz val="9"/>
            <color indexed="81"/>
            <rFont val="Tahoma"/>
            <family val="2"/>
          </rPr>
          <t>***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K56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9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송배전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B6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J6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농림업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농림사업체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농가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용도별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농기계용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건물용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저온저장고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온실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축사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냉난벙용과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기터기계설비용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</t>
        </r>
      </text>
    </comment>
    <comment ref="AN5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열량으로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부생연료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재환산</t>
        </r>
      </text>
    </comment>
    <comment ref="Q7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석탄코크스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기타석탄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돋움"/>
            <family val="3"/>
            <charset val="129"/>
          </rPr>
          <t>열량을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아역청탄</t>
        </r>
        <r>
          <rPr>
            <sz val="9"/>
            <color indexed="81"/>
            <rFont val="Tahoma"/>
            <family val="2"/>
          </rPr>
          <t>(0.535)</t>
        </r>
        <r>
          <rPr>
            <sz val="9"/>
            <color indexed="81"/>
            <rFont val="돋움"/>
            <family val="3"/>
            <charset val="129"/>
          </rPr>
          <t>으로</t>
        </r>
      </text>
    </comment>
    <comment ref="AN7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열량으로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부생연료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재환산</t>
        </r>
      </text>
    </comment>
    <comment ref="AN1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열량으로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부생연료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재환산</t>
        </r>
      </text>
    </comment>
    <comment ref="K28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화학물질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화학제품군으로</t>
        </r>
      </text>
    </comment>
  </commentList>
</comments>
</file>

<file path=xl/sharedStrings.xml><?xml version="1.0" encoding="utf-8"?>
<sst xmlns="http://schemas.openxmlformats.org/spreadsheetml/2006/main" count="18293" uniqueCount="3372">
  <si>
    <t>33302</t>
  </si>
  <si>
    <t>33303</t>
  </si>
  <si>
    <t>33309</t>
  </si>
  <si>
    <t>33409</t>
  </si>
  <si>
    <t>33910</t>
  </si>
  <si>
    <t>33920</t>
  </si>
  <si>
    <t>33120</t>
  </si>
  <si>
    <t>33931</t>
  </si>
  <si>
    <t>33932</t>
  </si>
  <si>
    <t>33933</t>
  </si>
  <si>
    <t>33934</t>
  </si>
  <si>
    <t>33999</t>
  </si>
  <si>
    <t>33991</t>
  </si>
  <si>
    <t>33992</t>
  </si>
  <si>
    <t>33993</t>
  </si>
  <si>
    <t>33994</t>
  </si>
  <si>
    <t>송전 및 배전업</t>
  </si>
  <si>
    <t>35200</t>
  </si>
  <si>
    <t>35300</t>
  </si>
  <si>
    <t>36010</t>
  </si>
  <si>
    <t>36020</t>
  </si>
  <si>
    <t>명칭변경</t>
    <phoneticPr fontId="5" type="noConversion"/>
  </si>
  <si>
    <t>연탄 및 기타 석탄 가공품 제조업</t>
    <phoneticPr fontId="5" type="noConversion"/>
  </si>
  <si>
    <t>연탄 및 기타 응집 유·무연탄 제조</t>
    <phoneticPr fontId="5" type="noConversion"/>
  </si>
  <si>
    <t>갈탄 및 토탄의 응집 유·무연탄 제조</t>
    <phoneticPr fontId="5" type="noConversion"/>
  </si>
  <si>
    <t>가금류 가공 및 저장 처리업</t>
    <phoneticPr fontId="5" type="noConversion"/>
  </si>
  <si>
    <t>가금류 가공</t>
    <phoneticPr fontId="5" type="noConversion"/>
  </si>
  <si>
    <t>기타 육류 가공 및 저장처리업</t>
    <phoneticPr fontId="5" type="noConversion"/>
  </si>
  <si>
    <t>기타 수산동물 가공 및 저장처리업</t>
    <phoneticPr fontId="5" type="noConversion"/>
  </si>
  <si>
    <t>어육 및 유사제품 제조</t>
    <phoneticPr fontId="5" type="noConversion"/>
  </si>
  <si>
    <t>수산동물 훈제, 조리 및 유사 조제식품 제조업</t>
    <phoneticPr fontId="5" type="noConversion"/>
  </si>
  <si>
    <t>수산동물 냉동품 제조업</t>
    <phoneticPr fontId="5" type="noConversion"/>
  </si>
  <si>
    <t>수산동물 건조 및 염장품 제조업</t>
    <phoneticPr fontId="5" type="noConversion"/>
  </si>
  <si>
    <t>수산식물 가공 및 저장 처리업</t>
    <phoneticPr fontId="5" type="noConversion"/>
  </si>
  <si>
    <t>기타 방법에 의한 수산동물 가공</t>
    <phoneticPr fontId="5" type="noConversion"/>
  </si>
  <si>
    <t>과실 및 주스 제조</t>
    <phoneticPr fontId="5" type="noConversion"/>
  </si>
  <si>
    <t>과실 및 채소 절임식품 제조업</t>
    <phoneticPr fontId="5" type="noConversion"/>
  </si>
  <si>
    <t>과실 절임식품 제조</t>
    <phoneticPr fontId="5" type="noConversion"/>
  </si>
  <si>
    <t>과실절임식품 제외한 과실가공</t>
    <phoneticPr fontId="5" type="noConversion"/>
  </si>
  <si>
    <t>김치 및 채소절임 식품 제조</t>
    <phoneticPr fontId="5" type="noConversion"/>
  </si>
  <si>
    <t>절임식품을 제외한 과실 및 채소가공</t>
    <phoneticPr fontId="5" type="noConversion"/>
  </si>
  <si>
    <t>동물성 유지 제조업</t>
    <phoneticPr fontId="5" type="noConversion"/>
  </si>
  <si>
    <t>식물성 유지 제조업</t>
    <phoneticPr fontId="5" type="noConversion"/>
  </si>
  <si>
    <t>식용 정제유 및 가공유 제조업</t>
    <phoneticPr fontId="5" type="noConversion"/>
  </si>
  <si>
    <t>곡물 도정업</t>
    <phoneticPr fontId="5" type="noConversion"/>
  </si>
  <si>
    <t>곡물 제분업</t>
    <phoneticPr fontId="5" type="noConversion"/>
  </si>
  <si>
    <t>기타 곡물가공품 제조업</t>
    <phoneticPr fontId="5" type="noConversion"/>
  </si>
  <si>
    <t>전분제품 및 당류 제조업</t>
    <phoneticPr fontId="5" type="noConversion"/>
  </si>
  <si>
    <t>전분 및 전분제품 제조</t>
    <phoneticPr fontId="5" type="noConversion"/>
  </si>
  <si>
    <t>당류 제조</t>
    <phoneticPr fontId="5" type="noConversion"/>
  </si>
  <si>
    <t>동물용 사료 및 조제식품 제조업</t>
    <phoneticPr fontId="5" type="noConversion"/>
  </si>
  <si>
    <t>곡분과자 제조</t>
    <phoneticPr fontId="5" type="noConversion"/>
  </si>
  <si>
    <t>설탕 제조업</t>
    <phoneticPr fontId="5" type="noConversion"/>
  </si>
  <si>
    <t>곡분과자를 제외한 과자류 제조</t>
    <phoneticPr fontId="5" type="noConversion"/>
  </si>
  <si>
    <t>천연 및 혼합조제 조미료 제조업</t>
    <phoneticPr fontId="5" type="noConversion"/>
  </si>
  <si>
    <t>장류 제조업</t>
    <phoneticPr fontId="5" type="noConversion"/>
  </si>
  <si>
    <t>식초, 발효 및 화학 조미료 제조업</t>
    <phoneticPr fontId="5" type="noConversion"/>
  </si>
  <si>
    <t>기타 식품 첨가물 제조업</t>
    <phoneticPr fontId="5" type="noConversion"/>
  </si>
  <si>
    <t>커피 가공업</t>
    <phoneticPr fontId="5" type="noConversion"/>
  </si>
  <si>
    <t>차류 가공업</t>
    <phoneticPr fontId="5" type="noConversion"/>
  </si>
  <si>
    <t>수프 및 균질화식품 제조업</t>
    <phoneticPr fontId="5" type="noConversion"/>
  </si>
  <si>
    <t>두부 및 유사식품 제조업</t>
    <phoneticPr fontId="5" type="noConversion"/>
  </si>
  <si>
    <t>인삼식품 제조업</t>
    <phoneticPr fontId="5" type="noConversion"/>
  </si>
  <si>
    <t>건강보조용 액화식품 제조업</t>
    <phoneticPr fontId="5" type="noConversion"/>
  </si>
  <si>
    <t>건강기능식품 제조업</t>
    <phoneticPr fontId="5" type="noConversion"/>
  </si>
  <si>
    <t>건강기능성 식품 제조</t>
    <phoneticPr fontId="5" type="noConversion"/>
  </si>
  <si>
    <t>그외 기타 식료품 제조업</t>
    <phoneticPr fontId="5" type="noConversion"/>
  </si>
  <si>
    <t>주정 제조업</t>
    <phoneticPr fontId="5" type="noConversion"/>
  </si>
  <si>
    <t>소주 제조업</t>
    <phoneticPr fontId="5" type="noConversion"/>
  </si>
  <si>
    <t>맥아 및 맥주 제조업</t>
    <phoneticPr fontId="5" type="noConversion"/>
  </si>
  <si>
    <t>맥아 제조</t>
    <phoneticPr fontId="5" type="noConversion"/>
  </si>
  <si>
    <t>맥주 제조</t>
    <phoneticPr fontId="5" type="noConversion"/>
  </si>
  <si>
    <t>얼음 제조업</t>
    <phoneticPr fontId="5" type="noConversion"/>
  </si>
  <si>
    <t>생수 생산업</t>
    <phoneticPr fontId="5" type="noConversion"/>
  </si>
  <si>
    <t>기타 비알콜음료 제조업</t>
    <phoneticPr fontId="5" type="noConversion"/>
  </si>
  <si>
    <t>담배 재건조업</t>
    <phoneticPr fontId="5" type="noConversion"/>
  </si>
  <si>
    <t>담배제품 제조업</t>
    <phoneticPr fontId="5" type="noConversion"/>
  </si>
  <si>
    <t>기타 방적업</t>
    <phoneticPr fontId="5" type="noConversion"/>
  </si>
  <si>
    <t>제사 및 견 방적</t>
    <phoneticPr fontId="5" type="noConversion"/>
  </si>
  <si>
    <t>면 방적업</t>
    <phoneticPr fontId="5" type="noConversion"/>
  </si>
  <si>
    <t>모 방적업</t>
    <phoneticPr fontId="5" type="noConversion"/>
  </si>
  <si>
    <t>화학섬유 방적업</t>
    <phoneticPr fontId="5" type="noConversion"/>
  </si>
  <si>
    <t>연사 및 가공사 제조업</t>
    <phoneticPr fontId="5" type="noConversion"/>
  </si>
  <si>
    <t>기타 방적</t>
    <phoneticPr fontId="5" type="noConversion"/>
  </si>
  <si>
    <t>화학섬유직물 직조업</t>
    <phoneticPr fontId="5" type="noConversion"/>
  </si>
  <si>
    <t>면직물 직조업</t>
    <phoneticPr fontId="5" type="noConversion"/>
  </si>
  <si>
    <t>모직물 직조업</t>
    <phoneticPr fontId="5" type="noConversion"/>
  </si>
  <si>
    <t>견직물 직조업</t>
    <phoneticPr fontId="5" type="noConversion"/>
  </si>
  <si>
    <t>특수직물 및 기타직물 직조업</t>
    <phoneticPr fontId="5" type="noConversion"/>
  </si>
  <si>
    <t>편조원단 제조업</t>
    <phoneticPr fontId="5" type="noConversion"/>
  </si>
  <si>
    <t>편조의복 제조업</t>
    <phoneticPr fontId="5" type="noConversion"/>
  </si>
  <si>
    <t>편조제품 제조업</t>
    <phoneticPr fontId="5" type="noConversion"/>
  </si>
  <si>
    <t>의복액세서리 제외한 편조제품 제조</t>
    <phoneticPr fontId="5" type="noConversion"/>
  </si>
  <si>
    <t>솜 및 실 염색가공업</t>
    <phoneticPr fontId="5" type="noConversion"/>
  </si>
  <si>
    <t>직물 및 편조원단 염색 가공업</t>
    <phoneticPr fontId="5" type="noConversion"/>
  </si>
  <si>
    <t>날염 가공업</t>
    <phoneticPr fontId="5" type="noConversion"/>
  </si>
  <si>
    <t>섬유사 및 직물 호부처리업</t>
    <phoneticPr fontId="5" type="noConversion"/>
  </si>
  <si>
    <t>침구 및 관련제품 제조업</t>
    <phoneticPr fontId="5" type="noConversion"/>
  </si>
  <si>
    <t>자수제품 및 자수용재료 제조업</t>
    <phoneticPr fontId="5" type="noConversion"/>
  </si>
  <si>
    <t>커튼 및 유사제품 제조업</t>
    <phoneticPr fontId="5" type="noConversion"/>
  </si>
  <si>
    <t>천막 및 기타 캔버스 제품 제조업</t>
    <phoneticPr fontId="5" type="noConversion"/>
  </si>
  <si>
    <t>직물포대 제조업</t>
    <phoneticPr fontId="5" type="noConversion"/>
  </si>
  <si>
    <t>기타 직물제품 제조업</t>
    <phoneticPr fontId="5" type="noConversion"/>
  </si>
  <si>
    <t>끈 및 로프 제조업</t>
    <phoneticPr fontId="5" type="noConversion"/>
  </si>
  <si>
    <t>어망 및 기타 끈가공품 제조업</t>
    <phoneticPr fontId="5" type="noConversion"/>
  </si>
  <si>
    <t>세폭직물 제조업</t>
    <phoneticPr fontId="5" type="noConversion"/>
  </si>
  <si>
    <t>위생용 섬유제품 제조</t>
    <phoneticPr fontId="5" type="noConversion"/>
  </si>
  <si>
    <t>부직포 및 펠트 제조업</t>
    <phoneticPr fontId="5" type="noConversion"/>
  </si>
  <si>
    <t>특수사 및 코드직물 제조업</t>
    <phoneticPr fontId="5" type="noConversion"/>
  </si>
  <si>
    <t>적층 및 표면처리 직물 제조업</t>
    <phoneticPr fontId="5" type="noConversion"/>
  </si>
  <si>
    <t>그외 기타 분류안된 섬유제품 제조</t>
    <phoneticPr fontId="5" type="noConversion"/>
  </si>
  <si>
    <t>남자용 정장 제조업</t>
    <phoneticPr fontId="5" type="noConversion"/>
  </si>
  <si>
    <t>여자용 정장 제조업</t>
    <phoneticPr fontId="5" type="noConversion"/>
  </si>
  <si>
    <t>내의 및 잠옷 제조업</t>
    <phoneticPr fontId="5" type="noConversion"/>
  </si>
  <si>
    <t>한복 제조업</t>
    <phoneticPr fontId="5" type="noConversion"/>
  </si>
  <si>
    <t>셔츠 및 체육복 제조업</t>
    <phoneticPr fontId="5" type="noConversion"/>
  </si>
  <si>
    <t>가죽의복 제조업</t>
    <phoneticPr fontId="5" type="noConversion"/>
  </si>
  <si>
    <t>유아용 의복 제조업</t>
    <phoneticPr fontId="5" type="noConversion"/>
  </si>
  <si>
    <t>그외 기타 봉제의복 제조업</t>
    <phoneticPr fontId="5" type="noConversion"/>
  </si>
  <si>
    <t>원모피 가공업</t>
    <phoneticPr fontId="5" type="noConversion"/>
  </si>
  <si>
    <t>천연모피제품 제조업</t>
    <phoneticPr fontId="5" type="noConversion"/>
  </si>
  <si>
    <t>경 인쇄업</t>
    <phoneticPr fontId="5" type="noConversion"/>
  </si>
  <si>
    <t>스크린 인쇄업</t>
    <phoneticPr fontId="5" type="noConversion"/>
  </si>
  <si>
    <t>기타 인쇄업</t>
    <phoneticPr fontId="5" type="noConversion"/>
  </si>
  <si>
    <t>제판 및 조판업</t>
    <phoneticPr fontId="5" type="noConversion"/>
  </si>
  <si>
    <t>제책업</t>
    <phoneticPr fontId="5" type="noConversion"/>
  </si>
  <si>
    <t>기타 인쇄관련 산업</t>
    <phoneticPr fontId="5" type="noConversion"/>
  </si>
  <si>
    <t>기록매체 복제업</t>
    <phoneticPr fontId="5" type="noConversion"/>
  </si>
  <si>
    <t>코크스 및 관련제품 제조업</t>
    <phoneticPr fontId="5" type="noConversion"/>
  </si>
  <si>
    <t>원유 정제처리업</t>
    <phoneticPr fontId="5" type="noConversion"/>
  </si>
  <si>
    <t>윤활유 및 그리스 제조업</t>
    <phoneticPr fontId="5" type="noConversion"/>
  </si>
  <si>
    <t>기타 석유정제물 재처리업</t>
    <phoneticPr fontId="5" type="noConversion"/>
  </si>
  <si>
    <t>기타 기초 무기화학물질 제조업</t>
    <phoneticPr fontId="5" type="noConversion"/>
  </si>
  <si>
    <t>우라늄광 및 토륨광 농축</t>
    <phoneticPr fontId="5" type="noConversion"/>
  </si>
  <si>
    <t>우라늄 제련 및 정련</t>
    <phoneticPr fontId="5" type="noConversion"/>
  </si>
  <si>
    <t>석유화학계 기초화학물질 제조업</t>
    <phoneticPr fontId="5" type="noConversion"/>
  </si>
  <si>
    <t>기타 기초유기화학물질 제조업</t>
    <phoneticPr fontId="5" type="noConversion"/>
  </si>
  <si>
    <t>석탄화합물 제조</t>
    <phoneticPr fontId="5" type="noConversion"/>
  </si>
  <si>
    <t>천연수지 및 나무화학물질 제조업</t>
    <phoneticPr fontId="5" type="noConversion"/>
  </si>
  <si>
    <t>석유화학계를 제외한 기초 유기화학물질 제조</t>
    <phoneticPr fontId="5" type="noConversion"/>
  </si>
  <si>
    <t>산업용 가스 제조업</t>
    <phoneticPr fontId="5" type="noConversion"/>
  </si>
  <si>
    <t>기타 기초무기화학물질 제조업</t>
    <phoneticPr fontId="5" type="noConversion"/>
  </si>
  <si>
    <t>산업용 가스를 제외한 기초 무기화학물질 제조</t>
    <phoneticPr fontId="5" type="noConversion"/>
  </si>
  <si>
    <t>합성염료, 유연제 및 기타착색제 제조업</t>
    <phoneticPr fontId="5" type="noConversion"/>
  </si>
  <si>
    <t>질소, 인산 및 칼리질 비료 제조업</t>
    <phoneticPr fontId="5" type="noConversion"/>
  </si>
  <si>
    <t>복합비료 제조업</t>
    <phoneticPr fontId="5" type="noConversion"/>
  </si>
  <si>
    <t>기타 비료 및 질소화합물 제조업</t>
    <phoneticPr fontId="5" type="noConversion"/>
  </si>
  <si>
    <t>합성고무 제조업</t>
    <phoneticPr fontId="5" type="noConversion"/>
  </si>
  <si>
    <t>합성수지 및 기타 플라스틱물질 제조업</t>
    <phoneticPr fontId="5" type="noConversion"/>
  </si>
  <si>
    <t>생물학적 제제 제조업</t>
    <phoneticPr fontId="5" type="noConversion"/>
  </si>
  <si>
    <t>완제 의약품 제조업</t>
    <phoneticPr fontId="5" type="noConversion"/>
  </si>
  <si>
    <t>한의약품 제조업</t>
    <phoneticPr fontId="5" type="noConversion"/>
  </si>
  <si>
    <t>동물용 의약품 제조업</t>
    <phoneticPr fontId="5" type="noConversion"/>
  </si>
  <si>
    <t>의료용품 및 기타 의약관련제품 제조업</t>
    <phoneticPr fontId="5" type="noConversion"/>
  </si>
  <si>
    <t>가정용 살균 및 살충제 제조업</t>
    <phoneticPr fontId="5" type="noConversion"/>
  </si>
  <si>
    <t>농약 제조업</t>
    <phoneticPr fontId="5" type="noConversion"/>
  </si>
  <si>
    <t>일반용 도료 및 관련제품 제조업</t>
    <phoneticPr fontId="5" type="noConversion"/>
  </si>
  <si>
    <t>요업용 유약 및 관련제품 제조업</t>
    <phoneticPr fontId="5" type="noConversion"/>
  </si>
  <si>
    <t>인쇄잉크 제조업</t>
    <phoneticPr fontId="5" type="noConversion"/>
  </si>
  <si>
    <t>회화용 물감 제조업</t>
    <phoneticPr fontId="5" type="noConversion"/>
  </si>
  <si>
    <t>계면활성제 제조업</t>
    <phoneticPr fontId="5" type="noConversion"/>
  </si>
  <si>
    <t>치약, 비누 및 기타 세제 제조업</t>
    <phoneticPr fontId="5" type="noConversion"/>
  </si>
  <si>
    <t>화장품 제조업</t>
    <phoneticPr fontId="5" type="noConversion"/>
  </si>
  <si>
    <t>표면광택제 및 실내가향제 제조업</t>
    <phoneticPr fontId="5" type="noConversion"/>
  </si>
  <si>
    <t>마그네틱 및 광학 매체 제조업</t>
    <phoneticPr fontId="5" type="noConversion"/>
  </si>
  <si>
    <t>방향유 및 관련제품 제조</t>
    <phoneticPr fontId="5" type="noConversion"/>
  </si>
  <si>
    <t>접착제 및 젤라틴 제조업</t>
    <phoneticPr fontId="5" type="noConversion"/>
  </si>
  <si>
    <t>화약 및 불꽃제품 제조업</t>
    <phoneticPr fontId="5" type="noConversion"/>
  </si>
  <si>
    <t>화약 및 불꽃제품 제조</t>
    <phoneticPr fontId="5" type="noConversion"/>
  </si>
  <si>
    <t>합성섬유 제조업</t>
    <phoneticPr fontId="5" type="noConversion"/>
  </si>
  <si>
    <t>재생섬유 제조업</t>
    <phoneticPr fontId="5" type="noConversion"/>
  </si>
  <si>
    <t>타이어 재생업</t>
    <phoneticPr fontId="5" type="noConversion"/>
  </si>
  <si>
    <t>산업용 비경화고무제품 제조업</t>
    <phoneticPr fontId="5" type="noConversion"/>
  </si>
  <si>
    <t>고무의류 및 기타 위생용 고무제품 제조업</t>
    <phoneticPr fontId="5" type="noConversion"/>
  </si>
  <si>
    <t>그외 기타 고무제품 제조업</t>
    <phoneticPr fontId="5" type="noConversion"/>
  </si>
  <si>
    <t>플라스틱 필름, 시트 및 판 제조업</t>
    <phoneticPr fontId="5" type="noConversion"/>
  </si>
  <si>
    <t>플라스틱 합성피혁 제조업</t>
    <phoneticPr fontId="5" type="noConversion"/>
  </si>
  <si>
    <t>벽 및 바닥 피복용 플라스틱제품 제조업</t>
    <phoneticPr fontId="5" type="noConversion"/>
  </si>
  <si>
    <t>저장용 및 위생용 플라스틱제품 제조업</t>
    <phoneticPr fontId="5" type="noConversion"/>
  </si>
  <si>
    <t>플라스틱 창호 제조업</t>
    <phoneticPr fontId="5" type="noConversion"/>
  </si>
  <si>
    <t>플라스틱 창호 제조</t>
    <phoneticPr fontId="5" type="noConversion"/>
  </si>
  <si>
    <t>기타 건축용 플라스틱 조립제품 제조업</t>
    <phoneticPr fontId="5" type="noConversion"/>
  </si>
  <si>
    <t>창호제외 기타 건축용 플라스틱 조립제품 제조</t>
    <phoneticPr fontId="5" type="noConversion"/>
  </si>
  <si>
    <t>플라스틱 포대, 봉투 및 유사제품 제조업</t>
    <phoneticPr fontId="5" type="noConversion"/>
  </si>
  <si>
    <t>포장용 플라스틱 성형용기 제조업</t>
    <phoneticPr fontId="5" type="noConversion"/>
  </si>
  <si>
    <t>기계장비 조립용 플라스틱제품 제조업</t>
    <phoneticPr fontId="5" type="noConversion"/>
  </si>
  <si>
    <t>플라스틱 발포 성형제품 제조업</t>
    <phoneticPr fontId="5" type="noConversion"/>
  </si>
  <si>
    <t>플라스틱  적층, 도포 및 기타 표면처리 제품 제조업</t>
    <phoneticPr fontId="5" type="noConversion"/>
  </si>
  <si>
    <t>그외 기타 플라스틱 제품 제조업</t>
    <phoneticPr fontId="5" type="noConversion"/>
  </si>
  <si>
    <t>그외 기타 플라스틱 제품 제조 (플라스틱제 자석 제조 제외)</t>
    <phoneticPr fontId="5" type="noConversion"/>
  </si>
  <si>
    <t>판유리 제조업</t>
    <phoneticPr fontId="5" type="noConversion"/>
  </si>
  <si>
    <t>판유리 이외 1차 유리 제조</t>
    <phoneticPr fontId="5" type="noConversion"/>
  </si>
  <si>
    <t>유리섬유 및 광학용 유리 제조업</t>
    <phoneticPr fontId="5" type="noConversion"/>
  </si>
  <si>
    <t>판유리 가공품 제조업</t>
    <phoneticPr fontId="5" type="noConversion"/>
  </si>
  <si>
    <t>기타 산업용 유리제품 제조업</t>
    <phoneticPr fontId="5" type="noConversion"/>
  </si>
  <si>
    <t>가정용 유리제품 제조업</t>
    <phoneticPr fontId="5" type="noConversion"/>
  </si>
  <si>
    <t>포장용 유리용기 제조업</t>
    <phoneticPr fontId="5" type="noConversion"/>
  </si>
  <si>
    <t>그외 기타 유리제품 제조업</t>
    <phoneticPr fontId="5" type="noConversion"/>
  </si>
  <si>
    <t>그외 기타 유리제품 제조</t>
    <phoneticPr fontId="5" type="noConversion"/>
  </si>
  <si>
    <t>가정용 및 장식용 도자기 제조업</t>
    <phoneticPr fontId="5" type="noConversion"/>
  </si>
  <si>
    <t>위생용 도자기 제조업</t>
    <phoneticPr fontId="5" type="noConversion"/>
  </si>
  <si>
    <t>산업용 도자기 제조업</t>
    <phoneticPr fontId="5" type="noConversion"/>
  </si>
  <si>
    <t>세라믹제 및 페라이트제 자석 이외 산업용 도자기 제조</t>
    <phoneticPr fontId="5" type="noConversion"/>
  </si>
  <si>
    <t>기타 일반 도자기 제조업</t>
    <phoneticPr fontId="5" type="noConversion"/>
  </si>
  <si>
    <t>구조용 정형내화제품 제조업</t>
    <phoneticPr fontId="5" type="noConversion"/>
  </si>
  <si>
    <t>기타 내화요업제품 제조업</t>
    <phoneticPr fontId="5" type="noConversion"/>
  </si>
  <si>
    <t>점토 벽돌, 블록 및 유사 비내화 요업제품 제조업</t>
    <phoneticPr fontId="5" type="noConversion"/>
  </si>
  <si>
    <t>시멘트 제조업</t>
    <phoneticPr fontId="5" type="noConversion"/>
  </si>
  <si>
    <t>석회 및 플라스터 제조업</t>
    <phoneticPr fontId="5" type="noConversion"/>
  </si>
  <si>
    <t>석회 제조</t>
    <phoneticPr fontId="5" type="noConversion"/>
  </si>
  <si>
    <t>플라스터 제조</t>
    <phoneticPr fontId="5" type="noConversion"/>
  </si>
  <si>
    <t>비내화 모르타르 제조업</t>
    <phoneticPr fontId="5" type="noConversion"/>
  </si>
  <si>
    <t>레미콘 제조업</t>
    <phoneticPr fontId="5" type="noConversion"/>
  </si>
  <si>
    <t>플라스터 제품 제조업</t>
    <phoneticPr fontId="5" type="noConversion"/>
  </si>
  <si>
    <t>섬유시멘트 제품 제조업</t>
    <phoneticPr fontId="5" type="noConversion"/>
  </si>
  <si>
    <t>콘크리트 타일, 기와, 벽돌 및 블록 제조업</t>
    <phoneticPr fontId="5" type="noConversion"/>
  </si>
  <si>
    <t>콘크리트관 및 기타 구조용 콘크리트제품 제조업</t>
    <phoneticPr fontId="5" type="noConversion"/>
  </si>
  <si>
    <t>그외 기타 콘크리트 제품 및 유사제품 제조업</t>
    <phoneticPr fontId="5" type="noConversion"/>
  </si>
  <si>
    <t>건설용 석제품 제조업</t>
    <phoneticPr fontId="5" type="noConversion"/>
  </si>
  <si>
    <t>건설용 석재 성형 가공품 제조</t>
    <phoneticPr fontId="5" type="noConversion"/>
  </si>
  <si>
    <t>기타 석제품 제조업</t>
    <phoneticPr fontId="5" type="noConversion"/>
  </si>
  <si>
    <t>건설용 이외 석재 성형 가공품 제조</t>
    <phoneticPr fontId="5" type="noConversion"/>
  </si>
  <si>
    <t>건설용 착색골재 생산</t>
    <phoneticPr fontId="5" type="noConversion"/>
  </si>
  <si>
    <t>건설용 이외 착색골재 생산</t>
    <phoneticPr fontId="5" type="noConversion"/>
  </si>
  <si>
    <t>아스콘 제조업</t>
    <phoneticPr fontId="5" type="noConversion"/>
  </si>
  <si>
    <t>그외 기타 분류안된 비금속 광물제품 제조업</t>
    <phoneticPr fontId="5" type="noConversion"/>
  </si>
  <si>
    <t>아스팔트 성형제품 제조</t>
    <phoneticPr fontId="5" type="noConversion"/>
  </si>
  <si>
    <t>연마재 제조업</t>
    <phoneticPr fontId="5" type="noConversion"/>
  </si>
  <si>
    <t>비금속광물 분쇄물 생산업</t>
    <phoneticPr fontId="5" type="noConversion"/>
  </si>
  <si>
    <t>석면, 암면 및 유사제품 제조업</t>
    <phoneticPr fontId="5" type="noConversion"/>
  </si>
  <si>
    <t>탄소섬유 및 기타 탄소제품 제조</t>
    <phoneticPr fontId="5" type="noConversion"/>
  </si>
  <si>
    <t>그외 기타 비금속광물제품 제조</t>
    <phoneticPr fontId="5" type="noConversion"/>
  </si>
  <si>
    <t>제철업</t>
    <phoneticPr fontId="5" type="noConversion"/>
  </si>
  <si>
    <t>제강업</t>
    <phoneticPr fontId="5" type="noConversion"/>
  </si>
  <si>
    <t>합금철 제조업</t>
    <phoneticPr fontId="5" type="noConversion"/>
  </si>
  <si>
    <t>기타 제철 및 제강업</t>
    <phoneticPr fontId="5" type="noConversion"/>
  </si>
  <si>
    <t>열간 압연 및 압출 제품 제조업</t>
    <phoneticPr fontId="5" type="noConversion"/>
  </si>
  <si>
    <t>냉간 압연 및 압출 제품 제조업</t>
    <phoneticPr fontId="5" type="noConversion"/>
  </si>
  <si>
    <t>철강선 제조업</t>
    <phoneticPr fontId="5" type="noConversion"/>
  </si>
  <si>
    <t>주철관 제조업</t>
    <phoneticPr fontId="5" type="noConversion"/>
  </si>
  <si>
    <t>강관 제조업</t>
    <phoneticPr fontId="5" type="noConversion"/>
  </si>
  <si>
    <t>도금, 착색 및 기타 표면처리강재 제조업</t>
    <phoneticPr fontId="5" type="noConversion"/>
  </si>
  <si>
    <t>표면처리 강재 생산</t>
    <phoneticPr fontId="5" type="noConversion"/>
  </si>
  <si>
    <t>그외 기타 1차 철강 제조업</t>
    <phoneticPr fontId="5" type="noConversion"/>
  </si>
  <si>
    <t>절단가공 제품 제조</t>
    <phoneticPr fontId="5" type="noConversion"/>
  </si>
  <si>
    <t>동 제련, 정련 및 합금 제조업</t>
    <phoneticPr fontId="5" type="noConversion"/>
  </si>
  <si>
    <t>동 압연, 압출 및 연신제품 제조업</t>
    <phoneticPr fontId="5" type="noConversion"/>
  </si>
  <si>
    <t>기타 1차 비철금속 제조업</t>
    <phoneticPr fontId="5" type="noConversion"/>
  </si>
  <si>
    <t>선철주물 주조업</t>
    <phoneticPr fontId="5" type="noConversion"/>
  </si>
  <si>
    <t>강주물 주조업</t>
    <phoneticPr fontId="5" type="noConversion"/>
  </si>
  <si>
    <t>알루미늄주물 주조업</t>
    <phoneticPr fontId="5" type="noConversion"/>
  </si>
  <si>
    <t>동주물 주조업</t>
    <phoneticPr fontId="5" type="noConversion"/>
  </si>
  <si>
    <t>기타 비철금속 주조업</t>
    <phoneticPr fontId="5" type="noConversion"/>
  </si>
  <si>
    <t>금속 문, 창, 셔터 및 관련제품 제조업</t>
    <phoneticPr fontId="5" type="noConversion"/>
  </si>
  <si>
    <t>구조용 금속판제품 및 금속공작물 제조업</t>
    <phoneticPr fontId="5" type="noConversion"/>
  </si>
  <si>
    <t>금속 조립구조재 제조업</t>
    <phoneticPr fontId="5" type="noConversion"/>
  </si>
  <si>
    <t>기타 구조용 금속제품 제조업</t>
    <phoneticPr fontId="5" type="noConversion"/>
  </si>
  <si>
    <t>중앙난방보일러 및 방열기 제조업</t>
    <phoneticPr fontId="5" type="noConversion"/>
  </si>
  <si>
    <t>설치용 금속탱크 및 저장용기 제조업</t>
    <phoneticPr fontId="5" type="noConversion"/>
  </si>
  <si>
    <t>핵반응기 및 증기발생기 제조업</t>
    <phoneticPr fontId="5" type="noConversion"/>
  </si>
  <si>
    <t>핵반응기 제조</t>
    <phoneticPr fontId="5" type="noConversion"/>
  </si>
  <si>
    <t>증기발생기 제조</t>
    <phoneticPr fontId="5" type="noConversion"/>
  </si>
  <si>
    <t>분말야금제품 제조업</t>
    <phoneticPr fontId="5" type="noConversion"/>
  </si>
  <si>
    <t>금속단조제품 제조업</t>
    <phoneticPr fontId="5" type="noConversion"/>
  </si>
  <si>
    <t>금속압형제품 제조업</t>
    <phoneticPr fontId="5" type="noConversion"/>
  </si>
  <si>
    <t>금속 열처리업</t>
    <phoneticPr fontId="5" type="noConversion"/>
  </si>
  <si>
    <t>도금업</t>
    <phoneticPr fontId="5" type="noConversion"/>
  </si>
  <si>
    <t>도장 및 기타 피막처리업</t>
    <phoneticPr fontId="5" type="noConversion"/>
  </si>
  <si>
    <t>절삭가공 및 유사처리업</t>
    <phoneticPr fontId="5" type="noConversion"/>
  </si>
  <si>
    <t>그외 기타 금속가공업</t>
    <phoneticPr fontId="5" type="noConversion"/>
  </si>
  <si>
    <t>날붙이 제조업</t>
    <phoneticPr fontId="5" type="noConversion"/>
  </si>
  <si>
    <t>일반철물 제조업</t>
    <phoneticPr fontId="5" type="noConversion"/>
  </si>
  <si>
    <t>비동력식 수공구 제조업</t>
    <phoneticPr fontId="5" type="noConversion"/>
  </si>
  <si>
    <t>톱 및 호환성공구 제조업</t>
    <phoneticPr fontId="5" type="noConversion"/>
  </si>
  <si>
    <t>금속파스너 및 나사제품 제조업</t>
    <phoneticPr fontId="5" type="noConversion"/>
  </si>
  <si>
    <t>금속선 가공제품 제조업</t>
    <phoneticPr fontId="5" type="noConversion"/>
  </si>
  <si>
    <t>금속 스프링 제조업</t>
    <phoneticPr fontId="5" type="noConversion"/>
  </si>
  <si>
    <t>금속캔 및 기타 포장용기 제조업</t>
    <phoneticPr fontId="5" type="noConversion"/>
  </si>
  <si>
    <t>금고 제조업</t>
    <phoneticPr fontId="5" type="noConversion"/>
  </si>
  <si>
    <t>수동식 식품 가공기기 및 금속주방용기 제조업</t>
    <phoneticPr fontId="5" type="noConversion"/>
  </si>
  <si>
    <t>금속위생용품 제조업</t>
    <phoneticPr fontId="5" type="noConversion"/>
  </si>
  <si>
    <t>금속표시판 제조업</t>
    <phoneticPr fontId="5" type="noConversion"/>
  </si>
  <si>
    <t>그외 기타 분류안된 금속가공제품 제조업</t>
    <phoneticPr fontId="5" type="noConversion"/>
  </si>
  <si>
    <t>금속제 영구자석을 제외한 그외 기타 조립금속제품 제조</t>
    <phoneticPr fontId="5" type="noConversion"/>
  </si>
  <si>
    <t>내연기관 제조업</t>
    <phoneticPr fontId="5" type="noConversion"/>
  </si>
  <si>
    <t>기타 기관 및 터빈 제조업</t>
    <phoneticPr fontId="5" type="noConversion"/>
  </si>
  <si>
    <t>유압기기 제조업</t>
    <phoneticPr fontId="5" type="noConversion"/>
  </si>
  <si>
    <t>압축식 엔진 및 모터 제조</t>
    <phoneticPr fontId="5" type="noConversion"/>
  </si>
  <si>
    <t>액체 펌프 제조업</t>
    <phoneticPr fontId="5" type="noConversion"/>
  </si>
  <si>
    <t>유압식 액체 펌프 제조</t>
    <phoneticPr fontId="5" type="noConversion"/>
  </si>
  <si>
    <t>유압식 이외 액체펌프 제조</t>
    <phoneticPr fontId="5" type="noConversion"/>
  </si>
  <si>
    <t>기압식 기체펌프 및 압축기 제조</t>
    <phoneticPr fontId="5" type="noConversion"/>
  </si>
  <si>
    <t>기체 펌프 및 압축기 제조업</t>
    <phoneticPr fontId="5" type="noConversion"/>
  </si>
  <si>
    <t>기압식 이외 기체펌프 및 압축기 제조</t>
    <phoneticPr fontId="5" type="noConversion"/>
  </si>
  <si>
    <t>탭, 밸브 및 유사장치 제조업</t>
    <phoneticPr fontId="5" type="noConversion"/>
  </si>
  <si>
    <t>볼베어링 및 롤러베어링 제조업</t>
    <phoneticPr fontId="5" type="noConversion"/>
  </si>
  <si>
    <t>유압식 동력전달장치 제조</t>
    <phoneticPr fontId="5" type="noConversion"/>
  </si>
  <si>
    <t>기어 및 동력전달장치 제조업</t>
    <phoneticPr fontId="5" type="noConversion"/>
  </si>
  <si>
    <t>유압식 동력전달장치 이외의 기어 및 동력전달장치 제조</t>
    <phoneticPr fontId="5" type="noConversion"/>
  </si>
  <si>
    <t>산업용 오븐, 노 및 노용 버너 제조업</t>
    <phoneticPr fontId="5" type="noConversion"/>
  </si>
  <si>
    <t>산업용 오븐, 노 및 노용 버너 제조 (전기식 제빵용 오븐 제외)</t>
    <phoneticPr fontId="5" type="noConversion"/>
  </si>
  <si>
    <t>음·식료품 및 담배 가공기계 제조업</t>
    <phoneticPr fontId="5" type="noConversion"/>
  </si>
  <si>
    <t>전기식 제빵용 오븐 제조</t>
    <phoneticPr fontId="5" type="noConversion"/>
  </si>
  <si>
    <t>산업용 트럭 및 적재기 제조업</t>
    <phoneticPr fontId="5" type="noConversion"/>
  </si>
  <si>
    <t>승강기 제조업</t>
    <phoneticPr fontId="5" type="noConversion"/>
  </si>
  <si>
    <t>승강기 제조</t>
    <phoneticPr fontId="5" type="noConversion"/>
  </si>
  <si>
    <t>컨베이어장치 제조업</t>
    <phoneticPr fontId="5" type="noConversion"/>
  </si>
  <si>
    <t>기타 물품취급장비 제조업</t>
    <phoneticPr fontId="5" type="noConversion"/>
  </si>
  <si>
    <t>산업용 냉장 및 냉동 장비 제조업</t>
    <phoneticPr fontId="5" type="noConversion"/>
  </si>
  <si>
    <t>공기조화장치 제조업</t>
    <phoneticPr fontId="5" type="noConversion"/>
  </si>
  <si>
    <t>기체 여과기 제조업</t>
    <phoneticPr fontId="5" type="noConversion"/>
  </si>
  <si>
    <t>액체 여과기 제조업</t>
    <phoneticPr fontId="5" type="noConversion"/>
  </si>
  <si>
    <t>일반저울 제조업</t>
    <phoneticPr fontId="5" type="noConversion"/>
  </si>
  <si>
    <t>용기세척, 포장 및 충전기 제조업</t>
    <phoneticPr fontId="5" type="noConversion"/>
  </si>
  <si>
    <t>자동판매기 및 화폐교환기 제조업</t>
    <phoneticPr fontId="5" type="noConversion"/>
  </si>
  <si>
    <t>분사기 및 소화기  제조업</t>
    <phoneticPr fontId="5" type="noConversion"/>
  </si>
  <si>
    <t>전자응용 공작기계 제조업</t>
    <phoneticPr fontId="5" type="noConversion"/>
  </si>
  <si>
    <t>금속 절삭기계 제조업</t>
    <phoneticPr fontId="5" type="noConversion"/>
  </si>
  <si>
    <t>금속 성형기계 제조업</t>
    <phoneticPr fontId="5" type="noConversion"/>
  </si>
  <si>
    <t>전기용접기 제조</t>
    <phoneticPr fontId="5" type="noConversion"/>
  </si>
  <si>
    <t>전기용접기 제외한 용접기 제조</t>
    <phoneticPr fontId="5" type="noConversion"/>
  </si>
  <si>
    <t>동력식 수지공구 제조업</t>
    <phoneticPr fontId="5" type="noConversion"/>
  </si>
  <si>
    <t>기타 가공공작기계 제조업</t>
    <phoneticPr fontId="5" type="noConversion"/>
  </si>
  <si>
    <t>농업 및 임업용 기계 제조업</t>
    <phoneticPr fontId="5" type="noConversion"/>
  </si>
  <si>
    <t>광물처리 및 취급장비 제조업</t>
    <phoneticPr fontId="5" type="noConversion"/>
  </si>
  <si>
    <t>음·식료품 및 담배가공기계 제조</t>
    <phoneticPr fontId="5" type="noConversion"/>
  </si>
  <si>
    <t>기타 섬유, 의복 및 가죽 가공 기계 제조업</t>
    <phoneticPr fontId="5" type="noConversion"/>
  </si>
  <si>
    <t>재봉기 및 자수기 제조</t>
    <phoneticPr fontId="5" type="noConversion"/>
  </si>
  <si>
    <t>산업용 섬유세척, 염색, 정리 및 가공 기계 제조업</t>
    <phoneticPr fontId="5" type="noConversion"/>
  </si>
  <si>
    <t>재봉기 및 자수기 이외 기타 섬유, 의복 및 가죽생산용 기계 제조</t>
    <phoneticPr fontId="5" type="noConversion"/>
  </si>
  <si>
    <t>반도체 제조용 기계 제조업</t>
    <phoneticPr fontId="5" type="noConversion"/>
  </si>
  <si>
    <t>반도체 제조용 기계 제조 (평판디스플레이 제조용 기계 제조 제외)</t>
    <phoneticPr fontId="5" type="noConversion"/>
  </si>
  <si>
    <t>평판디스플레이 제조용 기계 제조</t>
    <phoneticPr fontId="5" type="noConversion"/>
  </si>
  <si>
    <t>펄프 및 종이 가공용 기계 제조업</t>
    <phoneticPr fontId="5" type="noConversion"/>
  </si>
  <si>
    <t>고무, 화학섬유 및 플라스틱 성형기 제조업</t>
    <phoneticPr fontId="5" type="noConversion"/>
  </si>
  <si>
    <t>인쇄 및 제책용 기계 제조업</t>
    <phoneticPr fontId="5" type="noConversion"/>
  </si>
  <si>
    <t>주형 및 금형 제조업</t>
    <phoneticPr fontId="5" type="noConversion"/>
  </si>
  <si>
    <t>산업용 로봇 제조업</t>
    <phoneticPr fontId="5" type="noConversion"/>
  </si>
  <si>
    <t>그외 기타 분류안된 특수목적용 기계 제조 (초음파세척기 제외)</t>
    <phoneticPr fontId="5" type="noConversion"/>
  </si>
  <si>
    <t>무기 및 총포탄 제조업</t>
    <phoneticPr fontId="5" type="noConversion"/>
  </si>
  <si>
    <t>항공기,우주선 및 보조장치 제조업</t>
    <phoneticPr fontId="5" type="noConversion"/>
  </si>
  <si>
    <t>유도 및 탄도 미사일 제조</t>
    <phoneticPr fontId="5" type="noConversion"/>
  </si>
  <si>
    <t>전투용 차량 제조업</t>
    <phoneticPr fontId="5" type="noConversion"/>
  </si>
  <si>
    <t>탱크 및 장갑차량 등 운송장비 제조(유도 및 탄도 미사일, 총포탄 제외)</t>
    <phoneticPr fontId="5" type="noConversion"/>
  </si>
  <si>
    <t>주방용 전기기기 제조업</t>
    <phoneticPr fontId="5" type="noConversion"/>
  </si>
  <si>
    <t>가정용 전기 난방기기 제조업</t>
    <phoneticPr fontId="5" type="noConversion"/>
  </si>
  <si>
    <t>가정용 난방기기 제조</t>
    <phoneticPr fontId="5" type="noConversion"/>
  </si>
  <si>
    <t>기타 가정용 전열기기 제조 (가정용 난방기기 및 주방용 전열기기 제외)</t>
    <phoneticPr fontId="5" type="noConversion"/>
  </si>
  <si>
    <t>기타 가정용 전기기기 제조업</t>
    <phoneticPr fontId="5" type="noConversion"/>
  </si>
  <si>
    <t>전기 이미용기구 제조</t>
    <phoneticPr fontId="5" type="noConversion"/>
  </si>
  <si>
    <t>주방용 전기기기 제외한 기타 가정용 전기기기 제조</t>
    <phoneticPr fontId="5" type="noConversion"/>
  </si>
  <si>
    <t>가정용 비전기식 조리 및 난방 기구 제조업</t>
    <phoneticPr fontId="5" type="noConversion"/>
  </si>
  <si>
    <t>가정용 비전기식 조리 및 난방기구 제조(태양열 집열 가열장치 제외)</t>
    <phoneticPr fontId="5" type="noConversion"/>
  </si>
  <si>
    <t>태양열 집열 가열장치 제조</t>
    <phoneticPr fontId="5" type="noConversion"/>
  </si>
  <si>
    <t>컴퓨터 제조업</t>
    <phoneticPr fontId="5" type="noConversion"/>
  </si>
  <si>
    <t>기억장치 제조업</t>
    <phoneticPr fontId="5" type="noConversion"/>
  </si>
  <si>
    <t>전자접속카드 제조업</t>
    <phoneticPr fontId="5" type="noConversion"/>
  </si>
  <si>
    <t>사운드카드, 비디오카드 및 통신접속카드 제조</t>
    <phoneticPr fontId="5" type="noConversion"/>
  </si>
  <si>
    <t>컴퓨터 모니터 제조업</t>
    <phoneticPr fontId="5" type="noConversion"/>
  </si>
  <si>
    <t>컴퓨터 모니터 제조</t>
    <phoneticPr fontId="5" type="noConversion"/>
  </si>
  <si>
    <t>컴퓨터 프린터 제조업</t>
    <phoneticPr fontId="5" type="noConversion"/>
  </si>
  <si>
    <t>컴퓨터 프린트 제조</t>
    <phoneticPr fontId="5" type="noConversion"/>
  </si>
  <si>
    <t>기타 주변기기 제조업</t>
    <phoneticPr fontId="5" type="noConversion"/>
  </si>
  <si>
    <t>컴퓨터 모니터, 프린트 및 접속카드 이외 주변기기 제조</t>
    <phoneticPr fontId="5" type="noConversion"/>
  </si>
  <si>
    <t>사무용 기계 및 장비 제조업</t>
    <phoneticPr fontId="5" type="noConversion"/>
  </si>
  <si>
    <t>복사기 제조</t>
    <phoneticPr fontId="5" type="noConversion"/>
  </si>
  <si>
    <t>기타 사무, 계산 및 회계용 기기 제조</t>
    <phoneticPr fontId="5" type="noConversion"/>
  </si>
  <si>
    <t>전동기 및 발전기 제조업</t>
    <phoneticPr fontId="5" type="noConversion"/>
  </si>
  <si>
    <t>변압기 제조업</t>
    <phoneticPr fontId="5" type="noConversion"/>
  </si>
  <si>
    <t>전자코일, 변성기 및 기타 전자유도자 제조업</t>
    <phoneticPr fontId="5" type="noConversion"/>
  </si>
  <si>
    <t>방전램프용 안정기 제조업</t>
    <phoneticPr fontId="5" type="noConversion"/>
  </si>
  <si>
    <t>배전반 및 전기자동제어반 제조업</t>
    <phoneticPr fontId="5" type="noConversion"/>
  </si>
  <si>
    <t>기타 절연선 및 케이블 제조업</t>
    <phoneticPr fontId="5" type="noConversion"/>
  </si>
  <si>
    <t>광섬유 케이블 제조업</t>
    <phoneticPr fontId="5" type="noConversion"/>
  </si>
  <si>
    <t>절연 광섬유케이블 제조</t>
    <phoneticPr fontId="5" type="noConversion"/>
  </si>
  <si>
    <t>일차전지 제조업</t>
    <phoneticPr fontId="5" type="noConversion"/>
  </si>
  <si>
    <t>축전지 제조업</t>
    <phoneticPr fontId="5" type="noConversion"/>
  </si>
  <si>
    <t>전구 및 램프 제조업</t>
    <phoneticPr fontId="5" type="noConversion"/>
  </si>
  <si>
    <t>운송장비용 조명장치 제조업</t>
    <phoneticPr fontId="5" type="noConversion"/>
  </si>
  <si>
    <t>선박, 철도차량, 항공기 및 오토바이용 조명장치 제조</t>
    <phoneticPr fontId="5" type="noConversion"/>
  </si>
  <si>
    <t>일반용 전기 조명장치 제조업</t>
    <phoneticPr fontId="5" type="noConversion"/>
  </si>
  <si>
    <t>비전기식, 휴대용 및 전시용 제외한 일반용 조명장치 제조</t>
    <phoneticPr fontId="5" type="noConversion"/>
  </si>
  <si>
    <t>표시등 등 전시용 조명장치 제조</t>
    <phoneticPr fontId="5" type="noConversion"/>
  </si>
  <si>
    <t>기타 조명장치 제조업</t>
    <phoneticPr fontId="5" type="noConversion"/>
  </si>
  <si>
    <t>비전기식, 휴대용 조명장치 제조</t>
    <phoneticPr fontId="5" type="noConversion"/>
  </si>
  <si>
    <t>전시 및 광고용 조명장치 제조업</t>
    <phoneticPr fontId="5" type="noConversion"/>
  </si>
  <si>
    <t>광고용 조명장치 제조</t>
    <phoneticPr fontId="5" type="noConversion"/>
  </si>
  <si>
    <t>자동차용 제외한 기타 내연기관용 전기장치 제조</t>
    <phoneticPr fontId="5" type="noConversion"/>
  </si>
  <si>
    <t>자동차용 전기장치 제조업</t>
    <phoneticPr fontId="5" type="noConversion"/>
  </si>
  <si>
    <t>차량용의 내연기관용 전기장치 제조</t>
    <phoneticPr fontId="5" type="noConversion"/>
  </si>
  <si>
    <t>자전거 및 차량용 조명장치 제조</t>
    <phoneticPr fontId="5" type="noConversion"/>
  </si>
  <si>
    <t>자전거 및 차량용 조명장치, 자동차용 전기장치 제외한 전기장치 제조</t>
    <phoneticPr fontId="5" type="noConversion"/>
  </si>
  <si>
    <t>차량용 전기장치 제조(조명장치 제외)</t>
    <phoneticPr fontId="5" type="noConversion"/>
  </si>
  <si>
    <t>유선 통신장비 제조업</t>
    <phoneticPr fontId="5" type="noConversion"/>
  </si>
  <si>
    <t>중앙통제실 송신용 칩입 및 화재경보 시스템 제조</t>
    <phoneticPr fontId="5" type="noConversion"/>
  </si>
  <si>
    <t>전기경보 및 신호장치 제조업</t>
    <phoneticPr fontId="5" type="noConversion"/>
  </si>
  <si>
    <t>중앙통제실 송신용 칩입 및 화재경보 시스템 제외한 전기경보 및 신호장치 제조</t>
    <phoneticPr fontId="5" type="noConversion"/>
  </si>
  <si>
    <t>고무제 자석 제조</t>
    <phoneticPr fontId="5" type="noConversion"/>
  </si>
  <si>
    <t>플라스틱제 자석 제조</t>
    <phoneticPr fontId="5" type="noConversion"/>
  </si>
  <si>
    <t>세라믹제 및 페라이트제 자석 제조</t>
    <phoneticPr fontId="5" type="noConversion"/>
  </si>
  <si>
    <t>금속제 영구자석 제조</t>
    <phoneticPr fontId="5" type="noConversion"/>
  </si>
  <si>
    <t>그외 기타 전기장비 제조업</t>
    <phoneticPr fontId="5" type="noConversion"/>
  </si>
  <si>
    <t>전자석 제조</t>
    <phoneticPr fontId="5" type="noConversion"/>
  </si>
  <si>
    <t>교통 신호장치 제조업</t>
    <phoneticPr fontId="5" type="noConversion"/>
  </si>
  <si>
    <t>그외 기타 분류안된 전기장비 제조</t>
    <phoneticPr fontId="5" type="noConversion"/>
  </si>
  <si>
    <t>다이오드, 트랜지스터 및 유사 반도체소자 제조업</t>
    <phoneticPr fontId="5" type="noConversion"/>
  </si>
  <si>
    <t>전자집적회로 제조업</t>
    <phoneticPr fontId="5" type="noConversion"/>
  </si>
  <si>
    <t>전자관 제조업</t>
    <phoneticPr fontId="5" type="noConversion"/>
  </si>
  <si>
    <t>평판디스플레이 이외의 전자관 제조</t>
    <phoneticPr fontId="5" type="noConversion"/>
  </si>
  <si>
    <t>인쇄회로기판 제조업</t>
    <phoneticPr fontId="5" type="noConversion"/>
  </si>
  <si>
    <t>인쇄회로기판 제조</t>
    <phoneticPr fontId="5" type="noConversion"/>
  </si>
  <si>
    <t>전자부품 실장기판 제조업</t>
    <phoneticPr fontId="5" type="noConversion"/>
  </si>
  <si>
    <t>인쇄회로기판에 전자부품 장착한 실장기판 제조</t>
    <phoneticPr fontId="5" type="noConversion"/>
  </si>
  <si>
    <t>전자축전기 제조업</t>
    <phoneticPr fontId="5" type="noConversion"/>
  </si>
  <si>
    <t>전자저항기 제조업</t>
    <phoneticPr fontId="5" type="noConversion"/>
  </si>
  <si>
    <t>전자카드 제조업</t>
    <phoneticPr fontId="5" type="noConversion"/>
  </si>
  <si>
    <t>액정 평판 디스플레이 제조업</t>
    <phoneticPr fontId="5" type="noConversion"/>
  </si>
  <si>
    <t>그외 기타 전자부품 제조업</t>
    <phoneticPr fontId="5" type="noConversion"/>
  </si>
  <si>
    <t>컴퓨터용 이외의 접속카드 제조</t>
    <phoneticPr fontId="5" type="noConversion"/>
  </si>
  <si>
    <t>접속카드 이외의 기타 전자부품 제조</t>
    <phoneticPr fontId="5" type="noConversion"/>
  </si>
  <si>
    <t>방송장비 제조업</t>
    <phoneticPr fontId="5" type="noConversion"/>
  </si>
  <si>
    <t>방송장비 제조</t>
    <phoneticPr fontId="5" type="noConversion"/>
  </si>
  <si>
    <t>이동전화기 제조업</t>
    <phoneticPr fontId="5" type="noConversion"/>
  </si>
  <si>
    <t>이동전화기 제조</t>
    <phoneticPr fontId="5" type="noConversion"/>
  </si>
  <si>
    <t>기타 무선 통신장비 제조업</t>
    <phoneticPr fontId="5" type="noConversion"/>
  </si>
  <si>
    <t>방송장비, 이동전화기 이외 무선통신장비 제조</t>
    <phoneticPr fontId="5" type="noConversion"/>
  </si>
  <si>
    <t>텔레비전 제조업</t>
    <phoneticPr fontId="5" type="noConversion"/>
  </si>
  <si>
    <t>텔레비전 제조</t>
    <phoneticPr fontId="5" type="noConversion"/>
  </si>
  <si>
    <t>비디오 및 기타 영상기기 제조업</t>
    <phoneticPr fontId="5" type="noConversion"/>
  </si>
  <si>
    <t>텔레비전 이외 비디오 및 기타 영상기기 제조</t>
    <phoneticPr fontId="5" type="noConversion"/>
  </si>
  <si>
    <t>라디오, 녹음 및 재생 기기 제조업</t>
    <phoneticPr fontId="5" type="noConversion"/>
  </si>
  <si>
    <t>라디오, 녹음 및 재생 기기 제조</t>
    <phoneticPr fontId="5" type="noConversion"/>
  </si>
  <si>
    <t>기타 음향기기 제조업</t>
    <phoneticPr fontId="5" type="noConversion"/>
  </si>
  <si>
    <t>라디오, 녹음 및 재생 기기 이외 음향기기 제조</t>
    <phoneticPr fontId="5" type="noConversion"/>
  </si>
  <si>
    <t>방사선 장치 제조업</t>
    <phoneticPr fontId="5" type="noConversion"/>
  </si>
  <si>
    <t>전기식 진단 및 요법 기기 제조업</t>
    <phoneticPr fontId="5" type="noConversion"/>
  </si>
  <si>
    <t>치과용 기기 제조업</t>
    <phoneticPr fontId="5" type="noConversion"/>
  </si>
  <si>
    <t>의료용 가구 제조업</t>
    <phoneticPr fontId="5" type="noConversion"/>
  </si>
  <si>
    <t>그외 기타 의료용 기기 제조업</t>
    <phoneticPr fontId="5" type="noConversion"/>
  </si>
  <si>
    <t>기타 측정, 시험, 항해, 제어 및 정밀기기 제조업</t>
    <phoneticPr fontId="5" type="noConversion"/>
  </si>
  <si>
    <t>도안 및 제도기구 제조</t>
    <phoneticPr fontId="5" type="noConversion"/>
  </si>
  <si>
    <t>속도계 및 적산계기 제조업</t>
    <phoneticPr fontId="5" type="noConversion"/>
  </si>
  <si>
    <t>도안 및 제도기구 외 기타 측정, 시험, 항해 및 정밀기기 제조</t>
    <phoneticPr fontId="5" type="noConversion"/>
  </si>
  <si>
    <t>산업처리공정 제어장비 제조업</t>
    <phoneticPr fontId="5" type="noConversion"/>
  </si>
  <si>
    <t>안경 제조업</t>
    <phoneticPr fontId="5" type="noConversion"/>
  </si>
  <si>
    <t>광학렌즈 및 광학요소 제조업</t>
    <phoneticPr fontId="5" type="noConversion"/>
  </si>
  <si>
    <t>광섬유 및 광학요소 제조 (광섬유케이블 제조 제외)</t>
    <phoneticPr fontId="5" type="noConversion"/>
  </si>
  <si>
    <t>광섬유 케이블 제조</t>
    <phoneticPr fontId="5" type="noConversion"/>
  </si>
  <si>
    <t>기타 광학기기 제조업</t>
    <phoneticPr fontId="5" type="noConversion"/>
  </si>
  <si>
    <t>시계제조업</t>
    <phoneticPr fontId="5" type="noConversion"/>
  </si>
  <si>
    <t>시계부품 제조업</t>
    <phoneticPr fontId="5" type="noConversion"/>
  </si>
  <si>
    <t>자동차용 엔진 제조업</t>
    <phoneticPr fontId="5" type="noConversion"/>
  </si>
  <si>
    <t>차체 및 특장차 제조업</t>
    <phoneticPr fontId="5" type="noConversion"/>
  </si>
  <si>
    <t>트레일러 및 세미트레일러 제조업</t>
    <phoneticPr fontId="5" type="noConversion"/>
  </si>
  <si>
    <t>운송용 컨테이너 제조업</t>
    <phoneticPr fontId="5" type="noConversion"/>
  </si>
  <si>
    <t>자동차 엔진용 부품 제조업</t>
    <phoneticPr fontId="5" type="noConversion"/>
  </si>
  <si>
    <t>자동차 차체용 부품 제조업</t>
    <phoneticPr fontId="5" type="noConversion"/>
  </si>
  <si>
    <t>자동차용 동력전달장치 제조업</t>
    <phoneticPr fontId="5" type="noConversion"/>
  </si>
  <si>
    <t>동력전달장치 제조</t>
    <phoneticPr fontId="5" type="noConversion"/>
  </si>
  <si>
    <t>그외 기타 자동차 부품 제조업</t>
    <phoneticPr fontId="5" type="noConversion"/>
  </si>
  <si>
    <t>동력전달장치를 제외한 부품제조</t>
    <phoneticPr fontId="5" type="noConversion"/>
  </si>
  <si>
    <t>강선 건조업</t>
    <phoneticPr fontId="5" type="noConversion"/>
  </si>
  <si>
    <t>합성수지선 건조업</t>
    <phoneticPr fontId="5" type="noConversion"/>
  </si>
  <si>
    <t>선박 구성부분품 제조업</t>
    <phoneticPr fontId="5" type="noConversion"/>
  </si>
  <si>
    <t>기타 선박 건조업</t>
    <phoneticPr fontId="5" type="noConversion"/>
  </si>
  <si>
    <t>오락 및 스포츠용 보트 건조업</t>
    <phoneticPr fontId="5" type="noConversion"/>
  </si>
  <si>
    <t>기관차 및 기타 철도차량 제조업</t>
    <phoneticPr fontId="5" type="noConversion"/>
  </si>
  <si>
    <t>항공기, 우주선 및 보조장치 제조</t>
    <phoneticPr fontId="5" type="noConversion"/>
  </si>
  <si>
    <t>항공기용 엔진 제조업</t>
    <phoneticPr fontId="5" type="noConversion"/>
  </si>
  <si>
    <t>항공기용 부품 제조업</t>
    <phoneticPr fontId="5" type="noConversion"/>
  </si>
  <si>
    <t>모터사이클 제조업</t>
    <phoneticPr fontId="5" type="noConversion"/>
  </si>
  <si>
    <t>자전거 및 환자용 차량 제조업</t>
    <phoneticPr fontId="5" type="noConversion"/>
  </si>
  <si>
    <t>그외 기타 달리 분류되지 않은 운송장비 제조업</t>
    <phoneticPr fontId="5" type="noConversion"/>
  </si>
  <si>
    <t>운송장비용 의자 제조업</t>
    <phoneticPr fontId="5" type="noConversion"/>
  </si>
  <si>
    <t>매트리스 및 침대 제조업</t>
    <phoneticPr fontId="5" type="noConversion"/>
  </si>
  <si>
    <t>소파 및 기타 내장가구 제조업</t>
    <phoneticPr fontId="5" type="noConversion"/>
  </si>
  <si>
    <t>나전칠기가구 제조업</t>
    <phoneticPr fontId="5" type="noConversion"/>
  </si>
  <si>
    <t>기타 목재가구 제조업</t>
    <phoneticPr fontId="5" type="noConversion"/>
  </si>
  <si>
    <t>목재칠판 제조</t>
    <phoneticPr fontId="5" type="noConversion"/>
  </si>
  <si>
    <t>목재가구 제조 (칠판 제외)</t>
    <phoneticPr fontId="5" type="noConversion"/>
  </si>
  <si>
    <t>금속제 칠판 제조</t>
    <phoneticPr fontId="5" type="noConversion"/>
  </si>
  <si>
    <t>금속 가구 제조업</t>
    <phoneticPr fontId="5" type="noConversion"/>
  </si>
  <si>
    <t>금속가구 제조 (칠판 제외)</t>
    <phoneticPr fontId="5" type="noConversion"/>
  </si>
  <si>
    <t>그외 기타 가구 제조업</t>
    <phoneticPr fontId="5" type="noConversion"/>
  </si>
  <si>
    <t>기타 칠판 제조</t>
    <phoneticPr fontId="5" type="noConversion"/>
  </si>
  <si>
    <t>그외 기타 가구 제조 (칠판 제외)</t>
    <phoneticPr fontId="5" type="noConversion"/>
  </si>
  <si>
    <t>귀금속 및 관련제품 제조업</t>
    <phoneticPr fontId="5" type="noConversion"/>
  </si>
  <si>
    <t>피아노 제조업</t>
    <phoneticPr fontId="5" type="noConversion"/>
  </si>
  <si>
    <t>현악기 제조업</t>
    <phoneticPr fontId="5" type="noConversion"/>
  </si>
  <si>
    <t>전자악기 제조업</t>
    <phoneticPr fontId="5" type="noConversion"/>
  </si>
  <si>
    <t>국악기 제조업</t>
    <phoneticPr fontId="5" type="noConversion"/>
  </si>
  <si>
    <t>기타 악기 제조업</t>
    <phoneticPr fontId="5" type="noConversion"/>
  </si>
  <si>
    <t>놀이터용 장비 제조업</t>
    <phoneticPr fontId="5" type="noConversion"/>
  </si>
  <si>
    <t>낚시 및 수렵용구 제조업</t>
    <phoneticPr fontId="5" type="noConversion"/>
  </si>
  <si>
    <t>기타 운동 및 경기용구 제조업</t>
    <phoneticPr fontId="5" type="noConversion"/>
  </si>
  <si>
    <t>인형 및 장난감 제조업</t>
    <phoneticPr fontId="5" type="noConversion"/>
  </si>
  <si>
    <t>인형 제조</t>
    <phoneticPr fontId="5" type="noConversion"/>
  </si>
  <si>
    <t>장난감 제조</t>
    <phoneticPr fontId="5" type="noConversion"/>
  </si>
  <si>
    <t>영상게임기 제조업</t>
    <phoneticPr fontId="5" type="noConversion"/>
  </si>
  <si>
    <t>기타 오락용품 제조업</t>
    <phoneticPr fontId="5" type="noConversion"/>
  </si>
  <si>
    <t>간판 및 광고물 제조업</t>
    <phoneticPr fontId="5" type="noConversion"/>
  </si>
  <si>
    <t>사무 및 회화용품 제조업</t>
    <phoneticPr fontId="5" type="noConversion"/>
  </si>
  <si>
    <t>모조 귀금속 및 모조 장신용품 제조업</t>
    <phoneticPr fontId="5" type="noConversion"/>
  </si>
  <si>
    <t>펄프인쇄</t>
    <phoneticPr fontId="4" type="noConversion"/>
  </si>
  <si>
    <t>비금속</t>
    <phoneticPr fontId="4" type="noConversion"/>
  </si>
  <si>
    <t>1차금속</t>
    <phoneticPr fontId="4" type="noConversion"/>
  </si>
  <si>
    <t>기타제조</t>
    <phoneticPr fontId="4" type="noConversion"/>
  </si>
  <si>
    <t>가발 및 유사 제품 제조업</t>
    <phoneticPr fontId="5" type="noConversion"/>
  </si>
  <si>
    <t>조화 및 모조장식품 제조업</t>
    <phoneticPr fontId="5" type="noConversion"/>
  </si>
  <si>
    <t>표구 및 전사처리 제조업</t>
    <phoneticPr fontId="5" type="noConversion"/>
  </si>
  <si>
    <t>교시용 모형 제조업</t>
    <phoneticPr fontId="5" type="noConversion"/>
  </si>
  <si>
    <t>회전목마 및 기타 흥행장용품 제조</t>
    <phoneticPr fontId="5" type="noConversion"/>
  </si>
  <si>
    <t>우산 및 지팡이 제조업</t>
    <phoneticPr fontId="5" type="noConversion"/>
  </si>
  <si>
    <t>단추 및 유사 파스너 제조업</t>
    <phoneticPr fontId="5" type="noConversion"/>
  </si>
  <si>
    <t>성냥 제조</t>
    <phoneticPr fontId="5" type="noConversion"/>
  </si>
  <si>
    <t>비 및 솔 제조업</t>
    <phoneticPr fontId="5" type="noConversion"/>
  </si>
  <si>
    <t>그외 기타 분류 안된 제품 제조</t>
    <phoneticPr fontId="5" type="noConversion"/>
  </si>
  <si>
    <t>수력 발전</t>
    <phoneticPr fontId="5" type="noConversion"/>
  </si>
  <si>
    <t>화력 발전업</t>
    <phoneticPr fontId="5" type="noConversion"/>
  </si>
  <si>
    <t>화력 발전</t>
    <phoneticPr fontId="5" type="noConversion"/>
  </si>
  <si>
    <t>기타 발전업</t>
    <phoneticPr fontId="5" type="noConversion"/>
  </si>
  <si>
    <t>송전업</t>
    <phoneticPr fontId="5" type="noConversion"/>
  </si>
  <si>
    <t>송전 및 배전업</t>
    <phoneticPr fontId="5" type="noConversion"/>
  </si>
  <si>
    <t>배전 및 판매업</t>
    <phoneticPr fontId="5" type="noConversion"/>
  </si>
  <si>
    <t>가스 제조 및 배관공급업</t>
    <phoneticPr fontId="5" type="noConversion"/>
  </si>
  <si>
    <t>증기, 냉온수 및 공기조절 공급업</t>
    <phoneticPr fontId="5" type="noConversion"/>
  </si>
  <si>
    <t>생활용수 공급업</t>
    <phoneticPr fontId="5" type="noConversion"/>
  </si>
  <si>
    <t>산업용수 공급업</t>
    <phoneticPr fontId="5" type="noConversion"/>
  </si>
  <si>
    <t>전투차량, 대륙간탄도 미사일을  제외한 무기 및 총포탄 제조</t>
    <phoneticPr fontId="5" type="noConversion"/>
  </si>
  <si>
    <t>05</t>
  </si>
  <si>
    <t>051</t>
  </si>
  <si>
    <t>0510</t>
  </si>
  <si>
    <t>052</t>
  </si>
  <si>
    <t>0520</t>
  </si>
  <si>
    <t>06</t>
  </si>
  <si>
    <t>061</t>
  </si>
  <si>
    <t>0610</t>
  </si>
  <si>
    <t>062</t>
  </si>
  <si>
    <t>0621</t>
  </si>
  <si>
    <t>0629</t>
  </si>
  <si>
    <t>0711</t>
  </si>
  <si>
    <t>0712</t>
  </si>
  <si>
    <t>0721</t>
  </si>
  <si>
    <t>0722</t>
  </si>
  <si>
    <t>08</t>
  </si>
  <si>
    <t>080</t>
  </si>
  <si>
    <t>0801</t>
  </si>
  <si>
    <t>낙농제품 및 식용빙과류 제조업</t>
  </si>
  <si>
    <t>떡, 빵 및 과자류 제조업</t>
  </si>
  <si>
    <t>1074</t>
  </si>
  <si>
    <t>조미료 및 식품 첨가물 제조업</t>
  </si>
  <si>
    <t>기타 식료품 제조업</t>
  </si>
  <si>
    <t>음료 제조업</t>
  </si>
  <si>
    <t>알콜음료 제조업</t>
  </si>
  <si>
    <t>발효주 제조업</t>
  </si>
  <si>
    <t>1392</t>
  </si>
  <si>
    <t>1399</t>
  </si>
  <si>
    <t>144</t>
  </si>
  <si>
    <t>1441</t>
  </si>
  <si>
    <t>1449</t>
  </si>
  <si>
    <t>신발제조업</t>
  </si>
  <si>
    <t>박판, 합판 및 강화목제품 제조업</t>
  </si>
  <si>
    <t>펄프, 종이 및 종이제품 제조업</t>
  </si>
  <si>
    <t>펄프, 종이 및 판지 제조업</t>
  </si>
  <si>
    <t>인쇄 및 기록매체 복제업</t>
  </si>
  <si>
    <t>인쇄업</t>
  </si>
  <si>
    <t>코크스 및 연탄 제조업</t>
  </si>
  <si>
    <t>비료 및 질소화합물 제조업</t>
  </si>
  <si>
    <t>기타 화학제품 제조업</t>
  </si>
  <si>
    <t>2042</t>
  </si>
  <si>
    <t>잉크, 페인트, 코팅제 및 유사제품 제조업</t>
  </si>
  <si>
    <t>2043</t>
  </si>
  <si>
    <t>그외 기타 화학제품 제조업</t>
  </si>
  <si>
    <t>의료용 물질 및 의약품 제조업</t>
  </si>
  <si>
    <t>고무제품 및 플라스틱제품 제조업</t>
  </si>
  <si>
    <t>고무제품 제조업</t>
  </si>
  <si>
    <t>2222</t>
  </si>
  <si>
    <t>2223</t>
  </si>
  <si>
    <t>2224</t>
  </si>
  <si>
    <t>비금속 광물제품 제조업</t>
  </si>
  <si>
    <t>시멘트, 석회 및 플라스터 제조업</t>
  </si>
  <si>
    <t>절연선 및 케이블 제조업</t>
  </si>
  <si>
    <t>그외 기타 운송장비 제조업</t>
  </si>
  <si>
    <t>악기 제조업</t>
  </si>
  <si>
    <t>351</t>
  </si>
  <si>
    <t>석탄, 원유 및 천연가스 광업</t>
    <phoneticPr fontId="5" type="noConversion"/>
  </si>
  <si>
    <t>석탄 광업</t>
    <phoneticPr fontId="5" type="noConversion"/>
  </si>
  <si>
    <t>유무연탄 채굴</t>
    <phoneticPr fontId="5" type="noConversion"/>
  </si>
  <si>
    <t>갈탄 채굴</t>
    <phoneticPr fontId="5" type="noConversion"/>
  </si>
  <si>
    <t>원유 및 천연가스 채굴업</t>
    <phoneticPr fontId="5" type="noConversion"/>
  </si>
  <si>
    <t>금속 광업</t>
    <phoneticPr fontId="5" type="noConversion"/>
  </si>
  <si>
    <t>철 광업</t>
    <phoneticPr fontId="5" type="noConversion"/>
  </si>
  <si>
    <t>철 채굴</t>
    <phoneticPr fontId="5" type="noConversion"/>
  </si>
  <si>
    <t>우라늄 및 토륨 광업</t>
    <phoneticPr fontId="5" type="noConversion"/>
  </si>
  <si>
    <t>우라늄 및 토륨 채굴</t>
    <phoneticPr fontId="5" type="noConversion"/>
  </si>
  <si>
    <t>기타 비철금속 광업</t>
    <phoneticPr fontId="5" type="noConversion"/>
  </si>
  <si>
    <t>금·은 및 백금 광업</t>
    <phoneticPr fontId="5" type="noConversion"/>
  </si>
  <si>
    <t>금, 은 및 백금 채굴</t>
    <phoneticPr fontId="5" type="noConversion"/>
  </si>
  <si>
    <t>연 및 아연 광업</t>
    <phoneticPr fontId="5" type="noConversion"/>
  </si>
  <si>
    <t>연 및 아연 채굴</t>
    <phoneticPr fontId="5" type="noConversion"/>
  </si>
  <si>
    <t>그외 기타 비철금속 광업</t>
    <phoneticPr fontId="5" type="noConversion"/>
  </si>
  <si>
    <t>기타 비철금속 채굴</t>
    <phoneticPr fontId="5" type="noConversion"/>
  </si>
  <si>
    <t>07</t>
    <phoneticPr fontId="5" type="noConversion"/>
  </si>
  <si>
    <t>비금속광물 광업;연료용 제외</t>
    <phoneticPr fontId="5" type="noConversion"/>
  </si>
  <si>
    <t>071</t>
    <phoneticPr fontId="5" type="noConversion"/>
  </si>
  <si>
    <t>토사석 광업</t>
    <phoneticPr fontId="5" type="noConversion"/>
  </si>
  <si>
    <t>석회석 및 점토 광업</t>
    <phoneticPr fontId="5" type="noConversion"/>
  </si>
  <si>
    <t>석회석 광업</t>
    <phoneticPr fontId="5" type="noConversion"/>
  </si>
  <si>
    <t>석회석 채굴</t>
    <phoneticPr fontId="5" type="noConversion"/>
  </si>
  <si>
    <t>고령토 및 기타 점토 광업</t>
    <phoneticPr fontId="5" type="noConversion"/>
  </si>
  <si>
    <t>고령토 및 기타 점토 채굴</t>
    <phoneticPr fontId="5" type="noConversion"/>
  </si>
  <si>
    <t>석재, 쇄석 및 모래자갈 채취업</t>
    <phoneticPr fontId="5" type="noConversion"/>
  </si>
  <si>
    <t>건설용 석재 채굴업</t>
    <phoneticPr fontId="5" type="noConversion"/>
  </si>
  <si>
    <t>건설용 석재 채굴</t>
    <phoneticPr fontId="5" type="noConversion"/>
  </si>
  <si>
    <t>건설용 쇄석 생산업</t>
    <phoneticPr fontId="5" type="noConversion"/>
  </si>
  <si>
    <t>건설용 쇄석 채굴</t>
    <phoneticPr fontId="5" type="noConversion"/>
  </si>
  <si>
    <t>모래 및 자갈 채취업</t>
    <phoneticPr fontId="5" type="noConversion"/>
  </si>
  <si>
    <t>모래 및 자갈 채취</t>
    <phoneticPr fontId="5" type="noConversion"/>
  </si>
  <si>
    <t>072</t>
    <phoneticPr fontId="5" type="noConversion"/>
  </si>
  <si>
    <t>기타 비금속광물 광업</t>
    <phoneticPr fontId="5" type="noConversion"/>
  </si>
  <si>
    <t>화학용 및 비료원료용 광물 광업</t>
    <phoneticPr fontId="5" type="noConversion"/>
  </si>
  <si>
    <t>화학용 및 비료원료용 광물 채취 혹은 채굴</t>
    <phoneticPr fontId="5" type="noConversion"/>
  </si>
  <si>
    <t>소금 채취업</t>
    <phoneticPr fontId="5" type="noConversion"/>
  </si>
  <si>
    <t>소금 채취</t>
    <phoneticPr fontId="5" type="noConversion"/>
  </si>
  <si>
    <t>0729</t>
    <phoneticPr fontId="5" type="noConversion"/>
  </si>
  <si>
    <t>그외 기타 비금속광물 광업</t>
    <phoneticPr fontId="5" type="noConversion"/>
  </si>
  <si>
    <t>토탄 채굴</t>
    <phoneticPr fontId="5" type="noConversion"/>
  </si>
  <si>
    <t>토탄채굴 이외 기타 비금속광물 광업</t>
    <phoneticPr fontId="5" type="noConversion"/>
  </si>
  <si>
    <t>광업 지원 서비스업</t>
    <phoneticPr fontId="5" type="noConversion"/>
  </si>
  <si>
    <t>원유 및 천연가스 채굴관련 서비스업</t>
    <phoneticPr fontId="5" type="noConversion"/>
  </si>
  <si>
    <t>0809</t>
    <phoneticPr fontId="5" type="noConversion"/>
  </si>
  <si>
    <t>기타 광업 지원 서비스업</t>
    <phoneticPr fontId="5" type="noConversion"/>
  </si>
  <si>
    <t>채굴목적 광물탐사활동</t>
    <phoneticPr fontId="5" type="noConversion"/>
  </si>
  <si>
    <t>유무연탄 채굴 지원 서비스</t>
    <phoneticPr fontId="5" type="noConversion"/>
  </si>
  <si>
    <t>갈탄 및 토탄 채굴 지원 서비스</t>
    <phoneticPr fontId="5" type="noConversion"/>
  </si>
  <si>
    <t>철 채굴 지원 서비스</t>
    <phoneticPr fontId="5" type="noConversion"/>
  </si>
  <si>
    <t>금, 은 및 백금 채굴 지원 서비스</t>
    <phoneticPr fontId="5" type="noConversion"/>
  </si>
  <si>
    <t>연 및 아연 채굴 지원 서비스</t>
    <phoneticPr fontId="5" type="noConversion"/>
  </si>
  <si>
    <t>기타 비철금속 채굴 지원 서비스</t>
    <phoneticPr fontId="5" type="noConversion"/>
  </si>
  <si>
    <t>석회석 채굴 지원 서비스</t>
    <phoneticPr fontId="5" type="noConversion"/>
  </si>
  <si>
    <t>건설용 석재 채굴 지원 서비스</t>
    <phoneticPr fontId="5" type="noConversion"/>
  </si>
  <si>
    <t>건설용 쇄석 채굴 지원 서비스</t>
    <phoneticPr fontId="5" type="noConversion"/>
  </si>
  <si>
    <t>모래 및 자갈 채취 지원 서비스</t>
    <phoneticPr fontId="5" type="noConversion"/>
  </si>
  <si>
    <t>화학용 및 비료원료용 광물 채취 혹은 채굴 지원 서비스</t>
    <phoneticPr fontId="5" type="noConversion"/>
  </si>
  <si>
    <t>소금 채취 지원 서비스</t>
    <phoneticPr fontId="5" type="noConversion"/>
  </si>
  <si>
    <t>10</t>
    <phoneticPr fontId="5" type="noConversion"/>
  </si>
  <si>
    <t>101</t>
    <phoneticPr fontId="5" type="noConversion"/>
  </si>
  <si>
    <t>도축, 육류 가공 및 저장 처리업</t>
    <phoneticPr fontId="5" type="noConversion"/>
  </si>
  <si>
    <t>1011</t>
    <phoneticPr fontId="5" type="noConversion"/>
  </si>
  <si>
    <t>도축업</t>
    <phoneticPr fontId="5" type="noConversion"/>
  </si>
  <si>
    <t>1012</t>
    <phoneticPr fontId="5" type="noConversion"/>
  </si>
  <si>
    <t>육류 가공 및 저장 처리업</t>
    <phoneticPr fontId="5" type="noConversion"/>
  </si>
  <si>
    <t>102</t>
    <phoneticPr fontId="5" type="noConversion"/>
  </si>
  <si>
    <t>수산물 가공 및 저장 처리업</t>
    <phoneticPr fontId="5" type="noConversion"/>
  </si>
  <si>
    <t>1021</t>
    <phoneticPr fontId="5" type="noConversion"/>
  </si>
  <si>
    <t>수산동물 가공 및 저장 처리업</t>
    <phoneticPr fontId="5" type="noConversion"/>
  </si>
  <si>
    <t>1022</t>
    <phoneticPr fontId="5" type="noConversion"/>
  </si>
  <si>
    <t>103</t>
    <phoneticPr fontId="5" type="noConversion"/>
  </si>
  <si>
    <t>과실, 채소 가공 및 저장 처리업</t>
    <phoneticPr fontId="5" type="noConversion"/>
  </si>
  <si>
    <t>1030</t>
    <phoneticPr fontId="5" type="noConversion"/>
  </si>
  <si>
    <t>104</t>
    <phoneticPr fontId="5" type="noConversion"/>
  </si>
  <si>
    <t>동물성 및 식물성 유지 제조업</t>
    <phoneticPr fontId="5" type="noConversion"/>
  </si>
  <si>
    <t>1040</t>
    <phoneticPr fontId="5" type="noConversion"/>
  </si>
  <si>
    <t>105</t>
    <phoneticPr fontId="5" type="noConversion"/>
  </si>
  <si>
    <t>1050</t>
    <phoneticPr fontId="5" type="noConversion"/>
  </si>
  <si>
    <t>106</t>
    <phoneticPr fontId="5" type="noConversion"/>
  </si>
  <si>
    <t>곡물가공품, 전분 및 전분제품 제조업</t>
    <phoneticPr fontId="5" type="noConversion"/>
  </si>
  <si>
    <t>1061</t>
    <phoneticPr fontId="5" type="noConversion"/>
  </si>
  <si>
    <t>곡물 가공품 제조업</t>
    <phoneticPr fontId="5" type="noConversion"/>
  </si>
  <si>
    <t>1062</t>
    <phoneticPr fontId="5" type="noConversion"/>
  </si>
  <si>
    <t>107</t>
    <phoneticPr fontId="5" type="noConversion"/>
  </si>
  <si>
    <t>기타 식품 제조업</t>
    <phoneticPr fontId="5" type="noConversion"/>
  </si>
  <si>
    <t>1071</t>
    <phoneticPr fontId="5" type="noConversion"/>
  </si>
  <si>
    <t>1072</t>
    <phoneticPr fontId="5" type="noConversion"/>
  </si>
  <si>
    <t>1073</t>
    <phoneticPr fontId="5" type="noConversion"/>
  </si>
  <si>
    <t>1079</t>
    <phoneticPr fontId="5" type="noConversion"/>
  </si>
  <si>
    <t>108</t>
    <phoneticPr fontId="5" type="noConversion"/>
  </si>
  <si>
    <t>1080</t>
    <phoneticPr fontId="5" type="noConversion"/>
  </si>
  <si>
    <t>11</t>
    <phoneticPr fontId="5" type="noConversion"/>
  </si>
  <si>
    <t>111</t>
    <phoneticPr fontId="5" type="noConversion"/>
  </si>
  <si>
    <t>1111</t>
    <phoneticPr fontId="5" type="noConversion"/>
  </si>
  <si>
    <t>1112</t>
    <phoneticPr fontId="5" type="noConversion"/>
  </si>
  <si>
    <t>증류주 및 합성주 제조업</t>
    <phoneticPr fontId="5" type="noConversion"/>
  </si>
  <si>
    <t>112</t>
    <phoneticPr fontId="5" type="noConversion"/>
  </si>
  <si>
    <t>비알콜음료 및 얼음 제조업</t>
    <phoneticPr fontId="5" type="noConversion"/>
  </si>
  <si>
    <t>1120</t>
    <phoneticPr fontId="5" type="noConversion"/>
  </si>
  <si>
    <t>12</t>
    <phoneticPr fontId="5" type="noConversion"/>
  </si>
  <si>
    <t>담배 제조업</t>
    <phoneticPr fontId="5" type="noConversion"/>
  </si>
  <si>
    <t>120</t>
    <phoneticPr fontId="5" type="noConversion"/>
  </si>
  <si>
    <t>1200</t>
    <phoneticPr fontId="5" type="noConversion"/>
  </si>
  <si>
    <t>13</t>
    <phoneticPr fontId="5" type="noConversion"/>
  </si>
  <si>
    <t>섬유제품 제조업; 의복제외</t>
    <phoneticPr fontId="5" type="noConversion"/>
  </si>
  <si>
    <t>131</t>
    <phoneticPr fontId="5" type="noConversion"/>
  </si>
  <si>
    <t>방적 및 가공사 제조업</t>
    <phoneticPr fontId="5" type="noConversion"/>
  </si>
  <si>
    <t>1310</t>
    <phoneticPr fontId="5" type="noConversion"/>
  </si>
  <si>
    <t>132</t>
    <phoneticPr fontId="5" type="noConversion"/>
  </si>
  <si>
    <t>직물직조 및 직물제품 제조업</t>
    <phoneticPr fontId="5" type="noConversion"/>
  </si>
  <si>
    <t>1321</t>
    <phoneticPr fontId="5" type="noConversion"/>
  </si>
  <si>
    <t>직물 직조업</t>
    <phoneticPr fontId="5" type="noConversion"/>
  </si>
  <si>
    <t>1322</t>
    <phoneticPr fontId="5" type="noConversion"/>
  </si>
  <si>
    <t>직물제품 제조업</t>
    <phoneticPr fontId="5" type="noConversion"/>
  </si>
  <si>
    <t>133</t>
    <phoneticPr fontId="5" type="noConversion"/>
  </si>
  <si>
    <t>편조원단 및 편조제품 제조업</t>
    <phoneticPr fontId="5" type="noConversion"/>
  </si>
  <si>
    <t>1331</t>
    <phoneticPr fontId="5" type="noConversion"/>
  </si>
  <si>
    <t>1332</t>
    <phoneticPr fontId="5" type="noConversion"/>
  </si>
  <si>
    <t>134</t>
    <phoneticPr fontId="5" type="noConversion"/>
  </si>
  <si>
    <t>섬유제품 염색, 정리 및 마무리 가공업</t>
    <phoneticPr fontId="5" type="noConversion"/>
  </si>
  <si>
    <t>1340</t>
    <phoneticPr fontId="5" type="noConversion"/>
  </si>
  <si>
    <t>139</t>
    <phoneticPr fontId="5" type="noConversion"/>
  </si>
  <si>
    <t>기타 섬유제품 제조업</t>
    <phoneticPr fontId="5" type="noConversion"/>
  </si>
  <si>
    <t>1391</t>
    <phoneticPr fontId="5" type="noConversion"/>
  </si>
  <si>
    <t>끈, 로프, 망 및 끈가공품 제조업</t>
    <phoneticPr fontId="5" type="noConversion"/>
  </si>
  <si>
    <t>그외 기타 섬유제품 제조업</t>
    <phoneticPr fontId="5" type="noConversion"/>
  </si>
  <si>
    <t>14</t>
    <phoneticPr fontId="5" type="noConversion"/>
  </si>
  <si>
    <t>의복, 의복액세서리 및 모피제품 제조업</t>
    <phoneticPr fontId="5" type="noConversion"/>
  </si>
  <si>
    <t>141</t>
    <phoneticPr fontId="5" type="noConversion"/>
  </si>
  <si>
    <t>봉제의복 제조업</t>
    <phoneticPr fontId="5" type="noConversion"/>
  </si>
  <si>
    <t>1411</t>
    <phoneticPr fontId="5" type="noConversion"/>
  </si>
  <si>
    <t>정장 제조업</t>
    <phoneticPr fontId="5" type="noConversion"/>
  </si>
  <si>
    <t>1412</t>
    <phoneticPr fontId="5" type="noConversion"/>
  </si>
  <si>
    <t>1413</t>
    <phoneticPr fontId="5" type="noConversion"/>
  </si>
  <si>
    <t>1419</t>
    <phoneticPr fontId="5" type="noConversion"/>
  </si>
  <si>
    <t>기타 봉제의복 제조업</t>
    <phoneticPr fontId="5" type="noConversion"/>
  </si>
  <si>
    <t>142</t>
    <phoneticPr fontId="5" type="noConversion"/>
  </si>
  <si>
    <t>모피가공 및 모피제품 제조업</t>
    <phoneticPr fontId="5" type="noConversion"/>
  </si>
  <si>
    <t>1420</t>
    <phoneticPr fontId="5" type="noConversion"/>
  </si>
  <si>
    <t>143</t>
    <phoneticPr fontId="5" type="noConversion"/>
  </si>
  <si>
    <t>1430</t>
    <phoneticPr fontId="5" type="noConversion"/>
  </si>
  <si>
    <t>의복 액세서리 제조업</t>
    <phoneticPr fontId="5" type="noConversion"/>
  </si>
  <si>
    <t>편조의복 액세서리 제조업</t>
    <phoneticPr fontId="5" type="noConversion"/>
  </si>
  <si>
    <t>스타킹 및 기타양말 제조업</t>
    <phoneticPr fontId="5" type="noConversion"/>
  </si>
  <si>
    <t>명칭변경</t>
    <phoneticPr fontId="5" type="noConversion"/>
  </si>
  <si>
    <t>기타 편조의복 액세서리 제조업</t>
    <phoneticPr fontId="5" type="noConversion"/>
  </si>
  <si>
    <t>기타 의복액세서리 제조업</t>
    <phoneticPr fontId="5" type="noConversion"/>
  </si>
  <si>
    <t>모자 제조업</t>
    <phoneticPr fontId="5" type="noConversion"/>
  </si>
  <si>
    <t>그외 기타 의복액세서리 제조업</t>
    <phoneticPr fontId="5" type="noConversion"/>
  </si>
  <si>
    <t>장갑제조</t>
    <phoneticPr fontId="5" type="noConversion"/>
  </si>
  <si>
    <t>편조의복액세서리 및 모자를 제외한 의복액세서리 제조</t>
    <phoneticPr fontId="5" type="noConversion"/>
  </si>
  <si>
    <t>15</t>
    <phoneticPr fontId="5" type="noConversion"/>
  </si>
  <si>
    <t>가죽, 가방 및 신발 제조업</t>
    <phoneticPr fontId="5" type="noConversion"/>
  </si>
  <si>
    <t>151</t>
    <phoneticPr fontId="5" type="noConversion"/>
  </si>
  <si>
    <t>가죽, 가방 및 유사제품 제조업</t>
    <phoneticPr fontId="5" type="noConversion"/>
  </si>
  <si>
    <t>1511</t>
    <phoneticPr fontId="5" type="noConversion"/>
  </si>
  <si>
    <t>원피가공 및 가죽 제조업</t>
    <phoneticPr fontId="5" type="noConversion"/>
  </si>
  <si>
    <t>원피 가공</t>
    <phoneticPr fontId="5" type="noConversion"/>
  </si>
  <si>
    <t>재생 및 특수 가공가죽 제조</t>
    <phoneticPr fontId="5" type="noConversion"/>
  </si>
  <si>
    <t>1512</t>
    <phoneticPr fontId="5" type="noConversion"/>
  </si>
  <si>
    <t>핸드백, 가방 및 기타 보호용 케이스 제조업</t>
    <phoneticPr fontId="5" type="noConversion"/>
  </si>
  <si>
    <t>핸드백 및 지갑 제조업</t>
    <phoneticPr fontId="5" type="noConversion"/>
  </si>
  <si>
    <t>1519</t>
    <phoneticPr fontId="5" type="noConversion"/>
  </si>
  <si>
    <t>기타 가죽제품 제조업</t>
    <phoneticPr fontId="5" type="noConversion"/>
  </si>
  <si>
    <t>152</t>
    <phoneticPr fontId="5" type="noConversion"/>
  </si>
  <si>
    <t>신발 및 신발부분품 제조업</t>
    <phoneticPr fontId="5" type="noConversion"/>
  </si>
  <si>
    <t>1521</t>
    <phoneticPr fontId="5" type="noConversion"/>
  </si>
  <si>
    <t>구두류 제조업</t>
    <phoneticPr fontId="5" type="noConversion"/>
  </si>
  <si>
    <t>기타 신발 제조업</t>
    <phoneticPr fontId="5" type="noConversion"/>
  </si>
  <si>
    <t>1522</t>
    <phoneticPr fontId="5" type="noConversion"/>
  </si>
  <si>
    <t>16</t>
    <phoneticPr fontId="5" type="noConversion"/>
  </si>
  <si>
    <t>목재 및 나무제품 제조업;가구제외</t>
    <phoneticPr fontId="5" type="noConversion"/>
  </si>
  <si>
    <t>161</t>
    <phoneticPr fontId="5" type="noConversion"/>
  </si>
  <si>
    <t>제재 및 목재 가공업</t>
    <phoneticPr fontId="5" type="noConversion"/>
  </si>
  <si>
    <t>1610</t>
    <phoneticPr fontId="5" type="noConversion"/>
  </si>
  <si>
    <t>일반 제재업</t>
    <phoneticPr fontId="5" type="noConversion"/>
  </si>
  <si>
    <t>표면가공목재 및 특정 목적용 제재목 제조업</t>
    <phoneticPr fontId="5" type="noConversion"/>
  </si>
  <si>
    <t>목재 보존, 방부처리, 도장 및 유사 처리업</t>
    <phoneticPr fontId="5" type="noConversion"/>
  </si>
  <si>
    <t>162</t>
    <phoneticPr fontId="5" type="noConversion"/>
  </si>
  <si>
    <t>나무제품 제조업</t>
    <phoneticPr fontId="5" type="noConversion"/>
  </si>
  <si>
    <t>1621</t>
    <phoneticPr fontId="5" type="noConversion"/>
  </si>
  <si>
    <t>강화 및 재생 목재 제조업</t>
    <phoneticPr fontId="5" type="noConversion"/>
  </si>
  <si>
    <t>1622</t>
    <phoneticPr fontId="5" type="noConversion"/>
  </si>
  <si>
    <t>건축용 나무제품 제조업</t>
    <phoneticPr fontId="5" type="noConversion"/>
  </si>
  <si>
    <t>목재문 및 관련제품 제조업</t>
    <phoneticPr fontId="5" type="noConversion"/>
  </si>
  <si>
    <t>기타 건축용 나무제품 제조업</t>
    <phoneticPr fontId="5" type="noConversion"/>
  </si>
  <si>
    <t>1623</t>
    <phoneticPr fontId="5" type="noConversion"/>
  </si>
  <si>
    <t>목재 상자, 드럼 및 적재판 제조업</t>
    <phoneticPr fontId="5" type="noConversion"/>
  </si>
  <si>
    <t>목재 포장용 상자, 드럼 및 유사용기 제조업</t>
    <phoneticPr fontId="5" type="noConversion"/>
  </si>
  <si>
    <t>1629</t>
    <phoneticPr fontId="5" type="noConversion"/>
  </si>
  <si>
    <t>기타 나무제품 제조업</t>
    <phoneticPr fontId="5" type="noConversion"/>
  </si>
  <si>
    <t>목재 도구 및 기구 제조업</t>
    <phoneticPr fontId="5" type="noConversion"/>
  </si>
  <si>
    <t>주방용 및 식탁용 목제품 제조업</t>
    <phoneticPr fontId="5" type="noConversion"/>
  </si>
  <si>
    <t>장식용 목제품 제조업</t>
    <phoneticPr fontId="5" type="noConversion"/>
  </si>
  <si>
    <t>그외 기타 나무제품 제조업</t>
    <phoneticPr fontId="5" type="noConversion"/>
  </si>
  <si>
    <t>163</t>
    <phoneticPr fontId="5" type="noConversion"/>
  </si>
  <si>
    <t>코르크 및 조물 제품 제조업</t>
    <phoneticPr fontId="5" type="noConversion"/>
  </si>
  <si>
    <t>1630</t>
    <phoneticPr fontId="5" type="noConversion"/>
  </si>
  <si>
    <t>코르크 제품 제조업</t>
    <phoneticPr fontId="5" type="noConversion"/>
  </si>
  <si>
    <t>돗자리 및 기타 조물제품 제조업</t>
    <phoneticPr fontId="5" type="noConversion"/>
  </si>
  <si>
    <t>17</t>
    <phoneticPr fontId="5" type="noConversion"/>
  </si>
  <si>
    <t>171</t>
    <phoneticPr fontId="5" type="noConversion"/>
  </si>
  <si>
    <t>1711</t>
    <phoneticPr fontId="5" type="noConversion"/>
  </si>
  <si>
    <t>펄프 제조업</t>
    <phoneticPr fontId="5" type="noConversion"/>
  </si>
  <si>
    <t>1712</t>
    <phoneticPr fontId="5" type="noConversion"/>
  </si>
  <si>
    <t>종이 및 판지 제조업</t>
    <phoneticPr fontId="5" type="noConversion"/>
  </si>
  <si>
    <t>신문용지 제조업</t>
    <phoneticPr fontId="5" type="noConversion"/>
  </si>
  <si>
    <t>인쇄용 및 필기용 원지 제조업</t>
    <phoneticPr fontId="5" type="noConversion"/>
  </si>
  <si>
    <t>적층, 합성 및 특수표면처리 종이 제조업</t>
    <phoneticPr fontId="5" type="noConversion"/>
  </si>
  <si>
    <t>기타 종이 및 판지 제조업</t>
    <phoneticPr fontId="5" type="noConversion"/>
  </si>
  <si>
    <t>172</t>
    <phoneticPr fontId="5" type="noConversion"/>
  </si>
  <si>
    <t>골판지, 종이 상자 및 종이 용기 제조업</t>
    <phoneticPr fontId="5" type="noConversion"/>
  </si>
  <si>
    <t>1721</t>
    <phoneticPr fontId="5" type="noConversion"/>
  </si>
  <si>
    <t>골판지 및 골판지상자 제조업</t>
    <phoneticPr fontId="5" type="noConversion"/>
  </si>
  <si>
    <t>1722</t>
    <phoneticPr fontId="5" type="noConversion"/>
  </si>
  <si>
    <t>종이포대, 판지상자 및 종이용기 제조업</t>
    <phoneticPr fontId="5" type="noConversion"/>
  </si>
  <si>
    <t>종이 포대 및 가방 제조업</t>
    <phoneticPr fontId="5" type="noConversion"/>
  </si>
  <si>
    <t>판지 상자 및 용기 제조업</t>
    <phoneticPr fontId="5" type="noConversion"/>
  </si>
  <si>
    <t>판지제 상자 및 용기 제조</t>
    <phoneticPr fontId="5" type="noConversion"/>
  </si>
  <si>
    <t>식품위생용 종이 상자 및 용기 제조</t>
    <phoneticPr fontId="5" type="noConversion"/>
  </si>
  <si>
    <t>기타 종이 상자 및 용기 제조업</t>
    <phoneticPr fontId="5" type="noConversion"/>
  </si>
  <si>
    <t>기타 종이 상자 및 용기 제조</t>
    <phoneticPr fontId="5" type="noConversion"/>
  </si>
  <si>
    <t>179</t>
    <phoneticPr fontId="5" type="noConversion"/>
  </si>
  <si>
    <t>기타 종이 및 판지 제품 제조업</t>
    <phoneticPr fontId="5" type="noConversion"/>
  </si>
  <si>
    <t>1790</t>
    <phoneticPr fontId="5" type="noConversion"/>
  </si>
  <si>
    <t>문구용 종이제품 제조업</t>
    <phoneticPr fontId="5" type="noConversion"/>
  </si>
  <si>
    <t>위생용 종이제품 제조업</t>
    <phoneticPr fontId="5" type="noConversion"/>
  </si>
  <si>
    <t>벽지 및 장판지 제조업</t>
    <phoneticPr fontId="5" type="noConversion"/>
  </si>
  <si>
    <t>그외 기타 종이 및 판지 제품 제조</t>
    <phoneticPr fontId="5" type="noConversion"/>
  </si>
  <si>
    <t>식품위생용 종이 상자 및 용기를 제외한 식품위생용 종이제품 제조</t>
    <phoneticPr fontId="5" type="noConversion"/>
  </si>
  <si>
    <t>18</t>
    <phoneticPr fontId="5" type="noConversion"/>
  </si>
  <si>
    <t>181</t>
    <phoneticPr fontId="5" type="noConversion"/>
  </si>
  <si>
    <t>인쇄 및 인쇄관련 산업</t>
    <phoneticPr fontId="5" type="noConversion"/>
  </si>
  <si>
    <t>1811</t>
    <phoneticPr fontId="5" type="noConversion"/>
  </si>
  <si>
    <t>1812</t>
    <phoneticPr fontId="5" type="noConversion"/>
  </si>
  <si>
    <t>인쇄관련 산업</t>
    <phoneticPr fontId="5" type="noConversion"/>
  </si>
  <si>
    <t>182</t>
    <phoneticPr fontId="5" type="noConversion"/>
  </si>
  <si>
    <t>1820</t>
    <phoneticPr fontId="5" type="noConversion"/>
  </si>
  <si>
    <t>19</t>
    <phoneticPr fontId="5" type="noConversion"/>
  </si>
  <si>
    <t>코크스, 연탄 및 석유정제품 제조업</t>
    <phoneticPr fontId="5" type="noConversion"/>
  </si>
  <si>
    <t>191</t>
    <phoneticPr fontId="5" type="noConversion"/>
  </si>
  <si>
    <t>1910</t>
    <phoneticPr fontId="5" type="noConversion"/>
  </si>
  <si>
    <t>192</t>
    <phoneticPr fontId="5" type="noConversion"/>
  </si>
  <si>
    <t>석유 정제품 제조업</t>
    <phoneticPr fontId="5" type="noConversion"/>
  </si>
  <si>
    <t>1921</t>
    <phoneticPr fontId="5" type="noConversion"/>
  </si>
  <si>
    <t>1922</t>
    <phoneticPr fontId="5" type="noConversion"/>
  </si>
  <si>
    <t>석유정제물 재처리업</t>
    <phoneticPr fontId="5" type="noConversion"/>
  </si>
  <si>
    <t>20</t>
    <phoneticPr fontId="5" type="noConversion"/>
  </si>
  <si>
    <t>화학물질 및 화학제품 제조업;의약품 제외</t>
    <phoneticPr fontId="5" type="noConversion"/>
  </si>
  <si>
    <t>201</t>
    <phoneticPr fontId="5" type="noConversion"/>
  </si>
  <si>
    <t>기초화학물질 제조업</t>
    <phoneticPr fontId="5" type="noConversion"/>
  </si>
  <si>
    <t>2011</t>
    <phoneticPr fontId="5" type="noConversion"/>
  </si>
  <si>
    <t>기초유기화학물질 제조업</t>
    <phoneticPr fontId="5" type="noConversion"/>
  </si>
  <si>
    <t>2012</t>
    <phoneticPr fontId="5" type="noConversion"/>
  </si>
  <si>
    <t>기초 무기화학물질 제조업</t>
    <phoneticPr fontId="5" type="noConversion"/>
  </si>
  <si>
    <t>2013</t>
    <phoneticPr fontId="5" type="noConversion"/>
  </si>
  <si>
    <t>무기안료, 염료, 유연제 및 기타착색제 제조업</t>
    <phoneticPr fontId="5" type="noConversion"/>
  </si>
  <si>
    <t>202</t>
    <phoneticPr fontId="5" type="noConversion"/>
  </si>
  <si>
    <t>2020</t>
    <phoneticPr fontId="5" type="noConversion"/>
  </si>
  <si>
    <t>203</t>
    <phoneticPr fontId="5" type="noConversion"/>
  </si>
  <si>
    <t>합성고무 및 플라스틱 물질 제조업</t>
    <phoneticPr fontId="5" type="noConversion"/>
  </si>
  <si>
    <t>2030</t>
    <phoneticPr fontId="5" type="noConversion"/>
  </si>
  <si>
    <t>204</t>
    <phoneticPr fontId="5" type="noConversion"/>
  </si>
  <si>
    <t>2041</t>
    <phoneticPr fontId="5" type="noConversion"/>
  </si>
  <si>
    <t>살충제 및 기타농약 제조업</t>
    <phoneticPr fontId="5" type="noConversion"/>
  </si>
  <si>
    <t>세제, 화장품 및 광택제 제조업</t>
    <phoneticPr fontId="5" type="noConversion"/>
  </si>
  <si>
    <t>2049</t>
    <phoneticPr fontId="5" type="noConversion"/>
  </si>
  <si>
    <t>205</t>
    <phoneticPr fontId="5" type="noConversion"/>
  </si>
  <si>
    <t>화학섬유 제조업</t>
    <phoneticPr fontId="5" type="noConversion"/>
  </si>
  <si>
    <t>2050</t>
    <phoneticPr fontId="5" type="noConversion"/>
  </si>
  <si>
    <t>21</t>
    <phoneticPr fontId="5" type="noConversion"/>
  </si>
  <si>
    <t>211</t>
    <phoneticPr fontId="5" type="noConversion"/>
  </si>
  <si>
    <t>기초 의약물질 및 생물학적 제제 제조업</t>
    <phoneticPr fontId="5" type="noConversion"/>
  </si>
  <si>
    <t>2110</t>
    <phoneticPr fontId="5" type="noConversion"/>
  </si>
  <si>
    <t>212</t>
    <phoneticPr fontId="5" type="noConversion"/>
  </si>
  <si>
    <t>의약품 제조업</t>
    <phoneticPr fontId="5" type="noConversion"/>
  </si>
  <si>
    <t>2121</t>
    <phoneticPr fontId="5" type="noConversion"/>
  </si>
  <si>
    <t>2122</t>
    <phoneticPr fontId="5" type="noConversion"/>
  </si>
  <si>
    <t>2123</t>
    <phoneticPr fontId="5" type="noConversion"/>
  </si>
  <si>
    <t>213</t>
    <phoneticPr fontId="5" type="noConversion"/>
  </si>
  <si>
    <t>2130</t>
    <phoneticPr fontId="5" type="noConversion"/>
  </si>
  <si>
    <t>22</t>
    <phoneticPr fontId="5" type="noConversion"/>
  </si>
  <si>
    <t>221</t>
    <phoneticPr fontId="5" type="noConversion"/>
  </si>
  <si>
    <t>2211</t>
    <phoneticPr fontId="5" type="noConversion"/>
  </si>
  <si>
    <t>고무 타이어 및 튜브 생산업</t>
    <phoneticPr fontId="5" type="noConversion"/>
  </si>
  <si>
    <t>2219</t>
    <phoneticPr fontId="5" type="noConversion"/>
  </si>
  <si>
    <t>기타 고무제품 제조업</t>
    <phoneticPr fontId="5" type="noConversion"/>
  </si>
  <si>
    <t>222</t>
    <phoneticPr fontId="5" type="noConversion"/>
  </si>
  <si>
    <t>플라스틱제품 제조업</t>
    <phoneticPr fontId="5" type="noConversion"/>
  </si>
  <si>
    <t>2221</t>
    <phoneticPr fontId="5" type="noConversion"/>
  </si>
  <si>
    <t>1차 플라스틱제품 제조업</t>
    <phoneticPr fontId="5" type="noConversion"/>
  </si>
  <si>
    <t>건축용 플라스틱제품 제조업</t>
    <phoneticPr fontId="5" type="noConversion"/>
  </si>
  <si>
    <t>포장용 플라스틱제품 제조업</t>
    <phoneticPr fontId="5" type="noConversion"/>
  </si>
  <si>
    <t>2225</t>
    <phoneticPr fontId="5" type="noConversion"/>
  </si>
  <si>
    <t>2229</t>
    <phoneticPr fontId="5" type="noConversion"/>
  </si>
  <si>
    <t>기타 플라스틱제품 제조업</t>
    <phoneticPr fontId="5" type="noConversion"/>
  </si>
  <si>
    <t>23</t>
    <phoneticPr fontId="5" type="noConversion"/>
  </si>
  <si>
    <t>231</t>
    <phoneticPr fontId="5" type="noConversion"/>
  </si>
  <si>
    <t>유리 및 유리제품 제조업</t>
    <phoneticPr fontId="5" type="noConversion"/>
  </si>
  <si>
    <t>2311</t>
    <phoneticPr fontId="5" type="noConversion"/>
  </si>
  <si>
    <t>2312</t>
    <phoneticPr fontId="5" type="noConversion"/>
  </si>
  <si>
    <t>산업용 유리 및 판유리 가공품 제조업</t>
    <phoneticPr fontId="5" type="noConversion"/>
  </si>
  <si>
    <t>2319</t>
    <phoneticPr fontId="5" type="noConversion"/>
  </si>
  <si>
    <t>기타 유리제품 제조업</t>
    <phoneticPr fontId="5" type="noConversion"/>
  </si>
  <si>
    <t>232</t>
    <phoneticPr fontId="5" type="noConversion"/>
  </si>
  <si>
    <t>2321</t>
    <phoneticPr fontId="5" type="noConversion"/>
  </si>
  <si>
    <t>일반도자기 제조업</t>
    <phoneticPr fontId="5" type="noConversion"/>
  </si>
  <si>
    <t>2322</t>
    <phoneticPr fontId="5" type="noConversion"/>
  </si>
  <si>
    <t>내화 요업제품 제조업</t>
    <phoneticPr fontId="5" type="noConversion"/>
  </si>
  <si>
    <t>2323</t>
    <phoneticPr fontId="5" type="noConversion"/>
  </si>
  <si>
    <t>구조용 비내화 요업제품 제조업</t>
    <phoneticPr fontId="5" type="noConversion"/>
  </si>
  <si>
    <t>233</t>
    <phoneticPr fontId="5" type="noConversion"/>
  </si>
  <si>
    <t>2331</t>
    <phoneticPr fontId="5" type="noConversion"/>
  </si>
  <si>
    <t>2332</t>
    <phoneticPr fontId="5" type="noConversion"/>
  </si>
  <si>
    <t>콘크리트, 시멘트 및 플라스터 제품 제조업</t>
    <phoneticPr fontId="5" type="noConversion"/>
  </si>
  <si>
    <t>239</t>
    <phoneticPr fontId="5" type="noConversion"/>
  </si>
  <si>
    <t>2391</t>
    <phoneticPr fontId="5" type="noConversion"/>
  </si>
  <si>
    <t>석제품 제조업</t>
    <phoneticPr fontId="5" type="noConversion"/>
  </si>
  <si>
    <t>2399</t>
    <phoneticPr fontId="5" type="noConversion"/>
  </si>
  <si>
    <t>그외 기타 비금속 광물제품 제조업</t>
    <phoneticPr fontId="5" type="noConversion"/>
  </si>
  <si>
    <t>24</t>
    <phoneticPr fontId="5" type="noConversion"/>
  </si>
  <si>
    <t>1차 금속 제조업</t>
    <phoneticPr fontId="5" type="noConversion"/>
  </si>
  <si>
    <t>241</t>
    <phoneticPr fontId="5" type="noConversion"/>
  </si>
  <si>
    <t>2411</t>
    <phoneticPr fontId="5" type="noConversion"/>
  </si>
  <si>
    <t>제철, 제강 및 합금철 제조업</t>
    <phoneticPr fontId="5" type="noConversion"/>
  </si>
  <si>
    <t>2412</t>
    <phoneticPr fontId="5" type="noConversion"/>
  </si>
  <si>
    <t>철강 압연, 압출 및 연신제품 제조업</t>
    <phoneticPr fontId="5" type="noConversion"/>
  </si>
  <si>
    <t>2413</t>
    <phoneticPr fontId="5" type="noConversion"/>
  </si>
  <si>
    <t>철강관 제조업</t>
    <phoneticPr fontId="5" type="noConversion"/>
  </si>
  <si>
    <t>2419</t>
    <phoneticPr fontId="5" type="noConversion"/>
  </si>
  <si>
    <t>기타 1차 철강 제조업</t>
    <phoneticPr fontId="5" type="noConversion"/>
  </si>
  <si>
    <t>242</t>
    <phoneticPr fontId="5" type="noConversion"/>
  </si>
  <si>
    <t>2421</t>
    <phoneticPr fontId="5" type="noConversion"/>
  </si>
  <si>
    <t>비철금속 제련, 정련 및 합금 제조업</t>
    <phoneticPr fontId="5" type="noConversion"/>
  </si>
  <si>
    <t>2422</t>
    <phoneticPr fontId="5" type="noConversion"/>
  </si>
  <si>
    <t>비철금속 압연, 압출 및 연신제품 제조업</t>
    <phoneticPr fontId="5" type="noConversion"/>
  </si>
  <si>
    <t>2429</t>
    <phoneticPr fontId="5" type="noConversion"/>
  </si>
  <si>
    <t>243</t>
    <phoneticPr fontId="5" type="noConversion"/>
  </si>
  <si>
    <t>2431</t>
    <phoneticPr fontId="5" type="noConversion"/>
  </si>
  <si>
    <t>철강 주조업</t>
    <phoneticPr fontId="5" type="noConversion"/>
  </si>
  <si>
    <t>2432</t>
    <phoneticPr fontId="5" type="noConversion"/>
  </si>
  <si>
    <t>비철금속 주조업</t>
    <phoneticPr fontId="5" type="noConversion"/>
  </si>
  <si>
    <t>25</t>
    <phoneticPr fontId="5" type="noConversion"/>
  </si>
  <si>
    <t>251</t>
    <phoneticPr fontId="5" type="noConversion"/>
  </si>
  <si>
    <t>구조용 금속제품, 탱크 및 증기발생기 제조업</t>
    <phoneticPr fontId="5" type="noConversion"/>
  </si>
  <si>
    <t>2511</t>
    <phoneticPr fontId="5" type="noConversion"/>
  </si>
  <si>
    <t>구조용 금속제품 제조업</t>
    <phoneticPr fontId="5" type="noConversion"/>
  </si>
  <si>
    <t>2512</t>
    <phoneticPr fontId="5" type="noConversion"/>
  </si>
  <si>
    <t>금속탱크, 저장조 및 유사 용기 제조업</t>
    <phoneticPr fontId="5" type="noConversion"/>
  </si>
  <si>
    <t>2513</t>
    <phoneticPr fontId="5" type="noConversion"/>
  </si>
  <si>
    <t>252</t>
    <phoneticPr fontId="5" type="noConversion"/>
  </si>
  <si>
    <t>2520</t>
    <phoneticPr fontId="5" type="noConversion"/>
  </si>
  <si>
    <t>259</t>
    <phoneticPr fontId="5" type="noConversion"/>
  </si>
  <si>
    <t>기타 금속가공제품 제조업</t>
    <phoneticPr fontId="5" type="noConversion"/>
  </si>
  <si>
    <t>2591</t>
    <phoneticPr fontId="5" type="noConversion"/>
  </si>
  <si>
    <t>금속 단조, 압형 및 분말야금 제품 제조업</t>
    <phoneticPr fontId="5" type="noConversion"/>
  </si>
  <si>
    <t>2592</t>
    <phoneticPr fontId="5" type="noConversion"/>
  </si>
  <si>
    <t>금속 열처리, 도금 및 기타 금속가공업</t>
    <phoneticPr fontId="5" type="noConversion"/>
  </si>
  <si>
    <t>2593</t>
    <phoneticPr fontId="5" type="noConversion"/>
  </si>
  <si>
    <t>날붙이, 수공구 및 일반철물 제조업</t>
    <phoneticPr fontId="5" type="noConversion"/>
  </si>
  <si>
    <t>2594</t>
    <phoneticPr fontId="5" type="noConversion"/>
  </si>
  <si>
    <t>금속파스너, 스프링 및 금속선 가공제품 제조업</t>
    <phoneticPr fontId="5" type="noConversion"/>
  </si>
  <si>
    <t>2599</t>
    <phoneticPr fontId="5" type="noConversion"/>
  </si>
  <si>
    <t>그외 기타 금속가공제품 제조업</t>
    <phoneticPr fontId="5" type="noConversion"/>
  </si>
  <si>
    <t>26</t>
    <phoneticPr fontId="5" type="noConversion"/>
  </si>
  <si>
    <t>261</t>
    <phoneticPr fontId="5" type="noConversion"/>
  </si>
  <si>
    <t>반도체 제조업</t>
    <phoneticPr fontId="5" type="noConversion"/>
  </si>
  <si>
    <t>2611</t>
    <phoneticPr fontId="5" type="noConversion"/>
  </si>
  <si>
    <t>2612</t>
    <phoneticPr fontId="5" type="noConversion"/>
  </si>
  <si>
    <t>262</t>
    <phoneticPr fontId="5" type="noConversion"/>
  </si>
  <si>
    <t>전자부품 제조업</t>
    <phoneticPr fontId="5" type="noConversion"/>
  </si>
  <si>
    <t>2621</t>
    <phoneticPr fontId="5" type="noConversion"/>
  </si>
  <si>
    <t>평판 디스플레이 제조업</t>
    <phoneticPr fontId="5" type="noConversion"/>
  </si>
  <si>
    <t>2622</t>
    <phoneticPr fontId="5" type="noConversion"/>
  </si>
  <si>
    <t>인쇄회로기판 및 전자부품 실장기판 제조업</t>
    <phoneticPr fontId="5" type="noConversion"/>
  </si>
  <si>
    <t>2629</t>
    <phoneticPr fontId="5" type="noConversion"/>
  </si>
  <si>
    <t>기타 전자부품 제조업</t>
    <phoneticPr fontId="5" type="noConversion"/>
  </si>
  <si>
    <t>263</t>
    <phoneticPr fontId="5" type="noConversion"/>
  </si>
  <si>
    <t>컴퓨터 및 주변장치 제조업</t>
    <phoneticPr fontId="5" type="noConversion"/>
  </si>
  <si>
    <t>2631</t>
    <phoneticPr fontId="5" type="noConversion"/>
  </si>
  <si>
    <t>2632</t>
    <phoneticPr fontId="5" type="noConversion"/>
  </si>
  <si>
    <t>기억장치 및 주변기기 제조업</t>
    <phoneticPr fontId="5" type="noConversion"/>
  </si>
  <si>
    <t>264</t>
    <phoneticPr fontId="5" type="noConversion"/>
  </si>
  <si>
    <t>통신 및 방송 장비 제조업</t>
    <phoneticPr fontId="5" type="noConversion"/>
  </si>
  <si>
    <t>2641</t>
    <phoneticPr fontId="5" type="noConversion"/>
  </si>
  <si>
    <t>2642</t>
    <phoneticPr fontId="5" type="noConversion"/>
  </si>
  <si>
    <t>방송 및 무선 통신장비 제조업</t>
    <phoneticPr fontId="5" type="noConversion"/>
  </si>
  <si>
    <t>265</t>
    <phoneticPr fontId="5" type="noConversion"/>
  </si>
  <si>
    <t>영상 및 음향기기 제조업</t>
    <phoneticPr fontId="5" type="noConversion"/>
  </si>
  <si>
    <t>2651</t>
    <phoneticPr fontId="5" type="noConversion"/>
  </si>
  <si>
    <t>텔레비전, 비디오 및 기타 영상기기 제조업</t>
    <phoneticPr fontId="5" type="noConversion"/>
  </si>
  <si>
    <t>2652</t>
    <phoneticPr fontId="5" type="noConversion"/>
  </si>
  <si>
    <t>오디오, 스피커 및 기타 음향기기 제조업</t>
    <phoneticPr fontId="5" type="noConversion"/>
  </si>
  <si>
    <t>266</t>
    <phoneticPr fontId="5" type="noConversion"/>
  </si>
  <si>
    <t>2660</t>
    <phoneticPr fontId="5" type="noConversion"/>
  </si>
  <si>
    <t>27</t>
    <phoneticPr fontId="5" type="noConversion"/>
  </si>
  <si>
    <t>271</t>
    <phoneticPr fontId="5" type="noConversion"/>
  </si>
  <si>
    <t>의료용 기기 제조업</t>
    <phoneticPr fontId="5" type="noConversion"/>
  </si>
  <si>
    <t>2711</t>
    <phoneticPr fontId="5" type="noConversion"/>
  </si>
  <si>
    <t>방사선장치 및 전기식 진단기기 제조업</t>
    <phoneticPr fontId="5" type="noConversion"/>
  </si>
  <si>
    <t>2719</t>
    <phoneticPr fontId="5" type="noConversion"/>
  </si>
  <si>
    <t>기타 의료용 기기 제조업</t>
    <phoneticPr fontId="5" type="noConversion"/>
  </si>
  <si>
    <t>272</t>
    <phoneticPr fontId="5" type="noConversion"/>
  </si>
  <si>
    <t>측정, 시험, 항해, 제어 및 기타 정밀기기 제조업; 광학기기 제외</t>
    <phoneticPr fontId="5" type="noConversion"/>
  </si>
  <si>
    <t>2721</t>
    <phoneticPr fontId="5" type="noConversion"/>
  </si>
  <si>
    <t>측정, 시험, 항해, 제어 및 기타 정밀기기 제조업</t>
    <phoneticPr fontId="5" type="noConversion"/>
  </si>
  <si>
    <t>273</t>
    <phoneticPr fontId="5" type="noConversion"/>
  </si>
  <si>
    <t>안경, 사진장비 및 기타 광학기기 제조업</t>
    <phoneticPr fontId="5" type="noConversion"/>
  </si>
  <si>
    <t>2731</t>
    <phoneticPr fontId="5" type="noConversion"/>
  </si>
  <si>
    <t>2732</t>
    <phoneticPr fontId="5" type="noConversion"/>
  </si>
  <si>
    <t>광학기기 및 사진장비 제조업</t>
    <phoneticPr fontId="5" type="noConversion"/>
  </si>
  <si>
    <t>274</t>
    <phoneticPr fontId="5" type="noConversion"/>
  </si>
  <si>
    <t>시계 및 시계부품 제조업</t>
    <phoneticPr fontId="5" type="noConversion"/>
  </si>
  <si>
    <t>2740</t>
    <phoneticPr fontId="5" type="noConversion"/>
  </si>
  <si>
    <t>28</t>
    <phoneticPr fontId="5" type="noConversion"/>
  </si>
  <si>
    <t>281</t>
    <phoneticPr fontId="5" type="noConversion"/>
  </si>
  <si>
    <t>전동기, 발전기 및 전기 변환 · 공급 · 제어 장치 제조업</t>
    <phoneticPr fontId="5" type="noConversion"/>
  </si>
  <si>
    <t>2811</t>
    <phoneticPr fontId="5" type="noConversion"/>
  </si>
  <si>
    <t>전동기, 발전기 및 전기변환장치 제조업</t>
    <phoneticPr fontId="5" type="noConversion"/>
  </si>
  <si>
    <t>2812</t>
    <phoneticPr fontId="5" type="noConversion"/>
  </si>
  <si>
    <t>전기공급 및 전기제어 장치 제조업</t>
    <phoneticPr fontId="5" type="noConversion"/>
  </si>
  <si>
    <t>282</t>
    <phoneticPr fontId="5" type="noConversion"/>
  </si>
  <si>
    <t>일차전지 및 축전지 제조업</t>
    <phoneticPr fontId="5" type="noConversion"/>
  </si>
  <si>
    <t>2820</t>
    <phoneticPr fontId="5" type="noConversion"/>
  </si>
  <si>
    <t>283</t>
    <phoneticPr fontId="5" type="noConversion"/>
  </si>
  <si>
    <t>2830</t>
    <phoneticPr fontId="5" type="noConversion"/>
  </si>
  <si>
    <t>284</t>
    <phoneticPr fontId="5" type="noConversion"/>
  </si>
  <si>
    <t>전구 및 조명장치 제조업</t>
    <phoneticPr fontId="5" type="noConversion"/>
  </si>
  <si>
    <t>2841</t>
    <phoneticPr fontId="5" type="noConversion"/>
  </si>
  <si>
    <t>2842</t>
    <phoneticPr fontId="5" type="noConversion"/>
  </si>
  <si>
    <t>조명장치 제조업</t>
    <phoneticPr fontId="5" type="noConversion"/>
  </si>
  <si>
    <t>285</t>
    <phoneticPr fontId="5" type="noConversion"/>
  </si>
  <si>
    <t>가정용 기기 제조업</t>
    <phoneticPr fontId="5" type="noConversion"/>
  </si>
  <si>
    <t>2851</t>
    <phoneticPr fontId="5" type="noConversion"/>
  </si>
  <si>
    <t>가정용 전기기기 제조업</t>
    <phoneticPr fontId="5" type="noConversion"/>
  </si>
  <si>
    <t>2852</t>
    <phoneticPr fontId="5" type="noConversion"/>
  </si>
  <si>
    <t>289</t>
    <phoneticPr fontId="5" type="noConversion"/>
  </si>
  <si>
    <t>기타 전기장비 제조업</t>
    <phoneticPr fontId="5" type="noConversion"/>
  </si>
  <si>
    <t>2890</t>
    <phoneticPr fontId="5" type="noConversion"/>
  </si>
  <si>
    <t>29</t>
    <phoneticPr fontId="5" type="noConversion"/>
  </si>
  <si>
    <t>기타 기계 및 장비 제조업</t>
    <phoneticPr fontId="5" type="noConversion"/>
  </si>
  <si>
    <t>291</t>
    <phoneticPr fontId="5" type="noConversion"/>
  </si>
  <si>
    <t>일반 목적용 기계 제조업</t>
    <phoneticPr fontId="5" type="noConversion"/>
  </si>
  <si>
    <t>2911</t>
    <phoneticPr fontId="5" type="noConversion"/>
  </si>
  <si>
    <t>내연기관 및 터빈 제조업; 항공기용 및 차량용 제외</t>
    <phoneticPr fontId="5" type="noConversion"/>
  </si>
  <si>
    <t>2912</t>
    <phoneticPr fontId="5" type="noConversion"/>
  </si>
  <si>
    <t>2913</t>
    <phoneticPr fontId="5" type="noConversion"/>
  </si>
  <si>
    <t>펌프 및 압축기 제조업; 탭, 밸브 및 유사장치 제조 포함</t>
    <phoneticPr fontId="5" type="noConversion"/>
  </si>
  <si>
    <t>2914</t>
    <phoneticPr fontId="5" type="noConversion"/>
  </si>
  <si>
    <t>베어링, 기어 및 동력전달장치 제조업</t>
    <phoneticPr fontId="5" type="noConversion"/>
  </si>
  <si>
    <t>2915</t>
    <phoneticPr fontId="5" type="noConversion"/>
  </si>
  <si>
    <t>2916</t>
    <phoneticPr fontId="5" type="noConversion"/>
  </si>
  <si>
    <t>산업용 트럭, 승강기 및 물품취급장비 제조업</t>
    <phoneticPr fontId="5" type="noConversion"/>
  </si>
  <si>
    <t>2917</t>
    <phoneticPr fontId="5" type="noConversion"/>
  </si>
  <si>
    <t>냉각, 공기조화, 여과, 증류 및 가스발생기 제조업</t>
    <phoneticPr fontId="5" type="noConversion"/>
  </si>
  <si>
    <t>2918</t>
    <phoneticPr fontId="5" type="noConversion"/>
  </si>
  <si>
    <t>2919</t>
    <phoneticPr fontId="5" type="noConversion"/>
  </si>
  <si>
    <t>기타 일반 목적용 기계 제조업</t>
    <phoneticPr fontId="5" type="noConversion"/>
  </si>
  <si>
    <t>292</t>
    <phoneticPr fontId="5" type="noConversion"/>
  </si>
  <si>
    <t>특수 목적용 기계 제조업</t>
    <phoneticPr fontId="5" type="noConversion"/>
  </si>
  <si>
    <t>2921</t>
    <phoneticPr fontId="5" type="noConversion"/>
  </si>
  <si>
    <t>2922</t>
    <phoneticPr fontId="5" type="noConversion"/>
  </si>
  <si>
    <t>가공공작기계 제조업</t>
    <phoneticPr fontId="5" type="noConversion"/>
  </si>
  <si>
    <t>2923</t>
    <phoneticPr fontId="5" type="noConversion"/>
  </si>
  <si>
    <t>금속주조 및 기타 야금용 기계 제조업</t>
    <phoneticPr fontId="5" type="noConversion"/>
  </si>
  <si>
    <t>2924</t>
    <phoneticPr fontId="5" type="noConversion"/>
  </si>
  <si>
    <t>건설 및 광산용 기계장비 제조업</t>
    <phoneticPr fontId="5" type="noConversion"/>
  </si>
  <si>
    <t>2925</t>
    <phoneticPr fontId="5" type="noConversion"/>
  </si>
  <si>
    <t>2926</t>
    <phoneticPr fontId="5" type="noConversion"/>
  </si>
  <si>
    <t>섬유, 의복 및 가죽 가공기계 제조업</t>
    <phoneticPr fontId="5" type="noConversion"/>
  </si>
  <si>
    <t>2927</t>
    <phoneticPr fontId="5" type="noConversion"/>
  </si>
  <si>
    <t>반도체 및 평판디스플레이 제조용 기계 제조업</t>
    <phoneticPr fontId="5" type="noConversion"/>
  </si>
  <si>
    <t>2928</t>
    <phoneticPr fontId="5" type="noConversion"/>
  </si>
  <si>
    <t>2929</t>
    <phoneticPr fontId="5" type="noConversion"/>
  </si>
  <si>
    <t>기타 특수목적용 기계 제조업</t>
    <phoneticPr fontId="5" type="noConversion"/>
  </si>
  <si>
    <t>30</t>
    <phoneticPr fontId="5" type="noConversion"/>
  </si>
  <si>
    <t>301</t>
    <phoneticPr fontId="5" type="noConversion"/>
  </si>
  <si>
    <t>자동차용 엔진 및 자동차 제조업</t>
    <phoneticPr fontId="5" type="noConversion"/>
  </si>
  <si>
    <t>3011</t>
    <phoneticPr fontId="5" type="noConversion"/>
  </si>
  <si>
    <t>3012</t>
    <phoneticPr fontId="5" type="noConversion"/>
  </si>
  <si>
    <t>자동차 제조업</t>
    <phoneticPr fontId="5" type="noConversion"/>
  </si>
  <si>
    <t>302</t>
    <phoneticPr fontId="5" type="noConversion"/>
  </si>
  <si>
    <t>자동차 차체 및 트레일러 제조업</t>
    <phoneticPr fontId="5" type="noConversion"/>
  </si>
  <si>
    <t>3020</t>
    <phoneticPr fontId="5" type="noConversion"/>
  </si>
  <si>
    <t>303</t>
    <phoneticPr fontId="5" type="noConversion"/>
  </si>
  <si>
    <t>자동차 부품 제조업</t>
    <phoneticPr fontId="5" type="noConversion"/>
  </si>
  <si>
    <t>3031</t>
    <phoneticPr fontId="5" type="noConversion"/>
  </si>
  <si>
    <t>3032</t>
    <phoneticPr fontId="5" type="noConversion"/>
  </si>
  <si>
    <t>3039</t>
    <phoneticPr fontId="5" type="noConversion"/>
  </si>
  <si>
    <t>기타 자동차 부품 제조업</t>
    <phoneticPr fontId="5" type="noConversion"/>
  </si>
  <si>
    <t>31</t>
    <phoneticPr fontId="5" type="noConversion"/>
  </si>
  <si>
    <t>311</t>
    <phoneticPr fontId="5" type="noConversion"/>
  </si>
  <si>
    <t>선박 및 보트 건조업</t>
    <phoneticPr fontId="5" type="noConversion"/>
  </si>
  <si>
    <t>3111</t>
    <phoneticPr fontId="5" type="noConversion"/>
  </si>
  <si>
    <t>선박 건조업</t>
    <phoneticPr fontId="5" type="noConversion"/>
  </si>
  <si>
    <t>3112</t>
    <phoneticPr fontId="5" type="noConversion"/>
  </si>
  <si>
    <t>312</t>
    <phoneticPr fontId="5" type="noConversion"/>
  </si>
  <si>
    <t>철도장비 제조업</t>
    <phoneticPr fontId="5" type="noConversion"/>
  </si>
  <si>
    <t>3120</t>
    <phoneticPr fontId="5" type="noConversion"/>
  </si>
  <si>
    <t>313</t>
    <phoneticPr fontId="5" type="noConversion"/>
  </si>
  <si>
    <t>항공기,우주선 및 부품 제조업</t>
    <phoneticPr fontId="5" type="noConversion"/>
  </si>
  <si>
    <t>3131</t>
    <phoneticPr fontId="5" type="noConversion"/>
  </si>
  <si>
    <t>3132</t>
    <phoneticPr fontId="5" type="noConversion"/>
  </si>
  <si>
    <t>항공기용 엔진 및 부품 제조업</t>
    <phoneticPr fontId="5" type="noConversion"/>
  </si>
  <si>
    <t>319</t>
    <phoneticPr fontId="5" type="noConversion"/>
  </si>
  <si>
    <t>3191</t>
    <phoneticPr fontId="5" type="noConversion"/>
  </si>
  <si>
    <t>3192</t>
    <phoneticPr fontId="5" type="noConversion"/>
  </si>
  <si>
    <t>3199</t>
    <phoneticPr fontId="5" type="noConversion"/>
  </si>
  <si>
    <t>그외 기타 분류안된 운송장비 제조업</t>
    <phoneticPr fontId="5" type="noConversion"/>
  </si>
  <si>
    <t>32</t>
    <phoneticPr fontId="5" type="noConversion"/>
  </si>
  <si>
    <t>가구 제조업</t>
    <phoneticPr fontId="5" type="noConversion"/>
  </si>
  <si>
    <t>320</t>
    <phoneticPr fontId="5" type="noConversion"/>
  </si>
  <si>
    <t>3201</t>
    <phoneticPr fontId="5" type="noConversion"/>
  </si>
  <si>
    <t>침대 및 내장가구 제조업</t>
    <phoneticPr fontId="5" type="noConversion"/>
  </si>
  <si>
    <t>3202</t>
    <phoneticPr fontId="5" type="noConversion"/>
  </si>
  <si>
    <t>목재가구 제조업</t>
    <phoneticPr fontId="5" type="noConversion"/>
  </si>
  <si>
    <t>3209</t>
    <phoneticPr fontId="5" type="noConversion"/>
  </si>
  <si>
    <t>기타 가구 제조업</t>
    <phoneticPr fontId="5" type="noConversion"/>
  </si>
  <si>
    <t>33</t>
    <phoneticPr fontId="5" type="noConversion"/>
  </si>
  <si>
    <t>기타 제품 제조업</t>
    <phoneticPr fontId="5" type="noConversion"/>
  </si>
  <si>
    <t>331</t>
    <phoneticPr fontId="5" type="noConversion"/>
  </si>
  <si>
    <t>귀금속 및 장신용품 제조업</t>
    <phoneticPr fontId="5" type="noConversion"/>
  </si>
  <si>
    <t>3311</t>
    <phoneticPr fontId="5" type="noConversion"/>
  </si>
  <si>
    <t>3312</t>
    <phoneticPr fontId="5" type="noConversion"/>
  </si>
  <si>
    <t>332</t>
    <phoneticPr fontId="5" type="noConversion"/>
  </si>
  <si>
    <t>3320</t>
    <phoneticPr fontId="5" type="noConversion"/>
  </si>
  <si>
    <t>악기제조업</t>
    <phoneticPr fontId="5" type="noConversion"/>
  </si>
  <si>
    <t>333</t>
    <phoneticPr fontId="5" type="noConversion"/>
  </si>
  <si>
    <t>운동 및 경기용구 제조업</t>
    <phoneticPr fontId="5" type="noConversion"/>
  </si>
  <si>
    <t>3330</t>
    <phoneticPr fontId="5" type="noConversion"/>
  </si>
  <si>
    <t>334</t>
    <phoneticPr fontId="5" type="noConversion"/>
  </si>
  <si>
    <t>인형,장난감 및 오락용품 제조업</t>
    <phoneticPr fontId="5" type="noConversion"/>
  </si>
  <si>
    <t>3340</t>
    <phoneticPr fontId="5" type="noConversion"/>
  </si>
  <si>
    <t>339</t>
    <phoneticPr fontId="5" type="noConversion"/>
  </si>
  <si>
    <t>그외 기타 제품 제조업</t>
    <phoneticPr fontId="5" type="noConversion"/>
  </si>
  <si>
    <t>3391</t>
    <phoneticPr fontId="5" type="noConversion"/>
  </si>
  <si>
    <t>3392</t>
    <phoneticPr fontId="5" type="noConversion"/>
  </si>
  <si>
    <t>3393</t>
    <phoneticPr fontId="5" type="noConversion"/>
  </si>
  <si>
    <t>가발, 장식용품 및 교시용 모형 제조업</t>
    <phoneticPr fontId="5" type="noConversion"/>
  </si>
  <si>
    <t>3399</t>
    <phoneticPr fontId="5" type="noConversion"/>
  </si>
  <si>
    <t>그외 기타 분류안된 제품 제조업</t>
    <phoneticPr fontId="5" type="noConversion"/>
  </si>
  <si>
    <t>35</t>
    <phoneticPr fontId="5" type="noConversion"/>
  </si>
  <si>
    <t>전기, 가스, 증기 및 공기조절 공급업</t>
    <phoneticPr fontId="5" type="noConversion"/>
  </si>
  <si>
    <t>전기업</t>
    <phoneticPr fontId="5" type="noConversion"/>
  </si>
  <si>
    <t>3511</t>
    <phoneticPr fontId="5" type="noConversion"/>
  </si>
  <si>
    <t>발전업</t>
    <phoneticPr fontId="5" type="noConversion"/>
  </si>
  <si>
    <t>원자력 발전업</t>
    <phoneticPr fontId="5" type="noConversion"/>
  </si>
  <si>
    <t>원자력 발전</t>
    <phoneticPr fontId="5" type="noConversion"/>
  </si>
  <si>
    <t>수력 발전업</t>
    <phoneticPr fontId="5" type="noConversion"/>
  </si>
  <si>
    <t>3512</t>
    <phoneticPr fontId="5" type="noConversion"/>
  </si>
  <si>
    <t>352</t>
    <phoneticPr fontId="5" type="noConversion"/>
  </si>
  <si>
    <t>3520</t>
    <phoneticPr fontId="5" type="noConversion"/>
  </si>
  <si>
    <t>353</t>
    <phoneticPr fontId="5" type="noConversion"/>
  </si>
  <si>
    <t>3530</t>
    <phoneticPr fontId="5" type="noConversion"/>
  </si>
  <si>
    <t>36</t>
    <phoneticPr fontId="5" type="noConversion"/>
  </si>
  <si>
    <t>수도사업</t>
    <phoneticPr fontId="5" type="noConversion"/>
  </si>
  <si>
    <t>360</t>
    <phoneticPr fontId="5" type="noConversion"/>
  </si>
  <si>
    <t>3601</t>
    <phoneticPr fontId="5" type="noConversion"/>
  </si>
  <si>
    <t>코드</t>
    <phoneticPr fontId="4" type="noConversion"/>
  </si>
  <si>
    <t>석유화학</t>
    <phoneticPr fontId="4" type="noConversion"/>
  </si>
  <si>
    <t>비철금속</t>
    <phoneticPr fontId="4" type="noConversion"/>
  </si>
  <si>
    <t>광업</t>
    <phoneticPr fontId="4" type="noConversion"/>
  </si>
  <si>
    <t>음식담배</t>
    <phoneticPr fontId="4" type="noConversion"/>
  </si>
  <si>
    <t>섬유의복</t>
    <phoneticPr fontId="4" type="noConversion"/>
  </si>
  <si>
    <t>목재나무</t>
    <phoneticPr fontId="4" type="noConversion"/>
  </si>
  <si>
    <t>석유화학</t>
    <phoneticPr fontId="4" type="noConversion"/>
  </si>
  <si>
    <t>조립금속</t>
    <phoneticPr fontId="4" type="noConversion"/>
  </si>
  <si>
    <t>에너지
발란스</t>
    <phoneticPr fontId="4" type="noConversion"/>
  </si>
  <si>
    <t>코드</t>
    <phoneticPr fontId="5" type="noConversion"/>
  </si>
  <si>
    <t>05100</t>
  </si>
  <si>
    <t>08090</t>
  </si>
  <si>
    <t>19102</t>
  </si>
  <si>
    <t>석탄 광업</t>
  </si>
  <si>
    <t>07290</t>
  </si>
  <si>
    <t>05200</t>
  </si>
  <si>
    <t>10220</t>
  </si>
  <si>
    <t>08010</t>
  </si>
  <si>
    <t>06210</t>
  </si>
  <si>
    <t>06100</t>
  </si>
  <si>
    <t>11201</t>
  </si>
  <si>
    <t>06291</t>
  </si>
  <si>
    <t>11202</t>
  </si>
  <si>
    <t>06292</t>
  </si>
  <si>
    <t>11209</t>
  </si>
  <si>
    <t>06299</t>
  </si>
  <si>
    <t>07111</t>
  </si>
  <si>
    <t>07112</t>
  </si>
  <si>
    <t>07121</t>
  </si>
  <si>
    <t>07122</t>
  </si>
  <si>
    <t>07123</t>
  </si>
  <si>
    <t>07210</t>
  </si>
  <si>
    <t>07220</t>
  </si>
  <si>
    <t>그외 기타 비금속광물 광업</t>
  </si>
  <si>
    <t>10110</t>
  </si>
  <si>
    <t>10121</t>
  </si>
  <si>
    <t>10129</t>
  </si>
  <si>
    <t>15121</t>
  </si>
  <si>
    <t>10219</t>
  </si>
  <si>
    <t>10211</t>
  </si>
  <si>
    <t>10213</t>
  </si>
  <si>
    <t>10212</t>
  </si>
  <si>
    <t>15129</t>
  </si>
  <si>
    <t>10309</t>
  </si>
  <si>
    <t>10301</t>
  </si>
  <si>
    <t>10401</t>
  </si>
  <si>
    <t>10402</t>
  </si>
  <si>
    <t>10403</t>
  </si>
  <si>
    <t>10501</t>
  </si>
  <si>
    <t>10502</t>
  </si>
  <si>
    <t>10611</t>
  </si>
  <si>
    <t>10612</t>
  </si>
  <si>
    <t>제과용 혼합분말 및 반죽 제조업</t>
  </si>
  <si>
    <t>10613</t>
  </si>
  <si>
    <t>10619</t>
  </si>
  <si>
    <t>10620</t>
  </si>
  <si>
    <t>10800</t>
  </si>
  <si>
    <t>빵류 제조업</t>
  </si>
  <si>
    <t>10712</t>
  </si>
  <si>
    <t>떡류 제조업</t>
  </si>
  <si>
    <t>10711</t>
  </si>
  <si>
    <t>10713</t>
  </si>
  <si>
    <t>코코아 제품 및 과자류 제조업</t>
  </si>
  <si>
    <t>10720</t>
  </si>
  <si>
    <t>10730</t>
  </si>
  <si>
    <t>10742</t>
  </si>
  <si>
    <t>10743</t>
  </si>
  <si>
    <t>10741</t>
  </si>
  <si>
    <t>10749</t>
  </si>
  <si>
    <t>10791</t>
  </si>
  <si>
    <t>10792</t>
  </si>
  <si>
    <t>10793</t>
  </si>
  <si>
    <t>10794</t>
  </si>
  <si>
    <t>10795</t>
  </si>
  <si>
    <t>10798</t>
  </si>
  <si>
    <t>10796</t>
  </si>
  <si>
    <t>10797</t>
  </si>
  <si>
    <t>10799</t>
  </si>
  <si>
    <t>11121</t>
  </si>
  <si>
    <t>11122</t>
  </si>
  <si>
    <t>기타 증류주 및 합성주 제조업</t>
  </si>
  <si>
    <t>11129</t>
  </si>
  <si>
    <t>탁주 및 약주 제조업</t>
  </si>
  <si>
    <t>11111</t>
  </si>
  <si>
    <t>청주 제조업</t>
  </si>
  <si>
    <t>11112</t>
  </si>
  <si>
    <t>기타 발효주 제조업</t>
  </si>
  <si>
    <t>11119</t>
  </si>
  <si>
    <t>11113</t>
  </si>
  <si>
    <t>12001</t>
  </si>
  <si>
    <t>12002</t>
  </si>
  <si>
    <t>13109</t>
  </si>
  <si>
    <t>13101</t>
  </si>
  <si>
    <t>13102</t>
  </si>
  <si>
    <t>13103</t>
  </si>
  <si>
    <t>13104</t>
  </si>
  <si>
    <t>13213</t>
  </si>
  <si>
    <t>13211</t>
  </si>
  <si>
    <t>13212</t>
  </si>
  <si>
    <t>13214</t>
  </si>
  <si>
    <t>13219</t>
  </si>
  <si>
    <t>13310</t>
  </si>
  <si>
    <t>14300</t>
  </si>
  <si>
    <t>14411</t>
  </si>
  <si>
    <t>13320</t>
  </si>
  <si>
    <t>14419</t>
  </si>
  <si>
    <t>13401</t>
  </si>
  <si>
    <t>13402</t>
  </si>
  <si>
    <t>13403</t>
  </si>
  <si>
    <t>13404</t>
  </si>
  <si>
    <t>13409</t>
  </si>
  <si>
    <t>13221</t>
  </si>
  <si>
    <t>13222</t>
  </si>
  <si>
    <t>13223</t>
  </si>
  <si>
    <t>13224</t>
  </si>
  <si>
    <t>13225</t>
  </si>
  <si>
    <t>13229</t>
  </si>
  <si>
    <t>13910</t>
  </si>
  <si>
    <t>13921</t>
  </si>
  <si>
    <t>13922</t>
  </si>
  <si>
    <t>13991</t>
  </si>
  <si>
    <t>13999</t>
  </si>
  <si>
    <t>13992</t>
  </si>
  <si>
    <t>13993</t>
  </si>
  <si>
    <t>13994</t>
  </si>
  <si>
    <t>18111</t>
  </si>
  <si>
    <t>14111</t>
  </si>
  <si>
    <t>18112</t>
  </si>
  <si>
    <t>14112</t>
  </si>
  <si>
    <t>14120</t>
  </si>
  <si>
    <t>14130</t>
  </si>
  <si>
    <t>14191</t>
  </si>
  <si>
    <t>14192</t>
  </si>
  <si>
    <t>14193</t>
  </si>
  <si>
    <t>14194</t>
  </si>
  <si>
    <t>14199</t>
  </si>
  <si>
    <t>14491</t>
  </si>
  <si>
    <t>14499</t>
  </si>
  <si>
    <t>14201</t>
  </si>
  <si>
    <t>14202</t>
  </si>
  <si>
    <t>14203</t>
  </si>
  <si>
    <t>19101</t>
  </si>
  <si>
    <t>15110</t>
  </si>
  <si>
    <t>15190</t>
  </si>
  <si>
    <t>15211</t>
  </si>
  <si>
    <t>15219</t>
  </si>
  <si>
    <t>15220</t>
  </si>
  <si>
    <t>신발부분품 제조업</t>
  </si>
  <si>
    <t>16101</t>
  </si>
  <si>
    <t>16102</t>
  </si>
  <si>
    <t>16103</t>
  </si>
  <si>
    <t>16211</t>
  </si>
  <si>
    <t>박판, 합판 및 유사적층판 제조업</t>
  </si>
  <si>
    <t>16212</t>
  </si>
  <si>
    <t>16221</t>
  </si>
  <si>
    <t>16229</t>
  </si>
  <si>
    <t>16231</t>
  </si>
  <si>
    <t>16232</t>
  </si>
  <si>
    <t>16301</t>
  </si>
  <si>
    <t>16302</t>
  </si>
  <si>
    <t>16291</t>
  </si>
  <si>
    <t>16292</t>
  </si>
  <si>
    <t>16293</t>
  </si>
  <si>
    <t>16299</t>
  </si>
  <si>
    <t>17110</t>
  </si>
  <si>
    <t>17121</t>
  </si>
  <si>
    <t>17122</t>
  </si>
  <si>
    <t>17123</t>
  </si>
  <si>
    <t>17124</t>
  </si>
  <si>
    <t>17129</t>
  </si>
  <si>
    <t>17210</t>
  </si>
  <si>
    <t>17221</t>
  </si>
  <si>
    <t>17223</t>
  </si>
  <si>
    <t>17909</t>
  </si>
  <si>
    <t>17222</t>
  </si>
  <si>
    <t>17229</t>
  </si>
  <si>
    <t>17901</t>
  </si>
  <si>
    <t>17902</t>
  </si>
  <si>
    <t>17903</t>
  </si>
  <si>
    <t>22211</t>
  </si>
  <si>
    <t>22212</t>
  </si>
  <si>
    <t>18119</t>
  </si>
  <si>
    <t>22221</t>
  </si>
  <si>
    <t>18121</t>
  </si>
  <si>
    <t>22222</t>
  </si>
  <si>
    <t>18122</t>
  </si>
  <si>
    <t>22229</t>
  </si>
  <si>
    <t>18129</t>
  </si>
  <si>
    <t>18200</t>
  </si>
  <si>
    <t>19210</t>
  </si>
  <si>
    <t>23221</t>
  </si>
  <si>
    <t>19221</t>
  </si>
  <si>
    <t>23229</t>
  </si>
  <si>
    <t>19229</t>
  </si>
  <si>
    <t>20129</t>
  </si>
  <si>
    <t>24219</t>
  </si>
  <si>
    <t>24111</t>
  </si>
  <si>
    <t>20111</t>
  </si>
  <si>
    <t>24112</t>
  </si>
  <si>
    <t>20119</t>
  </si>
  <si>
    <t>24113</t>
  </si>
  <si>
    <t>20112</t>
  </si>
  <si>
    <t>24119</t>
  </si>
  <si>
    <t>24121</t>
  </si>
  <si>
    <t>20121</t>
  </si>
  <si>
    <t>24131</t>
  </si>
  <si>
    <t>20131</t>
  </si>
  <si>
    <t>24132</t>
  </si>
  <si>
    <t>20132</t>
  </si>
  <si>
    <t>20201</t>
  </si>
  <si>
    <t>20202</t>
  </si>
  <si>
    <t>20209</t>
  </si>
  <si>
    <t>20301</t>
  </si>
  <si>
    <t>20302</t>
  </si>
  <si>
    <t>20303</t>
  </si>
  <si>
    <t>24211</t>
  </si>
  <si>
    <t>21101</t>
  </si>
  <si>
    <t>24212</t>
  </si>
  <si>
    <t>21102</t>
  </si>
  <si>
    <t>24221</t>
  </si>
  <si>
    <t>21210</t>
  </si>
  <si>
    <t>24222</t>
  </si>
  <si>
    <t>21220</t>
  </si>
  <si>
    <t>21230</t>
  </si>
  <si>
    <t>21300</t>
  </si>
  <si>
    <t>24311</t>
  </si>
  <si>
    <t>20411</t>
  </si>
  <si>
    <t>24312</t>
  </si>
  <si>
    <t>20412</t>
  </si>
  <si>
    <t>24321</t>
  </si>
  <si>
    <t>20421</t>
  </si>
  <si>
    <t>24322</t>
  </si>
  <si>
    <t>20422</t>
  </si>
  <si>
    <t>20423</t>
  </si>
  <si>
    <t>20424</t>
  </si>
  <si>
    <t>20431</t>
  </si>
  <si>
    <t>20432</t>
  </si>
  <si>
    <t>20433</t>
  </si>
  <si>
    <t>20434</t>
  </si>
  <si>
    <t>26600</t>
  </si>
  <si>
    <t>20491</t>
  </si>
  <si>
    <t>가공 및 정제염 제조업</t>
  </si>
  <si>
    <t>20492</t>
  </si>
  <si>
    <t>20499</t>
  </si>
  <si>
    <t>20493</t>
  </si>
  <si>
    <t>20494</t>
  </si>
  <si>
    <t>20501</t>
  </si>
  <si>
    <t>20502</t>
  </si>
  <si>
    <t>25111</t>
  </si>
  <si>
    <t>타이어 및 튜브 제조업</t>
  </si>
  <si>
    <t>22111</t>
  </si>
  <si>
    <t>25112</t>
  </si>
  <si>
    <t>22112</t>
  </si>
  <si>
    <t>22191</t>
  </si>
  <si>
    <t>22192</t>
  </si>
  <si>
    <t>22199</t>
  </si>
  <si>
    <t>22213</t>
  </si>
  <si>
    <t>22223</t>
  </si>
  <si>
    <t>22231</t>
  </si>
  <si>
    <t>22232</t>
  </si>
  <si>
    <t>22240</t>
  </si>
  <si>
    <t>22250</t>
  </si>
  <si>
    <t>22291</t>
  </si>
  <si>
    <t>22299</t>
  </si>
  <si>
    <t>23110</t>
  </si>
  <si>
    <t>23199</t>
  </si>
  <si>
    <t>그외 기타 유리제품 제조업</t>
  </si>
  <si>
    <t>23121</t>
  </si>
  <si>
    <t>23122</t>
  </si>
  <si>
    <t>23129</t>
  </si>
  <si>
    <t>23191</t>
  </si>
  <si>
    <t>23192</t>
  </si>
  <si>
    <t>26211</t>
  </si>
  <si>
    <t>23211</t>
  </si>
  <si>
    <t>23212</t>
  </si>
  <si>
    <t>23213</t>
  </si>
  <si>
    <t>26219</t>
  </si>
  <si>
    <t>23219</t>
  </si>
  <si>
    <t>26221</t>
  </si>
  <si>
    <t>23231</t>
  </si>
  <si>
    <t>23232</t>
  </si>
  <si>
    <t>23239</t>
  </si>
  <si>
    <t>23311</t>
  </si>
  <si>
    <t>23312</t>
  </si>
  <si>
    <t>석회 및 플라스터 제조업</t>
  </si>
  <si>
    <t>26321</t>
  </si>
  <si>
    <t>23321</t>
  </si>
  <si>
    <t>26322</t>
  </si>
  <si>
    <t>23322</t>
  </si>
  <si>
    <t>26323</t>
  </si>
  <si>
    <t>23323</t>
  </si>
  <si>
    <t>23324</t>
  </si>
  <si>
    <t>23325</t>
  </si>
  <si>
    <t>23326</t>
  </si>
  <si>
    <t>26329</t>
  </si>
  <si>
    <t>23329</t>
  </si>
  <si>
    <t>23911</t>
  </si>
  <si>
    <t>23919</t>
  </si>
  <si>
    <t>23991</t>
  </si>
  <si>
    <t>23999</t>
  </si>
  <si>
    <t>23992</t>
  </si>
  <si>
    <t>23993</t>
  </si>
  <si>
    <t>23994</t>
  </si>
  <si>
    <t>27111</t>
  </si>
  <si>
    <t>27112</t>
  </si>
  <si>
    <t>24122</t>
  </si>
  <si>
    <t>24123</t>
  </si>
  <si>
    <t>27191</t>
  </si>
  <si>
    <t>24191</t>
  </si>
  <si>
    <t>24199</t>
  </si>
  <si>
    <t>27199</t>
  </si>
  <si>
    <t>그외 기타 1차 철강 제조업</t>
  </si>
  <si>
    <t>27211</t>
  </si>
  <si>
    <t>27212</t>
  </si>
  <si>
    <t>27213</t>
  </si>
  <si>
    <t>24213</t>
  </si>
  <si>
    <t>27219</t>
  </si>
  <si>
    <t>24229</t>
  </si>
  <si>
    <t>24290</t>
  </si>
  <si>
    <t>27321</t>
  </si>
  <si>
    <t>27322</t>
  </si>
  <si>
    <t>27329</t>
  </si>
  <si>
    <t>24329</t>
  </si>
  <si>
    <t>28111</t>
  </si>
  <si>
    <t>28112</t>
  </si>
  <si>
    <t>28113</t>
  </si>
  <si>
    <t>25113</t>
  </si>
  <si>
    <t>28119</t>
  </si>
  <si>
    <t>25119</t>
  </si>
  <si>
    <t>28121</t>
  </si>
  <si>
    <t>25121</t>
  </si>
  <si>
    <t>28122</t>
  </si>
  <si>
    <t>25122</t>
  </si>
  <si>
    <t>25130</t>
  </si>
  <si>
    <t>핵반응기 및 증기발생기 제조업</t>
  </si>
  <si>
    <t>25911</t>
  </si>
  <si>
    <t>25912</t>
  </si>
  <si>
    <t>25913</t>
  </si>
  <si>
    <t>25921</t>
  </si>
  <si>
    <t>25922</t>
  </si>
  <si>
    <t>25923</t>
  </si>
  <si>
    <t>25924</t>
  </si>
  <si>
    <t>25929</t>
  </si>
  <si>
    <t>25931</t>
  </si>
  <si>
    <t>25932</t>
  </si>
  <si>
    <t>25933</t>
  </si>
  <si>
    <t>25934</t>
  </si>
  <si>
    <t>25941</t>
  </si>
  <si>
    <t>25943</t>
  </si>
  <si>
    <t>25942</t>
  </si>
  <si>
    <t>25991</t>
  </si>
  <si>
    <t>25992</t>
  </si>
  <si>
    <t>25993</t>
  </si>
  <si>
    <t>25994</t>
  </si>
  <si>
    <t>25995</t>
  </si>
  <si>
    <t>25999</t>
  </si>
  <si>
    <t>29111</t>
  </si>
  <si>
    <t>29119</t>
  </si>
  <si>
    <t>29120</t>
  </si>
  <si>
    <t>유압기기 제조업</t>
  </si>
  <si>
    <t>29131</t>
  </si>
  <si>
    <t>29132</t>
  </si>
  <si>
    <t>29133</t>
  </si>
  <si>
    <t>29141</t>
  </si>
  <si>
    <t>29142</t>
  </si>
  <si>
    <t>29150</t>
  </si>
  <si>
    <t>29250</t>
  </si>
  <si>
    <t>29161</t>
  </si>
  <si>
    <t>29162</t>
  </si>
  <si>
    <t>29163</t>
  </si>
  <si>
    <t>29169</t>
  </si>
  <si>
    <t>29171</t>
  </si>
  <si>
    <t>29172</t>
  </si>
  <si>
    <t>29173</t>
  </si>
  <si>
    <t>29174</t>
  </si>
  <si>
    <t>29175</t>
  </si>
  <si>
    <t>29176</t>
  </si>
  <si>
    <t>29191</t>
  </si>
  <si>
    <t>29192</t>
  </si>
  <si>
    <t>29194</t>
  </si>
  <si>
    <t>29199</t>
  </si>
  <si>
    <t>29221</t>
  </si>
  <si>
    <t>29222</t>
  </si>
  <si>
    <t>29223</t>
  </si>
  <si>
    <t>29291</t>
  </si>
  <si>
    <t>28909</t>
  </si>
  <si>
    <t>그외 기타 전기장비 제조업</t>
  </si>
  <si>
    <t>29292</t>
  </si>
  <si>
    <t>29195</t>
  </si>
  <si>
    <t>29299</t>
  </si>
  <si>
    <t>29229</t>
  </si>
  <si>
    <t>29210</t>
  </si>
  <si>
    <t>29230</t>
  </si>
  <si>
    <t>29241</t>
  </si>
  <si>
    <t>29242</t>
  </si>
  <si>
    <t>29269</t>
  </si>
  <si>
    <t>29261</t>
  </si>
  <si>
    <t>29271</t>
  </si>
  <si>
    <t>29272</t>
  </si>
  <si>
    <t>29293</t>
  </si>
  <si>
    <t>29294</t>
  </si>
  <si>
    <t>29280</t>
  </si>
  <si>
    <t>25200</t>
  </si>
  <si>
    <t>31310</t>
  </si>
  <si>
    <t>31910</t>
  </si>
  <si>
    <t>28511</t>
  </si>
  <si>
    <t>28512</t>
  </si>
  <si>
    <t>28519</t>
  </si>
  <si>
    <t>기타 가정용 전기기기 제조업</t>
  </si>
  <si>
    <t>주방용 전기기기 제조업</t>
  </si>
  <si>
    <t>28520</t>
  </si>
  <si>
    <t>26310</t>
  </si>
  <si>
    <t>26296</t>
  </si>
  <si>
    <t>29180</t>
  </si>
  <si>
    <t>사무용 기계 및 장비 제조업</t>
  </si>
  <si>
    <t>26295</t>
  </si>
  <si>
    <t>31201</t>
  </si>
  <si>
    <t>31202</t>
  </si>
  <si>
    <t>28302</t>
  </si>
  <si>
    <t>28301</t>
  </si>
  <si>
    <t>28303</t>
  </si>
  <si>
    <t>28201</t>
  </si>
  <si>
    <t>28202</t>
  </si>
  <si>
    <t>28410</t>
  </si>
  <si>
    <t>28421</t>
  </si>
  <si>
    <t>28422</t>
  </si>
  <si>
    <t>28423</t>
  </si>
  <si>
    <t>전시 및 광고용 조명장치 제조업</t>
  </si>
  <si>
    <t>28429</t>
  </si>
  <si>
    <t>30392</t>
  </si>
  <si>
    <t>31991</t>
  </si>
  <si>
    <t>26410</t>
  </si>
  <si>
    <t>28901</t>
  </si>
  <si>
    <t>그외 기타 분류안된 금속가공제품 제조업</t>
  </si>
  <si>
    <t>28902</t>
  </si>
  <si>
    <t>28903</t>
  </si>
  <si>
    <t>31999</t>
  </si>
  <si>
    <t>26120</t>
  </si>
  <si>
    <t>26110</t>
  </si>
  <si>
    <t>26291</t>
  </si>
  <si>
    <t>26222</t>
  </si>
  <si>
    <t>26292</t>
  </si>
  <si>
    <t>26293</t>
  </si>
  <si>
    <t>26294</t>
  </si>
  <si>
    <t>전자접속카드 제조업</t>
  </si>
  <si>
    <t>26299</t>
  </si>
  <si>
    <t>26421</t>
  </si>
  <si>
    <t>26422</t>
  </si>
  <si>
    <t>26429</t>
  </si>
  <si>
    <t>26511</t>
  </si>
  <si>
    <t>26519</t>
  </si>
  <si>
    <t>26521</t>
  </si>
  <si>
    <t>26529</t>
  </si>
  <si>
    <t>27192</t>
  </si>
  <si>
    <t>27193</t>
  </si>
  <si>
    <t>27214</t>
  </si>
  <si>
    <t>27215</t>
  </si>
  <si>
    <t>기타 측정, 시험, 항해 및 정밀기기 제조업</t>
  </si>
  <si>
    <t>27216</t>
  </si>
  <si>
    <t>27310</t>
  </si>
  <si>
    <t>광섬유 케이블 제조업</t>
  </si>
  <si>
    <t>33401</t>
  </si>
  <si>
    <t>27401</t>
  </si>
  <si>
    <t>33402</t>
  </si>
  <si>
    <t>27402</t>
  </si>
  <si>
    <t>30110</t>
  </si>
  <si>
    <t>30121</t>
  </si>
  <si>
    <t>30122</t>
  </si>
  <si>
    <t>30201</t>
  </si>
  <si>
    <t>30202</t>
  </si>
  <si>
    <t>30203</t>
  </si>
  <si>
    <t>30310</t>
  </si>
  <si>
    <t>30320</t>
  </si>
  <si>
    <t>30391</t>
  </si>
  <si>
    <t>30399</t>
  </si>
  <si>
    <t>35111</t>
  </si>
  <si>
    <t>31111</t>
  </si>
  <si>
    <t>35112</t>
  </si>
  <si>
    <t>31112</t>
  </si>
  <si>
    <t>35113</t>
  </si>
  <si>
    <t>31113</t>
  </si>
  <si>
    <t>31114</t>
  </si>
  <si>
    <t>35119</t>
  </si>
  <si>
    <t>31119</t>
  </si>
  <si>
    <t>35120</t>
  </si>
  <si>
    <t>31120</t>
  </si>
  <si>
    <t>31321</t>
  </si>
  <si>
    <t>31322</t>
  </si>
  <si>
    <t>31920</t>
  </si>
  <si>
    <t>32011</t>
  </si>
  <si>
    <t>32012</t>
  </si>
  <si>
    <t>32019</t>
  </si>
  <si>
    <t>32021</t>
  </si>
  <si>
    <t>32022</t>
  </si>
  <si>
    <t>32029</t>
  </si>
  <si>
    <t>32091</t>
  </si>
  <si>
    <t>32099</t>
  </si>
  <si>
    <t>33110</t>
  </si>
  <si>
    <t>33201</t>
  </si>
  <si>
    <t>33202</t>
  </si>
  <si>
    <t>33203</t>
  </si>
  <si>
    <t>33204</t>
  </si>
  <si>
    <t>33209</t>
  </si>
  <si>
    <t>33301</t>
  </si>
  <si>
    <t>1차철강</t>
    <phoneticPr fontId="4" type="noConversion"/>
  </si>
  <si>
    <t>29193</t>
    <phoneticPr fontId="4" type="noConversion"/>
  </si>
  <si>
    <t>중분류</t>
    <phoneticPr fontId="4" type="noConversion"/>
  </si>
  <si>
    <t>소분류</t>
    <phoneticPr fontId="4" type="noConversion"/>
  </si>
  <si>
    <t>세분류</t>
    <phoneticPr fontId="4" type="noConversion"/>
  </si>
  <si>
    <t>에너지
총조사</t>
    <phoneticPr fontId="4" type="noConversion"/>
  </si>
  <si>
    <t>항목</t>
    <phoneticPr fontId="4" type="noConversion"/>
  </si>
  <si>
    <t>항목</t>
    <phoneticPr fontId="5" type="noConversion"/>
  </si>
  <si>
    <t>세세분류  (KSIC-9)</t>
    <phoneticPr fontId="4" type="noConversion"/>
  </si>
  <si>
    <t>항목 설명</t>
    <phoneticPr fontId="5" type="noConversion"/>
  </si>
  <si>
    <t>채소작물 재배업</t>
  </si>
  <si>
    <t>화훼작물 재배업</t>
  </si>
  <si>
    <t>종자 및 묘목 생산업</t>
  </si>
  <si>
    <t>과실작물 재배업</t>
  </si>
  <si>
    <t>음료용 및 향신용 작물 재배업</t>
  </si>
  <si>
    <t>기타 작물 재배업</t>
  </si>
  <si>
    <t>콩나물 재배업</t>
  </si>
  <si>
    <t>기타 시설작물 재배업</t>
  </si>
  <si>
    <t>소 사육업</t>
  </si>
  <si>
    <t>젖소 사육업</t>
  </si>
  <si>
    <t>육우 사육업</t>
  </si>
  <si>
    <t>양돈업</t>
  </si>
  <si>
    <t>양계업</t>
  </si>
  <si>
    <t>기타 가금류 및 조류 사육업</t>
  </si>
  <si>
    <t>기타 축산업</t>
  </si>
  <si>
    <t>말 및 양 사육업</t>
  </si>
  <si>
    <t>그외 기타 축산업</t>
  </si>
  <si>
    <t>작물재배 및 축산 복합농업</t>
  </si>
  <si>
    <t>작물재배 지원 서비스업</t>
  </si>
  <si>
    <t>축산 관련 서비스업</t>
  </si>
  <si>
    <t>수렵 및 관련 서비스업</t>
  </si>
  <si>
    <t>영림업</t>
  </si>
  <si>
    <t>임업용 종묘 생산업</t>
  </si>
  <si>
    <t>육림업</t>
  </si>
  <si>
    <t>벌목업</t>
  </si>
  <si>
    <t>임업 관련 서비스업</t>
  </si>
  <si>
    <t>원양 어업</t>
  </si>
  <si>
    <t>연근해 어업</t>
  </si>
  <si>
    <t>내수면 어업</t>
  </si>
  <si>
    <t>양식 어업</t>
  </si>
  <si>
    <t>해면 양식 어업</t>
  </si>
  <si>
    <t>내수면 양식 어업</t>
  </si>
  <si>
    <t>수산물 부화 및 종묘 생산업</t>
  </si>
  <si>
    <t>어업 관련 서비스업</t>
  </si>
  <si>
    <t>채소,화훼 및 과실작 시설재배업</t>
    <phoneticPr fontId="4" type="noConversion"/>
  </si>
  <si>
    <t>01110</t>
    <phoneticPr fontId="4" type="noConversion"/>
  </si>
  <si>
    <t>01121</t>
    <phoneticPr fontId="4" type="noConversion"/>
  </si>
  <si>
    <t>01122</t>
    <phoneticPr fontId="4" type="noConversion"/>
  </si>
  <si>
    <t>01123</t>
    <phoneticPr fontId="4" type="noConversion"/>
  </si>
  <si>
    <t>01131</t>
    <phoneticPr fontId="4" type="noConversion"/>
  </si>
  <si>
    <t>01132</t>
    <phoneticPr fontId="4" type="noConversion"/>
  </si>
  <si>
    <t>01140</t>
    <phoneticPr fontId="4" type="noConversion"/>
  </si>
  <si>
    <t>01151</t>
    <phoneticPr fontId="4" type="noConversion"/>
  </si>
  <si>
    <t>01152</t>
    <phoneticPr fontId="4" type="noConversion"/>
  </si>
  <si>
    <t>01159</t>
    <phoneticPr fontId="4" type="noConversion"/>
  </si>
  <si>
    <t>01211</t>
    <phoneticPr fontId="4" type="noConversion"/>
  </si>
  <si>
    <t>01212</t>
    <phoneticPr fontId="4" type="noConversion"/>
  </si>
  <si>
    <t>01220</t>
    <phoneticPr fontId="4" type="noConversion"/>
  </si>
  <si>
    <t>01231</t>
    <phoneticPr fontId="4" type="noConversion"/>
  </si>
  <si>
    <t>01239</t>
    <phoneticPr fontId="4" type="noConversion"/>
  </si>
  <si>
    <t>01291</t>
    <phoneticPr fontId="4" type="noConversion"/>
  </si>
  <si>
    <t>01299</t>
    <phoneticPr fontId="4" type="noConversion"/>
  </si>
  <si>
    <t>01300</t>
    <phoneticPr fontId="4" type="noConversion"/>
  </si>
  <si>
    <t>01411</t>
    <phoneticPr fontId="4" type="noConversion"/>
  </si>
  <si>
    <t>01412</t>
    <phoneticPr fontId="4" type="noConversion"/>
  </si>
  <si>
    <t>02011</t>
    <phoneticPr fontId="4" type="noConversion"/>
  </si>
  <si>
    <t>02012</t>
    <phoneticPr fontId="4" type="noConversion"/>
  </si>
  <si>
    <t>02020</t>
    <phoneticPr fontId="4" type="noConversion"/>
  </si>
  <si>
    <t>03111</t>
    <phoneticPr fontId="4" type="noConversion"/>
  </si>
  <si>
    <t>03112</t>
    <phoneticPr fontId="4" type="noConversion"/>
  </si>
  <si>
    <t>03120</t>
    <phoneticPr fontId="4" type="noConversion"/>
  </si>
  <si>
    <t>03211</t>
    <phoneticPr fontId="4" type="noConversion"/>
  </si>
  <si>
    <t>03212</t>
    <phoneticPr fontId="4" type="noConversion"/>
  </si>
  <si>
    <t>03213</t>
    <phoneticPr fontId="4" type="noConversion"/>
  </si>
  <si>
    <t>03220</t>
    <phoneticPr fontId="4" type="noConversion"/>
  </si>
  <si>
    <t>0111</t>
    <phoneticPr fontId="4" type="noConversion"/>
  </si>
  <si>
    <t>곡물 및 기타 식량작물 재배업</t>
    <phoneticPr fontId="5" type="noConversion"/>
  </si>
  <si>
    <t>0112</t>
    <phoneticPr fontId="4" type="noConversion"/>
  </si>
  <si>
    <t>0113</t>
    <phoneticPr fontId="4" type="noConversion"/>
  </si>
  <si>
    <t>과실,음료향신용 작물재배업</t>
    <phoneticPr fontId="4" type="noConversion"/>
  </si>
  <si>
    <t>0114</t>
    <phoneticPr fontId="4" type="noConversion"/>
  </si>
  <si>
    <t>0115</t>
    <phoneticPr fontId="4" type="noConversion"/>
  </si>
  <si>
    <t>012</t>
    <phoneticPr fontId="4" type="noConversion"/>
  </si>
  <si>
    <t>축산업</t>
    <phoneticPr fontId="4" type="noConversion"/>
  </si>
  <si>
    <t>0122</t>
    <phoneticPr fontId="4" type="noConversion"/>
  </si>
  <si>
    <t>0121</t>
    <phoneticPr fontId="4" type="noConversion"/>
  </si>
  <si>
    <t>0123</t>
    <phoneticPr fontId="4" type="noConversion"/>
  </si>
  <si>
    <t>0129</t>
    <phoneticPr fontId="4" type="noConversion"/>
  </si>
  <si>
    <t>기타작물재배업</t>
    <phoneticPr fontId="4" type="noConversion"/>
  </si>
  <si>
    <t>채소,화훼작물및종묘 재배업</t>
    <phoneticPr fontId="4" type="noConversion"/>
  </si>
  <si>
    <t>곡물및기타식량작물 재배업</t>
    <phoneticPr fontId="5" type="noConversion"/>
  </si>
  <si>
    <t>시설작물재배업</t>
    <phoneticPr fontId="4" type="noConversion"/>
  </si>
  <si>
    <t>가금류조류사육업</t>
    <phoneticPr fontId="4" type="noConversion"/>
  </si>
  <si>
    <t>013</t>
    <phoneticPr fontId="4" type="noConversion"/>
  </si>
  <si>
    <t>0130</t>
    <phoneticPr fontId="4" type="noConversion"/>
  </si>
  <si>
    <t>작물재배 축산복합농업</t>
    <phoneticPr fontId="4" type="noConversion"/>
  </si>
  <si>
    <t>014</t>
    <phoneticPr fontId="4" type="noConversion"/>
  </si>
  <si>
    <t>작물재배 및 축산 관련 서비스업</t>
    <phoneticPr fontId="4" type="noConversion"/>
  </si>
  <si>
    <t>0141</t>
    <phoneticPr fontId="4" type="noConversion"/>
  </si>
  <si>
    <t>0142</t>
    <phoneticPr fontId="4" type="noConversion"/>
  </si>
  <si>
    <t>작물재배 관련 서비스업</t>
    <phoneticPr fontId="4" type="noConversion"/>
  </si>
  <si>
    <t>수렵 및 관련 서비스업</t>
    <phoneticPr fontId="4" type="noConversion"/>
  </si>
  <si>
    <t>015</t>
    <phoneticPr fontId="4" type="noConversion"/>
  </si>
  <si>
    <t>0150</t>
    <phoneticPr fontId="4" type="noConversion"/>
  </si>
  <si>
    <t>01500</t>
    <phoneticPr fontId="4" type="noConversion"/>
  </si>
  <si>
    <t>02</t>
    <phoneticPr fontId="4" type="noConversion"/>
  </si>
  <si>
    <t>임업</t>
    <phoneticPr fontId="4" type="noConversion"/>
  </si>
  <si>
    <t>020</t>
    <phoneticPr fontId="4" type="noConversion"/>
  </si>
  <si>
    <t>0201</t>
    <phoneticPr fontId="4" type="noConversion"/>
  </si>
  <si>
    <t>02013</t>
    <phoneticPr fontId="4" type="noConversion"/>
  </si>
  <si>
    <t>야생임산물채취업</t>
    <phoneticPr fontId="4" type="noConversion"/>
  </si>
  <si>
    <t>0202</t>
    <phoneticPr fontId="4" type="noConversion"/>
  </si>
  <si>
    <t>0203</t>
    <phoneticPr fontId="4" type="noConversion"/>
  </si>
  <si>
    <t>0312</t>
    <phoneticPr fontId="4" type="noConversion"/>
  </si>
  <si>
    <t>032</t>
    <phoneticPr fontId="4" type="noConversion"/>
  </si>
  <si>
    <t>양식어업 및 어업관련 서비스업</t>
    <phoneticPr fontId="4" type="noConversion"/>
  </si>
  <si>
    <t>0321</t>
    <phoneticPr fontId="4" type="noConversion"/>
  </si>
  <si>
    <t>0322</t>
    <phoneticPr fontId="4" type="noConversion"/>
  </si>
  <si>
    <t>어업관련서비스</t>
    <phoneticPr fontId="4" type="noConversion"/>
  </si>
  <si>
    <t>곡물 및 기타 식량작물 재배</t>
    <phoneticPr fontId="5" type="noConversion"/>
  </si>
  <si>
    <t>채소작물 재배</t>
    <phoneticPr fontId="4" type="noConversion"/>
  </si>
  <si>
    <t>화훼작물 재배</t>
    <phoneticPr fontId="4" type="noConversion"/>
  </si>
  <si>
    <t>종자 및 묘목 생산</t>
    <phoneticPr fontId="4" type="noConversion"/>
  </si>
  <si>
    <t>과실작물 재배</t>
    <phoneticPr fontId="4" type="noConversion"/>
  </si>
  <si>
    <t>음료용 및 향신용 작물 재배</t>
    <phoneticPr fontId="4" type="noConversion"/>
  </si>
  <si>
    <t>기타 작물 재배</t>
    <phoneticPr fontId="4" type="noConversion"/>
  </si>
  <si>
    <t>콩나물 재배</t>
    <phoneticPr fontId="4" type="noConversion"/>
  </si>
  <si>
    <t>채소,화훼 및 과실작 시설재배</t>
    <phoneticPr fontId="4" type="noConversion"/>
  </si>
  <si>
    <t>기타 시설작물 재배</t>
    <phoneticPr fontId="4" type="noConversion"/>
  </si>
  <si>
    <t>젖소 사육</t>
    <phoneticPr fontId="4" type="noConversion"/>
  </si>
  <si>
    <t>육우 사육</t>
    <phoneticPr fontId="4" type="noConversion"/>
  </si>
  <si>
    <t>양돈</t>
    <phoneticPr fontId="4" type="noConversion"/>
  </si>
  <si>
    <t>양계</t>
    <phoneticPr fontId="4" type="noConversion"/>
  </si>
  <si>
    <t>기타 가금류 및 조류 사육</t>
    <phoneticPr fontId="4" type="noConversion"/>
  </si>
  <si>
    <t>말 및 양 사육</t>
    <phoneticPr fontId="4" type="noConversion"/>
  </si>
  <si>
    <t>그외 기타 축산</t>
    <phoneticPr fontId="4" type="noConversion"/>
  </si>
  <si>
    <t>작물재배 지원 서비스</t>
    <phoneticPr fontId="4" type="noConversion"/>
  </si>
  <si>
    <t>농산물건조선별기타수확후서비스</t>
    <phoneticPr fontId="4" type="noConversion"/>
  </si>
  <si>
    <t>축산 관련 서비스</t>
    <phoneticPr fontId="4" type="noConversion"/>
  </si>
  <si>
    <t>수렵 및 관련 서비스</t>
    <phoneticPr fontId="4" type="noConversion"/>
  </si>
  <si>
    <t>임업용 종묘 생산</t>
    <phoneticPr fontId="4" type="noConversion"/>
  </si>
  <si>
    <t>육림</t>
    <phoneticPr fontId="4" type="noConversion"/>
  </si>
  <si>
    <t>야생임산물채취</t>
    <phoneticPr fontId="4" type="noConversion"/>
  </si>
  <si>
    <t>벌목</t>
    <phoneticPr fontId="4" type="noConversion"/>
  </si>
  <si>
    <t>임업 관련 서비스</t>
    <phoneticPr fontId="4" type="noConversion"/>
  </si>
  <si>
    <t>수산물 부화 및 종묘 생산</t>
    <phoneticPr fontId="4" type="noConversion"/>
  </si>
  <si>
    <t>어업 관련 서비스</t>
    <phoneticPr fontId="4" type="noConversion"/>
  </si>
  <si>
    <t>우라늄 및 토륨 채굴지원 관련서비스</t>
    <phoneticPr fontId="5" type="noConversion"/>
  </si>
  <si>
    <t>화학용및비료원료용광물광업</t>
    <phoneticPr fontId="5" type="noConversion"/>
  </si>
  <si>
    <t>원유천연가스채굴서비스업</t>
    <phoneticPr fontId="5" type="noConversion"/>
  </si>
  <si>
    <t>고령토및기타점토채굴 지원 서비스</t>
    <phoneticPr fontId="5" type="noConversion"/>
  </si>
  <si>
    <t>가금류제외기타육지동물고기가공</t>
    <phoneticPr fontId="5" type="noConversion"/>
  </si>
  <si>
    <t>기타 수산동물 가공및저장처리업</t>
    <phoneticPr fontId="5" type="noConversion"/>
  </si>
  <si>
    <t>기타과실·채소 가공및저장처리업</t>
    <phoneticPr fontId="5" type="noConversion"/>
  </si>
  <si>
    <t>기타과실·채소 가공및저장처리업</t>
    <phoneticPr fontId="5" type="noConversion"/>
  </si>
  <si>
    <t>기타과실·채소가공및저장처리업</t>
    <phoneticPr fontId="5" type="noConversion"/>
  </si>
  <si>
    <t>액상시유및기타낙농제품 제조업</t>
    <phoneticPr fontId="5" type="noConversion"/>
  </si>
  <si>
    <t>아이스크림및기타식용빙과류제조</t>
    <phoneticPr fontId="5" type="noConversion"/>
  </si>
  <si>
    <t>면류, 마카로니및유사식품 제조업</t>
    <phoneticPr fontId="5" type="noConversion"/>
  </si>
  <si>
    <t>면류마카로니유사식품제조업</t>
    <phoneticPr fontId="5" type="noConversion"/>
  </si>
  <si>
    <t>도시락식사용 조리식품 제조업</t>
    <phoneticPr fontId="5" type="noConversion"/>
  </si>
  <si>
    <t>그외식료품제조(건강기능성식 제외)</t>
    <phoneticPr fontId="5" type="noConversion"/>
  </si>
  <si>
    <t>기타섬유제품염색정리마무리가공</t>
    <phoneticPr fontId="5" type="noConversion"/>
  </si>
  <si>
    <t>카펫마루덮개유사제품 제조업</t>
    <phoneticPr fontId="4" type="noConversion"/>
  </si>
  <si>
    <t>카펫, 마루덮개 및 유사제품 제조업</t>
    <phoneticPr fontId="4" type="noConversion"/>
  </si>
  <si>
    <t>그외기타분류안된섬유제품제조업</t>
    <phoneticPr fontId="5" type="noConversion"/>
  </si>
  <si>
    <t>인조모피및인조모피제품제조업</t>
    <phoneticPr fontId="5" type="noConversion"/>
  </si>
  <si>
    <t>가방기타 보호용 케이스 제조업</t>
    <phoneticPr fontId="5" type="noConversion"/>
  </si>
  <si>
    <t>크라프트지 및 상자용판지제조업</t>
    <phoneticPr fontId="5" type="noConversion"/>
  </si>
  <si>
    <t>그외기타종이및판지 제품 제조업</t>
    <phoneticPr fontId="5" type="noConversion"/>
  </si>
  <si>
    <t>그외기타종이및판지제품 제조업</t>
    <phoneticPr fontId="5" type="noConversion"/>
  </si>
  <si>
    <t>가공 및 재생플라스틱원료생산업</t>
    <phoneticPr fontId="4" type="noConversion"/>
  </si>
  <si>
    <t>그외기타분류안된화학제품제조업</t>
    <phoneticPr fontId="5" type="noConversion"/>
  </si>
  <si>
    <t>의약용 화합물및항생물질 제조업</t>
    <phoneticPr fontId="5" type="noConversion"/>
  </si>
  <si>
    <t>라이터,연소물및흡연용품제조업</t>
    <phoneticPr fontId="5" type="noConversion"/>
  </si>
  <si>
    <t>라이터연소물흡연용품제조(성냥제외)</t>
    <phoneticPr fontId="5" type="noConversion"/>
  </si>
  <si>
    <t>그외기타분류되지않은제품제조업</t>
    <phoneticPr fontId="5" type="noConversion"/>
  </si>
  <si>
    <t>원자력수력화력제외한 기타발전</t>
    <phoneticPr fontId="5" type="noConversion"/>
  </si>
  <si>
    <t>체조육상체력단련용장비제조업</t>
    <phoneticPr fontId="5" type="noConversion"/>
  </si>
  <si>
    <t>주방용음식점용목재가구제조업</t>
    <phoneticPr fontId="5" type="noConversion"/>
  </si>
  <si>
    <t>철도차량부품및관련장치물제조업</t>
    <phoneticPr fontId="5" type="noConversion"/>
  </si>
  <si>
    <t>그외기타특수목적용기계제조업</t>
    <phoneticPr fontId="5" type="noConversion"/>
  </si>
  <si>
    <t>평판디스플레이제조용기계제조업</t>
    <phoneticPr fontId="5" type="noConversion"/>
  </si>
  <si>
    <t>음·식료품및담배가공기계제조업</t>
    <phoneticPr fontId="5" type="noConversion"/>
  </si>
  <si>
    <t>금속주조및기타야금용기계제조업</t>
    <phoneticPr fontId="5" type="noConversion"/>
  </si>
  <si>
    <t>토목공사및유사용기계장비제조업</t>
    <phoneticPr fontId="5" type="noConversion"/>
  </si>
  <si>
    <t>그외기타일반목적용기계 제조업</t>
    <phoneticPr fontId="5" type="noConversion"/>
  </si>
  <si>
    <t>그외기타일반목적용기계제조업</t>
    <phoneticPr fontId="4" type="noConversion"/>
  </si>
  <si>
    <t>용접기제외그외기목적 기계제조</t>
    <phoneticPr fontId="5" type="noConversion"/>
  </si>
  <si>
    <t>산업용오븐,노및노용버너제조업</t>
    <phoneticPr fontId="5" type="noConversion"/>
  </si>
  <si>
    <t>전기용탄소제품및절연제품제조업</t>
    <phoneticPr fontId="5" type="noConversion"/>
  </si>
  <si>
    <t>절연코드세트및기타도체제조업</t>
    <phoneticPr fontId="4" type="noConversion"/>
  </si>
  <si>
    <t>기타발전기및전기변환장치제조업</t>
    <phoneticPr fontId="5" type="noConversion"/>
  </si>
  <si>
    <t>사진기 영사기및관련장비제조업</t>
    <phoneticPr fontId="5" type="noConversion"/>
  </si>
  <si>
    <t>물질검사, 측정및분석기구제조업</t>
    <phoneticPr fontId="5" type="noConversion"/>
  </si>
  <si>
    <t>전자기측정 시험및분석기구제조업</t>
    <phoneticPr fontId="5" type="noConversion"/>
  </si>
  <si>
    <t>항행용무선기기및측량기구제조업</t>
    <phoneticPr fontId="5" type="noConversion"/>
  </si>
  <si>
    <t>알루미늄 제련, 정련및합금제조업</t>
    <phoneticPr fontId="5" type="noConversion"/>
  </si>
  <si>
    <t>연및아연제련,정련및합금제조업</t>
    <phoneticPr fontId="5" type="noConversion"/>
  </si>
  <si>
    <t>기타비철금속제련정련합금제조</t>
    <phoneticPr fontId="5" type="noConversion"/>
  </si>
  <si>
    <t>기타비철금속제련정련및합금제조</t>
    <phoneticPr fontId="5" type="noConversion"/>
  </si>
  <si>
    <t>기타비철금속제련정련합금제조업</t>
    <phoneticPr fontId="5" type="noConversion"/>
  </si>
  <si>
    <t>타일및유사비내화요업제품제조업</t>
    <phoneticPr fontId="5" type="noConversion"/>
  </si>
  <si>
    <t>기타구조용비내화요업제품제조업</t>
    <phoneticPr fontId="5" type="noConversion"/>
  </si>
  <si>
    <t>플라스틱 선, 봉,관 및호스제조업</t>
    <phoneticPr fontId="5" type="noConversion"/>
  </si>
  <si>
    <t>사진용화학제품감광재료제조업</t>
    <phoneticPr fontId="5" type="noConversion"/>
  </si>
  <si>
    <t>식품 위생용종이상자용기제조업</t>
    <phoneticPr fontId="5" type="noConversion"/>
  </si>
  <si>
    <t>목재 깔판류 및기타적재판제조업</t>
    <phoneticPr fontId="5" type="noConversion"/>
  </si>
  <si>
    <t>근무복 작업복및유사의복제조업</t>
    <phoneticPr fontId="5" type="noConversion"/>
  </si>
  <si>
    <t>농림어업</t>
    <phoneticPr fontId="4" type="noConversion"/>
  </si>
  <si>
    <t>산업용 송풍기배기장치 제조업</t>
    <phoneticPr fontId="5" type="noConversion"/>
  </si>
  <si>
    <t>산업용 오븐,노및노 버너 제조업</t>
    <phoneticPr fontId="5" type="noConversion"/>
  </si>
  <si>
    <t>기기자동측정및제어장치제조업</t>
    <phoneticPr fontId="5" type="noConversion"/>
  </si>
  <si>
    <t>정형외과용신체보정용기기제조업</t>
    <phoneticPr fontId="5" type="noConversion"/>
  </si>
  <si>
    <t>유선통신장 제조(중앙통제실송신용침입 화재경보용시스템제조제외)</t>
    <phoneticPr fontId="5" type="noConversion"/>
  </si>
  <si>
    <t>알루미늄압연압출연신제품제조업</t>
    <phoneticPr fontId="5" type="noConversion"/>
  </si>
  <si>
    <t>기타비철금압연압출연신제품제조</t>
    <phoneticPr fontId="5" type="noConversion"/>
  </si>
  <si>
    <t>우라늄토륨광업</t>
    <phoneticPr fontId="5" type="noConversion"/>
  </si>
  <si>
    <t>그외기타비금속광물채취채굴서비스</t>
    <phoneticPr fontId="5" type="noConversion"/>
  </si>
  <si>
    <t>양말류제외편조의복액세서리제조</t>
    <phoneticPr fontId="5" type="noConversion"/>
  </si>
  <si>
    <t>무기안료및기타금속산화물제조업</t>
    <phoneticPr fontId="5" type="noConversion"/>
  </si>
  <si>
    <t>그외고무제품제 (고무 자석제조제외)</t>
    <phoneticPr fontId="5" type="noConversion"/>
  </si>
  <si>
    <t>절단가공제품이외기타 철강제품 제조</t>
    <phoneticPr fontId="5" type="noConversion"/>
  </si>
  <si>
    <t>플라즈마및기타평판디스플레이 제조</t>
    <phoneticPr fontId="5" type="noConversion"/>
  </si>
  <si>
    <t>플라즈마기타평판디스플레이제조</t>
    <phoneticPr fontId="5" type="noConversion"/>
  </si>
  <si>
    <t>초음파세척기(실험실용,치과용외)제조</t>
    <phoneticPr fontId="5" type="noConversion"/>
  </si>
  <si>
    <t>컨베이어 및유사연속식이동장치 제조</t>
    <phoneticPr fontId="5" type="noConversion"/>
  </si>
  <si>
    <t>농림용도별</t>
    <phoneticPr fontId="4" type="noConversion"/>
  </si>
  <si>
    <t>어업용도별</t>
    <phoneticPr fontId="4" type="noConversion"/>
  </si>
  <si>
    <t>석탄광업</t>
    <phoneticPr fontId="4" type="noConversion"/>
  </si>
  <si>
    <t>금속광업</t>
    <phoneticPr fontId="4" type="noConversion"/>
  </si>
  <si>
    <t>광업 지원 서비스업</t>
    <phoneticPr fontId="5" type="noConversion"/>
  </si>
  <si>
    <t>광업서비스</t>
    <phoneticPr fontId="4" type="noConversion"/>
  </si>
  <si>
    <t>식료품</t>
    <phoneticPr fontId="4" type="noConversion"/>
  </si>
  <si>
    <t>음료제조</t>
    <phoneticPr fontId="4" type="noConversion"/>
  </si>
  <si>
    <t>담배제조</t>
    <phoneticPr fontId="4" type="noConversion"/>
  </si>
  <si>
    <t>섬유제조</t>
    <phoneticPr fontId="4" type="noConversion"/>
  </si>
  <si>
    <t>의복엑사서리</t>
    <phoneticPr fontId="4" type="noConversion"/>
  </si>
  <si>
    <t>가죽가방제조</t>
    <phoneticPr fontId="4" type="noConversion"/>
  </si>
  <si>
    <t>목재나무</t>
    <phoneticPr fontId="4" type="noConversion"/>
  </si>
  <si>
    <t>펄프종이</t>
    <phoneticPr fontId="4" type="noConversion"/>
  </si>
  <si>
    <t>인쇄기록</t>
    <phoneticPr fontId="4" type="noConversion"/>
  </si>
  <si>
    <t>코크스연탄</t>
    <phoneticPr fontId="4" type="noConversion"/>
  </si>
  <si>
    <t>석유정제</t>
    <phoneticPr fontId="4" type="noConversion"/>
  </si>
  <si>
    <t>고무플라스틱</t>
    <phoneticPr fontId="4" type="noConversion"/>
  </si>
  <si>
    <t>기초화학</t>
    <phoneticPr fontId="4" type="noConversion"/>
  </si>
  <si>
    <t>비료질소</t>
    <phoneticPr fontId="4" type="noConversion"/>
  </si>
  <si>
    <t>기타화학</t>
    <phoneticPr fontId="4" type="noConversion"/>
  </si>
  <si>
    <t>화섬</t>
    <phoneticPr fontId="4" type="noConversion"/>
  </si>
  <si>
    <t>기초의약</t>
    <phoneticPr fontId="4" type="noConversion"/>
  </si>
  <si>
    <t>의약제조</t>
    <phoneticPr fontId="4" type="noConversion"/>
  </si>
  <si>
    <t>의료용품</t>
    <phoneticPr fontId="4" type="noConversion"/>
  </si>
  <si>
    <t>유리 및 유리</t>
    <phoneticPr fontId="4" type="noConversion"/>
  </si>
  <si>
    <t>도자기 및 기타 요업제품 제조업</t>
    <phoneticPr fontId="5" type="noConversion"/>
  </si>
  <si>
    <t>도자기</t>
  </si>
  <si>
    <t>기타 비금속 광물제품 제조업</t>
    <phoneticPr fontId="4" type="noConversion"/>
  </si>
  <si>
    <t>기타 비금속</t>
    <phoneticPr fontId="4" type="noConversion"/>
  </si>
  <si>
    <t>시멘트, 석회, 플라스터 및 그 제품 제조업</t>
    <phoneticPr fontId="4" type="noConversion"/>
  </si>
  <si>
    <t>시멘트</t>
    <phoneticPr fontId="4" type="noConversion"/>
  </si>
  <si>
    <t>1차 철강 제조업</t>
    <phoneticPr fontId="5" type="noConversion"/>
  </si>
  <si>
    <t>1차 철강</t>
    <phoneticPr fontId="4" type="noConversion"/>
  </si>
  <si>
    <t>1차 비철금속 제조업</t>
    <phoneticPr fontId="5" type="noConversion"/>
  </si>
  <si>
    <t>1차비철금속</t>
    <phoneticPr fontId="4" type="noConversion"/>
  </si>
  <si>
    <t>금속 주조업</t>
    <phoneticPr fontId="5" type="noConversion"/>
  </si>
  <si>
    <t>금속 주조업</t>
    <phoneticPr fontId="4" type="noConversion"/>
  </si>
  <si>
    <t>금속가공제품 제조업;기계 및 가구 제외</t>
    <phoneticPr fontId="5" type="noConversion"/>
  </si>
  <si>
    <t>금속가공제품</t>
    <phoneticPr fontId="4" type="noConversion"/>
  </si>
  <si>
    <t>전자부품, 컴퓨터, 영상, 음향 및 통신장비 제조업</t>
    <phoneticPr fontId="5" type="noConversion"/>
  </si>
  <si>
    <t>전자부품영상</t>
    <phoneticPr fontId="4" type="noConversion"/>
  </si>
  <si>
    <t>의료, 정밀, 광학기기 및 시계 제조업</t>
    <phoneticPr fontId="5" type="noConversion"/>
  </si>
  <si>
    <t>의료, 정밀</t>
    <phoneticPr fontId="4" type="noConversion"/>
  </si>
  <si>
    <t>전기장비 제조업</t>
    <phoneticPr fontId="5" type="noConversion"/>
  </si>
  <si>
    <t>전기장비</t>
    <phoneticPr fontId="4" type="noConversion"/>
  </si>
  <si>
    <t>기타 전기장비 제조업</t>
    <phoneticPr fontId="5" type="noConversion"/>
  </si>
  <si>
    <t>기타장비업</t>
    <phoneticPr fontId="4" type="noConversion"/>
  </si>
  <si>
    <t>자동차 및 트레일러 제조업</t>
    <phoneticPr fontId="5" type="noConversion"/>
  </si>
  <si>
    <t>자동차트레일</t>
    <phoneticPr fontId="4" type="noConversion"/>
  </si>
  <si>
    <t>기타 운송장비 제조업</t>
    <phoneticPr fontId="5" type="noConversion"/>
  </si>
  <si>
    <t>기타 운송</t>
    <phoneticPr fontId="4" type="noConversion"/>
  </si>
  <si>
    <t>가구 제조업</t>
    <phoneticPr fontId="5" type="noConversion"/>
  </si>
  <si>
    <t>가구 제조</t>
    <phoneticPr fontId="4" type="noConversion"/>
  </si>
  <si>
    <t>간판광고제조업</t>
    <phoneticPr fontId="5" type="noConversion"/>
  </si>
  <si>
    <t>사무회화용품</t>
    <phoneticPr fontId="5" type="noConversion"/>
  </si>
  <si>
    <t>모터사이클제조</t>
    <phoneticPr fontId="5" type="noConversion"/>
  </si>
  <si>
    <t>비철금속기타항해용선박건조업</t>
    <phoneticPr fontId="5" type="noConversion"/>
  </si>
  <si>
    <t>화물및 특수목적용 자동차 제조업</t>
    <phoneticPr fontId="5" type="noConversion"/>
  </si>
  <si>
    <t>승용차기타여객용자동차제조업</t>
    <phoneticPr fontId="5" type="noConversion"/>
  </si>
  <si>
    <t>자동차엔진제조</t>
    <phoneticPr fontId="5" type="noConversion"/>
  </si>
  <si>
    <t>산업용로봇제조</t>
    <phoneticPr fontId="5" type="noConversion"/>
  </si>
  <si>
    <t>증류기,열교환기가스발생기제조</t>
    <phoneticPr fontId="5" type="noConversion"/>
  </si>
  <si>
    <t>기타가정용전기기기중주방용기기제조</t>
    <phoneticPr fontId="5" type="noConversion"/>
  </si>
  <si>
    <t>가정용전열기기중주방용기기 제조</t>
    <phoneticPr fontId="5" type="noConversion"/>
  </si>
  <si>
    <t>전구램프제조업</t>
    <phoneticPr fontId="5" type="noConversion"/>
  </si>
  <si>
    <t>전기회로개폐보호접속장치제조업</t>
    <phoneticPr fontId="5" type="noConversion"/>
  </si>
  <si>
    <t>농업</t>
    <phoneticPr fontId="4" type="noConversion"/>
  </si>
  <si>
    <t>011</t>
    <phoneticPr fontId="4" type="noConversion"/>
  </si>
  <si>
    <t>작물재배업</t>
    <phoneticPr fontId="4" type="noConversion"/>
  </si>
  <si>
    <t>01</t>
    <phoneticPr fontId="4" type="noConversion"/>
  </si>
  <si>
    <t>03</t>
    <phoneticPr fontId="4" type="noConversion"/>
  </si>
  <si>
    <t>031</t>
    <phoneticPr fontId="4" type="noConversion"/>
  </si>
  <si>
    <t>0311</t>
    <phoneticPr fontId="4" type="noConversion"/>
  </si>
  <si>
    <t>해면어업</t>
    <phoneticPr fontId="4" type="noConversion"/>
  </si>
  <si>
    <t>어업</t>
    <phoneticPr fontId="4" type="noConversion"/>
  </si>
  <si>
    <t>어로어업</t>
    <phoneticPr fontId="4" type="noConversion"/>
  </si>
  <si>
    <t>원유 및 천연가스 채굴업</t>
    <phoneticPr fontId="5" type="noConversion"/>
  </si>
  <si>
    <t>원유 및 천연가스 채굴</t>
    <phoneticPr fontId="4" type="noConversion"/>
  </si>
  <si>
    <t>비철금속광업</t>
    <phoneticPr fontId="5" type="noConversion"/>
  </si>
  <si>
    <t>식료품제조업</t>
    <phoneticPr fontId="5" type="noConversion"/>
  </si>
  <si>
    <t>전분및당류제조업</t>
    <phoneticPr fontId="5" type="noConversion"/>
  </si>
  <si>
    <t>KIET78</t>
    <phoneticPr fontId="4" type="noConversion"/>
  </si>
  <si>
    <t>SNA81</t>
    <phoneticPr fontId="4" type="noConversion"/>
  </si>
  <si>
    <t>대분류</t>
    <phoneticPr fontId="4" type="noConversion"/>
  </si>
  <si>
    <t>농업, 임업 및 어업</t>
    <phoneticPr fontId="4" type="noConversion"/>
  </si>
  <si>
    <t>A</t>
    <phoneticPr fontId="4" type="noConversion"/>
  </si>
  <si>
    <t>광업</t>
    <phoneticPr fontId="5" type="noConversion"/>
  </si>
  <si>
    <t>B</t>
    <phoneticPr fontId="4" type="noConversion"/>
  </si>
  <si>
    <t>제조업</t>
    <phoneticPr fontId="5" type="noConversion"/>
  </si>
  <si>
    <t>C</t>
    <phoneticPr fontId="5" type="noConversion"/>
  </si>
  <si>
    <t>D</t>
    <phoneticPr fontId="5" type="noConversion"/>
  </si>
  <si>
    <t>전기, 가스, 증기 및 수도사업</t>
    <phoneticPr fontId="5" type="noConversion"/>
  </si>
  <si>
    <t>작물</t>
  </si>
  <si>
    <t>축산물</t>
  </si>
  <si>
    <t>임산물</t>
  </si>
  <si>
    <t>수산물</t>
  </si>
  <si>
    <t>농림어업서비스업</t>
  </si>
  <si>
    <t>석탄</t>
  </si>
  <si>
    <t>원유및천연가스</t>
  </si>
  <si>
    <t>금속광석</t>
  </si>
  <si>
    <t>비금속광석</t>
  </si>
  <si>
    <t>식료품</t>
  </si>
  <si>
    <t>음료품</t>
  </si>
  <si>
    <t>담배</t>
  </si>
  <si>
    <t>섬유사및직물</t>
  </si>
  <si>
    <t>의복및섬유제품</t>
  </si>
  <si>
    <t>가죽제품</t>
  </si>
  <si>
    <t>목재및목제품</t>
  </si>
  <si>
    <t>펄프및종이제품</t>
  </si>
  <si>
    <t>인쇄및복제</t>
  </si>
  <si>
    <t>석유및석탄제품</t>
  </si>
  <si>
    <t>기초화학제품</t>
  </si>
  <si>
    <t>합성수지및합성고무</t>
  </si>
  <si>
    <t>화학섬유</t>
  </si>
  <si>
    <t>비료및농약</t>
  </si>
  <si>
    <t>의약품및화장품</t>
  </si>
  <si>
    <t>기타화학제품</t>
  </si>
  <si>
    <t>고무및플라스틱제품</t>
  </si>
  <si>
    <t>유리및유리제품</t>
  </si>
  <si>
    <t>도자기및점토제품</t>
  </si>
  <si>
    <t>기타비금속광물제품</t>
  </si>
  <si>
    <t>철강</t>
  </si>
  <si>
    <t>비철금속제품</t>
  </si>
  <si>
    <t>금속제품</t>
  </si>
  <si>
    <t>일반산업기계</t>
  </si>
  <si>
    <t>특수산업기계</t>
  </si>
  <si>
    <t>가정용전기기기</t>
  </si>
  <si>
    <t>컴퓨터및사무기기</t>
  </si>
  <si>
    <t>전기기계및장치</t>
  </si>
  <si>
    <t>반도체및전자부품</t>
  </si>
  <si>
    <t>정밀기기</t>
  </si>
  <si>
    <t>자동차</t>
  </si>
  <si>
    <t>선박</t>
  </si>
  <si>
    <t>기타수송장비</t>
  </si>
  <si>
    <t>가구및기타제조업제품</t>
  </si>
  <si>
    <t>전력</t>
  </si>
  <si>
    <t>가스,증기및온수공급업</t>
  </si>
  <si>
    <t>작물</t>
    <phoneticPr fontId="4" type="noConversion"/>
  </si>
  <si>
    <t>축산물</t>
    <phoneticPr fontId="4" type="noConversion"/>
  </si>
  <si>
    <t>농림어업서비스</t>
    <phoneticPr fontId="4" type="noConversion"/>
  </si>
  <si>
    <t>임산물</t>
    <phoneticPr fontId="4" type="noConversion"/>
  </si>
  <si>
    <t>수산물</t>
    <phoneticPr fontId="4" type="noConversion"/>
  </si>
  <si>
    <t>석탄</t>
    <phoneticPr fontId="4" type="noConversion"/>
  </si>
  <si>
    <t>원유 및 천연가스</t>
    <phoneticPr fontId="4" type="noConversion"/>
  </si>
  <si>
    <t>금속광석</t>
    <phoneticPr fontId="4" type="noConversion"/>
  </si>
  <si>
    <t>비금속광석</t>
    <phoneticPr fontId="4" type="noConversion"/>
  </si>
  <si>
    <t>축산물</t>
    <phoneticPr fontId="4" type="noConversion"/>
  </si>
  <si>
    <t>식료품</t>
    <phoneticPr fontId="4" type="noConversion"/>
  </si>
  <si>
    <t>음료품</t>
    <phoneticPr fontId="4" type="noConversion"/>
  </si>
  <si>
    <t>담배</t>
    <phoneticPr fontId="4" type="noConversion"/>
  </si>
  <si>
    <t>섬유</t>
    <phoneticPr fontId="4" type="noConversion"/>
  </si>
  <si>
    <t>의복</t>
    <phoneticPr fontId="4" type="noConversion"/>
  </si>
  <si>
    <t>가죽, 모피, 신발</t>
    <phoneticPr fontId="4" type="noConversion"/>
  </si>
  <si>
    <t>목재 및 나무제품</t>
    <phoneticPr fontId="4" type="noConversion"/>
  </si>
  <si>
    <t>펄프 및 종이</t>
    <phoneticPr fontId="4" type="noConversion"/>
  </si>
  <si>
    <t>인쇄 및 복제</t>
    <phoneticPr fontId="4" type="noConversion"/>
  </si>
  <si>
    <t>석유 및 석탄제품</t>
    <phoneticPr fontId="4" type="noConversion"/>
  </si>
  <si>
    <t>기초화학제품</t>
    <phoneticPr fontId="4" type="noConversion"/>
  </si>
  <si>
    <t>비료및농약</t>
    <phoneticPr fontId="4" type="noConversion"/>
  </si>
  <si>
    <t>합성수지및합성고무</t>
    <phoneticPr fontId="4" type="noConversion"/>
  </si>
  <si>
    <t>의약품</t>
    <phoneticPr fontId="4" type="noConversion"/>
  </si>
  <si>
    <t>화학섬유</t>
    <phoneticPr fontId="4" type="noConversion"/>
  </si>
  <si>
    <t>기타화학제품</t>
    <phoneticPr fontId="4" type="noConversion"/>
  </si>
  <si>
    <t>화장품</t>
    <phoneticPr fontId="4" type="noConversion"/>
  </si>
  <si>
    <t>비료및농약</t>
    <phoneticPr fontId="4" type="noConversion"/>
  </si>
  <si>
    <t>고무, 플라스틱제품</t>
    <phoneticPr fontId="4" type="noConversion"/>
  </si>
  <si>
    <t>유리 및 유리제품</t>
    <phoneticPr fontId="4" type="noConversion"/>
  </si>
  <si>
    <t>도기 및 자기제품</t>
    <phoneticPr fontId="4" type="noConversion"/>
  </si>
  <si>
    <t>기타비금속광물제품</t>
    <phoneticPr fontId="4" type="noConversion"/>
  </si>
  <si>
    <t>철강</t>
    <phoneticPr fontId="4" type="noConversion"/>
  </si>
  <si>
    <t>비철금속제품</t>
    <phoneticPr fontId="4" type="noConversion"/>
  </si>
  <si>
    <t>금속제품</t>
    <phoneticPr fontId="4" type="noConversion"/>
  </si>
  <si>
    <t>반도체</t>
    <phoneticPr fontId="4" type="noConversion"/>
  </si>
  <si>
    <t>디스플레이</t>
    <phoneticPr fontId="4" type="noConversion"/>
  </si>
  <si>
    <t>기타전자부품</t>
    <phoneticPr fontId="4" type="noConversion"/>
  </si>
  <si>
    <t>컴퓨터 및 사무기기</t>
    <phoneticPr fontId="4" type="noConversion"/>
  </si>
  <si>
    <t>가전</t>
    <phoneticPr fontId="4" type="noConversion"/>
  </si>
  <si>
    <t>방송, 통신기기</t>
    <phoneticPr fontId="4" type="noConversion"/>
  </si>
  <si>
    <t>의료기기</t>
    <phoneticPr fontId="4" type="noConversion"/>
  </si>
  <si>
    <t>정밀기기</t>
    <phoneticPr fontId="4" type="noConversion"/>
  </si>
  <si>
    <t>전기기계 및 장치</t>
    <phoneticPr fontId="4" type="noConversion"/>
  </si>
  <si>
    <t>가전</t>
    <phoneticPr fontId="4" type="noConversion"/>
  </si>
  <si>
    <t>일반산업용기계</t>
    <phoneticPr fontId="4" type="noConversion"/>
  </si>
  <si>
    <t>특수산업용기계</t>
    <phoneticPr fontId="4" type="noConversion"/>
  </si>
  <si>
    <t>자동차</t>
    <phoneticPr fontId="4" type="noConversion"/>
  </si>
  <si>
    <t>조선</t>
    <phoneticPr fontId="4" type="noConversion"/>
  </si>
  <si>
    <t>철도</t>
    <phoneticPr fontId="4" type="noConversion"/>
  </si>
  <si>
    <t>항공기</t>
    <phoneticPr fontId="4" type="noConversion"/>
  </si>
  <si>
    <t>기타수송기계</t>
    <phoneticPr fontId="4" type="noConversion"/>
  </si>
  <si>
    <t>가구, 기타제조업제품</t>
    <phoneticPr fontId="4" type="noConversion"/>
  </si>
  <si>
    <t>전력</t>
    <phoneticPr fontId="4" type="noConversion"/>
  </si>
  <si>
    <t>가스, 증기, 수도</t>
    <phoneticPr fontId="4" type="noConversion"/>
  </si>
  <si>
    <t>의약품및화장품</t>
    <phoneticPr fontId="4" type="noConversion"/>
  </si>
  <si>
    <t>정밀기기</t>
    <phoneticPr fontId="4" type="noConversion"/>
  </si>
  <si>
    <t>기타수송장비</t>
    <phoneticPr fontId="4" type="noConversion"/>
  </si>
  <si>
    <t>영상,음향및통신기기</t>
    <phoneticPr fontId="4" type="noConversion"/>
  </si>
  <si>
    <t>수도</t>
    <phoneticPr fontId="4" type="noConversion"/>
  </si>
  <si>
    <t>천연가스</t>
  </si>
  <si>
    <t>도시가스</t>
  </si>
  <si>
    <t>수  력</t>
  </si>
  <si>
    <t>원자력</t>
  </si>
  <si>
    <t>전  력</t>
  </si>
  <si>
    <t>열</t>
  </si>
  <si>
    <t>신재생</t>
  </si>
  <si>
    <t>합  계</t>
  </si>
  <si>
    <t>무 연 탄</t>
  </si>
  <si>
    <t>유 연 탄</t>
  </si>
  <si>
    <t>에너지유</t>
  </si>
  <si>
    <t>L P G</t>
  </si>
  <si>
    <t>비에너지</t>
  </si>
  <si>
    <t>국내탄</t>
  </si>
  <si>
    <t>수입탄</t>
  </si>
  <si>
    <t>원료탄</t>
  </si>
  <si>
    <t xml:space="preserve">연료탄 </t>
  </si>
  <si>
    <t>휘발유</t>
  </si>
  <si>
    <t>등   유</t>
  </si>
  <si>
    <t>경   유</t>
  </si>
  <si>
    <t>경질중유</t>
  </si>
  <si>
    <t>중  유</t>
  </si>
  <si>
    <t>중질중유</t>
  </si>
  <si>
    <t>JA-1</t>
  </si>
  <si>
    <t>JP-4</t>
  </si>
  <si>
    <t>AVI-G</t>
  </si>
  <si>
    <t>프로판</t>
  </si>
  <si>
    <t>부  탄</t>
  </si>
  <si>
    <t>니프타</t>
  </si>
  <si>
    <t>용  제</t>
  </si>
  <si>
    <t>아스팔트</t>
  </si>
  <si>
    <t>윤활기유</t>
  </si>
  <si>
    <t>파라핀왁스</t>
  </si>
  <si>
    <t>석유코크</t>
  </si>
  <si>
    <t>기타제품</t>
  </si>
  <si>
    <t>항목</t>
    <phoneticPr fontId="4" type="noConversion"/>
  </si>
  <si>
    <t>코드</t>
    <phoneticPr fontId="4" type="noConversion"/>
  </si>
  <si>
    <t xml:space="preserve">   석   탄(천 ton)</t>
    <phoneticPr fontId="16" type="noConversion"/>
  </si>
  <si>
    <t xml:space="preserve">   석   유(천 bbl)</t>
    <phoneticPr fontId="16" type="noConversion"/>
  </si>
  <si>
    <t>(천 ton)</t>
    <phoneticPr fontId="16" type="noConversion"/>
  </si>
  <si>
    <t xml:space="preserve"> (백만 ㎥)</t>
    <phoneticPr fontId="16" type="noConversion"/>
  </si>
  <si>
    <t>(GWh)</t>
    <phoneticPr fontId="16" type="noConversion"/>
  </si>
  <si>
    <t>(GWh)</t>
    <phoneticPr fontId="16" type="noConversion"/>
  </si>
  <si>
    <t>(천 toe)</t>
    <phoneticPr fontId="16" type="noConversion"/>
  </si>
  <si>
    <t>(천 toe)</t>
    <phoneticPr fontId="16" type="noConversion"/>
  </si>
  <si>
    <t>그외 기타 플라스틱 제품 제조업</t>
    <phoneticPr fontId="5" type="noConversion"/>
  </si>
  <si>
    <t>전기경보 및 신호장치 제조업</t>
    <phoneticPr fontId="5" type="noConversion"/>
  </si>
  <si>
    <t>산업용 오븐,노및노 버너 제조업</t>
    <phoneticPr fontId="5" type="noConversion"/>
  </si>
  <si>
    <t>그외기타특수목적용기계제조업</t>
    <phoneticPr fontId="5" type="noConversion"/>
  </si>
  <si>
    <t>그외기타종이및판지제품 제조업</t>
    <phoneticPr fontId="5" type="noConversion"/>
  </si>
  <si>
    <t>기타 가정용 전기기기 제조업</t>
    <phoneticPr fontId="16" type="noConversion"/>
  </si>
  <si>
    <t>반도체 제조용 기계 제조업</t>
    <phoneticPr fontId="5" type="noConversion"/>
  </si>
  <si>
    <t>메             모               난</t>
    <phoneticPr fontId="16" type="noConversion"/>
  </si>
  <si>
    <t>무기총포탄제조업</t>
    <phoneticPr fontId="5" type="noConversion"/>
  </si>
  <si>
    <t>산업부문 계</t>
    <phoneticPr fontId="16" type="noConversion"/>
  </si>
  <si>
    <t>제조업 계</t>
    <phoneticPr fontId="16" type="noConversion"/>
  </si>
  <si>
    <t>건설업</t>
    <phoneticPr fontId="16" type="noConversion"/>
  </si>
  <si>
    <t>최종소비 계</t>
    <phoneticPr fontId="16" type="noConversion"/>
  </si>
  <si>
    <t xml:space="preserve"> </t>
  </si>
  <si>
    <t xml:space="preserve"> </t>
    <phoneticPr fontId="16" type="noConversion"/>
  </si>
  <si>
    <t>공공.기타</t>
    <phoneticPr fontId="16" type="noConversion"/>
  </si>
  <si>
    <t>전환(가스제조)</t>
    <phoneticPr fontId="16" type="noConversion"/>
  </si>
  <si>
    <t>전환(발전)</t>
    <phoneticPr fontId="16" type="noConversion"/>
  </si>
  <si>
    <t>가정부문</t>
    <phoneticPr fontId="16" type="noConversion"/>
  </si>
  <si>
    <t>농가</t>
    <phoneticPr fontId="4" type="noConversion"/>
  </si>
  <si>
    <t>농림사업체</t>
    <phoneticPr fontId="4" type="noConversion"/>
  </si>
  <si>
    <t>어가</t>
    <phoneticPr fontId="4" type="noConversion"/>
  </si>
  <si>
    <t>어사업체</t>
    <phoneticPr fontId="4" type="noConversion"/>
  </si>
  <si>
    <t>비금속광업</t>
    <phoneticPr fontId="4" type="noConversion"/>
  </si>
  <si>
    <t>식료품제조</t>
    <phoneticPr fontId="4" type="noConversion"/>
  </si>
  <si>
    <t>기초화학</t>
    <phoneticPr fontId="4" type="noConversion"/>
  </si>
  <si>
    <t>철도운수업</t>
  </si>
  <si>
    <t>파이프라인 운송업</t>
  </si>
  <si>
    <t>운수관련서비스업</t>
  </si>
  <si>
    <t>수도사업</t>
  </si>
  <si>
    <t>육상운수업</t>
    <phoneticPr fontId="5" type="noConversion"/>
  </si>
  <si>
    <t>수상운수업</t>
    <phoneticPr fontId="5" type="noConversion"/>
  </si>
  <si>
    <t>항공운수업</t>
    <phoneticPr fontId="5" type="noConversion"/>
  </si>
  <si>
    <t>건설업</t>
    <phoneticPr fontId="5" type="noConversion"/>
  </si>
  <si>
    <t>상업부문</t>
    <phoneticPr fontId="5" type="noConversion"/>
  </si>
  <si>
    <t>상업</t>
    <phoneticPr fontId="5" type="noConversion"/>
  </si>
  <si>
    <t>가정</t>
    <phoneticPr fontId="5" type="noConversion"/>
  </si>
  <si>
    <t>공공</t>
    <phoneticPr fontId="5" type="noConversion"/>
  </si>
  <si>
    <t>가정부문</t>
    <phoneticPr fontId="5" type="noConversion"/>
  </si>
  <si>
    <t>공공부문</t>
    <phoneticPr fontId="5" type="noConversion"/>
  </si>
  <si>
    <t>건설업(제조)</t>
    <phoneticPr fontId="16" type="noConversion"/>
  </si>
  <si>
    <t>수송부문</t>
    <phoneticPr fontId="5" type="noConversion"/>
  </si>
  <si>
    <t>철도</t>
  </si>
  <si>
    <t>철도</t>
    <phoneticPr fontId="16" type="noConversion"/>
  </si>
  <si>
    <t>육상</t>
    <phoneticPr fontId="16" type="noConversion"/>
  </si>
  <si>
    <t>수상</t>
    <phoneticPr fontId="16" type="noConversion"/>
  </si>
  <si>
    <t>항공</t>
    <phoneticPr fontId="16" type="noConversion"/>
  </si>
  <si>
    <t>가정용비전기식조리난방기구제조업</t>
    <phoneticPr fontId="5" type="noConversion"/>
  </si>
  <si>
    <t>가정용비전기식난방기구제조</t>
    <phoneticPr fontId="5" type="noConversion"/>
  </si>
  <si>
    <t>기타측정시험항해및정밀기기 제조업</t>
    <phoneticPr fontId="5" type="noConversion"/>
  </si>
  <si>
    <t>건설업</t>
    <phoneticPr fontId="16" type="noConversion"/>
  </si>
  <si>
    <t>종합건설업</t>
    <phoneticPr fontId="16" type="noConversion"/>
  </si>
  <si>
    <t xml:space="preserve"> </t>
    <phoneticPr fontId="5" type="noConversion"/>
  </si>
  <si>
    <t>토목건설업</t>
    <phoneticPr fontId="16" type="noConversion"/>
  </si>
  <si>
    <t>건물건설업</t>
    <phoneticPr fontId="16" type="noConversion"/>
  </si>
  <si>
    <t>전문직별 건설업</t>
    <phoneticPr fontId="16" type="noConversion"/>
  </si>
  <si>
    <t>기반조성 및 시설물축조공사업</t>
    <phoneticPr fontId="16" type="noConversion"/>
  </si>
  <si>
    <t>건물설비설치공사업</t>
    <phoneticPr fontId="16" type="noConversion"/>
  </si>
  <si>
    <t>전기 및 통신공사업</t>
    <phoneticPr fontId="16" type="noConversion"/>
  </si>
  <si>
    <t>실내건축 및 건축마무리공사업</t>
    <phoneticPr fontId="16" type="noConversion"/>
  </si>
  <si>
    <t>건설장비공사업</t>
    <phoneticPr fontId="16" type="noConversion"/>
  </si>
  <si>
    <t>건설업</t>
    <phoneticPr fontId="16" type="noConversion"/>
  </si>
  <si>
    <t>운수업</t>
  </si>
  <si>
    <t>육상운송업</t>
  </si>
  <si>
    <t>택시</t>
  </si>
  <si>
    <t>버스</t>
  </si>
  <si>
    <t>철도운송업</t>
  </si>
  <si>
    <t>수상운송업</t>
  </si>
  <si>
    <t>항공운송업</t>
  </si>
  <si>
    <t xml:space="preserve">개인 </t>
  </si>
  <si>
    <t xml:space="preserve">회사 </t>
  </si>
  <si>
    <t xml:space="preserve">시외버스 </t>
  </si>
  <si>
    <t>시내버스</t>
  </si>
  <si>
    <t>전세버스</t>
  </si>
  <si>
    <t>장의차량</t>
  </si>
  <si>
    <t xml:space="preserve">화물운송업 
</t>
  </si>
  <si>
    <t>지하철</t>
  </si>
  <si>
    <t xml:space="preserve">내항여객 </t>
  </si>
  <si>
    <t xml:space="preserve">내항화물  
</t>
  </si>
  <si>
    <t>외항여객</t>
  </si>
  <si>
    <t>외항화물</t>
  </si>
  <si>
    <t>내륙여객</t>
  </si>
  <si>
    <t>항만운송</t>
  </si>
  <si>
    <t>기타내륙</t>
  </si>
  <si>
    <t xml:space="preserve">정기항공 
</t>
  </si>
  <si>
    <t xml:space="preserve">부정기항공   
</t>
  </si>
  <si>
    <t>화물취급업</t>
  </si>
  <si>
    <t>보관 및 창고업</t>
  </si>
  <si>
    <t>육상운수유지서비스업</t>
  </si>
  <si>
    <t>수상운수유지 서비스업</t>
  </si>
  <si>
    <t xml:space="preserve">항공운수유지 서비스업 </t>
  </si>
  <si>
    <t>기타운수관련대리 서비스업</t>
  </si>
  <si>
    <t>H</t>
    <phoneticPr fontId="16" type="noConversion"/>
  </si>
  <si>
    <t>운수업</t>
    <phoneticPr fontId="16" type="noConversion"/>
  </si>
  <si>
    <t>육상</t>
    <phoneticPr fontId="16" type="noConversion"/>
  </si>
  <si>
    <t>철도</t>
    <phoneticPr fontId="16" type="noConversion"/>
  </si>
  <si>
    <t>수상</t>
    <phoneticPr fontId="16" type="noConversion"/>
  </si>
  <si>
    <t>항공</t>
    <phoneticPr fontId="16" type="noConversion"/>
  </si>
  <si>
    <t>운수서비스</t>
    <phoneticPr fontId="16" type="noConversion"/>
  </si>
  <si>
    <t>수상운수</t>
    <phoneticPr fontId="16" type="noConversion"/>
  </si>
  <si>
    <t>항공운수</t>
    <phoneticPr fontId="16" type="noConversion"/>
  </si>
  <si>
    <t>운수서비스</t>
    <phoneticPr fontId="16" type="noConversion"/>
  </si>
  <si>
    <t>도매 및 소매업</t>
  </si>
  <si>
    <t>숙박 및 음식점업</t>
  </si>
  <si>
    <t>금융 및 보험업</t>
  </si>
  <si>
    <t>부동산업 및 임대업</t>
  </si>
  <si>
    <t>전문, 과학 및 기술 서비스업</t>
  </si>
  <si>
    <t>사업시설관리 및 사업지원 서비스업</t>
  </si>
  <si>
    <t xml:space="preserve">공공행정 및 사회보장 행정 </t>
  </si>
  <si>
    <t>교육 서비스업</t>
  </si>
  <si>
    <t xml:space="preserve">보건업 및 사회복지 서비스업 </t>
  </si>
  <si>
    <t xml:space="preserve">예술, 스포츠 및 여가관련 서비스업 </t>
  </si>
  <si>
    <t xml:space="preserve"> </t>
    <phoneticPr fontId="16" type="noConversion"/>
  </si>
  <si>
    <t>E</t>
    <phoneticPr fontId="16" type="noConversion"/>
  </si>
  <si>
    <t>G</t>
    <phoneticPr fontId="16" type="noConversion"/>
  </si>
  <si>
    <t>I</t>
    <phoneticPr fontId="16" type="noConversion"/>
  </si>
  <si>
    <t>J</t>
    <phoneticPr fontId="16" type="noConversion"/>
  </si>
  <si>
    <t>K</t>
    <phoneticPr fontId="16" type="noConversion"/>
  </si>
  <si>
    <t>L</t>
    <phoneticPr fontId="16" type="noConversion"/>
  </si>
  <si>
    <t>M</t>
    <phoneticPr fontId="16" type="noConversion"/>
  </si>
  <si>
    <t>N</t>
    <phoneticPr fontId="16" type="noConversion"/>
  </si>
  <si>
    <t>O</t>
    <phoneticPr fontId="16" type="noConversion"/>
  </si>
  <si>
    <t>P</t>
    <phoneticPr fontId="16" type="noConversion"/>
  </si>
  <si>
    <t>Q</t>
    <phoneticPr fontId="16" type="noConversion"/>
  </si>
  <si>
    <t>R</t>
    <phoneticPr fontId="16" type="noConversion"/>
  </si>
  <si>
    <t>S</t>
    <phoneticPr fontId="16" type="noConversion"/>
  </si>
  <si>
    <t>D</t>
    <phoneticPr fontId="16" type="noConversion"/>
  </si>
  <si>
    <t>상업공공</t>
    <phoneticPr fontId="16" type="noConversion"/>
  </si>
  <si>
    <t>상업공공부문</t>
    <phoneticPr fontId="16" type="noConversion"/>
  </si>
  <si>
    <t>하수·폐기물처리,원료재생환경복원업</t>
    <phoneticPr fontId="16" type="noConversion"/>
  </si>
  <si>
    <t>출판,영상,방송통신정보서비스업</t>
    <phoneticPr fontId="16" type="noConversion"/>
  </si>
  <si>
    <t xml:space="preserve">협회단체,수리기타개인서비스업 </t>
    <phoneticPr fontId="16" type="noConversion"/>
  </si>
  <si>
    <t>사업시설관리사업지원 서비스업</t>
    <phoneticPr fontId="16" type="noConversion"/>
  </si>
  <si>
    <t xml:space="preserve">예술, 스포츠여가관련 서비스업 </t>
    <phoneticPr fontId="16" type="noConversion"/>
  </si>
  <si>
    <t>도매 및 소매업</t>
    <phoneticPr fontId="16" type="noConversion"/>
  </si>
  <si>
    <t>금융 및 보험업</t>
    <phoneticPr fontId="16" type="noConversion"/>
  </si>
  <si>
    <t>부동산업임대업</t>
    <phoneticPr fontId="16" type="noConversion"/>
  </si>
  <si>
    <t>사업시설관리</t>
    <phoneticPr fontId="16" type="noConversion"/>
  </si>
  <si>
    <t>공공행정</t>
    <phoneticPr fontId="16" type="noConversion"/>
  </si>
  <si>
    <t>보건업 및 사회</t>
    <phoneticPr fontId="16" type="noConversion"/>
  </si>
  <si>
    <t>예술, 스포츠 및</t>
    <phoneticPr fontId="16" type="noConversion"/>
  </si>
  <si>
    <t>하수·폐기물 처리</t>
    <phoneticPr fontId="16" type="noConversion"/>
  </si>
  <si>
    <t>출판영상방송</t>
    <phoneticPr fontId="16" type="noConversion"/>
  </si>
  <si>
    <t>전문과학서비스</t>
    <phoneticPr fontId="16" type="noConversion"/>
  </si>
  <si>
    <t xml:space="preserve">협회단체수리 </t>
    <phoneticPr fontId="16" type="noConversion"/>
  </si>
  <si>
    <t>가정부문</t>
    <phoneticPr fontId="16" type="noConversion"/>
  </si>
  <si>
    <t xml:space="preserve"> </t>
    <phoneticPr fontId="16" type="noConversion"/>
  </si>
  <si>
    <t>수송부문</t>
    <phoneticPr fontId="16" type="noConversion"/>
  </si>
  <si>
    <t>농림업계</t>
    <phoneticPr fontId="16" type="noConversion"/>
  </si>
  <si>
    <t>어업계</t>
    <phoneticPr fontId="16" type="noConversion"/>
  </si>
  <si>
    <t>광업계</t>
    <phoneticPr fontId="4" type="noConversion"/>
  </si>
  <si>
    <t>제조업계</t>
    <phoneticPr fontId="16" type="noConversion"/>
  </si>
  <si>
    <t>석유화학계</t>
    <phoneticPr fontId="16" type="noConversion"/>
  </si>
  <si>
    <t>의약품제조계</t>
    <phoneticPr fontId="16" type="noConversion"/>
  </si>
  <si>
    <t>비금속광물계</t>
    <phoneticPr fontId="16" type="noConversion"/>
  </si>
  <si>
    <t>시멘트 플라스터계</t>
    <phoneticPr fontId="16" type="noConversion"/>
  </si>
  <si>
    <t>1차 금속계</t>
    <phoneticPr fontId="16" type="noConversion"/>
  </si>
  <si>
    <t>농업 및 수렵업</t>
    <phoneticPr fontId="4" type="noConversion"/>
  </si>
  <si>
    <t>임   업</t>
    <phoneticPr fontId="4" type="noConversion"/>
  </si>
  <si>
    <t>원양어업</t>
    <phoneticPr fontId="4" type="noConversion"/>
  </si>
  <si>
    <t>연근해어업</t>
    <phoneticPr fontId="4" type="noConversion"/>
  </si>
  <si>
    <t>분류안된어업</t>
    <phoneticPr fontId="4" type="noConversion"/>
  </si>
  <si>
    <t>석탄광업</t>
    <phoneticPr fontId="4" type="noConversion"/>
  </si>
  <si>
    <t>원유천연가스채취광업</t>
    <phoneticPr fontId="4" type="noConversion"/>
  </si>
  <si>
    <t>철광업</t>
    <phoneticPr fontId="4" type="noConversion"/>
  </si>
  <si>
    <t>비철금속광업</t>
    <phoneticPr fontId="5" type="noConversion"/>
  </si>
  <si>
    <t>비철금속광업</t>
    <phoneticPr fontId="4" type="noConversion"/>
  </si>
  <si>
    <t>기타광업</t>
    <phoneticPr fontId="4" type="noConversion"/>
  </si>
  <si>
    <t>식료품제조업</t>
    <phoneticPr fontId="4" type="noConversion"/>
  </si>
  <si>
    <t>음료품제조업</t>
    <phoneticPr fontId="4" type="noConversion"/>
  </si>
  <si>
    <t>담배제조업</t>
    <phoneticPr fontId="4" type="noConversion"/>
  </si>
  <si>
    <t xml:space="preserve"> </t>
    <phoneticPr fontId="4" type="noConversion"/>
  </si>
  <si>
    <t>가죽피혁제조업</t>
    <phoneticPr fontId="4" type="noConversion"/>
  </si>
  <si>
    <t>나무제품제조업</t>
    <phoneticPr fontId="4" type="noConversion"/>
  </si>
  <si>
    <t>종이제품제조업펄프인쇄</t>
    <phoneticPr fontId="4" type="noConversion"/>
  </si>
  <si>
    <t>인쇄출판산업</t>
    <phoneticPr fontId="4" type="noConversion"/>
  </si>
  <si>
    <t>산업기초화합물제조</t>
    <phoneticPr fontId="4" type="noConversion"/>
  </si>
  <si>
    <t>비료질소화합물제조</t>
    <phoneticPr fontId="4" type="noConversion"/>
  </si>
  <si>
    <t>합성수지플라스틱제조업</t>
    <phoneticPr fontId="4" type="noConversion"/>
  </si>
  <si>
    <t>기타화학제품제조업</t>
    <phoneticPr fontId="4" type="noConversion"/>
  </si>
  <si>
    <t>고무제품제조업</t>
    <phoneticPr fontId="4" type="noConversion"/>
  </si>
  <si>
    <t>플라스틱제품제조업석유화학</t>
    <phoneticPr fontId="4" type="noConversion"/>
  </si>
  <si>
    <t>일반도자기제조</t>
    <phoneticPr fontId="4" type="noConversion"/>
  </si>
  <si>
    <t>유리제품제조업</t>
    <phoneticPr fontId="4" type="noConversion"/>
  </si>
  <si>
    <t>요업제품제조업</t>
    <phoneticPr fontId="4" type="noConversion"/>
  </si>
  <si>
    <t>시멘트석회제조업</t>
    <phoneticPr fontId="4" type="noConversion"/>
  </si>
  <si>
    <t>기타비금속광물제품제조업</t>
    <phoneticPr fontId="4" type="noConversion"/>
  </si>
  <si>
    <t>1차철강산업</t>
    <phoneticPr fontId="4" type="noConversion"/>
  </si>
  <si>
    <t>1차비철금속산업</t>
    <phoneticPr fontId="4" type="noConversion"/>
  </si>
  <si>
    <t>선박건조수선</t>
    <phoneticPr fontId="4" type="noConversion"/>
  </si>
  <si>
    <t>전기기계기구제조</t>
    <phoneticPr fontId="4" type="noConversion"/>
  </si>
  <si>
    <t>기계장비제조업</t>
    <phoneticPr fontId="4" type="noConversion"/>
  </si>
  <si>
    <t>조립금속제품제조업</t>
    <phoneticPr fontId="4" type="noConversion"/>
  </si>
  <si>
    <t>철도장비제조업</t>
    <phoneticPr fontId="16" type="noConversion"/>
  </si>
  <si>
    <t>자동차제조</t>
    <phoneticPr fontId="16" type="noConversion"/>
  </si>
  <si>
    <t>기타운송장비</t>
    <phoneticPr fontId="16" type="noConversion"/>
  </si>
  <si>
    <t>항공기제조수선</t>
    <phoneticPr fontId="16" type="noConversion"/>
  </si>
  <si>
    <t>기타제조업</t>
    <phoneticPr fontId="4" type="noConversion"/>
  </si>
  <si>
    <t>분류안된정밀계측기기</t>
    <phoneticPr fontId="16" type="noConversion"/>
  </si>
  <si>
    <t>부탄캔제조업</t>
    <phoneticPr fontId="16" type="noConversion"/>
  </si>
  <si>
    <t>종합건설업</t>
    <phoneticPr fontId="16" type="noConversion"/>
  </si>
  <si>
    <t>전문직별 건설업</t>
    <phoneticPr fontId="16" type="noConversion"/>
  </si>
  <si>
    <t>건설업</t>
    <phoneticPr fontId="16" type="noConversion"/>
  </si>
  <si>
    <t xml:space="preserve"> </t>
    <phoneticPr fontId="5" type="noConversion"/>
  </si>
  <si>
    <t>도로여객운수업</t>
    <phoneticPr fontId="16" type="noConversion"/>
  </si>
  <si>
    <t>기타여객육상운수업</t>
    <phoneticPr fontId="16" type="noConversion"/>
  </si>
  <si>
    <t>도로화물운수업</t>
    <phoneticPr fontId="16" type="noConversion"/>
  </si>
  <si>
    <t>파이프라인운송업</t>
    <phoneticPr fontId="16" type="noConversion"/>
  </si>
  <si>
    <t>육상운수보조서비스업</t>
    <phoneticPr fontId="16" type="noConversion"/>
  </si>
  <si>
    <t>철도</t>
    <phoneticPr fontId="16" type="noConversion"/>
  </si>
  <si>
    <t>내국적연안, 내륙항로 수송업</t>
    <phoneticPr fontId="16" type="noConversion"/>
  </si>
  <si>
    <t>내국적외항수송업</t>
    <phoneticPr fontId="16" type="noConversion"/>
  </si>
  <si>
    <t>수상운수보조서비스업</t>
    <phoneticPr fontId="16" type="noConversion"/>
  </si>
  <si>
    <t>내국적내항공운수업</t>
    <phoneticPr fontId="16" type="noConversion"/>
  </si>
  <si>
    <t>내국적외항공운수업</t>
    <phoneticPr fontId="16" type="noConversion"/>
  </si>
  <si>
    <t>항공운수보조 서비스업</t>
    <phoneticPr fontId="16" type="noConversion"/>
  </si>
  <si>
    <t>운수관련서비스업</t>
    <phoneticPr fontId="16" type="noConversion"/>
  </si>
  <si>
    <t>수송부문</t>
    <phoneticPr fontId="16" type="noConversion"/>
  </si>
  <si>
    <t>증기및 온수공급업</t>
    <phoneticPr fontId="16" type="noConversion"/>
  </si>
  <si>
    <t>아파트임대 및 운영(주택포함)</t>
    <phoneticPr fontId="16" type="noConversion"/>
  </si>
  <si>
    <t>집단공급(LPG)</t>
    <phoneticPr fontId="16" type="noConversion"/>
  </si>
  <si>
    <t>캐비넷 히트(부탄)</t>
    <phoneticPr fontId="16" type="noConversion"/>
  </si>
  <si>
    <t>가사 서비스업</t>
    <phoneticPr fontId="16" type="noConversion"/>
  </si>
  <si>
    <t>기타 개인서비스업</t>
    <phoneticPr fontId="16" type="noConversion"/>
  </si>
  <si>
    <t>가정부문</t>
    <phoneticPr fontId="5" type="noConversion"/>
  </si>
  <si>
    <t>공공부문</t>
    <phoneticPr fontId="16" type="noConversion"/>
  </si>
  <si>
    <t>기타도매업</t>
    <phoneticPr fontId="16" type="noConversion"/>
  </si>
  <si>
    <t>주유소</t>
    <phoneticPr fontId="16" type="noConversion"/>
  </si>
  <si>
    <t>기타 소매업</t>
    <phoneticPr fontId="16" type="noConversion"/>
  </si>
  <si>
    <t>음식점업</t>
    <phoneticPr fontId="16" type="noConversion"/>
  </si>
  <si>
    <t>숙박업</t>
    <phoneticPr fontId="16" type="noConversion"/>
  </si>
  <si>
    <t>금융업</t>
    <phoneticPr fontId="16" type="noConversion"/>
  </si>
  <si>
    <t>보험업</t>
    <phoneticPr fontId="16" type="noConversion"/>
  </si>
  <si>
    <t>숙박업을 제외한 건물 임대</t>
    <phoneticPr fontId="16" type="noConversion"/>
  </si>
  <si>
    <t>기타 부동산업</t>
    <phoneticPr fontId="16" type="noConversion"/>
  </si>
  <si>
    <t>분류되지 않은 용역업</t>
    <phoneticPr fontId="16" type="noConversion"/>
  </si>
  <si>
    <t>기계장비 임대업</t>
    <phoneticPr fontId="16" type="noConversion"/>
  </si>
  <si>
    <t>달리분류되지않은 오락서비스업</t>
    <phoneticPr fontId="16" type="noConversion"/>
  </si>
  <si>
    <t>세탁 및 염색업</t>
    <phoneticPr fontId="16" type="noConversion"/>
  </si>
  <si>
    <t>공공 목욕탕</t>
    <phoneticPr fontId="16" type="noConversion"/>
  </si>
  <si>
    <t>영화 및 기타 연예서비스업</t>
    <phoneticPr fontId="16" type="noConversion"/>
  </si>
  <si>
    <t>기타 사회서비스업</t>
    <phoneticPr fontId="16" type="noConversion"/>
  </si>
  <si>
    <t>상업</t>
    <phoneticPr fontId="5" type="noConversion"/>
  </si>
  <si>
    <t>중앙정부사무</t>
    <phoneticPr fontId="16" type="noConversion"/>
  </si>
  <si>
    <t>공공질서 및 안전사무</t>
    <phoneticPr fontId="16" type="noConversion"/>
  </si>
  <si>
    <t>국방사무</t>
    <phoneticPr fontId="16" type="noConversion"/>
  </si>
  <si>
    <t>지방정부사무</t>
    <phoneticPr fontId="16" type="noConversion"/>
  </si>
  <si>
    <t>위생및 유사서비스업</t>
    <phoneticPr fontId="16" type="noConversion"/>
  </si>
  <si>
    <t>교육서비스업</t>
    <phoneticPr fontId="16" type="noConversion"/>
  </si>
  <si>
    <t>학술연구기관</t>
    <phoneticPr fontId="16" type="noConversion"/>
  </si>
  <si>
    <t>의료, 보건 및 수의서비스업</t>
    <phoneticPr fontId="16" type="noConversion"/>
  </si>
  <si>
    <t>사회복지기구</t>
    <phoneticPr fontId="16" type="noConversion"/>
  </si>
  <si>
    <t>기업전문 및 노동단체</t>
    <phoneticPr fontId="16" type="noConversion"/>
  </si>
  <si>
    <t>도서관및구분않된 기타서비스업</t>
    <phoneticPr fontId="16" type="noConversion"/>
  </si>
  <si>
    <t>주한 미군</t>
    <phoneticPr fontId="16" type="noConversion"/>
  </si>
  <si>
    <t>공공</t>
    <phoneticPr fontId="5" type="noConversion"/>
  </si>
  <si>
    <t>통신업</t>
    <phoneticPr fontId="16" type="noConversion"/>
  </si>
  <si>
    <t>공공부문</t>
    <phoneticPr fontId="5" type="noConversion"/>
  </si>
  <si>
    <t xml:space="preserve"> </t>
    <phoneticPr fontId="5" type="noConversion"/>
  </si>
  <si>
    <t>육상운수</t>
    <phoneticPr fontId="5" type="noConversion"/>
  </si>
  <si>
    <t>수상운수</t>
    <phoneticPr fontId="5" type="noConversion"/>
  </si>
  <si>
    <t>항공운수</t>
    <phoneticPr fontId="5" type="noConversion"/>
  </si>
  <si>
    <t>기타에너지</t>
    <phoneticPr fontId="4" type="noConversion"/>
  </si>
  <si>
    <t>광업계</t>
    <phoneticPr fontId="5" type="noConversion"/>
  </si>
  <si>
    <t>농림어업계</t>
    <phoneticPr fontId="5" type="noConversion"/>
  </si>
  <si>
    <t>(전환)전기업</t>
    <phoneticPr fontId="16" type="noConversion"/>
  </si>
  <si>
    <t>(전환)열병합</t>
    <phoneticPr fontId="16" type="noConversion"/>
  </si>
  <si>
    <t>(전환)가스제조</t>
    <phoneticPr fontId="16" type="noConversion"/>
  </si>
  <si>
    <t>가정</t>
    <phoneticPr fontId="5" type="noConversion"/>
  </si>
  <si>
    <t>석유류 계</t>
    <phoneticPr fontId="16" type="noConversion"/>
  </si>
  <si>
    <t>석유류       소분류</t>
    <phoneticPr fontId="4" type="noConversion"/>
  </si>
  <si>
    <t>에너지     총조사</t>
    <phoneticPr fontId="4" type="noConversion"/>
  </si>
  <si>
    <t>무기총포탄제조업</t>
    <phoneticPr fontId="5" type="noConversion"/>
  </si>
  <si>
    <t>무기총포탄제조</t>
    <phoneticPr fontId="5" type="noConversion"/>
  </si>
  <si>
    <t>다이오드트랜지스터유사반도체소자</t>
    <phoneticPr fontId="5" type="noConversion"/>
  </si>
  <si>
    <t>다이오드트랜지스터유사반도체</t>
    <phoneticPr fontId="5" type="noConversion"/>
  </si>
  <si>
    <t>기타측정시험항해정밀기기제조업</t>
    <phoneticPr fontId="16" type="noConversion"/>
  </si>
  <si>
    <t>하수폐기물처리재생환경복원업</t>
    <phoneticPr fontId="16" type="noConversion"/>
  </si>
  <si>
    <t xml:space="preserve"> </t>
    <phoneticPr fontId="5" type="noConversion"/>
  </si>
  <si>
    <t>02030</t>
    <phoneticPr fontId="4" type="noConversion"/>
  </si>
  <si>
    <t>음식료품</t>
    <phoneticPr fontId="4" type="noConversion"/>
  </si>
  <si>
    <t>섬유의복</t>
    <phoneticPr fontId="5" type="noConversion"/>
  </si>
  <si>
    <t>제지목재</t>
    <phoneticPr fontId="4" type="noConversion"/>
  </si>
  <si>
    <t>정유</t>
    <phoneticPr fontId="4" type="noConversion"/>
  </si>
  <si>
    <t>석유화학</t>
    <phoneticPr fontId="5" type="noConversion"/>
  </si>
  <si>
    <t>비금속(요업)</t>
    <phoneticPr fontId="4" type="noConversion"/>
  </si>
  <si>
    <t>비금속(시멘트)</t>
    <phoneticPr fontId="4" type="noConversion"/>
  </si>
  <si>
    <t>철강</t>
    <phoneticPr fontId="4" type="noConversion"/>
  </si>
  <si>
    <t>조립금속(기계)</t>
    <phoneticPr fontId="4" type="noConversion"/>
  </si>
  <si>
    <t>조립금속(전기전자)</t>
    <phoneticPr fontId="5" type="noConversion"/>
  </si>
  <si>
    <t>조립금속(자동차)</t>
    <phoneticPr fontId="4" type="noConversion"/>
  </si>
  <si>
    <t>조립금속(조선)</t>
    <phoneticPr fontId="4" type="noConversion"/>
  </si>
  <si>
    <t>조립금속(전기전자)</t>
    <phoneticPr fontId="4" type="noConversion"/>
  </si>
  <si>
    <t>조립금속(디스플레이, 반도체)</t>
    <phoneticPr fontId="5" type="noConversion"/>
  </si>
  <si>
    <t>감축목표</t>
    <phoneticPr fontId="4" type="noConversion"/>
  </si>
  <si>
    <t>에너지         밸런스</t>
    <phoneticPr fontId="4" type="noConversion"/>
  </si>
  <si>
    <t>최종소비 계</t>
    <phoneticPr fontId="16" type="noConversion"/>
  </si>
  <si>
    <t>산업부문 계</t>
    <phoneticPr fontId="16" type="noConversion"/>
  </si>
  <si>
    <t>농림어업</t>
    <phoneticPr fontId="4" type="noConversion"/>
  </si>
  <si>
    <t>광업</t>
    <phoneticPr fontId="4" type="noConversion"/>
  </si>
  <si>
    <t>제조업 계</t>
    <phoneticPr fontId="16" type="noConversion"/>
  </si>
  <si>
    <t>음식담배</t>
    <phoneticPr fontId="4" type="noConversion"/>
  </si>
  <si>
    <t>섬유의복</t>
    <phoneticPr fontId="4" type="noConversion"/>
  </si>
  <si>
    <t>목재나무</t>
    <phoneticPr fontId="4" type="noConversion"/>
  </si>
  <si>
    <t>기타에너지</t>
    <phoneticPr fontId="4" type="noConversion"/>
  </si>
  <si>
    <t>석유화학</t>
    <phoneticPr fontId="4" type="noConversion"/>
  </si>
  <si>
    <t>비철금속</t>
    <phoneticPr fontId="4" type="noConversion"/>
  </si>
  <si>
    <t>조립금속</t>
    <phoneticPr fontId="4" type="noConversion"/>
  </si>
  <si>
    <t>전환(발전)</t>
    <phoneticPr fontId="16" type="noConversion"/>
  </si>
  <si>
    <t>전환(가스제조)</t>
    <phoneticPr fontId="16" type="noConversion"/>
  </si>
  <si>
    <t>가정부문</t>
    <phoneticPr fontId="16" type="noConversion"/>
  </si>
  <si>
    <t>공공.기타</t>
    <phoneticPr fontId="16" type="noConversion"/>
  </si>
  <si>
    <t>건설업(제조)</t>
    <phoneticPr fontId="16" type="noConversion"/>
  </si>
  <si>
    <t>수송부문</t>
    <phoneticPr fontId="5" type="noConversion"/>
  </si>
  <si>
    <t>철도</t>
    <phoneticPr fontId="16" type="noConversion"/>
  </si>
  <si>
    <t>육상</t>
    <phoneticPr fontId="16" type="noConversion"/>
  </si>
  <si>
    <t>수상</t>
    <phoneticPr fontId="16" type="noConversion"/>
  </si>
  <si>
    <t>항공</t>
    <phoneticPr fontId="16" type="noConversion"/>
  </si>
  <si>
    <t>상업</t>
    <phoneticPr fontId="5" type="noConversion"/>
  </si>
  <si>
    <t>가정</t>
    <phoneticPr fontId="5" type="noConversion"/>
  </si>
  <si>
    <t>공공</t>
    <phoneticPr fontId="5" type="noConversion"/>
  </si>
  <si>
    <t>A</t>
  </si>
  <si>
    <t>농업, 임업 및 어업</t>
  </si>
  <si>
    <t>농업</t>
  </si>
  <si>
    <t>작물재배업</t>
  </si>
  <si>
    <t>곡물및기타식량작물 재배업</t>
  </si>
  <si>
    <t>곡물 및 기타 식량작물 재배업</t>
  </si>
  <si>
    <t>농림어업</t>
  </si>
  <si>
    <t>채소,화훼작물및종묘 재배업</t>
  </si>
  <si>
    <t>과실,음료향신용 작물재배업</t>
  </si>
  <si>
    <t>기타작물재배업</t>
  </si>
  <si>
    <t>시설작물재배업</t>
  </si>
  <si>
    <t>채소,화훼 및 과실작 시설재배업</t>
  </si>
  <si>
    <t>축산업</t>
  </si>
  <si>
    <t>가금류조류사육업</t>
  </si>
  <si>
    <t>작물재배 축산복합농업</t>
  </si>
  <si>
    <t>작물재배 및 축산 관련 서비스업</t>
  </si>
  <si>
    <t>작물재배 관련 서비스업</t>
  </si>
  <si>
    <t>농산물건조선별기타수확후서비스</t>
  </si>
  <si>
    <t>임업</t>
  </si>
  <si>
    <t>야생임산물채취업</t>
  </si>
  <si>
    <t>어업</t>
  </si>
  <si>
    <t>어로어업</t>
  </si>
  <si>
    <t>해면어업</t>
  </si>
  <si>
    <t>양식어업 및 어업관련 서비스업</t>
  </si>
  <si>
    <t>어업관련서비스</t>
  </si>
  <si>
    <t>B</t>
  </si>
  <si>
    <t>광업</t>
  </si>
  <si>
    <t>석탄, 원유 및 천연가스 광업</t>
  </si>
  <si>
    <t>원유 및 천연가스 채굴업</t>
  </si>
  <si>
    <t>금속 광업</t>
  </si>
  <si>
    <t>철 광업</t>
  </si>
  <si>
    <t>비철금속광업</t>
  </si>
  <si>
    <t>우라늄토륨광업</t>
  </si>
  <si>
    <t>우라늄 및 토륨 광업</t>
  </si>
  <si>
    <t>기타 비철금속 광업</t>
  </si>
  <si>
    <t>금·은 및 백금 광업</t>
  </si>
  <si>
    <t>연 및 아연 광업</t>
  </si>
  <si>
    <t>그외 기타 비철금속 광업</t>
  </si>
  <si>
    <t>비금속광물 광업;연료용 제외</t>
  </si>
  <si>
    <t>토사석 광업</t>
  </si>
  <si>
    <t>석회석 및 점토 광업</t>
  </si>
  <si>
    <t>석회석 광업</t>
  </si>
  <si>
    <t>고령토 및 기타 점토 광업</t>
  </si>
  <si>
    <t>석재, 쇄석 및 모래자갈 채취업</t>
  </si>
  <si>
    <t>건설용 석재 채굴업</t>
  </si>
  <si>
    <t>건설용 쇄석 생산업</t>
  </si>
  <si>
    <t>모래 및 자갈 채취업</t>
  </si>
  <si>
    <t>기타 비금속광물 광업</t>
  </si>
  <si>
    <t>화학용및비료원료용광물광업</t>
  </si>
  <si>
    <t>화학용 및 비료원료용 광물 광업</t>
  </si>
  <si>
    <t>소금 채취업</t>
  </si>
  <si>
    <t>광업 지원 서비스업</t>
  </si>
  <si>
    <t>원유천연가스채굴서비스업</t>
  </si>
  <si>
    <t>원유 및 천연가스 채굴관련 서비스업</t>
  </si>
  <si>
    <t>기타 광업 지원 서비스업</t>
  </si>
  <si>
    <t>C</t>
  </si>
  <si>
    <t>제조업</t>
  </si>
  <si>
    <t>식료품제조업</t>
  </si>
  <si>
    <t>도축, 육류 가공 및 저장 처리업</t>
  </si>
  <si>
    <t>도축업</t>
  </si>
  <si>
    <t>음식료품</t>
  </si>
  <si>
    <t>음식담배</t>
  </si>
  <si>
    <t>육류 가공 및 저장 처리업</t>
  </si>
  <si>
    <t>가금류 가공 및 저장 처리업</t>
  </si>
  <si>
    <t>기타 육류 가공 및 저장처리업</t>
  </si>
  <si>
    <t>수산물 가공 및 저장 처리업</t>
  </si>
  <si>
    <t>수산동물 가공 및 저장 처리업</t>
  </si>
  <si>
    <t>수산동물 훈제, 조리 및 유사 조제식품 제조업</t>
  </si>
  <si>
    <t>수산동물 건조 및 염장품 제조업</t>
  </si>
  <si>
    <t>수산동물 냉동품 제조업</t>
  </si>
  <si>
    <t>기타 수산동물 가공및저장처리업</t>
  </si>
  <si>
    <t>기타 수산동물 가공 및 저장처리업</t>
  </si>
  <si>
    <t>수산식물 가공 및 저장 처리업</t>
  </si>
  <si>
    <t>과실, 채소 가공 및 저장 처리업</t>
  </si>
  <si>
    <t>과실 및 채소 절임식품 제조업</t>
  </si>
  <si>
    <t>기타과실·채소 가공및저장처리업</t>
  </si>
  <si>
    <t>기타과실·채소가공및저장처리업</t>
  </si>
  <si>
    <t>동물성 및 식물성 유지 제조업</t>
  </si>
  <si>
    <t>동물성 유지 제조업</t>
  </si>
  <si>
    <t>식물성 유지 제조업</t>
  </si>
  <si>
    <t>식용 정제유 및 가공유 제조업</t>
  </si>
  <si>
    <t>액상시유및기타낙농제품 제조업</t>
  </si>
  <si>
    <t>아이스크림및기타식용빙과류제조</t>
  </si>
  <si>
    <t>곡물가공품, 전분 및 전분제품 제조업</t>
  </si>
  <si>
    <t>곡물 가공품 제조업</t>
  </si>
  <si>
    <t>곡물 도정업</t>
  </si>
  <si>
    <t>곡물 제분업</t>
  </si>
  <si>
    <t>기타 곡물가공품 제조업</t>
  </si>
  <si>
    <t>전분제품 및 당류 제조업</t>
  </si>
  <si>
    <t>전분및당류제조업</t>
  </si>
  <si>
    <t>기타 식품 제조업</t>
  </si>
  <si>
    <t>설탕 제조업</t>
  </si>
  <si>
    <t>면류마카로니유사식품제조업</t>
  </si>
  <si>
    <t>면류, 마카로니및유사식품 제조업</t>
  </si>
  <si>
    <t>식초, 발효 및 화학 조미료 제조업</t>
  </si>
  <si>
    <t>천연 및 혼합조제 조미료 제조업</t>
  </si>
  <si>
    <t>장류 제조업</t>
  </si>
  <si>
    <t>기타 식품 첨가물 제조업</t>
  </si>
  <si>
    <t>커피 가공업</t>
  </si>
  <si>
    <t>차류 가공업</t>
  </si>
  <si>
    <t>수프 및 균질화식품 제조업</t>
  </si>
  <si>
    <t>두부 및 유사식품 제조업</t>
  </si>
  <si>
    <t>인삼식품 제조업</t>
  </si>
  <si>
    <t>건강보조용 액화식품 제조업</t>
  </si>
  <si>
    <t>건강기능식품 제조업</t>
  </si>
  <si>
    <t>도시락식사용 조리식품 제조업</t>
  </si>
  <si>
    <t>그외 기타 식료품 제조업</t>
  </si>
  <si>
    <t>동물용 사료 및 조제식품 제조업</t>
  </si>
  <si>
    <t>맥아 및 맥주 제조업</t>
  </si>
  <si>
    <t>증류주 및 합성주 제조업</t>
  </si>
  <si>
    <t>주정 제조업</t>
  </si>
  <si>
    <t>소주 제조업</t>
  </si>
  <si>
    <t>비알콜음료 및 얼음 제조업</t>
  </si>
  <si>
    <t>얼음 제조업</t>
  </si>
  <si>
    <t>생수 생산업</t>
  </si>
  <si>
    <t>기타 비알콜음료 제조업</t>
  </si>
  <si>
    <t>담배 제조업</t>
  </si>
  <si>
    <t>담배 재건조업</t>
  </si>
  <si>
    <t>담배제품 제조업</t>
  </si>
  <si>
    <t>섬유제품 제조업; 의복제외</t>
  </si>
  <si>
    <t>방적 및 가공사 제조업</t>
  </si>
  <si>
    <t>면 방적업</t>
  </si>
  <si>
    <t>섬유의복</t>
  </si>
  <si>
    <t>모 방적업</t>
  </si>
  <si>
    <t>화학섬유 방적업</t>
  </si>
  <si>
    <t>연사 및 가공사 제조업</t>
  </si>
  <si>
    <t>기타 방적업</t>
  </si>
  <si>
    <t>직물직조 및 직물제품 제조업</t>
  </si>
  <si>
    <t>직물 직조업</t>
  </si>
  <si>
    <t>면직물 직조업</t>
  </si>
  <si>
    <t>모직물 직조업</t>
  </si>
  <si>
    <t>화학섬유직물 직조업</t>
  </si>
  <si>
    <t>견직물 직조업</t>
  </si>
  <si>
    <t>특수직물 및 기타직물 직조업</t>
  </si>
  <si>
    <t>직물제품 제조업</t>
  </si>
  <si>
    <t>침구 및 관련제품 제조업</t>
  </si>
  <si>
    <t>자수제품 및 자수용재료 제조업</t>
  </si>
  <si>
    <t>커튼 및 유사제품 제조업</t>
  </si>
  <si>
    <t>천막 및 기타 캔버스 제품 제조업</t>
  </si>
  <si>
    <t>직물포대 제조업</t>
  </si>
  <si>
    <t>기타 직물제품 제조업</t>
  </si>
  <si>
    <t>편조원단 및 편조제품 제조업</t>
  </si>
  <si>
    <t>편조원단 제조업</t>
  </si>
  <si>
    <t>편조제품 제조업</t>
  </si>
  <si>
    <t>섬유제품 염색, 정리 및 마무리 가공업</t>
  </si>
  <si>
    <t>솜 및 실 염색가공업</t>
  </si>
  <si>
    <t>직물 및 편조원단 염색 가공업</t>
  </si>
  <si>
    <t>날염 가공업</t>
  </si>
  <si>
    <t>섬유사 및 직물 호부처리업</t>
  </si>
  <si>
    <t>기타섬유제품염색정리마무리가공</t>
  </si>
  <si>
    <t>기타 섬유제품 제조업</t>
  </si>
  <si>
    <t>카펫, 마루덮개 및 유사제품 제조업</t>
  </si>
  <si>
    <t>카펫마루덮개유사제품 제조업</t>
  </si>
  <si>
    <t>끈, 로프, 망 및 끈가공품 제조업</t>
  </si>
  <si>
    <t>끈 및 로프 제조업</t>
  </si>
  <si>
    <t>어망 및 기타 끈가공품 제조업</t>
  </si>
  <si>
    <t>그외 기타 섬유제품 제조업</t>
  </si>
  <si>
    <t>세폭직물 제조업</t>
  </si>
  <si>
    <t>부직포 및 펠트 제조업</t>
  </si>
  <si>
    <t>특수사 및 코드직물 제조업</t>
  </si>
  <si>
    <t>적층 및 표면처리 직물 제조업</t>
  </si>
  <si>
    <t>그외기타분류안된섬유제품제조업</t>
  </si>
  <si>
    <t>의복, 의복액세서리 및 모피제품 제조업</t>
  </si>
  <si>
    <t>봉제의복 제조업</t>
  </si>
  <si>
    <t>정장 제조업</t>
  </si>
  <si>
    <t>남자용 정장 제조업</t>
  </si>
  <si>
    <t>여자용 정장 제조업</t>
  </si>
  <si>
    <t>내의 및 잠옷 제조업</t>
  </si>
  <si>
    <t>한복 제조업</t>
  </si>
  <si>
    <t>기타 봉제의복 제조업</t>
  </si>
  <si>
    <t>셔츠 및 체육복 제조업</t>
  </si>
  <si>
    <t>근무복 작업복및유사의복제조업</t>
  </si>
  <si>
    <t>가죽의복 제조업</t>
  </si>
  <si>
    <t>유아용 의복 제조업</t>
  </si>
  <si>
    <t>그외 기타 봉제의복 제조업</t>
  </si>
  <si>
    <t>모피가공 및 모피제품 제조업</t>
  </si>
  <si>
    <t>원모피 가공업</t>
  </si>
  <si>
    <t>천연모피제품 제조업</t>
  </si>
  <si>
    <t>인조모피및인조모피제품제조업</t>
  </si>
  <si>
    <t>편조의복 제조업</t>
  </si>
  <si>
    <t>의복 액세서리 제조업</t>
  </si>
  <si>
    <t>편조의복 액세서리 제조업</t>
  </si>
  <si>
    <t>스타킹 및 기타양말 제조업</t>
  </si>
  <si>
    <t>기타 편조의복 액세서리 제조업</t>
  </si>
  <si>
    <t>기타 의복액세서리 제조업</t>
  </si>
  <si>
    <t>모자 제조업</t>
  </si>
  <si>
    <t>그외 기타 의복액세서리 제조업</t>
  </si>
  <si>
    <t>가죽, 가방 및 신발 제조업</t>
  </si>
  <si>
    <t>가죽, 가방 및 유사제품 제조업</t>
  </si>
  <si>
    <t>원피가공 및 가죽 제조업</t>
  </si>
  <si>
    <t>핸드백, 가방 및 기타 보호용 케이스 제조업</t>
  </si>
  <si>
    <t>핸드백 및 지갑 제조업</t>
  </si>
  <si>
    <t>가방기타 보호용 케이스 제조업</t>
  </si>
  <si>
    <t>기타 가죽제품 제조업</t>
  </si>
  <si>
    <t>신발 및 신발부분품 제조업</t>
  </si>
  <si>
    <t>구두류 제조업</t>
  </si>
  <si>
    <t>기타 신발 제조업</t>
  </si>
  <si>
    <t>목재 및 나무제품 제조업;가구제외</t>
  </si>
  <si>
    <t>제재 및 목재 가공업</t>
  </si>
  <si>
    <t>일반 제재업</t>
  </si>
  <si>
    <t>제지목재</t>
  </si>
  <si>
    <t>목재나무</t>
  </si>
  <si>
    <t>표면가공목재 및 특정 목적용 제재목 제조업</t>
  </si>
  <si>
    <t>목재 보존, 방부처리, 도장 및 유사 처리업</t>
  </si>
  <si>
    <t>나무제품 제조업</t>
  </si>
  <si>
    <t>강화 및 재생 목재 제조업</t>
  </si>
  <si>
    <t>건축용 나무제품 제조업</t>
  </si>
  <si>
    <t>목재문 및 관련제품 제조업</t>
  </si>
  <si>
    <t>기타 건축용 나무제품 제조업</t>
  </si>
  <si>
    <t>목재 상자, 드럼 및 적재판 제조업</t>
  </si>
  <si>
    <t>목재 깔판류 및기타적재판제조업</t>
  </si>
  <si>
    <t>목재 포장용 상자, 드럼 및 유사용기 제조업</t>
  </si>
  <si>
    <t>기타 나무제품 제조업</t>
  </si>
  <si>
    <t>목재 도구 및 기구 제조업</t>
  </si>
  <si>
    <t>주방용 및 식탁용 목제품 제조업</t>
  </si>
  <si>
    <t>장식용 목제품 제조업</t>
  </si>
  <si>
    <t>그외 기타 나무제품 제조업</t>
  </si>
  <si>
    <t>코르크 및 조물 제품 제조업</t>
  </si>
  <si>
    <t>코르크 제품 제조업</t>
  </si>
  <si>
    <t>돗자리 및 기타 조물제품 제조업</t>
  </si>
  <si>
    <t>펄프 제조업</t>
  </si>
  <si>
    <t>펄프인쇄</t>
  </si>
  <si>
    <t>종이 및 판지 제조업</t>
  </si>
  <si>
    <t>신문용지 제조업</t>
  </si>
  <si>
    <t>인쇄용 및 필기용 원지 제조업</t>
  </si>
  <si>
    <t>크라프트지 및 상자용판지제조업</t>
  </si>
  <si>
    <t>적층, 합성 및 특수표면처리 종이 제조업</t>
  </si>
  <si>
    <t>기타 종이 및 판지 제조업</t>
  </si>
  <si>
    <t>골판지, 종이 상자 및 종이 용기 제조업</t>
  </si>
  <si>
    <t>골판지 및 골판지상자 제조업</t>
  </si>
  <si>
    <t>종이포대, 판지상자 및 종이용기 제조업</t>
  </si>
  <si>
    <t>종이 포대 및 가방 제조업</t>
  </si>
  <si>
    <t>판지 상자 및 용기 제조업</t>
  </si>
  <si>
    <t>식품 위생용종이상자용기제조업</t>
  </si>
  <si>
    <t>기타 종이 상자 및 용기 제조업</t>
  </si>
  <si>
    <t>기타 종이 및 판지 제품 제조업</t>
  </si>
  <si>
    <t>문구용 종이제품 제조업</t>
  </si>
  <si>
    <t>위생용 종이제품 제조업</t>
  </si>
  <si>
    <t>벽지 및 장판지 제조업</t>
  </si>
  <si>
    <t>그외기타종이및판지 제품 제조업</t>
  </si>
  <si>
    <t>그외기타종이및판지제품 제조업</t>
  </si>
  <si>
    <t>인쇄 및 인쇄관련 산업</t>
  </si>
  <si>
    <t>경 인쇄업</t>
  </si>
  <si>
    <t>스크린 인쇄업</t>
  </si>
  <si>
    <t>기타 인쇄업</t>
  </si>
  <si>
    <t>인쇄관련 산업</t>
  </si>
  <si>
    <t>제판 및 조판업</t>
  </si>
  <si>
    <t>제책업</t>
  </si>
  <si>
    <t>기타 인쇄관련 산업</t>
  </si>
  <si>
    <t>기록매체 복제업</t>
  </si>
  <si>
    <t>코크스, 연탄 및 석유정제품 제조업</t>
  </si>
  <si>
    <t>코크스 및 관련제품 제조업</t>
  </si>
  <si>
    <t>기타제조</t>
  </si>
  <si>
    <t>기타에너지</t>
  </si>
  <si>
    <t>연탄 및 기타 석탄 가공품 제조업</t>
  </si>
  <si>
    <t>석유 정제품 제조업</t>
  </si>
  <si>
    <t>원유 정제처리업</t>
  </si>
  <si>
    <t>정유</t>
  </si>
  <si>
    <t>석유화학</t>
  </si>
  <si>
    <t>석유정제물 재처리업</t>
  </si>
  <si>
    <t>윤활유 및 그리스 제조업</t>
  </si>
  <si>
    <t>기타 석유정제물 재처리업</t>
  </si>
  <si>
    <t>화학물질 및 화학제품 제조업;의약품 제외</t>
  </si>
  <si>
    <t>기초화학물질 제조업</t>
  </si>
  <si>
    <t>기초유기화학물질 제조업</t>
  </si>
  <si>
    <t>석유화학계 기초화학물질 제조업</t>
  </si>
  <si>
    <t>천연수지 및 나무화학물질 제조업</t>
  </si>
  <si>
    <t>기타 기초유기화학물질 제조업</t>
  </si>
  <si>
    <t>기초 무기화학물질 제조업</t>
  </si>
  <si>
    <t>산업용 가스 제조업</t>
  </si>
  <si>
    <t>기타 기초무기화학물질 제조업</t>
  </si>
  <si>
    <t>기타 기초 무기화학물질 제조업</t>
  </si>
  <si>
    <t>무기안료, 염료, 유연제 및 기타착색제 제조업</t>
  </si>
  <si>
    <t>무기안료및기타금속산화물제조업</t>
  </si>
  <si>
    <t>합성염료, 유연제 및 기타착색제 제조업</t>
  </si>
  <si>
    <t>질소, 인산 및 칼리질 비료 제조업</t>
  </si>
  <si>
    <t>복합비료 제조업</t>
  </si>
  <si>
    <t>기타 비료 및 질소화합물 제조업</t>
  </si>
  <si>
    <t>합성고무 및 플라스틱 물질 제조업</t>
  </si>
  <si>
    <t>합성고무 제조업</t>
  </si>
  <si>
    <t>합성수지 및 기타 플라스틱물질 제조업</t>
  </si>
  <si>
    <t>가공 및 재생플라스틱원료생산업</t>
  </si>
  <si>
    <t>살충제 및 기타농약 제조업</t>
  </si>
  <si>
    <t>가정용 살균 및 살충제 제조업</t>
  </si>
  <si>
    <t>농약 제조업</t>
  </si>
  <si>
    <t>일반용 도료 및 관련제품 제조업</t>
  </si>
  <si>
    <t>요업용 유약 및 관련제품 제조업</t>
  </si>
  <si>
    <t>인쇄잉크 제조업</t>
  </si>
  <si>
    <t>회화용 물감 제조업</t>
  </si>
  <si>
    <t>세제, 화장품 및 광택제 제조업</t>
  </si>
  <si>
    <t>계면활성제 제조업</t>
  </si>
  <si>
    <t>치약, 비누 및 기타 세제 제조업</t>
  </si>
  <si>
    <t>화장품 제조업</t>
  </si>
  <si>
    <t>표면광택제 및 실내가향제 제조업</t>
  </si>
  <si>
    <t>사진용화학제품감광재료제조업</t>
  </si>
  <si>
    <t>접착제 및 젤라틴 제조업</t>
  </si>
  <si>
    <t>화약 및 불꽃제품 제조업</t>
  </si>
  <si>
    <t>그외기타분류안된화학제품제조업</t>
  </si>
  <si>
    <t>화학섬유 제조업</t>
  </si>
  <si>
    <t>합성섬유 제조업</t>
  </si>
  <si>
    <t>재생섬유 제조업</t>
  </si>
  <si>
    <t>기초 의약물질 및 생물학적 제제 제조업</t>
  </si>
  <si>
    <t>의약용 화합물및항생물질 제조업</t>
  </si>
  <si>
    <t>생물학적 제제 제조업</t>
  </si>
  <si>
    <t>의약품 제조업</t>
  </si>
  <si>
    <t>완제 의약품 제조업</t>
  </si>
  <si>
    <t>한의약품 제조업</t>
  </si>
  <si>
    <t>동물용 의약품 제조업</t>
  </si>
  <si>
    <t>의료용품 및 기타 의약관련제품 제조업</t>
  </si>
  <si>
    <t>고무 타이어 및 튜브 생산업</t>
  </si>
  <si>
    <t>타이어 재생업</t>
  </si>
  <si>
    <t>기타 고무제품 제조업</t>
  </si>
  <si>
    <t>산업용 비경화고무제품 제조업</t>
  </si>
  <si>
    <t>고무의류 및 기타 위생용 고무제품 제조업</t>
  </si>
  <si>
    <t>그외 기타 고무제품 제조업</t>
  </si>
  <si>
    <t>플라스틱제품 제조업</t>
  </si>
  <si>
    <t>1차 플라스틱제품 제조업</t>
  </si>
  <si>
    <t>플라스틱 선, 봉,관 및호스제조업</t>
  </si>
  <si>
    <t>플라스틱 필름, 시트 및 판 제조업</t>
  </si>
  <si>
    <t>플라스틱 합성피혁 제조업</t>
  </si>
  <si>
    <t>건축용 플라스틱제품 제조업</t>
  </si>
  <si>
    <t>벽 및 바닥 피복용 플라스틱제품 제조업</t>
  </si>
  <si>
    <t>저장용 및 위생용 플라스틱제품 제조업</t>
  </si>
  <si>
    <t>플라스틱 창호 제조업</t>
  </si>
  <si>
    <t>기타 건축용 플라스틱 조립제품 제조업</t>
  </si>
  <si>
    <t>포장용 플라스틱제품 제조업</t>
  </si>
  <si>
    <t>플라스틱 포대, 봉투 및 유사제품 제조업</t>
  </si>
  <si>
    <t>포장용 플라스틱 성형용기 제조업</t>
  </si>
  <si>
    <t>기계장비 조립용 플라스틱제품 제조업</t>
  </si>
  <si>
    <t>플라스틱 발포 성형제품 제조업</t>
  </si>
  <si>
    <t>기타 플라스틱제품 제조업</t>
  </si>
  <si>
    <t>플라스틱  적층, 도포 및 기타 표면처리 제품 제조업</t>
  </si>
  <si>
    <t>그외 기타 플라스틱 제품 제조업</t>
  </si>
  <si>
    <t>유리 및 유리제품 제조업</t>
  </si>
  <si>
    <t>판유리 제조업</t>
  </si>
  <si>
    <t>비금속(요업)</t>
  </si>
  <si>
    <t>비금속</t>
  </si>
  <si>
    <t>산업용 유리 및 판유리 가공품 제조업</t>
  </si>
  <si>
    <t>유리섬유 및 광학용 유리 제조업</t>
  </si>
  <si>
    <t>판유리 가공품 제조업</t>
  </si>
  <si>
    <t>기타 산업용 유리제품 제조업</t>
  </si>
  <si>
    <t>기타 유리제품 제조업</t>
  </si>
  <si>
    <t>가정용 유리제품 제조업</t>
  </si>
  <si>
    <t>포장용 유리용기 제조업</t>
  </si>
  <si>
    <t>도자기 및 기타 요업제품 제조업</t>
  </si>
  <si>
    <t>일반도자기 제조업</t>
  </si>
  <si>
    <t>가정용 및 장식용 도자기 제조업</t>
  </si>
  <si>
    <t>위생용 도자기 제조업</t>
  </si>
  <si>
    <t>산업용 도자기 제조업</t>
  </si>
  <si>
    <t>기타 일반 도자기 제조업</t>
  </si>
  <si>
    <t>내화 요업제품 제조업</t>
  </si>
  <si>
    <t>구조용 정형내화제품 제조업</t>
  </si>
  <si>
    <t>기타 내화요업제품 제조업</t>
  </si>
  <si>
    <t>구조용 비내화 요업제품 제조업</t>
  </si>
  <si>
    <t>점토 벽돌, 블록 및 유사 비내화 요업제품 제조업</t>
  </si>
  <si>
    <t>타일및유사비내화요업제품제조업</t>
  </si>
  <si>
    <t>기타구조용비내화요업제품제조업</t>
  </si>
  <si>
    <t>시멘트, 석회, 플라스터 및 그 제품 제조업</t>
  </si>
  <si>
    <t>시멘트 제조업</t>
  </si>
  <si>
    <t>비금속(시멘트)</t>
  </si>
  <si>
    <t>콘크리트, 시멘트 및 플라스터 제품 제조업</t>
  </si>
  <si>
    <t>비내화 모르타르 제조업</t>
  </si>
  <si>
    <t>레미콘 제조업</t>
  </si>
  <si>
    <t>플라스터 제품 제조업</t>
  </si>
  <si>
    <t>섬유시멘트 제품 제조업</t>
  </si>
  <si>
    <t>콘크리트 타일, 기와, 벽돌 및 블록 제조업</t>
  </si>
  <si>
    <t>콘크리트관 및 기타 구조용 콘크리트제품 제조업</t>
  </si>
  <si>
    <t>그외 기타 콘크리트 제품 및 유사제품 제조업</t>
  </si>
  <si>
    <t>기타 비금속 광물제품 제조업</t>
  </si>
  <si>
    <t>석제품 제조업</t>
  </si>
  <si>
    <t>건설용 석제품 제조업</t>
  </si>
  <si>
    <t>기타 석제품 제조업</t>
  </si>
  <si>
    <t>그외 기타 비금속 광물제품 제조업</t>
  </si>
  <si>
    <t>아스콘 제조업</t>
  </si>
  <si>
    <t>연마재 제조업</t>
  </si>
  <si>
    <t>비금속광물 분쇄물 생산업</t>
  </si>
  <si>
    <t>석면, 암면 및 유사제품 제조업</t>
  </si>
  <si>
    <t>그외 기타 분류안된 비금속 광물제품 제조업</t>
  </si>
  <si>
    <t>1차 금속 제조업</t>
  </si>
  <si>
    <t>1차 철강 제조업</t>
  </si>
  <si>
    <t>제철, 제강 및 합금철 제조업</t>
  </si>
  <si>
    <t>제철업</t>
  </si>
  <si>
    <t>1차금속</t>
  </si>
  <si>
    <t>제강업</t>
  </si>
  <si>
    <t>합금철 제조업</t>
  </si>
  <si>
    <t>기타 제철 및 제강업</t>
  </si>
  <si>
    <t>철강 압연, 압출 및 연신제품 제조업</t>
  </si>
  <si>
    <t>열간 압연 및 압출 제품 제조업</t>
  </si>
  <si>
    <t>냉간 압연 및 압출 제품 제조업</t>
  </si>
  <si>
    <t>철강선 제조업</t>
  </si>
  <si>
    <t>철강관 제조업</t>
  </si>
  <si>
    <t>주철관 제조업</t>
  </si>
  <si>
    <t>강관 제조업</t>
  </si>
  <si>
    <t>기타 1차 철강 제조업</t>
  </si>
  <si>
    <t>도금, 착색 및 기타 표면처리강재 제조업</t>
  </si>
  <si>
    <t>1차 비철금속 제조업</t>
  </si>
  <si>
    <t>비철금속 제련, 정련 및 합금 제조업</t>
  </si>
  <si>
    <t>동 제련, 정련 및 합금 제조업</t>
  </si>
  <si>
    <t>비철금속</t>
  </si>
  <si>
    <t>알루미늄 제련, 정련및합금제조업</t>
  </si>
  <si>
    <t>연및아연제련,정련및합금제조업</t>
  </si>
  <si>
    <t>기타비철금속제련정련및합금제조</t>
  </si>
  <si>
    <t>기타비철금속제련정련합금제조업</t>
  </si>
  <si>
    <t>비철금속 압연, 압출 및 연신제품 제조업</t>
  </si>
  <si>
    <t>동 압연, 압출 및 연신제품 제조업</t>
  </si>
  <si>
    <t>알루미늄압연압출연신제품제조업</t>
  </si>
  <si>
    <t>기타비철금압연압출연신제품제조</t>
  </si>
  <si>
    <t>기타 1차 비철금속 제조업</t>
  </si>
  <si>
    <t>금속 주조업</t>
  </si>
  <si>
    <t>철강 주조업</t>
  </si>
  <si>
    <t>선철주물 주조업</t>
  </si>
  <si>
    <t>강주물 주조업</t>
  </si>
  <si>
    <t>비철금속 주조업</t>
  </si>
  <si>
    <t>알루미늄주물 주조업</t>
  </si>
  <si>
    <t>동주물 주조업</t>
  </si>
  <si>
    <t>기타 비철금속 주조업</t>
  </si>
  <si>
    <t>금속가공제품 제조업;기계 및 가구 제외</t>
  </si>
  <si>
    <t>구조용 금속제품, 탱크 및 증기발생기 제조업</t>
  </si>
  <si>
    <t>구조용 금속제품 제조업</t>
  </si>
  <si>
    <t>금속 문, 창, 셔터 및 관련제품 제조업</t>
  </si>
  <si>
    <t>조립금속(기계)</t>
  </si>
  <si>
    <t>조립금속</t>
  </si>
  <si>
    <t>구조용 금속판제품 및 금속공작물 제조업</t>
  </si>
  <si>
    <t>금속 조립구조재 제조업</t>
  </si>
  <si>
    <t>기타 구조용 금속제품 제조업</t>
  </si>
  <si>
    <t>금속탱크, 저장조 및 유사 용기 제조업</t>
  </si>
  <si>
    <t>중앙난방보일러 및 방열기 제조업</t>
  </si>
  <si>
    <t>설치용 금속탱크 및 저장용기 제조업</t>
  </si>
  <si>
    <t>무기총포탄제조업</t>
  </si>
  <si>
    <t>무기 및 총포탄 제조업</t>
  </si>
  <si>
    <t>기타 금속가공제품 제조업</t>
  </si>
  <si>
    <t>금속 단조, 압형 및 분말야금 제품 제조업</t>
  </si>
  <si>
    <t>분말야금제품 제조업</t>
  </si>
  <si>
    <t>금속단조제품 제조업</t>
  </si>
  <si>
    <t>금속압형제품 제조업</t>
  </si>
  <si>
    <t>금속 열처리, 도금 및 기타 금속가공업</t>
  </si>
  <si>
    <t>금속 열처리업</t>
  </si>
  <si>
    <t>도금업</t>
  </si>
  <si>
    <t>도장 및 기타 피막처리업</t>
  </si>
  <si>
    <t>절삭가공 및 유사처리업</t>
  </si>
  <si>
    <t>그외 기타 금속가공업</t>
  </si>
  <si>
    <t>날붙이, 수공구 및 일반철물 제조업</t>
  </si>
  <si>
    <t>날붙이 제조업</t>
  </si>
  <si>
    <t>일반철물 제조업</t>
  </si>
  <si>
    <t>비동력식 수공구 제조업</t>
  </si>
  <si>
    <t>톱 및 호환성공구 제조업</t>
  </si>
  <si>
    <t>금속파스너, 스프링 및 금속선 가공제품 제조업</t>
  </si>
  <si>
    <t>금속파스너 및 나사제품 제조업</t>
  </si>
  <si>
    <t>금속 스프링 제조업</t>
  </si>
  <si>
    <t>금속선 가공제품 제조업</t>
  </si>
  <si>
    <t>그외 기타 금속가공제품 제조업</t>
  </si>
  <si>
    <t>금속캔 및 기타 포장용기 제조업</t>
  </si>
  <si>
    <t>금고 제조업</t>
  </si>
  <si>
    <t>수동식 식품 가공기기 및 금속주방용기 제조업</t>
  </si>
  <si>
    <t>금속위생용품 제조업</t>
  </si>
  <si>
    <t>금속표시판 제조업</t>
  </si>
  <si>
    <t>전자부품, 컴퓨터, 영상, 음향 및 통신장비 제조업</t>
  </si>
  <si>
    <t>반도체 제조업</t>
  </si>
  <si>
    <t>전자집적회로 제조업</t>
  </si>
  <si>
    <t>조립금속(디스플레이, 반도체)</t>
  </si>
  <si>
    <t>다이오드, 트랜지스터 및 유사 반도체소자 제조업</t>
  </si>
  <si>
    <t>전자부품 제조업</t>
  </si>
  <si>
    <t>평판 디스플레이 제조업</t>
  </si>
  <si>
    <t>액정 평판 디스플레이 제조업</t>
  </si>
  <si>
    <t>플라즈마기타평판디스플레이제조</t>
  </si>
  <si>
    <t>인쇄회로기판 및 전자부품 실장기판 제조업</t>
  </si>
  <si>
    <t>인쇄회로기판 제조업</t>
  </si>
  <si>
    <t>전자부품 실장기판 제조업</t>
  </si>
  <si>
    <t>기타 전자부품 제조업</t>
  </si>
  <si>
    <t>전자관 제조업</t>
  </si>
  <si>
    <t>전자축전기 제조업</t>
  </si>
  <si>
    <t>전자저항기 제조업</t>
  </si>
  <si>
    <t>전자카드 제조업</t>
  </si>
  <si>
    <t>전자코일, 변성기 및 기타 전자유도자 제조업</t>
  </si>
  <si>
    <t>그외 기타 전자부품 제조업</t>
  </si>
  <si>
    <t>컴퓨터 및 주변장치 제조업</t>
  </si>
  <si>
    <t>컴퓨터 제조업</t>
  </si>
  <si>
    <t>기억장치 및 주변기기 제조업</t>
  </si>
  <si>
    <t>기억장치 제조업</t>
  </si>
  <si>
    <t>컴퓨터 모니터 제조업</t>
  </si>
  <si>
    <t>컴퓨터 프린터 제조업</t>
  </si>
  <si>
    <t>기타 주변기기 제조업</t>
  </si>
  <si>
    <t>통신 및 방송 장비 제조업</t>
  </si>
  <si>
    <t>유선 통신장비 제조업</t>
  </si>
  <si>
    <t>방송 및 무선 통신장비 제조업</t>
  </si>
  <si>
    <t>방송장비 제조업</t>
  </si>
  <si>
    <t>이동전화기 제조업</t>
  </si>
  <si>
    <t>기타 무선 통신장비 제조업</t>
  </si>
  <si>
    <t>영상 및 음향기기 제조업</t>
  </si>
  <si>
    <t>텔레비전, 비디오 및 기타 영상기기 제조업</t>
  </si>
  <si>
    <t>텔레비전 제조업</t>
  </si>
  <si>
    <t>비디오 및 기타 영상기기 제조업</t>
  </si>
  <si>
    <t>오디오, 스피커 및 기타 음향기기 제조업</t>
  </si>
  <si>
    <t>라디오, 녹음 및 재생 기기 제조업</t>
  </si>
  <si>
    <t>기타 음향기기 제조업</t>
  </si>
  <si>
    <t>마그네틱 및 광학 매체 제조업</t>
  </si>
  <si>
    <t>의료, 정밀, 광학기기 및 시계 제조업</t>
  </si>
  <si>
    <t>의료용 기기 제조업</t>
  </si>
  <si>
    <t>방사선장치 및 전기식 진단기기 제조업</t>
  </si>
  <si>
    <t>방사선 장치 제조업</t>
  </si>
  <si>
    <t>조립금속(전기전자)</t>
  </si>
  <si>
    <t>전기식 진단 및 요법 기기 제조업</t>
  </si>
  <si>
    <t>기타 의료용 기기 제조업</t>
  </si>
  <si>
    <t>치과용 기기 제조업</t>
  </si>
  <si>
    <t>정형외과용신체보정용기기제조업</t>
  </si>
  <si>
    <t>의료용 가구 제조업</t>
  </si>
  <si>
    <t>그외 기타 의료용 기기 제조업</t>
  </si>
  <si>
    <t>측정, 시험, 항해, 제어 및 기타 정밀기기 제조업; 광학기기 제외</t>
  </si>
  <si>
    <t>측정, 시험, 항해, 제어 및 기타 정밀기기 제조업</t>
  </si>
  <si>
    <t>항행용무선기기및측량기구제조업</t>
  </si>
  <si>
    <t>전자기측정 시험및분석기구제조업</t>
  </si>
  <si>
    <t>물질검사, 측정및분석기구제조업</t>
  </si>
  <si>
    <t>속도계 및 적산계기 제조업</t>
  </si>
  <si>
    <t>기기자동측정및제어장치제조업</t>
  </si>
  <si>
    <t>산업처리공정 제어장비 제조업</t>
  </si>
  <si>
    <t>기타 측정, 시험, 항해, 제어 및 정밀기기 제조업</t>
  </si>
  <si>
    <t>기타측정시험항해및정밀기기 제조업</t>
  </si>
  <si>
    <t>안경, 사진장비 및 기타 광학기기 제조업</t>
  </si>
  <si>
    <t>안경 제조업</t>
  </si>
  <si>
    <t>광학기기 및 사진장비 제조업</t>
  </si>
  <si>
    <t>광학렌즈 및 광학요소 제조업</t>
  </si>
  <si>
    <t>사진기 영사기및관련장비제조업</t>
  </si>
  <si>
    <t>기타 광학기기 제조업</t>
  </si>
  <si>
    <t>시계 및 시계부품 제조업</t>
  </si>
  <si>
    <t>시계제조업</t>
  </si>
  <si>
    <t>시계부품 제조업</t>
  </si>
  <si>
    <t>전기장비 제조업</t>
  </si>
  <si>
    <t>전동기, 발전기 및 전기 변환 · 공급 · 제어 장치 제조업</t>
  </si>
  <si>
    <t>전동기, 발전기 및 전기변환장치 제조업</t>
  </si>
  <si>
    <t>전동기 및 발전기 제조업</t>
  </si>
  <si>
    <t>변압기 제조업</t>
  </si>
  <si>
    <t>방전램프용 안정기 제조업</t>
  </si>
  <si>
    <t>기타발전기및전기변환장치제조업</t>
  </si>
  <si>
    <t>전기공급 및 전기제어 장치 제조업</t>
  </si>
  <si>
    <t>전기회로개폐보호접속장치제조업</t>
  </si>
  <si>
    <t>배전반 및 전기자동제어반 제조업</t>
  </si>
  <si>
    <t>일차전지 및 축전지 제조업</t>
  </si>
  <si>
    <t>일차전지 제조업</t>
  </si>
  <si>
    <t>축전지 제조업</t>
  </si>
  <si>
    <t>기타 절연선 및 케이블 제조업</t>
  </si>
  <si>
    <t>절연코드세트및기타도체제조업</t>
  </si>
  <si>
    <t>전구 및 조명장치 제조업</t>
  </si>
  <si>
    <t>전구램프제조업</t>
  </si>
  <si>
    <t>전구 및 램프 제조업</t>
  </si>
  <si>
    <t>조명장치 제조업</t>
  </si>
  <si>
    <t>운송장비용 조명장치 제조업</t>
  </si>
  <si>
    <t>일반용 전기 조명장치 제조업</t>
  </si>
  <si>
    <t>기타 조명장치 제조업</t>
  </si>
  <si>
    <t>가정용 기기 제조업</t>
  </si>
  <si>
    <t>가정용 전기기기 제조업</t>
  </si>
  <si>
    <t>가정용 전기 난방기기 제조업</t>
  </si>
  <si>
    <t>가정용비전기식난방기구제조</t>
  </si>
  <si>
    <t>가정용비전기식조리난방기구제조업</t>
  </si>
  <si>
    <t>기타 전기장비 제조업</t>
  </si>
  <si>
    <t>전기경보 및 신호장치 제조업</t>
  </si>
  <si>
    <t>전기용탄소제품및절연제품제조업</t>
  </si>
  <si>
    <t>교통 신호장치 제조업</t>
  </si>
  <si>
    <t>기타 기계 및 장비 제조업</t>
  </si>
  <si>
    <t>일반 목적용 기계 제조업</t>
  </si>
  <si>
    <t>내연기관 및 터빈 제조업; 항공기용 및 차량용 제외</t>
  </si>
  <si>
    <t>내연기관 제조업</t>
  </si>
  <si>
    <t>기타 기관 및 터빈 제조업</t>
  </si>
  <si>
    <t>펌프 및 압축기 제조업; 탭, 밸브 및 유사장치 제조 포함</t>
  </si>
  <si>
    <t>액체 펌프 제조업</t>
  </si>
  <si>
    <t>기체 펌프 및 압축기 제조업</t>
  </si>
  <si>
    <t>탭, 밸브 및 유사장치 제조업</t>
  </si>
  <si>
    <t>베어링, 기어 및 동력전달장치 제조업</t>
  </si>
  <si>
    <t>볼베어링 및 롤러베어링 제조업</t>
  </si>
  <si>
    <t>기어 및 동력전달장치 제조업</t>
  </si>
  <si>
    <t>산업용 오븐, 노 및 노용 버너 제조업</t>
  </si>
  <si>
    <t>산업용 오븐,노및노 버너 제조업</t>
  </si>
  <si>
    <t>산업용오븐,노및노용버너제조업</t>
  </si>
  <si>
    <t>산업용 트럭, 승강기 및 물품취급장비 제조업</t>
  </si>
  <si>
    <t>산업용 트럭 및 적재기 제조업</t>
  </si>
  <si>
    <t>승강기 제조업</t>
  </si>
  <si>
    <t>컨베이어장치 제조업</t>
  </si>
  <si>
    <t>기타 물품취급장비 제조업</t>
  </si>
  <si>
    <t>냉각, 공기조화, 여과, 증류 및 가스발생기 제조업</t>
  </si>
  <si>
    <t>산업용 냉장 및 냉동 장비 제조업</t>
  </si>
  <si>
    <t>공기조화장치 제조업</t>
  </si>
  <si>
    <t>산업용 송풍기배기장치 제조업</t>
  </si>
  <si>
    <t>기체 여과기 제조업</t>
  </si>
  <si>
    <t>액체 여과기 제조업</t>
  </si>
  <si>
    <t>증류기,열교환기가스발생기제조</t>
  </si>
  <si>
    <t>기타 일반 목적용 기계 제조업</t>
  </si>
  <si>
    <t>일반저울 제조업</t>
  </si>
  <si>
    <t>용기세척, 포장 및 충전기 제조업</t>
  </si>
  <si>
    <t>자동판매기 및 화폐교환기 제조업</t>
  </si>
  <si>
    <t>분사기 및 소화기  제조업</t>
  </si>
  <si>
    <t>동력식 수지공구 제조업</t>
  </si>
  <si>
    <t>그외기타일반목적용기계 제조업</t>
  </si>
  <si>
    <t>그외기타일반목적용기계제조업</t>
  </si>
  <si>
    <t>특수 목적용 기계 제조업</t>
  </si>
  <si>
    <t>농업 및 임업용 기계 제조업</t>
  </si>
  <si>
    <t>가공공작기계 제조업</t>
  </si>
  <si>
    <t>전자응용 공작기계 제조업</t>
  </si>
  <si>
    <t>금속 절삭기계 제조업</t>
  </si>
  <si>
    <t>금속 성형기계 제조업</t>
  </si>
  <si>
    <t>기타 가공공작기계 제조업</t>
  </si>
  <si>
    <t>금속주조 및 기타 야금용 기계 제조업</t>
  </si>
  <si>
    <t>금속주조및기타야금용기계제조업</t>
  </si>
  <si>
    <t>건설 및 광산용 기계장비 제조업</t>
  </si>
  <si>
    <t>토목공사및유사용기계장비제조업</t>
  </si>
  <si>
    <t>광물처리 및 취급장비 제조업</t>
  </si>
  <si>
    <t>음·식료품 및 담배 가공기계 제조업</t>
  </si>
  <si>
    <t>음·식료품및담배가공기계제조업</t>
  </si>
  <si>
    <t>섬유, 의복 및 가죽 가공기계 제조업</t>
  </si>
  <si>
    <t>산업용 섬유세척, 염색, 정리 및 가공 기계 제조업</t>
  </si>
  <si>
    <t>기타 섬유, 의복 및 가죽 가공 기계 제조업</t>
  </si>
  <si>
    <t>반도체 및 평판디스플레이 제조용 기계 제조업</t>
  </si>
  <si>
    <t>반도체 제조용 기계 제조업</t>
  </si>
  <si>
    <t>평판디스플레이제조용기계제조업</t>
  </si>
  <si>
    <t>산업용로봇제조</t>
  </si>
  <si>
    <t>산업용 로봇 제조업</t>
  </si>
  <si>
    <t>기타 특수목적용 기계 제조업</t>
  </si>
  <si>
    <t>펄프 및 종이 가공용 기계 제조업</t>
  </si>
  <si>
    <t>고무, 화학섬유 및 플라스틱 성형기 제조업</t>
  </si>
  <si>
    <t>인쇄 및 제책용 기계 제조업</t>
  </si>
  <si>
    <t>주형 및 금형 제조업</t>
  </si>
  <si>
    <t>그외기타특수목적용기계제조업</t>
  </si>
  <si>
    <t>자동차 및 트레일러 제조업</t>
  </si>
  <si>
    <t>자동차용 엔진 및 자동차 제조업</t>
  </si>
  <si>
    <t>자동차엔진제조</t>
  </si>
  <si>
    <t>자동차용 엔진 제조업</t>
  </si>
  <si>
    <t>조립금속(자동차)</t>
  </si>
  <si>
    <t>자동차 제조업</t>
  </si>
  <si>
    <t>승용차기타여객용자동차제조업</t>
  </si>
  <si>
    <t>화물및 특수목적용 자동차 제조업</t>
  </si>
  <si>
    <t>자동차 차체 및 트레일러 제조업</t>
  </si>
  <si>
    <t>차체 및 특장차 제조업</t>
  </si>
  <si>
    <t>트레일러 및 세미트레일러 제조업</t>
  </si>
  <si>
    <t>운송용 컨테이너 제조업</t>
  </si>
  <si>
    <t>자동차 부품 제조업</t>
  </si>
  <si>
    <t>자동차 엔진용 부품 제조업</t>
  </si>
  <si>
    <t>자동차 차체용 부품 제조업</t>
  </si>
  <si>
    <t>기타 자동차 부품 제조업</t>
  </si>
  <si>
    <t>자동차용 동력전달장치 제조업</t>
  </si>
  <si>
    <t>자동차용 전기장치 제조업</t>
  </si>
  <si>
    <t>그외 기타 자동차 부품 제조업</t>
  </si>
  <si>
    <t>기타 운송장비 제조업</t>
  </si>
  <si>
    <t>선박 및 보트 건조업</t>
  </si>
  <si>
    <t>선박 건조업</t>
  </si>
  <si>
    <t>강선 건조업</t>
  </si>
  <si>
    <t>조립금속(조선)</t>
  </si>
  <si>
    <t>합성수지선 건조업</t>
  </si>
  <si>
    <t>비철금속기타항해용선박건조업</t>
  </si>
  <si>
    <t>선박 구성부분품 제조업</t>
  </si>
  <si>
    <t>기타 선박 건조업</t>
  </si>
  <si>
    <t>오락 및 스포츠용 보트 건조업</t>
  </si>
  <si>
    <t>철도장비 제조업</t>
  </si>
  <si>
    <t>기관차 및 기타 철도차량 제조업</t>
  </si>
  <si>
    <t>철도차량부품및관련장치물제조업</t>
  </si>
  <si>
    <t>항공기,우주선 및 부품 제조업</t>
  </si>
  <si>
    <t>항공기,우주선 및 보조장치 제조업</t>
  </si>
  <si>
    <t>항공기용 엔진 및 부품 제조업</t>
  </si>
  <si>
    <t>항공기용 엔진 제조업</t>
  </si>
  <si>
    <t>항공기용 부품 제조업</t>
  </si>
  <si>
    <t>전투용 차량 제조업</t>
  </si>
  <si>
    <t>모터사이클제조</t>
  </si>
  <si>
    <t>모터사이클 제조업</t>
  </si>
  <si>
    <t>그외 기타 분류안된 운송장비 제조업</t>
  </si>
  <si>
    <t>자전거 및 환자용 차량 제조업</t>
  </si>
  <si>
    <t>그외 기타 달리 분류되지 않은 운송장비 제조업</t>
  </si>
  <si>
    <t>가구 제조업</t>
  </si>
  <si>
    <t>침대 및 내장가구 제조업</t>
  </si>
  <si>
    <t>운송장비용 의자 제조업</t>
  </si>
  <si>
    <t>매트리스 및 침대 제조업</t>
  </si>
  <si>
    <t>소파 및 기타 내장가구 제조업</t>
  </si>
  <si>
    <t>목재가구 제조업</t>
  </si>
  <si>
    <t>주방용음식점용목재가구제조업</t>
  </si>
  <si>
    <t>나전칠기가구 제조업</t>
  </si>
  <si>
    <t>기타 목재가구 제조업</t>
  </si>
  <si>
    <t>기타 가구 제조업</t>
  </si>
  <si>
    <t>금속 가구 제조업</t>
  </si>
  <si>
    <t>그외 기타 가구 제조업</t>
  </si>
  <si>
    <t>기타 제품 제조업</t>
  </si>
  <si>
    <t>귀금속 및 장신용품 제조업</t>
  </si>
  <si>
    <t>귀금속 및 관련제품 제조업</t>
  </si>
  <si>
    <t>모조 귀금속 및 모조 장신용품 제조업</t>
  </si>
  <si>
    <t>악기제조업</t>
  </si>
  <si>
    <t>피아노 제조업</t>
  </si>
  <si>
    <t>현악기 제조업</t>
  </si>
  <si>
    <t>전자악기 제조업</t>
  </si>
  <si>
    <t>국악기 제조업</t>
  </si>
  <si>
    <t>기타 악기 제조업</t>
  </si>
  <si>
    <t>운동 및 경기용구 제조업</t>
  </si>
  <si>
    <t>체조육상체력단련용장비제조업</t>
  </si>
  <si>
    <t>놀이터용 장비 제조업</t>
  </si>
  <si>
    <t>낚시 및 수렵용구 제조업</t>
  </si>
  <si>
    <t>기타 운동 및 경기용구 제조업</t>
  </si>
  <si>
    <t>인형,장난감 및 오락용품 제조업</t>
  </si>
  <si>
    <t>인형 및 장난감 제조업</t>
  </si>
  <si>
    <t>영상게임기 제조업</t>
  </si>
  <si>
    <t>기타 오락용품 제조업</t>
  </si>
  <si>
    <t>그외 기타 제품 제조업</t>
  </si>
  <si>
    <t>간판광고제조업</t>
  </si>
  <si>
    <t>간판 및 광고물 제조업</t>
  </si>
  <si>
    <t>사무회화용품</t>
  </si>
  <si>
    <t>사무 및 회화용품 제조업</t>
  </si>
  <si>
    <t>가발, 장식용품 및 교시용 모형 제조업</t>
  </si>
  <si>
    <t>가발 및 유사 제품 제조업</t>
  </si>
  <si>
    <t>조화 및 모조장식품 제조업</t>
  </si>
  <si>
    <t>표구 및 전사처리 제조업</t>
  </si>
  <si>
    <t>교시용 모형 제조업</t>
  </si>
  <si>
    <t>그외 기타 분류안된 제품 제조업</t>
  </si>
  <si>
    <t>우산 및 지팡이 제조업</t>
  </si>
  <si>
    <t>단추 및 유사 파스너 제조업</t>
  </si>
  <si>
    <t>라이터,연소물및흡연용품제조업</t>
  </si>
  <si>
    <t>비 및 솔 제조업</t>
  </si>
  <si>
    <t>그외기타분류되지않은제품제조업</t>
  </si>
  <si>
    <t>현재CGE</t>
    <phoneticPr fontId="16" type="noConversion"/>
  </si>
  <si>
    <t>조정CGE</t>
    <phoneticPr fontId="5" type="noConversion"/>
  </si>
  <si>
    <t>Commercial</t>
    <phoneticPr fontId="5" type="noConversion"/>
  </si>
  <si>
    <t>Commeical</t>
    <phoneticPr fontId="5" type="noConversion"/>
  </si>
  <si>
    <t>FF</t>
    <phoneticPr fontId="5" type="noConversion"/>
  </si>
  <si>
    <t>Commerical</t>
    <phoneticPr fontId="5" type="noConversion"/>
  </si>
  <si>
    <t>FF &amp; Commercial</t>
    <phoneticPr fontId="5" type="noConversion"/>
  </si>
  <si>
    <t>Coal</t>
    <phoneticPr fontId="5" type="noConversion"/>
  </si>
  <si>
    <t>Mining</t>
    <phoneticPr fontId="5" type="noConversion"/>
  </si>
  <si>
    <t>Mining</t>
    <phoneticPr fontId="5" type="noConversion"/>
  </si>
  <si>
    <t>Mining</t>
    <phoneticPr fontId="5" type="noConversion"/>
  </si>
  <si>
    <t>Food</t>
    <phoneticPr fontId="5" type="noConversion"/>
  </si>
  <si>
    <t>Fiberleather</t>
    <phoneticPr fontId="5" type="noConversion"/>
  </si>
  <si>
    <t>WoodPaper</t>
    <phoneticPr fontId="5" type="noConversion"/>
  </si>
  <si>
    <t>CoalPro</t>
    <phoneticPr fontId="5" type="noConversion"/>
  </si>
  <si>
    <t>Roil</t>
    <phoneticPr fontId="5" type="noConversion"/>
  </si>
  <si>
    <t>Orgchem</t>
    <phoneticPr fontId="5" type="noConversion"/>
  </si>
  <si>
    <t>MissManu</t>
    <phoneticPr fontId="5" type="noConversion"/>
  </si>
  <si>
    <t>MissManu</t>
    <phoneticPr fontId="5" type="noConversion"/>
  </si>
  <si>
    <t>Chemistry</t>
    <phoneticPr fontId="5" type="noConversion"/>
  </si>
  <si>
    <t>Mineral</t>
    <phoneticPr fontId="5" type="noConversion"/>
  </si>
  <si>
    <t>Mineral</t>
    <phoneticPr fontId="5" type="noConversion"/>
  </si>
  <si>
    <t>Cement &amp; Mineral</t>
    <phoneticPr fontId="5" type="noConversion"/>
  </si>
  <si>
    <t>Cement</t>
    <phoneticPr fontId="5" type="noConversion"/>
  </si>
  <si>
    <t>IS</t>
    <phoneticPr fontId="5" type="noConversion"/>
  </si>
  <si>
    <t>nonISmetal</t>
    <phoneticPr fontId="5" type="noConversion"/>
  </si>
  <si>
    <t>IS</t>
    <phoneticPr fontId="5" type="noConversion"/>
  </si>
  <si>
    <t>nonISmetal</t>
    <phoneticPr fontId="5" type="noConversion"/>
  </si>
  <si>
    <t>MissManu</t>
    <phoneticPr fontId="5" type="noConversion"/>
  </si>
  <si>
    <t>Machine</t>
    <phoneticPr fontId="5" type="noConversion"/>
  </si>
  <si>
    <t>Semicon</t>
    <phoneticPr fontId="5" type="noConversion"/>
  </si>
  <si>
    <t>Semi_dis</t>
    <phoneticPr fontId="5" type="noConversion"/>
  </si>
  <si>
    <t>Machine</t>
    <phoneticPr fontId="5" type="noConversion"/>
  </si>
  <si>
    <t>Electronics</t>
    <phoneticPr fontId="5" type="noConversion"/>
  </si>
  <si>
    <t>Electro_e</t>
    <phoneticPr fontId="5" type="noConversion"/>
  </si>
  <si>
    <t>Electro_ne</t>
    <phoneticPr fontId="5" type="noConversion"/>
  </si>
  <si>
    <t>Electronics</t>
    <phoneticPr fontId="5" type="noConversion"/>
  </si>
  <si>
    <t>Auto</t>
    <phoneticPr fontId="5" type="noConversion"/>
  </si>
  <si>
    <t>Auto</t>
    <phoneticPr fontId="5" type="noConversion"/>
  </si>
  <si>
    <t>Ship</t>
    <phoneticPr fontId="5" type="noConversion"/>
  </si>
  <si>
    <t>MissManu</t>
    <phoneticPr fontId="5" type="noConversion"/>
  </si>
  <si>
    <t>Ship</t>
    <phoneticPr fontId="5" type="noConversion"/>
  </si>
  <si>
    <t>현재CGE(한글)</t>
    <phoneticPr fontId="5" type="noConversion"/>
  </si>
  <si>
    <t>조정CGE(한글)</t>
    <phoneticPr fontId="5" type="noConversion"/>
  </si>
  <si>
    <t>상업</t>
    <phoneticPr fontId="5" type="noConversion"/>
  </si>
  <si>
    <t>상업</t>
    <phoneticPr fontId="5" type="noConversion"/>
  </si>
  <si>
    <t>임어업 &amp; 상업</t>
    <phoneticPr fontId="5" type="noConversion"/>
  </si>
  <si>
    <t>석탄</t>
    <phoneticPr fontId="5" type="noConversion"/>
  </si>
  <si>
    <t>석유 &amp; 천연가스</t>
    <phoneticPr fontId="5" type="noConversion"/>
  </si>
  <si>
    <t>OIL &amp; LNG</t>
    <phoneticPr fontId="5" type="noConversion"/>
  </si>
  <si>
    <t>광업</t>
    <phoneticPr fontId="5" type="noConversion"/>
  </si>
  <si>
    <t>광업</t>
    <phoneticPr fontId="5" type="noConversion"/>
  </si>
  <si>
    <t>광업</t>
    <phoneticPr fontId="5" type="noConversion"/>
  </si>
  <si>
    <t>음식료품</t>
    <phoneticPr fontId="5" type="noConversion"/>
  </si>
  <si>
    <t>섬유가죽</t>
    <phoneticPr fontId="5" type="noConversion"/>
  </si>
  <si>
    <t>제지목재</t>
    <phoneticPr fontId="5" type="noConversion"/>
  </si>
  <si>
    <t>석탄제품</t>
    <phoneticPr fontId="5" type="noConversion"/>
  </si>
  <si>
    <t>정유</t>
    <phoneticPr fontId="5" type="noConversion"/>
  </si>
  <si>
    <t>석유화학</t>
    <phoneticPr fontId="5" type="noConversion"/>
  </si>
  <si>
    <t>기타제조</t>
    <phoneticPr fontId="5" type="noConversion"/>
  </si>
  <si>
    <t>석유화학</t>
    <phoneticPr fontId="5" type="noConversion"/>
  </si>
  <si>
    <t>석유화학</t>
    <phoneticPr fontId="5" type="noConversion"/>
  </si>
  <si>
    <t>기타제조</t>
    <phoneticPr fontId="5" type="noConversion"/>
  </si>
  <si>
    <t>석유화확</t>
    <phoneticPr fontId="5" type="noConversion"/>
  </si>
  <si>
    <t>유리/요업</t>
    <phoneticPr fontId="5" type="noConversion"/>
  </si>
  <si>
    <t>유리/요업</t>
    <phoneticPr fontId="5" type="noConversion"/>
  </si>
  <si>
    <t>시멘트 &amp; 유리/요업</t>
    <phoneticPr fontId="5" type="noConversion"/>
  </si>
  <si>
    <t>유리/요업</t>
    <phoneticPr fontId="5" type="noConversion"/>
  </si>
  <si>
    <t>철강</t>
    <phoneticPr fontId="5" type="noConversion"/>
  </si>
  <si>
    <t>비철금속</t>
    <phoneticPr fontId="5" type="noConversion"/>
  </si>
  <si>
    <t>반도체</t>
    <phoneticPr fontId="5" type="noConversion"/>
  </si>
  <si>
    <t>전자표시장치, 전기전지_비에너지</t>
    <phoneticPr fontId="5" type="noConversion"/>
  </si>
  <si>
    <t>전기전자_비에너지</t>
    <phoneticPr fontId="5" type="noConversion"/>
  </si>
  <si>
    <t>기계</t>
    <phoneticPr fontId="5" type="noConversion"/>
  </si>
  <si>
    <t>전기전자_에너지</t>
    <phoneticPr fontId="5" type="noConversion"/>
  </si>
  <si>
    <t>Electronic_sig &amp; Electro_ne</t>
    <phoneticPr fontId="5" type="noConversion"/>
  </si>
  <si>
    <t>Electro_ne</t>
    <phoneticPr fontId="5" type="noConversion"/>
  </si>
  <si>
    <t>기계</t>
    <phoneticPr fontId="5" type="noConversion"/>
  </si>
  <si>
    <t>자동차</t>
    <phoneticPr fontId="5" type="noConversion"/>
  </si>
  <si>
    <t>자동차</t>
    <phoneticPr fontId="5" type="noConversion"/>
  </si>
  <si>
    <t>자동차</t>
    <phoneticPr fontId="5" type="noConversion"/>
  </si>
  <si>
    <t>조선</t>
    <phoneticPr fontId="5" type="noConversion"/>
  </si>
  <si>
    <t>임어업</t>
    <phoneticPr fontId="5" type="noConversion"/>
  </si>
  <si>
    <t>Agri(13)</t>
    <phoneticPr fontId="5" type="noConversion"/>
  </si>
  <si>
    <t>Agri(13)</t>
    <phoneticPr fontId="5" type="noConversion"/>
  </si>
  <si>
    <t>Rice</t>
  </si>
  <si>
    <t>Rice</t>
    <phoneticPr fontId="5" type="noConversion"/>
  </si>
  <si>
    <t>미곡</t>
  </si>
  <si>
    <t>미곡</t>
    <phoneticPr fontId="5" type="noConversion"/>
  </si>
  <si>
    <t>농업(13개)</t>
    <phoneticPr fontId="5" type="noConversion"/>
  </si>
  <si>
    <t>음식료품</t>
    <phoneticPr fontId="5" type="noConversion"/>
  </si>
  <si>
    <t>섬유가죽</t>
  </si>
  <si>
    <t>섬유의복</t>
    <phoneticPr fontId="5" type="noConversion"/>
  </si>
  <si>
    <t>제지목재</t>
    <phoneticPr fontId="5" type="noConversion"/>
  </si>
  <si>
    <t>석탄제품</t>
  </si>
  <si>
    <t>석탄제품</t>
    <phoneticPr fontId="5" type="noConversion"/>
  </si>
  <si>
    <t>정유</t>
    <phoneticPr fontId="5" type="noConversion"/>
  </si>
  <si>
    <t>화학</t>
    <phoneticPr fontId="5" type="noConversion"/>
  </si>
  <si>
    <t>Fiberleather</t>
    <phoneticPr fontId="5" type="noConversion"/>
  </si>
  <si>
    <t>유리/요업</t>
  </si>
  <si>
    <t>유리/요업</t>
    <phoneticPr fontId="5" type="noConversion"/>
  </si>
  <si>
    <t>유리/요업</t>
    <phoneticPr fontId="5" type="noConversion"/>
  </si>
  <si>
    <t>시멘트</t>
  </si>
  <si>
    <t>시멘트</t>
    <phoneticPr fontId="5" type="noConversion"/>
  </si>
  <si>
    <t>시멘트</t>
    <phoneticPr fontId="5" type="noConversion"/>
  </si>
  <si>
    <t>철강</t>
    <phoneticPr fontId="5" type="noConversion"/>
  </si>
  <si>
    <t>비철금속</t>
    <phoneticPr fontId="5" type="noConversion"/>
  </si>
  <si>
    <t>비철금속</t>
    <phoneticPr fontId="5" type="noConversion"/>
  </si>
  <si>
    <t>기계</t>
  </si>
  <si>
    <t>기계</t>
    <phoneticPr fontId="5" type="noConversion"/>
  </si>
  <si>
    <t>반도체 &amp; 디스플레이</t>
    <phoneticPr fontId="5" type="noConversion"/>
  </si>
  <si>
    <t>전기전자</t>
    <phoneticPr fontId="5" type="noConversion"/>
  </si>
  <si>
    <t>기계</t>
    <phoneticPr fontId="5" type="noConversion"/>
  </si>
  <si>
    <t>자동차</t>
    <phoneticPr fontId="5" type="noConversion"/>
  </si>
  <si>
    <t>자동차</t>
    <phoneticPr fontId="5" type="noConversion"/>
  </si>
  <si>
    <t>조선</t>
  </si>
  <si>
    <t>조선</t>
    <phoneticPr fontId="5" type="noConversion"/>
  </si>
  <si>
    <t>기타제조</t>
    <phoneticPr fontId="5" type="noConversion"/>
  </si>
  <si>
    <t>화학산업은 유기-무기 화학 산업 모두 포괄</t>
    <phoneticPr fontId="5" type="noConversion"/>
  </si>
  <si>
    <t>Reason?</t>
    <phoneticPr fontId="5" type="noConversion"/>
  </si>
  <si>
    <t>석재, 연마재, 분쇄물, 석면 등은 자연재의 구성을 바꾸지 않는 산업. 시멘트느 생석회를 가공해야 하는 산업</t>
    <phoneticPr fontId="5" type="noConversion"/>
  </si>
  <si>
    <t>철강 주조물과 비철금속 주조물을 함께 비철금속 주조물이라고 하기 보다는 기타제조업으로 따로 빼는 게 더 나아 보임. 일괄처리 과정에서 생산되는 강관/강판들과는 달리 완성품을 만드는 경우가 많아서 생산공정도 차이가 있을 수 있음</t>
    <phoneticPr fontId="5" type="noConversion"/>
  </si>
  <si>
    <t>현미경, 안경, 시계 등은 전기전자 제품으로 보기 어려움. 일부 대형 의료장비를 제외하고는 전기전자 제품과 차이가 큼</t>
    <phoneticPr fontId="5" type="noConversion"/>
  </si>
  <si>
    <t>Big</t>
  </si>
  <si>
    <t>B_name</t>
  </si>
  <si>
    <t>Middle</t>
  </si>
  <si>
    <t>M_name</t>
  </si>
  <si>
    <t>Small</t>
  </si>
  <si>
    <t>S_name</t>
  </si>
  <si>
    <t>Micro</t>
  </si>
  <si>
    <t>Micro_name</t>
  </si>
  <si>
    <t>Tiny</t>
  </si>
  <si>
    <t>Tiny_name</t>
  </si>
  <si>
    <t>KAIST</t>
  </si>
  <si>
    <t>Ebalance</t>
  </si>
  <si>
    <t>현재 CGE</t>
  </si>
  <si>
    <t>현재 CGE (한글)</t>
  </si>
  <si>
    <t xml:space="preserve">조정 CGE </t>
  </si>
  <si>
    <t>Defence</t>
  </si>
  <si>
    <t>Rice &amp; Barley &amp; Bean &amp; Potato</t>
  </si>
  <si>
    <t>미곡 &amp; 맥류 &amp; 두류 &amp; 서류</t>
  </si>
  <si>
    <t>Maintain current Agriculture</t>
  </si>
  <si>
    <t>Vegi</t>
  </si>
  <si>
    <t>채소</t>
  </si>
  <si>
    <t>Flower</t>
  </si>
  <si>
    <t>화훼</t>
  </si>
  <si>
    <t>MissCrop</t>
  </si>
  <si>
    <t>기타작물</t>
  </si>
  <si>
    <t>Fruit</t>
  </si>
  <si>
    <t>과수</t>
  </si>
  <si>
    <t>ROIL</t>
  </si>
  <si>
    <t>CoalPro</t>
  </si>
  <si>
    <t>Coal</t>
  </si>
  <si>
    <t>Mining</t>
  </si>
  <si>
    <t>기타광업</t>
  </si>
  <si>
    <t>Dairy</t>
  </si>
  <si>
    <t>낙농</t>
  </si>
  <si>
    <t>IS</t>
  </si>
  <si>
    <t>Meat</t>
  </si>
  <si>
    <t>육우</t>
  </si>
  <si>
    <t>Cement</t>
  </si>
  <si>
    <t>Pork</t>
  </si>
  <si>
    <t>양돈</t>
  </si>
  <si>
    <t>Orgchem</t>
  </si>
  <si>
    <t>Poultry</t>
  </si>
  <si>
    <t>가금</t>
  </si>
  <si>
    <t>WoodPaper</t>
  </si>
  <si>
    <t>FiberLeather</t>
  </si>
  <si>
    <t>MissLstock</t>
  </si>
  <si>
    <t>기타축산</t>
  </si>
  <si>
    <t>Mineral</t>
  </si>
  <si>
    <t>nonISmetal</t>
  </si>
  <si>
    <t>Machine</t>
  </si>
  <si>
    <t>Commercial</t>
  </si>
  <si>
    <t>상업</t>
  </si>
  <si>
    <t>Electro_e</t>
  </si>
  <si>
    <t>전기전자_에너지</t>
  </si>
  <si>
    <t>Electro_ne</t>
  </si>
  <si>
    <t>전기전자_비에너지</t>
  </si>
  <si>
    <t>Electro_sig</t>
  </si>
  <si>
    <t>전자표시장치</t>
  </si>
  <si>
    <t>반도체</t>
  </si>
  <si>
    <t>FF</t>
  </si>
  <si>
    <t>임어업</t>
  </si>
  <si>
    <t>Auto</t>
  </si>
  <si>
    <t>Ship</t>
  </si>
  <si>
    <t>Food</t>
  </si>
  <si>
    <t>MissManu</t>
  </si>
  <si>
    <t>Necessary for emission estimation</t>
  </si>
  <si>
    <t>Oil &amp; LNG</t>
  </si>
  <si>
    <t>원유 &amp; 천연가스</t>
  </si>
  <si>
    <t>Chemistry</t>
  </si>
  <si>
    <t>Chemistry covers all chemistry, not only organic chemistry</t>
  </si>
  <si>
    <t>Inseparable from Cement (KSIC 233)</t>
  </si>
  <si>
    <t>Semicon</t>
  </si>
  <si>
    <t>Semi-dis</t>
  </si>
  <si>
    <t>Electronics</t>
  </si>
  <si>
    <t>여타 음식료품(10)과 분류 불가 (에총보 자료제약)</t>
    <phoneticPr fontId="5" type="noConversion"/>
  </si>
  <si>
    <t>기록매체 복제업은 인쇄업(18) 구분 불가(에총보 자료 한계)</t>
    <phoneticPr fontId="5" type="noConversion"/>
  </si>
  <si>
    <t>Change</t>
    <phoneticPr fontId="16" type="noConversion"/>
  </si>
  <si>
    <t>GIR request</t>
    <phoneticPr fontId="16" type="noConversion"/>
  </si>
  <si>
    <t>GIR request</t>
    <phoneticPr fontId="16" type="noConversion"/>
  </si>
  <si>
    <t>Name change</t>
    <phoneticPr fontId="16" type="noConversion"/>
  </si>
  <si>
    <t>Consolidate Semicon and Electro_sig</t>
    <phoneticPr fontId="16" type="noConversion"/>
  </si>
  <si>
    <t>Inseparable from KSIC 26</t>
    <phoneticPr fontId="16" type="noConversion"/>
  </si>
  <si>
    <t>Consolidate Electro_e and Electro_ne</t>
    <phoneticPr fontId="16" type="noConversion"/>
  </si>
  <si>
    <t>inseparable from KSIC 31</t>
    <phoneticPr fontId="16" type="noConversion"/>
  </si>
  <si>
    <t>Inseparable from KCIS 10</t>
    <phoneticPr fontId="16" type="noConversion"/>
  </si>
  <si>
    <t>Inseparable from KCIS18</t>
    <phoneticPr fontId="16" type="noConversion"/>
  </si>
  <si>
    <t>Reason? IS and non IS are combined. If they are unseparable, them put them into missMann.</t>
    <phoneticPr fontId="16" type="noConversion"/>
  </si>
  <si>
    <t>Inseparable from KSIC 25</t>
    <phoneticPr fontId="16" type="noConversion"/>
  </si>
  <si>
    <t>Resaon? Most of items are quite different from Electronics</t>
    <phoneticPr fontId="16" type="noConversion"/>
  </si>
  <si>
    <t>Reason? stone is not cement. They don't generate CO2. Just because they don't belong to Glass/Ceramic? Then put them as MissManu</t>
    <phoneticPr fontId="16" type="noConversion"/>
  </si>
  <si>
    <t>기계와 기계 아닌 산업이 혼재되어 있고 이를 KCIS 25와 구분할 수 없음(에총보 자료 한계)</t>
    <phoneticPr fontId="5" type="noConversion"/>
  </si>
  <si>
    <t>반도체-디스플레이와 다른 제품이 혼재되어 있고 이를  KCIS 26에서 구분할 수 없음(에총보 자료 한계)</t>
    <phoneticPr fontId="5" type="noConversion"/>
  </si>
  <si>
    <t>반도체-디스플레이 통합</t>
    <phoneticPr fontId="5" type="noConversion"/>
  </si>
  <si>
    <t>반도체-디스플레이 통합</t>
    <phoneticPr fontId="5" type="noConversion"/>
  </si>
  <si>
    <t>전기전자-에너지, 전기전자-비에너지 통합</t>
    <phoneticPr fontId="5" type="noConversion"/>
  </si>
  <si>
    <t>자동차 이외 운송수단은 KCIS 31에서 더 이상 세분할 수 없음(에총보 자료 한계)</t>
    <phoneticPr fontId="5" type="noConversion"/>
  </si>
  <si>
    <t>측정, 시험, 항해, 제어 및 기타 정밀기기 제조업; 광학기기 제외</t>
    <phoneticPr fontId="5" type="noConversion"/>
  </si>
  <si>
    <t>현미경, 안경, 시계 등은 전기전자 제품으로 보기 어려움. 일부 대형 의료장비를 제외하고는 전기전자 제품과 차이가 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</si>
</sst>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 * #,##0.00_ ;_ * &quot;₩&quot;\-#,##0.00_ ;_ * &quot;-&quot;??_ ;_ @_ "/>
    <numFmt numFmtId="178" formatCode="#,##0.0"/>
    <numFmt numFmtId="179" formatCode="_-* #,##0.0_-;\-* #,##0.0_-;_-* &quot;-&quot;_-;_-@_-"/>
    <numFmt numFmtId="180" formatCode="#,##0_ "/>
    <numFmt numFmtId="181" formatCode="_ * #,##0_ ;_ * \-#,##0_ ;_ * &quot;-&quot;_ ;_ @_ "/>
  </numFmts>
  <fonts count="6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9.1999999999999993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"/>
      <name val="굴림"/>
      <family val="3"/>
    </font>
    <font>
      <sz val="10"/>
      <color theme="1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color rgb="FF000000"/>
      <name val="함초롬돋움 확장"/>
      <family val="1"/>
      <charset val="129"/>
    </font>
    <font>
      <sz val="10"/>
      <name val="돋움"/>
      <family val="3"/>
      <charset val="129"/>
    </font>
    <font>
      <sz val="8"/>
      <name val="바탕"/>
      <family val="1"/>
      <charset val="129"/>
    </font>
    <font>
      <sz val="12"/>
      <name val="HY견명조"/>
      <family val="1"/>
      <charset val="129"/>
    </font>
    <font>
      <sz val="11"/>
      <color theme="1"/>
      <name val="맑은 고딕"/>
      <family val="2"/>
      <scheme val="minor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Arial"/>
      <family val="2"/>
    </font>
    <font>
      <sz val="10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4F9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28">
    <xf numFmtId="0" fontId="0" fillId="0" borderId="0">
      <alignment vertical="center"/>
    </xf>
    <xf numFmtId="0" fontId="14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14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5" fillId="0" borderId="0"/>
    <xf numFmtId="41" fontId="3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180" fontId="39" fillId="0" borderId="0" applyNumberFormat="0">
      <alignment vertical="center"/>
    </xf>
    <xf numFmtId="0" fontId="41" fillId="0" borderId="0">
      <alignment horizontal="center" vertical="top" wrapText="1"/>
    </xf>
    <xf numFmtId="41" fontId="14" fillId="0" borderId="0" applyFont="0" applyFill="0" applyBorder="0" applyAlignment="0" applyProtection="0"/>
    <xf numFmtId="0" fontId="40" fillId="0" borderId="0">
      <alignment vertical="center"/>
    </xf>
    <xf numFmtId="0" fontId="41" fillId="0" borderId="0">
      <alignment horizontal="center" vertical="top" wrapText="1"/>
    </xf>
    <xf numFmtId="0" fontId="41" fillId="0" borderId="0">
      <alignment horizontal="center" vertical="top" wrapText="1"/>
    </xf>
    <xf numFmtId="0" fontId="4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2" fillId="0" borderId="0"/>
    <xf numFmtId="0" fontId="43" fillId="0" borderId="0"/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4" borderId="50" applyNumberFormat="0" applyAlignment="0" applyProtection="0">
      <alignment vertical="center"/>
    </xf>
    <xf numFmtId="181" fontId="43" fillId="0" borderId="0" applyFont="0" applyFill="0" applyBorder="0" applyAlignment="0" applyProtection="0"/>
    <xf numFmtId="0" fontId="52" fillId="0" borderId="51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43" fillId="0" borderId="0"/>
    <xf numFmtId="181" fontId="43" fillId="0" borderId="0" applyFont="0" applyFill="0" applyBorder="0" applyAlignment="0" applyProtection="0"/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4" borderId="50" applyNumberFormat="0" applyAlignment="0" applyProtection="0">
      <alignment vertical="center"/>
    </xf>
    <xf numFmtId="0" fontId="51" fillId="34" borderId="50" applyNumberFormat="0" applyAlignment="0" applyProtection="0">
      <alignment vertical="center"/>
    </xf>
    <xf numFmtId="0" fontId="51" fillId="34" borderId="5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2" fillId="0" borderId="51" applyNumberFormat="0" applyFill="0" applyAlignment="0" applyProtection="0">
      <alignment vertical="center"/>
    </xf>
    <xf numFmtId="0" fontId="52" fillId="0" borderId="51" applyNumberFormat="0" applyFill="0" applyAlignment="0" applyProtection="0">
      <alignment vertical="center"/>
    </xf>
    <xf numFmtId="0" fontId="52" fillId="0" borderId="51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61" fillId="0" borderId="0"/>
    <xf numFmtId="0" fontId="14" fillId="0" borderId="0"/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 applyNumberFormat="0" applyFont="0" applyFill="0" applyBorder="0" applyAlignment="0" applyProtection="0"/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</cellStyleXfs>
  <cellXfs count="755">
    <xf numFmtId="0" fontId="0" fillId="0" borderId="0" xfId="0">
      <alignment vertical="center"/>
    </xf>
    <xf numFmtId="0" fontId="6" fillId="0" borderId="0" xfId="0" applyFont="1">
      <alignment vertical="center"/>
    </xf>
    <xf numFmtId="49" fontId="10" fillId="0" borderId="0" xfId="0" quotePrefix="1" applyNumberFormat="1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/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9" fillId="0" borderId="5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justify" vertical="center" wrapText="1"/>
    </xf>
    <xf numFmtId="0" fontId="9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11" fillId="0" borderId="1" xfId="0" quotePrefix="1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left" vertical="top"/>
    </xf>
    <xf numFmtId="49" fontId="10" fillId="0" borderId="1" xfId="0" quotePrefix="1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quotePrefix="1" applyFont="1" applyFill="1" applyBorder="1" applyAlignment="1">
      <alignment horizontal="left" vertical="top"/>
    </xf>
    <xf numFmtId="0" fontId="9" fillId="0" borderId="5" xfId="0" quotePrefix="1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vertical="top" wrapText="1"/>
    </xf>
    <xf numFmtId="0" fontId="6" fillId="0" borderId="6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49" fontId="10" fillId="0" borderId="1" xfId="0" quotePrefix="1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9" fillId="0" borderId="1" xfId="0" applyFont="1" applyFill="1" applyBorder="1" applyAlignment="1">
      <alignment vertical="top" wrapText="1"/>
    </xf>
    <xf numFmtId="0" fontId="6" fillId="0" borderId="1" xfId="0" quotePrefix="1" applyFont="1" applyBorder="1" applyAlignment="1">
      <alignment horizontal="center" vertical="top"/>
    </xf>
    <xf numFmtId="49" fontId="10" fillId="0" borderId="1" xfId="0" quotePrefix="1" applyNumberFormat="1" applyFont="1" applyFill="1" applyBorder="1" applyAlignment="1">
      <alignment horizontal="left" vertical="top" wrapText="1"/>
    </xf>
    <xf numFmtId="0" fontId="6" fillId="0" borderId="2" xfId="0" quotePrefix="1" applyFont="1" applyBorder="1" applyAlignment="1">
      <alignment horizontal="center" vertical="top"/>
    </xf>
    <xf numFmtId="0" fontId="11" fillId="0" borderId="3" xfId="0" applyFont="1" applyBorder="1" applyAlignment="1">
      <alignment horizontal="justify" vertical="top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horizontal="justify" vertical="center" wrapText="1"/>
    </xf>
    <xf numFmtId="0" fontId="9" fillId="0" borderId="4" xfId="0" quotePrefix="1" applyFont="1" applyFill="1" applyBorder="1" applyAlignment="1">
      <alignment horizontal="left" vertical="top"/>
    </xf>
    <xf numFmtId="0" fontId="9" fillId="0" borderId="4" xfId="0" applyFont="1" applyFill="1" applyBorder="1" applyAlignment="1">
      <alignment vertical="top" wrapText="1"/>
    </xf>
    <xf numFmtId="0" fontId="9" fillId="0" borderId="4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wrapText="1"/>
    </xf>
    <xf numFmtId="0" fontId="6" fillId="0" borderId="5" xfId="0" quotePrefix="1" applyFont="1" applyBorder="1" applyAlignment="1">
      <alignment horizontal="center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5" xfId="0" quotePrefix="1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9" fillId="0" borderId="5" xfId="0" quotePrefix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vertical="top" wrapText="1"/>
    </xf>
    <xf numFmtId="0" fontId="9" fillId="0" borderId="8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9" fontId="10" fillId="0" borderId="1" xfId="0" quotePrefix="1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vertical="top" wrapText="1"/>
    </xf>
    <xf numFmtId="49" fontId="10" fillId="0" borderId="1" xfId="0" quotePrefix="1" applyNumberFormat="1" applyFont="1" applyFill="1" applyBorder="1" applyAlignment="1">
      <alignment horizontal="left" vertical="top"/>
    </xf>
    <xf numFmtId="0" fontId="6" fillId="0" borderId="2" xfId="0" quotePrefix="1" applyFont="1" applyBorder="1" applyAlignment="1">
      <alignment horizontal="center" vertical="top"/>
    </xf>
    <xf numFmtId="0" fontId="11" fillId="0" borderId="3" xfId="0" applyFont="1" applyBorder="1" applyAlignment="1">
      <alignment horizontal="justify" vertical="top" wrapText="1"/>
    </xf>
    <xf numFmtId="0" fontId="6" fillId="0" borderId="1" xfId="0" quotePrefix="1" applyFont="1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left" vertical="top"/>
    </xf>
    <xf numFmtId="0" fontId="10" fillId="0" borderId="3" xfId="0" applyFont="1" applyFill="1" applyBorder="1" applyAlignment="1">
      <alignment horizontal="center" vertical="top" wrapText="1"/>
    </xf>
    <xf numFmtId="49" fontId="10" fillId="0" borderId="13" xfId="0" quotePrefix="1" applyNumberFormat="1" applyFont="1" applyFill="1" applyBorder="1" applyAlignment="1">
      <alignment horizontal="left" vertical="top"/>
    </xf>
    <xf numFmtId="49" fontId="10" fillId="0" borderId="14" xfId="0" quotePrefix="1" applyNumberFormat="1" applyFont="1" applyFill="1" applyBorder="1" applyAlignment="1">
      <alignment horizontal="center" vertical="top"/>
    </xf>
    <xf numFmtId="49" fontId="10" fillId="0" borderId="13" xfId="0" quotePrefix="1" applyNumberFormat="1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2" fillId="0" borderId="14" xfId="0" quotePrefix="1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center"/>
    </xf>
    <xf numFmtId="49" fontId="10" fillId="0" borderId="16" xfId="0" quotePrefix="1" applyNumberFormat="1" applyFont="1" applyFill="1" applyBorder="1" applyAlignment="1">
      <alignment horizontal="left" vertical="top" wrapText="1"/>
    </xf>
    <xf numFmtId="49" fontId="10" fillId="0" borderId="4" xfId="0" quotePrefix="1" applyNumberFormat="1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center" vertical="top" wrapText="1"/>
    </xf>
    <xf numFmtId="0" fontId="22" fillId="0" borderId="0" xfId="0" applyFont="1" applyFill="1" applyBorder="1">
      <alignment vertical="center"/>
    </xf>
    <xf numFmtId="0" fontId="22" fillId="0" borderId="0" xfId="0" applyFont="1" applyFill="1" applyBorder="1" applyAlignment="1">
      <alignment horizontal="left" vertical="center"/>
    </xf>
    <xf numFmtId="176" fontId="21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0" fontId="23" fillId="0" borderId="1" xfId="0" quotePrefix="1" applyFont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/>
    </xf>
    <xf numFmtId="0" fontId="23" fillId="0" borderId="3" xfId="0" applyFont="1" applyBorder="1" applyAlignment="1">
      <alignment horizontal="justify" vertical="center" wrapText="1"/>
    </xf>
    <xf numFmtId="0" fontId="22" fillId="0" borderId="5" xfId="0" quotePrefix="1" applyFont="1" applyBorder="1" applyAlignment="1">
      <alignment horizontal="center" vertical="center"/>
    </xf>
    <xf numFmtId="0" fontId="23" fillId="0" borderId="5" xfId="0" applyFont="1" applyBorder="1" applyAlignment="1">
      <alignment horizontal="justify" vertical="center" wrapText="1"/>
    </xf>
    <xf numFmtId="0" fontId="23" fillId="0" borderId="5" xfId="0" quotePrefix="1" applyFont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2" fillId="0" borderId="4" xfId="0" quotePrefix="1" applyFont="1" applyFill="1" applyBorder="1" applyAlignment="1">
      <alignment horizontal="left" vertical="top"/>
    </xf>
    <xf numFmtId="0" fontId="22" fillId="0" borderId="4" xfId="0" applyFont="1" applyFill="1" applyBorder="1" applyAlignment="1">
      <alignment vertical="top" wrapText="1"/>
    </xf>
    <xf numFmtId="0" fontId="22" fillId="0" borderId="1" xfId="0" quotePrefix="1" applyFont="1" applyFill="1" applyBorder="1" applyAlignment="1">
      <alignment horizontal="left" vertical="top"/>
    </xf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 applyAlignment="1">
      <alignment horizontal="center" vertical="top" wrapText="1"/>
    </xf>
    <xf numFmtId="0" fontId="22" fillId="0" borderId="1" xfId="0" quotePrefix="1" applyFont="1" applyFill="1" applyBorder="1" applyAlignment="1">
      <alignment horizontal="left" vertical="top" wrapText="1"/>
    </xf>
    <xf numFmtId="0" fontId="22" fillId="0" borderId="0" xfId="0" applyFont="1" applyFill="1">
      <alignment vertical="center"/>
    </xf>
    <xf numFmtId="0" fontId="22" fillId="0" borderId="1" xfId="0" applyFont="1" applyFill="1" applyBorder="1" applyAlignment="1">
      <alignment horizontal="left" vertical="top" wrapText="1"/>
    </xf>
    <xf numFmtId="0" fontId="22" fillId="0" borderId="5" xfId="0" quotePrefix="1" applyFont="1" applyFill="1" applyBorder="1" applyAlignment="1">
      <alignment horizontal="left" vertical="top" wrapText="1"/>
    </xf>
    <xf numFmtId="0" fontId="22" fillId="0" borderId="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horizontal="center" vertical="top" wrapText="1"/>
    </xf>
    <xf numFmtId="0" fontId="22" fillId="0" borderId="5" xfId="0" quotePrefix="1" applyFont="1" applyFill="1" applyBorder="1" applyAlignment="1">
      <alignment horizontal="left" vertical="top"/>
    </xf>
    <xf numFmtId="49" fontId="21" fillId="0" borderId="0" xfId="0" quotePrefix="1" applyNumberFormat="1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/>
    </xf>
    <xf numFmtId="0" fontId="20" fillId="8" borderId="22" xfId="1" applyFont="1" applyFill="1" applyBorder="1" applyAlignment="1">
      <alignment vertical="center" wrapText="1"/>
    </xf>
    <xf numFmtId="0" fontId="20" fillId="8" borderId="23" xfId="1" applyFont="1" applyFill="1" applyBorder="1" applyAlignment="1">
      <alignment vertical="center" wrapText="1"/>
    </xf>
    <xf numFmtId="0" fontId="20" fillId="8" borderId="22" xfId="1" applyFont="1" applyFill="1" applyBorder="1" applyAlignment="1">
      <alignment vertical="center"/>
    </xf>
    <xf numFmtId="0" fontId="20" fillId="8" borderId="24" xfId="1" applyFont="1" applyFill="1" applyBorder="1" applyAlignment="1">
      <alignment vertical="center" wrapText="1"/>
    </xf>
    <xf numFmtId="0" fontId="20" fillId="2" borderId="22" xfId="1" applyFont="1" applyFill="1" applyBorder="1" applyAlignment="1">
      <alignment horizontal="center" vertical="center" wrapText="1"/>
    </xf>
    <xf numFmtId="0" fontId="20" fillId="2" borderId="23" xfId="1" applyFont="1" applyFill="1" applyBorder="1" applyAlignment="1">
      <alignment horizontal="center" vertical="center" wrapText="1"/>
    </xf>
    <xf numFmtId="0" fontId="20" fillId="2" borderId="22" xfId="1" applyFont="1" applyFill="1" applyBorder="1" applyAlignment="1">
      <alignment vertical="center" wrapText="1"/>
    </xf>
    <xf numFmtId="0" fontId="20" fillId="4" borderId="10" xfId="1" applyFont="1" applyFill="1" applyBorder="1" applyAlignment="1">
      <alignment horizontal="center" vertical="center" shrinkToFit="1"/>
    </xf>
    <xf numFmtId="0" fontId="20" fillId="10" borderId="10" xfId="1" applyFont="1" applyFill="1" applyBorder="1" applyAlignment="1">
      <alignment horizontal="center" vertical="center" shrinkToFit="1"/>
    </xf>
    <xf numFmtId="0" fontId="20" fillId="7" borderId="10" xfId="1" applyFont="1" applyFill="1" applyBorder="1" applyAlignment="1">
      <alignment horizontal="center" vertical="center" shrinkToFit="1"/>
    </xf>
    <xf numFmtId="0" fontId="20" fillId="9" borderId="10" xfId="1" applyFont="1" applyFill="1" applyBorder="1" applyAlignment="1">
      <alignment horizontal="center" vertical="center" shrinkToFit="1"/>
    </xf>
    <xf numFmtId="0" fontId="20" fillId="11" borderId="10" xfId="1" applyFont="1" applyFill="1" applyBorder="1" applyAlignment="1">
      <alignment horizontal="center" vertical="center" shrinkToFit="1"/>
    </xf>
    <xf numFmtId="0" fontId="20" fillId="3" borderId="10" xfId="1" applyFont="1" applyFill="1" applyBorder="1" applyAlignment="1">
      <alignment horizontal="center" vertical="center" wrapText="1"/>
    </xf>
    <xf numFmtId="0" fontId="20" fillId="2" borderId="10" xfId="1" applyFont="1" applyFill="1" applyBorder="1" applyAlignment="1">
      <alignment horizontal="center" vertical="center" wrapText="1"/>
    </xf>
    <xf numFmtId="0" fontId="20" fillId="10" borderId="9" xfId="1" applyFont="1" applyFill="1" applyBorder="1" applyAlignment="1">
      <alignment horizontal="center" vertical="center" wrapText="1"/>
    </xf>
    <xf numFmtId="0" fontId="20" fillId="8" borderId="38" xfId="1" applyFont="1" applyFill="1" applyBorder="1" applyAlignment="1">
      <alignment horizontal="center" vertical="center" wrapText="1"/>
    </xf>
    <xf numFmtId="0" fontId="20" fillId="8" borderId="26" xfId="1" applyFont="1" applyFill="1" applyBorder="1" applyAlignment="1">
      <alignment horizontal="center" vertical="center" shrinkToFit="1"/>
    </xf>
    <xf numFmtId="0" fontId="20" fillId="8" borderId="27" xfId="1" applyFont="1" applyFill="1" applyBorder="1" applyAlignment="1">
      <alignment vertical="center" wrapText="1"/>
    </xf>
    <xf numFmtId="0" fontId="20" fillId="8" borderId="28" xfId="1" applyFont="1" applyFill="1" applyBorder="1" applyAlignment="1">
      <alignment vertical="center" wrapText="1"/>
    </xf>
    <xf numFmtId="0" fontId="20" fillId="2" borderId="31" xfId="1" applyFont="1" applyFill="1" applyBorder="1" applyAlignment="1">
      <alignment horizontal="center" vertical="center" wrapText="1"/>
    </xf>
    <xf numFmtId="0" fontId="20" fillId="2" borderId="26" xfId="1" applyFont="1" applyFill="1" applyBorder="1" applyAlignment="1">
      <alignment horizontal="center" vertical="center" wrapText="1"/>
    </xf>
    <xf numFmtId="0" fontId="20" fillId="2" borderId="27" xfId="1" applyFont="1" applyFill="1" applyBorder="1" applyAlignment="1">
      <alignment horizontal="center" vertical="center" wrapText="1"/>
    </xf>
    <xf numFmtId="0" fontId="20" fillId="2" borderId="28" xfId="1" applyFont="1" applyFill="1" applyBorder="1" applyAlignment="1">
      <alignment horizontal="center" vertical="center" wrapText="1"/>
    </xf>
    <xf numFmtId="0" fontId="20" fillId="2" borderId="29" xfId="1" applyFont="1" applyFill="1" applyBorder="1" applyAlignment="1">
      <alignment horizontal="center" vertical="center" wrapText="1"/>
    </xf>
    <xf numFmtId="0" fontId="20" fillId="2" borderId="26" xfId="1" applyFont="1" applyFill="1" applyBorder="1" applyAlignment="1">
      <alignment horizontal="center" vertical="center" shrinkToFit="1"/>
    </xf>
    <xf numFmtId="0" fontId="20" fillId="2" borderId="30" xfId="1" applyFont="1" applyFill="1" applyBorder="1" applyAlignment="1">
      <alignment horizontal="center" vertical="center" wrapText="1"/>
    </xf>
    <xf numFmtId="0" fontId="20" fillId="4" borderId="3" xfId="1" applyFont="1" applyFill="1" applyBorder="1" applyAlignment="1">
      <alignment vertical="center" shrinkToFit="1"/>
    </xf>
    <xf numFmtId="0" fontId="20" fillId="10" borderId="3" xfId="1" applyFont="1" applyFill="1" applyBorder="1" applyAlignment="1">
      <alignment horizontal="center" vertical="center" shrinkToFit="1"/>
    </xf>
    <xf numFmtId="0" fontId="20" fillId="7" borderId="31" xfId="1" applyFont="1" applyFill="1" applyBorder="1" applyAlignment="1">
      <alignment horizontal="center" vertical="center" shrinkToFit="1"/>
    </xf>
    <xf numFmtId="0" fontId="20" fillId="9" borderId="31" xfId="1" applyFont="1" applyFill="1" applyBorder="1" applyAlignment="1">
      <alignment horizontal="center" vertical="center" shrinkToFit="1"/>
    </xf>
    <xf numFmtId="0" fontId="20" fillId="11" borderId="31" xfId="1" applyFont="1" applyFill="1" applyBorder="1" applyAlignment="1">
      <alignment horizontal="center" vertical="center" shrinkToFit="1"/>
    </xf>
    <xf numFmtId="0" fontId="20" fillId="3" borderId="31" xfId="1" applyFont="1" applyFill="1" applyBorder="1" applyAlignment="1">
      <alignment horizontal="center" vertical="center" wrapText="1"/>
    </xf>
    <xf numFmtId="0" fontId="20" fillId="2" borderId="3" xfId="1" applyFont="1" applyFill="1" applyBorder="1" applyAlignment="1">
      <alignment horizontal="center" vertical="center"/>
    </xf>
    <xf numFmtId="0" fontId="20" fillId="10" borderId="14" xfId="1" applyFont="1" applyFill="1" applyBorder="1" applyAlignment="1">
      <alignment horizontal="center" vertical="center" wrapText="1"/>
    </xf>
    <xf numFmtId="0" fontId="27" fillId="0" borderId="36" xfId="1" applyFont="1" applyBorder="1" applyAlignment="1">
      <alignment horizontal="center" vertical="center"/>
    </xf>
    <xf numFmtId="0" fontId="26" fillId="0" borderId="0" xfId="0" applyFont="1" applyFill="1" applyBorder="1">
      <alignment vertical="center"/>
    </xf>
    <xf numFmtId="41" fontId="6" fillId="0" borderId="0" xfId="2" applyFont="1">
      <alignment vertical="center"/>
    </xf>
    <xf numFmtId="0" fontId="27" fillId="0" borderId="20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2" fillId="12" borderId="4" xfId="0" applyFont="1" applyFill="1" applyBorder="1" applyAlignment="1">
      <alignment horizontal="center" vertical="top" wrapText="1"/>
    </xf>
    <xf numFmtId="0" fontId="27" fillId="12" borderId="3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top" wrapText="1"/>
    </xf>
    <xf numFmtId="0" fontId="22" fillId="0" borderId="2" xfId="0" quotePrefix="1" applyFont="1" applyFill="1" applyBorder="1" applyAlignment="1">
      <alignment horizontal="left" vertical="top"/>
    </xf>
    <xf numFmtId="0" fontId="22" fillId="0" borderId="2" xfId="0" applyFont="1" applyFill="1" applyBorder="1" applyAlignment="1">
      <alignment vertical="top" wrapText="1"/>
    </xf>
    <xf numFmtId="0" fontId="22" fillId="0" borderId="2" xfId="0" applyFont="1" applyFill="1" applyBorder="1" applyAlignment="1">
      <alignment horizontal="center" vertical="top" wrapText="1"/>
    </xf>
    <xf numFmtId="0" fontId="22" fillId="0" borderId="4" xfId="0" quotePrefix="1" applyFont="1" applyFill="1" applyBorder="1" applyAlignment="1">
      <alignment horizontal="left" vertical="top" wrapText="1"/>
    </xf>
    <xf numFmtId="49" fontId="21" fillId="12" borderId="36" xfId="0" quotePrefix="1" applyNumberFormat="1" applyFont="1" applyFill="1" applyBorder="1" applyAlignment="1">
      <alignment horizontal="left" vertical="top"/>
    </xf>
    <xf numFmtId="0" fontId="21" fillId="12" borderId="36" xfId="0" applyFont="1" applyFill="1" applyBorder="1" applyAlignment="1">
      <alignment horizontal="left" vertical="top" wrapText="1"/>
    </xf>
    <xf numFmtId="0" fontId="22" fillId="12" borderId="36" xfId="0" quotePrefix="1" applyFont="1" applyFill="1" applyBorder="1" applyAlignment="1">
      <alignment horizontal="left" vertical="top"/>
    </xf>
    <xf numFmtId="0" fontId="22" fillId="12" borderId="36" xfId="0" applyFont="1" applyFill="1" applyBorder="1" applyAlignment="1">
      <alignment vertical="top" wrapText="1"/>
    </xf>
    <xf numFmtId="0" fontId="22" fillId="12" borderId="36" xfId="0" applyFont="1" applyFill="1" applyBorder="1" applyAlignment="1">
      <alignment horizontal="center" vertical="top" wrapText="1"/>
    </xf>
    <xf numFmtId="0" fontId="27" fillId="12" borderId="36" xfId="0" applyFont="1" applyFill="1" applyBorder="1" applyAlignment="1">
      <alignment horizontal="center" vertical="center" wrapText="1"/>
    </xf>
    <xf numFmtId="41" fontId="6" fillId="12" borderId="37" xfId="2" applyFont="1" applyFill="1" applyBorder="1">
      <alignment vertical="center"/>
    </xf>
    <xf numFmtId="0" fontId="20" fillId="8" borderId="21" xfId="1" applyFont="1" applyFill="1" applyBorder="1" applyAlignment="1">
      <alignment horizontal="center" vertical="center" wrapText="1"/>
    </xf>
    <xf numFmtId="0" fontId="20" fillId="8" borderId="26" xfId="1" applyFont="1" applyFill="1" applyBorder="1" applyAlignment="1">
      <alignment horizontal="center" vertical="center" wrapText="1"/>
    </xf>
    <xf numFmtId="0" fontId="20" fillId="8" borderId="32" xfId="1" applyFont="1" applyFill="1" applyBorder="1" applyAlignment="1">
      <alignment horizontal="center" vertical="center" wrapText="1"/>
    </xf>
    <xf numFmtId="0" fontId="20" fillId="2" borderId="33" xfId="1" applyFont="1" applyFill="1" applyBorder="1" applyAlignment="1">
      <alignment horizontal="center" vertical="center" wrapText="1"/>
    </xf>
    <xf numFmtId="0" fontId="24" fillId="2" borderId="33" xfId="1" applyFont="1" applyFill="1" applyBorder="1" applyAlignment="1">
      <alignment horizontal="center" vertical="center" wrapText="1"/>
    </xf>
    <xf numFmtId="0" fontId="20" fillId="2" borderId="21" xfId="1" applyFont="1" applyFill="1" applyBorder="1" applyAlignment="1">
      <alignment vertical="center" wrapText="1"/>
    </xf>
    <xf numFmtId="0" fontId="20" fillId="2" borderId="35" xfId="1" applyFont="1" applyFill="1" applyBorder="1" applyAlignment="1">
      <alignment horizontal="center" vertical="center" wrapText="1"/>
    </xf>
    <xf numFmtId="0" fontId="25" fillId="2" borderId="31" xfId="1" applyFont="1" applyFill="1" applyBorder="1" applyAlignment="1">
      <alignment horizontal="center" vertical="center" wrapText="1"/>
    </xf>
    <xf numFmtId="0" fontId="20" fillId="2" borderId="33" xfId="1" applyFont="1" applyFill="1" applyBorder="1" applyAlignment="1">
      <alignment horizontal="center" vertical="center" shrinkToFit="1"/>
    </xf>
    <xf numFmtId="0" fontId="20" fillId="2" borderId="34" xfId="1" applyFont="1" applyFill="1" applyBorder="1" applyAlignment="1">
      <alignment horizontal="center" vertical="center" shrinkToFit="1"/>
    </xf>
    <xf numFmtId="0" fontId="20" fillId="4" borderId="3" xfId="1" applyFont="1" applyFill="1" applyBorder="1" applyAlignment="1">
      <alignment horizontal="center" vertical="center"/>
    </xf>
    <xf numFmtId="0" fontId="20" fillId="10" borderId="3" xfId="1" applyFont="1" applyFill="1" applyBorder="1" applyAlignment="1">
      <alignment horizontal="center" vertical="center"/>
    </xf>
    <xf numFmtId="0" fontId="20" fillId="7" borderId="3" xfId="1" applyFont="1" applyFill="1" applyBorder="1" applyAlignment="1">
      <alignment horizontal="center" vertical="center"/>
    </xf>
    <xf numFmtId="0" fontId="20" fillId="9" borderId="3" xfId="1" applyFont="1" applyFill="1" applyBorder="1" applyAlignment="1">
      <alignment horizontal="center" vertical="center"/>
    </xf>
    <xf numFmtId="0" fontId="20" fillId="11" borderId="3" xfId="1" applyFont="1" applyFill="1" applyBorder="1" applyAlignment="1">
      <alignment horizontal="center" vertical="center"/>
    </xf>
    <xf numFmtId="0" fontId="20" fillId="3" borderId="3" xfId="1" applyFont="1" applyFill="1" applyBorder="1" applyAlignment="1">
      <alignment horizontal="center" vertical="center"/>
    </xf>
    <xf numFmtId="0" fontId="20" fillId="10" borderId="14" xfId="1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vertical="center"/>
    </xf>
    <xf numFmtId="0" fontId="30" fillId="12" borderId="36" xfId="0" applyFont="1" applyFill="1" applyBorder="1" applyAlignment="1">
      <alignment horizontal="center" vertical="center"/>
    </xf>
    <xf numFmtId="0" fontId="29" fillId="0" borderId="0" xfId="0" applyFont="1" applyFill="1" applyBorder="1">
      <alignment vertical="center"/>
    </xf>
    <xf numFmtId="41" fontId="29" fillId="12" borderId="37" xfId="1" applyNumberFormat="1" applyFont="1" applyFill="1" applyBorder="1" applyAlignment="1">
      <alignment horizontal="center" vertical="center" wrapText="1"/>
    </xf>
    <xf numFmtId="0" fontId="18" fillId="12" borderId="3" xfId="0" applyFont="1" applyFill="1" applyBorder="1" applyAlignment="1">
      <alignment horizontal="center" vertical="center"/>
    </xf>
    <xf numFmtId="41" fontId="28" fillId="12" borderId="37" xfId="1" applyNumberFormat="1" applyFont="1" applyFill="1" applyBorder="1" applyAlignment="1">
      <alignment horizontal="center" vertical="center" wrapText="1"/>
    </xf>
    <xf numFmtId="41" fontId="20" fillId="12" borderId="0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top" wrapText="1"/>
    </xf>
    <xf numFmtId="0" fontId="8" fillId="0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9" fillId="0" borderId="1" xfId="0" applyFont="1" applyFill="1" applyBorder="1" applyAlignment="1">
      <alignment vertical="top" wrapText="1"/>
    </xf>
    <xf numFmtId="0" fontId="0" fillId="12" borderId="3" xfId="0" applyFill="1" applyBorder="1" applyAlignment="1">
      <alignment horizontal="center" vertical="center"/>
    </xf>
    <xf numFmtId="49" fontId="21" fillId="0" borderId="1" xfId="0" quotePrefix="1" applyNumberFormat="1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49" fontId="21" fillId="0" borderId="1" xfId="0" quotePrefix="1" applyNumberFormat="1" applyFont="1" applyFill="1" applyBorder="1" applyAlignment="1">
      <alignment horizontal="left" vertical="top"/>
    </xf>
    <xf numFmtId="49" fontId="21" fillId="0" borderId="3" xfId="0" quotePrefix="1" applyNumberFormat="1" applyFont="1" applyFill="1" applyBorder="1" applyAlignment="1">
      <alignment horizontal="center" vertical="top"/>
    </xf>
    <xf numFmtId="0" fontId="21" fillId="0" borderId="3" xfId="0" applyFont="1" applyFill="1" applyBorder="1" applyAlignment="1">
      <alignment horizontal="center" vertical="top" wrapText="1"/>
    </xf>
    <xf numFmtId="49" fontId="21" fillId="0" borderId="4" xfId="0" quotePrefix="1" applyNumberFormat="1" applyFont="1" applyFill="1" applyBorder="1" applyAlignment="1">
      <alignment horizontal="left" vertical="top" wrapText="1"/>
    </xf>
    <xf numFmtId="0" fontId="21" fillId="0" borderId="4" xfId="0" applyFont="1" applyFill="1" applyBorder="1" applyAlignment="1">
      <alignment horizontal="left" vertical="top" wrapText="1"/>
    </xf>
    <xf numFmtId="49" fontId="21" fillId="0" borderId="4" xfId="0" quotePrefix="1" applyNumberFormat="1" applyFont="1" applyFill="1" applyBorder="1" applyAlignment="1">
      <alignment horizontal="left" vertical="top"/>
    </xf>
    <xf numFmtId="0" fontId="22" fillId="0" borderId="1" xfId="0" quotePrefix="1" applyFont="1" applyBorder="1" applyAlignment="1">
      <alignment horizontal="center" vertical="top"/>
    </xf>
    <xf numFmtId="0" fontId="22" fillId="0" borderId="2" xfId="0" quotePrefix="1" applyFont="1" applyBorder="1" applyAlignment="1">
      <alignment horizontal="center" vertical="top"/>
    </xf>
    <xf numFmtId="0" fontId="22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23" fillId="0" borderId="3" xfId="0" applyFont="1" applyBorder="1" applyAlignment="1">
      <alignment horizontal="justify" vertical="top" wrapText="1"/>
    </xf>
    <xf numFmtId="0" fontId="19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78" fontId="21" fillId="12" borderId="0" xfId="6" applyNumberFormat="1" applyFont="1" applyFill="1" applyBorder="1" applyProtection="1"/>
    <xf numFmtId="178" fontId="21" fillId="12" borderId="0" xfId="6" applyNumberFormat="1" applyFont="1" applyFill="1" applyBorder="1" applyAlignment="1" applyProtection="1">
      <alignment horizontal="right"/>
    </xf>
    <xf numFmtId="178" fontId="31" fillId="12" borderId="0" xfId="6" quotePrefix="1" applyNumberFormat="1" applyFont="1" applyFill="1" applyBorder="1" applyAlignment="1" applyProtection="1">
      <alignment horizontal="right"/>
    </xf>
    <xf numFmtId="178" fontId="22" fillId="12" borderId="0" xfId="6" applyNumberFormat="1" applyFont="1" applyFill="1" applyBorder="1" applyProtection="1"/>
    <xf numFmtId="178" fontId="31" fillId="12" borderId="0" xfId="6" applyNumberFormat="1" applyFont="1" applyFill="1" applyBorder="1" applyAlignment="1" applyProtection="1">
      <alignment horizontal="right"/>
    </xf>
    <xf numFmtId="178" fontId="21" fillId="12" borderId="0" xfId="6" quotePrefix="1" applyNumberFormat="1" applyFont="1" applyFill="1" applyBorder="1" applyAlignment="1" applyProtection="1">
      <alignment horizontal="right"/>
    </xf>
    <xf numFmtId="0" fontId="21" fillId="12" borderId="10" xfId="0" applyFont="1" applyFill="1" applyBorder="1" applyAlignment="1">
      <alignment horizontal="center" vertical="center"/>
    </xf>
    <xf numFmtId="41" fontId="6" fillId="12" borderId="0" xfId="2" applyFont="1" applyFill="1">
      <alignment vertical="center"/>
    </xf>
    <xf numFmtId="0" fontId="28" fillId="2" borderId="29" xfId="1" applyFont="1" applyFill="1" applyBorder="1" applyAlignment="1">
      <alignment horizontal="center" vertical="center" wrapText="1"/>
    </xf>
    <xf numFmtId="0" fontId="28" fillId="2" borderId="28" xfId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/>
    </xf>
    <xf numFmtId="41" fontId="6" fillId="3" borderId="0" xfId="2" applyFont="1" applyFill="1">
      <alignment vertical="center"/>
    </xf>
    <xf numFmtId="0" fontId="11" fillId="0" borderId="2" xfId="0" applyFont="1" applyBorder="1" applyAlignment="1">
      <alignment horizontal="justify" vertical="center" wrapText="1"/>
    </xf>
    <xf numFmtId="0" fontId="11" fillId="0" borderId="2" xfId="0" quotePrefix="1" applyFont="1" applyBorder="1" applyAlignment="1">
      <alignment horizontal="center" vertical="center" wrapText="1"/>
    </xf>
    <xf numFmtId="0" fontId="12" fillId="3" borderId="36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left" vertical="top"/>
    </xf>
    <xf numFmtId="0" fontId="12" fillId="3" borderId="36" xfId="0" applyFont="1" applyFill="1" applyBorder="1" applyAlignment="1">
      <alignment horizontal="left" vertical="top" wrapText="1"/>
    </xf>
    <xf numFmtId="0" fontId="6" fillId="3" borderId="36" xfId="0" quotePrefix="1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justify" vertical="center" wrapText="1"/>
    </xf>
    <xf numFmtId="0" fontId="11" fillId="3" borderId="36" xfId="0" quotePrefix="1" applyFont="1" applyFill="1" applyBorder="1" applyAlignment="1">
      <alignment horizontal="center" vertical="center" wrapText="1"/>
    </xf>
    <xf numFmtId="41" fontId="6" fillId="3" borderId="37" xfId="2" applyFont="1" applyFill="1" applyBorder="1">
      <alignment vertical="center"/>
    </xf>
    <xf numFmtId="0" fontId="11" fillId="0" borderId="4" xfId="0" quotePrefix="1" applyFont="1" applyBorder="1" applyAlignment="1">
      <alignment horizontal="center" vertical="center" wrapText="1"/>
    </xf>
    <xf numFmtId="0" fontId="12" fillId="3" borderId="36" xfId="0" applyFont="1" applyFill="1" applyBorder="1" applyAlignment="1">
      <alignment horizontal="center" vertical="top"/>
    </xf>
    <xf numFmtId="0" fontId="28" fillId="2" borderId="31" xfId="1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left" vertical="center"/>
    </xf>
    <xf numFmtId="176" fontId="10" fillId="3" borderId="36" xfId="0" applyNumberFormat="1" applyFont="1" applyFill="1" applyBorder="1" applyAlignment="1">
      <alignment horizontal="left"/>
    </xf>
    <xf numFmtId="0" fontId="9" fillId="0" borderId="2" xfId="0" quotePrefix="1" applyFont="1" applyFill="1" applyBorder="1" applyAlignment="1">
      <alignment horizontal="left" vertical="top"/>
    </xf>
    <xf numFmtId="0" fontId="9" fillId="0" borderId="4" xfId="0" quotePrefix="1" applyFont="1" applyFill="1" applyBorder="1" applyAlignment="1">
      <alignment horizontal="left" vertical="top" wrapText="1"/>
    </xf>
    <xf numFmtId="0" fontId="10" fillId="3" borderId="36" xfId="0" applyFont="1" applyFill="1" applyBorder="1" applyAlignment="1">
      <alignment horizontal="left" vertical="top" wrapText="1"/>
    </xf>
    <xf numFmtId="49" fontId="10" fillId="3" borderId="36" xfId="0" quotePrefix="1" applyNumberFormat="1" applyFont="1" applyFill="1" applyBorder="1" applyAlignment="1">
      <alignment horizontal="left" vertical="top"/>
    </xf>
    <xf numFmtId="0" fontId="9" fillId="3" borderId="36" xfId="0" quotePrefix="1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left" vertical="top" wrapText="1"/>
    </xf>
    <xf numFmtId="49" fontId="10" fillId="3" borderId="4" xfId="0" quotePrefix="1" applyNumberFormat="1" applyFont="1" applyFill="1" applyBorder="1" applyAlignment="1">
      <alignment horizontal="left" vertical="top" wrapText="1"/>
    </xf>
    <xf numFmtId="0" fontId="9" fillId="3" borderId="1" xfId="0" quotePrefix="1" applyFont="1" applyFill="1" applyBorder="1" applyAlignment="1">
      <alignment horizontal="left" vertical="top" wrapText="1"/>
    </xf>
    <xf numFmtId="0" fontId="9" fillId="0" borderId="2" xfId="0" quotePrefix="1" applyFont="1" applyFill="1" applyBorder="1" applyAlignment="1">
      <alignment horizontal="left" vertical="top" wrapText="1"/>
    </xf>
    <xf numFmtId="49" fontId="10" fillId="3" borderId="36" xfId="0" quotePrefix="1" applyNumberFormat="1" applyFont="1" applyFill="1" applyBorder="1" applyAlignment="1">
      <alignment horizontal="left" vertical="top" wrapText="1"/>
    </xf>
    <xf numFmtId="0" fontId="9" fillId="3" borderId="36" xfId="0" quotePrefix="1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vertical="top" wrapText="1"/>
    </xf>
    <xf numFmtId="179" fontId="12" fillId="0" borderId="36" xfId="2" applyNumberFormat="1" applyFont="1" applyBorder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6" fillId="3" borderId="37" xfId="2" applyNumberFormat="1" applyFont="1" applyFill="1" applyBorder="1">
      <alignment vertical="center"/>
    </xf>
    <xf numFmtId="0" fontId="12" fillId="0" borderId="3" xfId="0" quotePrefix="1" applyFont="1" applyBorder="1" applyAlignment="1">
      <alignment horizontal="center" vertical="top"/>
    </xf>
    <xf numFmtId="0" fontId="12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top" wrapText="1"/>
    </xf>
    <xf numFmtId="0" fontId="22" fillId="0" borderId="1" xfId="0" quotePrefix="1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2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22" fillId="0" borderId="2" xfId="0" quotePrefix="1" applyFont="1" applyBorder="1" applyAlignment="1">
      <alignment horizontal="center" vertical="top"/>
    </xf>
    <xf numFmtId="0" fontId="23" fillId="0" borderId="3" xfId="0" applyFont="1" applyBorder="1" applyAlignment="1">
      <alignment horizontal="justify" vertical="top" wrapText="1"/>
    </xf>
    <xf numFmtId="49" fontId="21" fillId="0" borderId="4" xfId="0" quotePrefix="1" applyNumberFormat="1" applyFont="1" applyFill="1" applyBorder="1" applyAlignment="1">
      <alignment horizontal="left" vertical="top"/>
    </xf>
    <xf numFmtId="49" fontId="21" fillId="0" borderId="1" xfId="0" quotePrefix="1" applyNumberFormat="1" applyFont="1" applyFill="1" applyBorder="1" applyAlignment="1">
      <alignment horizontal="left" vertical="top"/>
    </xf>
    <xf numFmtId="0" fontId="21" fillId="0" borderId="4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49" fontId="21" fillId="0" borderId="3" xfId="0" quotePrefix="1" applyNumberFormat="1" applyFont="1" applyFill="1" applyBorder="1" applyAlignment="1">
      <alignment horizontal="center" vertical="top"/>
    </xf>
    <xf numFmtId="0" fontId="21" fillId="0" borderId="3" xfId="0" applyFont="1" applyFill="1" applyBorder="1" applyAlignment="1">
      <alignment horizontal="center" vertical="top" wrapText="1"/>
    </xf>
    <xf numFmtId="49" fontId="21" fillId="0" borderId="1" xfId="0" quotePrefix="1" applyNumberFormat="1" applyFont="1" applyFill="1" applyBorder="1" applyAlignment="1">
      <alignment horizontal="left" vertical="top" wrapText="1"/>
    </xf>
    <xf numFmtId="49" fontId="21" fillId="0" borderId="4" xfId="0" quotePrefix="1" applyNumberFormat="1" applyFont="1" applyFill="1" applyBorder="1" applyAlignment="1">
      <alignment horizontal="left" vertical="top" wrapText="1"/>
    </xf>
    <xf numFmtId="49" fontId="21" fillId="0" borderId="3" xfId="0" quotePrefix="1" applyNumberFormat="1" applyFont="1" applyFill="1" applyBorder="1" applyAlignment="1">
      <alignment horizontal="left" vertical="top" wrapText="1"/>
    </xf>
    <xf numFmtId="49" fontId="21" fillId="0" borderId="5" xfId="0" quotePrefix="1" applyNumberFormat="1" applyFont="1" applyFill="1" applyBorder="1" applyAlignment="1">
      <alignment horizontal="left" vertical="top" wrapText="1"/>
    </xf>
    <xf numFmtId="0" fontId="22" fillId="0" borderId="22" xfId="0" applyFont="1" applyFill="1" applyBorder="1" applyAlignment="1">
      <alignment horizontal="left" vertical="center"/>
    </xf>
    <xf numFmtId="0" fontId="22" fillId="0" borderId="36" xfId="0" applyFont="1" applyFill="1" applyBorder="1" applyAlignment="1">
      <alignment horizontal="left" vertical="center"/>
    </xf>
    <xf numFmtId="176" fontId="21" fillId="0" borderId="36" xfId="0" applyNumberFormat="1" applyFont="1" applyFill="1" applyBorder="1" applyAlignment="1">
      <alignment horizontal="left"/>
    </xf>
    <xf numFmtId="0" fontId="21" fillId="0" borderId="36" xfId="0" applyFont="1" applyFill="1" applyBorder="1" applyAlignment="1">
      <alignment horizontal="left" vertical="top" wrapText="1"/>
    </xf>
    <xf numFmtId="0" fontId="22" fillId="0" borderId="36" xfId="0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center" vertical="center"/>
    </xf>
    <xf numFmtId="0" fontId="21" fillId="12" borderId="0" xfId="0" applyFont="1" applyFill="1" applyBorder="1" applyAlignment="1">
      <alignment horizontal="center"/>
    </xf>
    <xf numFmtId="0" fontId="22" fillId="0" borderId="42" xfId="0" applyFont="1" applyFill="1" applyBorder="1" applyAlignment="1">
      <alignment horizontal="left" vertical="center"/>
    </xf>
    <xf numFmtId="41" fontId="20" fillId="12" borderId="14" xfId="1" applyNumberFormat="1" applyFont="1" applyFill="1" applyBorder="1" applyAlignment="1">
      <alignment horizontal="center" vertical="center" wrapText="1"/>
    </xf>
    <xf numFmtId="41" fontId="29" fillId="12" borderId="44" xfId="1" applyNumberFormat="1" applyFont="1" applyFill="1" applyBorder="1" applyAlignment="1">
      <alignment horizontal="center" vertical="center" wrapText="1"/>
    </xf>
    <xf numFmtId="178" fontId="21" fillId="12" borderId="14" xfId="6" applyNumberFormat="1" applyFont="1" applyFill="1" applyBorder="1" applyAlignment="1" applyProtection="1">
      <alignment horizontal="right"/>
    </xf>
    <xf numFmtId="41" fontId="6" fillId="0" borderId="14" xfId="2" applyFont="1" applyBorder="1">
      <alignment vertical="center"/>
    </xf>
    <xf numFmtId="41" fontId="6" fillId="12" borderId="44" xfId="2" applyFont="1" applyFill="1" applyBorder="1">
      <alignment vertical="center"/>
    </xf>
    <xf numFmtId="41" fontId="20" fillId="12" borderId="14" xfId="9" applyFont="1" applyFill="1" applyBorder="1" applyAlignment="1" applyProtection="1">
      <alignment horizontal="right"/>
    </xf>
    <xf numFmtId="41" fontId="21" fillId="12" borderId="14" xfId="9" applyFont="1" applyFill="1" applyBorder="1" applyAlignment="1" applyProtection="1">
      <alignment horizontal="right"/>
    </xf>
    <xf numFmtId="0" fontId="21" fillId="12" borderId="14" xfId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left" vertical="center"/>
    </xf>
    <xf numFmtId="176" fontId="27" fillId="0" borderId="22" xfId="0" applyNumberFormat="1" applyFont="1" applyFill="1" applyBorder="1" applyAlignment="1">
      <alignment horizontal="left"/>
    </xf>
    <xf numFmtId="0" fontId="27" fillId="0" borderId="22" xfId="0" applyFont="1" applyFill="1" applyBorder="1" applyAlignment="1"/>
    <xf numFmtId="0" fontId="27" fillId="0" borderId="22" xfId="0" applyFont="1" applyFill="1" applyBorder="1" applyAlignment="1">
      <alignment horizontal="center"/>
    </xf>
    <xf numFmtId="41" fontId="6" fillId="0" borderId="0" xfId="2" applyFont="1" applyBorder="1">
      <alignment vertical="center"/>
    </xf>
    <xf numFmtId="0" fontId="22" fillId="0" borderId="39" xfId="0" applyFont="1" applyFill="1" applyBorder="1" applyAlignment="1">
      <alignment horizontal="left" vertical="center"/>
    </xf>
    <xf numFmtId="41" fontId="20" fillId="12" borderId="0" xfId="9" applyFont="1" applyFill="1" applyBorder="1" applyAlignment="1" applyProtection="1">
      <alignment horizontal="right"/>
    </xf>
    <xf numFmtId="41" fontId="20" fillId="12" borderId="0" xfId="9" applyFont="1" applyFill="1" applyBorder="1" applyAlignment="1" applyProtection="1"/>
    <xf numFmtId="41" fontId="20" fillId="12" borderId="0" xfId="9" quotePrefix="1" applyFont="1" applyFill="1" applyBorder="1" applyAlignment="1" applyProtection="1">
      <alignment horizontal="right"/>
    </xf>
    <xf numFmtId="41" fontId="20" fillId="12" borderId="0" xfId="9" quotePrefix="1" applyNumberFormat="1" applyFont="1" applyFill="1" applyBorder="1" applyAlignment="1" applyProtection="1">
      <alignment horizontal="right"/>
    </xf>
    <xf numFmtId="41" fontId="21" fillId="12" borderId="0" xfId="9" applyFont="1" applyFill="1" applyBorder="1" applyAlignment="1" applyProtection="1">
      <alignment horizontal="right"/>
    </xf>
    <xf numFmtId="41" fontId="21" fillId="12" borderId="0" xfId="9" applyFont="1" applyFill="1" applyBorder="1" applyAlignment="1" applyProtection="1"/>
    <xf numFmtId="41" fontId="21" fillId="12" borderId="0" xfId="9" quotePrefix="1" applyFont="1" applyFill="1" applyBorder="1" applyAlignment="1" applyProtection="1">
      <alignment horizontal="right"/>
    </xf>
    <xf numFmtId="41" fontId="21" fillId="12" borderId="0" xfId="9" quotePrefix="1" applyNumberFormat="1" applyFont="1" applyFill="1" applyBorder="1" applyAlignment="1" applyProtection="1">
      <alignment horizontal="right"/>
    </xf>
    <xf numFmtId="176" fontId="21" fillId="0" borderId="10" xfId="0" applyNumberFormat="1" applyFont="1" applyFill="1" applyBorder="1" applyAlignment="1">
      <alignment horizontal="left"/>
    </xf>
    <xf numFmtId="0" fontId="12" fillId="0" borderId="36" xfId="0" applyFont="1" applyBorder="1" applyAlignment="1">
      <alignment horizontal="left" vertical="top"/>
    </xf>
    <xf numFmtId="0" fontId="21" fillId="12" borderId="3" xfId="0" applyFont="1" applyFill="1" applyBorder="1" applyAlignment="1">
      <alignment horizontal="center" vertical="center"/>
    </xf>
    <xf numFmtId="179" fontId="12" fillId="0" borderId="0" xfId="2" applyNumberFormat="1" applyFont="1">
      <alignment vertical="center"/>
    </xf>
    <xf numFmtId="0" fontId="10" fillId="0" borderId="39" xfId="0" applyFont="1" applyFill="1" applyBorder="1" applyAlignment="1"/>
    <xf numFmtId="0" fontId="10" fillId="3" borderId="40" xfId="0" applyFont="1" applyFill="1" applyBorder="1" applyAlignment="1"/>
    <xf numFmtId="0" fontId="11" fillId="0" borderId="7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11" fillId="3" borderId="40" xfId="0" applyFont="1" applyFill="1" applyBorder="1" applyAlignment="1">
      <alignment horizontal="justify" vertical="center" wrapText="1"/>
    </xf>
    <xf numFmtId="0" fontId="11" fillId="0" borderId="18" xfId="0" applyFont="1" applyBorder="1" applyAlignment="1">
      <alignment horizontal="justify" vertical="center" wrapText="1"/>
    </xf>
    <xf numFmtId="0" fontId="9" fillId="0" borderId="18" xfId="0" applyFont="1" applyFill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9" fillId="3" borderId="4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6" fillId="0" borderId="18" xfId="0" applyFont="1" applyFill="1" applyBorder="1" applyAlignment="1">
      <alignment vertical="top" wrapText="1"/>
    </xf>
    <xf numFmtId="0" fontId="6" fillId="3" borderId="40" xfId="0" applyFont="1" applyFill="1" applyBorder="1" applyAlignment="1">
      <alignment vertical="top" wrapText="1"/>
    </xf>
    <xf numFmtId="0" fontId="9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20" fillId="8" borderId="41" xfId="1" applyFont="1" applyFill="1" applyBorder="1" applyAlignment="1">
      <alignment horizontal="center" vertical="center" wrapText="1"/>
    </xf>
    <xf numFmtId="179" fontId="12" fillId="0" borderId="44" xfId="2" applyNumberFormat="1" applyFont="1" applyBorder="1">
      <alignment vertical="center"/>
    </xf>
    <xf numFmtId="0" fontId="10" fillId="3" borderId="36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top" wrapText="1"/>
    </xf>
    <xf numFmtId="0" fontId="6" fillId="12" borderId="1" xfId="0" applyFont="1" applyFill="1" applyBorder="1" applyAlignment="1">
      <alignment horizontal="center" vertical="top" wrapText="1"/>
    </xf>
    <xf numFmtId="0" fontId="6" fillId="3" borderId="36" xfId="0" applyFont="1" applyFill="1" applyBorder="1" applyAlignment="1">
      <alignment horizontal="center" vertical="top" wrapText="1"/>
    </xf>
    <xf numFmtId="0" fontId="13" fillId="12" borderId="1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12" borderId="2" xfId="0" applyFont="1" applyFill="1" applyBorder="1" applyAlignment="1">
      <alignment horizontal="center" vertical="top" wrapText="1"/>
    </xf>
    <xf numFmtId="0" fontId="13" fillId="12" borderId="1" xfId="0" applyFont="1" applyFill="1" applyBorder="1" applyAlignment="1">
      <alignment vertical="top" wrapText="1"/>
    </xf>
    <xf numFmtId="0" fontId="13" fillId="0" borderId="2" xfId="0" applyFont="1" applyFill="1" applyBorder="1" applyAlignment="1">
      <alignment vertical="top" wrapText="1"/>
    </xf>
    <xf numFmtId="0" fontId="6" fillId="12" borderId="4" xfId="0" applyFont="1" applyFill="1" applyBorder="1" applyAlignment="1">
      <alignment vertical="top" wrapText="1"/>
    </xf>
    <xf numFmtId="0" fontId="9" fillId="12" borderId="1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6" fillId="12" borderId="1" xfId="0" applyFont="1" applyFill="1" applyBorder="1" applyAlignment="1">
      <alignment vertical="top" wrapText="1"/>
    </xf>
    <xf numFmtId="179" fontId="12" fillId="0" borderId="9" xfId="2" applyNumberFormat="1" applyFont="1" applyBorder="1">
      <alignment vertical="center"/>
    </xf>
    <xf numFmtId="179" fontId="12" fillId="0" borderId="10" xfId="2" applyNumberFormat="1" applyFont="1" applyBorder="1">
      <alignment vertical="center"/>
    </xf>
    <xf numFmtId="179" fontId="12" fillId="0" borderId="19" xfId="2" applyNumberFormat="1" applyFont="1" applyBorder="1">
      <alignment vertical="center"/>
    </xf>
    <xf numFmtId="179" fontId="12" fillId="0" borderId="20" xfId="2" applyNumberFormat="1" applyFont="1" applyBorder="1">
      <alignment vertical="center"/>
    </xf>
    <xf numFmtId="179" fontId="12" fillId="0" borderId="3" xfId="2" applyNumberFormat="1" applyFont="1" applyBorder="1">
      <alignment vertical="center"/>
    </xf>
    <xf numFmtId="0" fontId="21" fillId="0" borderId="45" xfId="0" applyFont="1" applyFill="1" applyBorder="1" applyAlignment="1"/>
    <xf numFmtId="0" fontId="21" fillId="12" borderId="1" xfId="0" applyFont="1" applyFill="1" applyBorder="1" applyAlignment="1">
      <alignment horizontal="center" vertical="center"/>
    </xf>
    <xf numFmtId="176" fontId="21" fillId="0" borderId="1" xfId="0" applyNumberFormat="1" applyFont="1" applyFill="1" applyBorder="1" applyAlignment="1">
      <alignment horizontal="left"/>
    </xf>
    <xf numFmtId="176" fontId="21" fillId="0" borderId="20" xfId="0" applyNumberFormat="1" applyFont="1" applyFill="1" applyBorder="1" applyAlignment="1">
      <alignment horizontal="left"/>
    </xf>
    <xf numFmtId="0" fontId="0" fillId="0" borderId="20" xfId="0" applyBorder="1" applyAlignment="1">
      <alignment horizontal="left" vertical="top"/>
    </xf>
    <xf numFmtId="0" fontId="22" fillId="0" borderId="3" xfId="0" applyFont="1" applyFill="1" applyBorder="1" applyAlignment="1">
      <alignment horizontal="left" vertical="center"/>
    </xf>
    <xf numFmtId="179" fontId="12" fillId="0" borderId="42" xfId="2" applyNumberFormat="1" applyFont="1" applyBorder="1">
      <alignment vertical="center"/>
    </xf>
    <xf numFmtId="179" fontId="12" fillId="0" borderId="22" xfId="2" applyNumberFormat="1" applyFont="1" applyBorder="1">
      <alignment vertical="center"/>
    </xf>
    <xf numFmtId="179" fontId="12" fillId="0" borderId="0" xfId="2" applyNumberFormat="1" applyFont="1" applyBorder="1">
      <alignment vertical="center"/>
    </xf>
    <xf numFmtId="0" fontId="22" fillId="0" borderId="10" xfId="0" applyFont="1" applyFill="1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/>
    </xf>
    <xf numFmtId="176" fontId="21" fillId="0" borderId="3" xfId="0" applyNumberFormat="1" applyFont="1" applyFill="1" applyBorder="1" applyAlignment="1">
      <alignment horizontal="left"/>
    </xf>
    <xf numFmtId="49" fontId="21" fillId="0" borderId="22" xfId="0" quotePrefix="1" applyNumberFormat="1" applyFont="1" applyFill="1" applyBorder="1" applyAlignment="1">
      <alignment horizontal="left" vertical="top" wrapText="1"/>
    </xf>
    <xf numFmtId="0" fontId="21" fillId="0" borderId="22" xfId="0" applyFont="1" applyFill="1" applyBorder="1" applyAlignment="1">
      <alignment horizontal="left" vertical="top" wrapText="1"/>
    </xf>
    <xf numFmtId="179" fontId="12" fillId="0" borderId="14" xfId="2" applyNumberFormat="1" applyFont="1" applyBorder="1">
      <alignment vertical="center"/>
    </xf>
    <xf numFmtId="49" fontId="21" fillId="0" borderId="42" xfId="0" quotePrefix="1" applyNumberFormat="1" applyFont="1" applyFill="1" applyBorder="1" applyAlignment="1">
      <alignment horizontal="left" vertical="top" wrapText="1"/>
    </xf>
    <xf numFmtId="0" fontId="21" fillId="0" borderId="42" xfId="0" applyFont="1" applyFill="1" applyBorder="1" applyAlignment="1">
      <alignment horizontal="left" vertical="top" wrapText="1"/>
    </xf>
    <xf numFmtId="0" fontId="22" fillId="0" borderId="45" xfId="0" applyFont="1" applyFill="1" applyBorder="1" applyAlignment="1">
      <alignment horizontal="left" vertical="center"/>
    </xf>
    <xf numFmtId="179" fontId="12" fillId="0" borderId="45" xfId="2" applyNumberFormat="1" applyFont="1" applyBorder="1">
      <alignment vertical="center"/>
    </xf>
    <xf numFmtId="176" fontId="21" fillId="0" borderId="5" xfId="0" applyNumberFormat="1" applyFont="1" applyFill="1" applyBorder="1" applyAlignment="1">
      <alignment horizontal="left"/>
    </xf>
    <xf numFmtId="176" fontId="21" fillId="0" borderId="11" xfId="0" applyNumberFormat="1" applyFont="1" applyFill="1" applyBorder="1" applyAlignment="1">
      <alignment horizontal="left"/>
    </xf>
    <xf numFmtId="179" fontId="12" fillId="0" borderId="25" xfId="2" applyNumberFormat="1" applyFont="1" applyBorder="1">
      <alignment vertical="center"/>
    </xf>
    <xf numFmtId="179" fontId="12" fillId="0" borderId="39" xfId="2" applyNumberFormat="1" applyFont="1" applyBorder="1">
      <alignment vertical="center"/>
    </xf>
    <xf numFmtId="179" fontId="12" fillId="0" borderId="43" xfId="2" applyNumberFormat="1" applyFont="1" applyBorder="1">
      <alignment vertical="center"/>
    </xf>
    <xf numFmtId="0" fontId="21" fillId="12" borderId="2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left" vertical="center"/>
    </xf>
    <xf numFmtId="0" fontId="22" fillId="0" borderId="25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22" fillId="0" borderId="43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49" fontId="21" fillId="0" borderId="45" xfId="0" quotePrefix="1" applyNumberFormat="1" applyFont="1" applyFill="1" applyBorder="1" applyAlignment="1">
      <alignment horizontal="left" vertical="top" wrapText="1"/>
    </xf>
    <xf numFmtId="0" fontId="21" fillId="0" borderId="45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22" fillId="0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left" vertical="center"/>
    </xf>
    <xf numFmtId="0" fontId="38" fillId="0" borderId="46" xfId="14" applyFont="1" applyBorder="1" applyAlignment="1">
      <alignment horizontal="center" vertical="center" wrapText="1"/>
    </xf>
    <xf numFmtId="176" fontId="21" fillId="0" borderId="37" xfId="0" applyNumberFormat="1" applyFont="1" applyFill="1" applyBorder="1" applyAlignment="1">
      <alignment horizontal="left"/>
    </xf>
    <xf numFmtId="0" fontId="23" fillId="0" borderId="47" xfId="14" applyFont="1" applyBorder="1" applyAlignment="1">
      <alignment horizontal="justify" vertical="center" wrapText="1"/>
    </xf>
    <xf numFmtId="0" fontId="21" fillId="12" borderId="36" xfId="0" applyFont="1" applyFill="1" applyBorder="1" applyAlignment="1">
      <alignment horizontal="center"/>
    </xf>
    <xf numFmtId="179" fontId="6" fillId="0" borderId="37" xfId="2" applyNumberFormat="1" applyFont="1" applyFill="1" applyBorder="1">
      <alignment vertical="center"/>
    </xf>
    <xf numFmtId="179" fontId="12" fillId="0" borderId="37" xfId="2" applyNumberFormat="1" applyFont="1" applyBorder="1">
      <alignment vertical="center"/>
    </xf>
    <xf numFmtId="0" fontId="21" fillId="0" borderId="10" xfId="0" applyFont="1" applyFill="1" applyBorder="1" applyAlignment="1"/>
    <xf numFmtId="0" fontId="21" fillId="0" borderId="20" xfId="0" applyFont="1" applyFill="1" applyBorder="1" applyAlignment="1">
      <alignment horizontal="left" vertical="top" wrapText="1"/>
    </xf>
    <xf numFmtId="0" fontId="38" fillId="0" borderId="1" xfId="14" applyFont="1" applyBorder="1" applyAlignment="1">
      <alignment horizontal="center" vertical="center" wrapText="1"/>
    </xf>
    <xf numFmtId="0" fontId="23" fillId="0" borderId="1" xfId="14" applyFont="1" applyBorder="1" applyAlignment="1">
      <alignment horizontal="justify" vertical="center" wrapText="1"/>
    </xf>
    <xf numFmtId="0" fontId="38" fillId="0" borderId="36" xfId="14" applyFont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left" vertical="center"/>
    </xf>
    <xf numFmtId="49" fontId="21" fillId="0" borderId="10" xfId="0" quotePrefix="1" applyNumberFormat="1" applyFont="1" applyFill="1" applyBorder="1" applyAlignment="1">
      <alignment horizontal="left" vertical="top" wrapText="1"/>
    </xf>
    <xf numFmtId="49" fontId="21" fillId="0" borderId="20" xfId="0" quotePrefix="1" applyNumberFormat="1" applyFont="1" applyFill="1" applyBorder="1" applyAlignment="1">
      <alignment horizontal="left" vertical="top" wrapText="1"/>
    </xf>
    <xf numFmtId="179" fontId="12" fillId="0" borderId="1" xfId="2" applyNumberFormat="1" applyFont="1" applyBorder="1">
      <alignment vertical="center"/>
    </xf>
    <xf numFmtId="179" fontId="31" fillId="35" borderId="0" xfId="2" quotePrefix="1" applyNumberFormat="1" applyFont="1" applyFill="1" applyBorder="1" applyAlignment="1" applyProtection="1">
      <alignment horizontal="right"/>
    </xf>
    <xf numFmtId="0" fontId="12" fillId="0" borderId="10" xfId="0" applyFont="1" applyBorder="1" applyAlignment="1">
      <alignment horizontal="left" vertical="top"/>
    </xf>
    <xf numFmtId="179" fontId="21" fillId="35" borderId="9" xfId="2" applyNumberFormat="1" applyFont="1" applyFill="1" applyBorder="1" applyAlignment="1" applyProtection="1">
      <alignment horizontal="right"/>
    </xf>
    <xf numFmtId="0" fontId="21" fillId="35" borderId="14" xfId="0" applyFont="1" applyFill="1" applyBorder="1" applyAlignment="1">
      <alignment horizontal="center" vertical="center"/>
    </xf>
    <xf numFmtId="0" fontId="21" fillId="35" borderId="2" xfId="0" applyFont="1" applyFill="1" applyBorder="1" applyAlignment="1">
      <alignment horizontal="center" vertical="center" wrapText="1"/>
    </xf>
    <xf numFmtId="179" fontId="12" fillId="35" borderId="0" xfId="2" applyNumberFormat="1" applyFont="1" applyFill="1" applyBorder="1">
      <alignment vertical="center"/>
    </xf>
    <xf numFmtId="0" fontId="21" fillId="0" borderId="1" xfId="0" applyFont="1" applyFill="1" applyBorder="1" applyAlignment="1"/>
    <xf numFmtId="0" fontId="21" fillId="35" borderId="5" xfId="0" applyFont="1" applyFill="1" applyBorder="1" applyAlignment="1">
      <alignment horizontal="center" vertical="center" wrapText="1"/>
    </xf>
    <xf numFmtId="179" fontId="21" fillId="35" borderId="0" xfId="2" applyNumberFormat="1" applyFont="1" applyFill="1" applyBorder="1" applyAlignment="1" applyProtection="1"/>
    <xf numFmtId="179" fontId="12" fillId="0" borderId="0" xfId="2" applyNumberFormat="1" applyFont="1" applyFill="1" applyBorder="1">
      <alignment vertical="center"/>
    </xf>
    <xf numFmtId="0" fontId="22" fillId="35" borderId="4" xfId="0" applyFont="1" applyFill="1" applyBorder="1" applyAlignment="1">
      <alignment horizontal="center" vertical="top" wrapText="1"/>
    </xf>
    <xf numFmtId="179" fontId="21" fillId="35" borderId="22" xfId="2" applyNumberFormat="1" applyFont="1" applyFill="1" applyBorder="1" applyAlignment="1" applyProtection="1">
      <alignment horizontal="right"/>
    </xf>
    <xf numFmtId="0" fontId="0" fillId="0" borderId="3" xfId="0" applyFill="1" applyBorder="1" applyAlignment="1">
      <alignment vertical="center"/>
    </xf>
    <xf numFmtId="0" fontId="21" fillId="35" borderId="3" xfId="0" applyFont="1" applyFill="1" applyBorder="1" applyAlignment="1">
      <alignment horizontal="center" vertical="center" wrapText="1"/>
    </xf>
    <xf numFmtId="0" fontId="21" fillId="35" borderId="1" xfId="0" applyFont="1" applyFill="1" applyBorder="1" applyAlignment="1">
      <alignment horizontal="center" vertical="center"/>
    </xf>
    <xf numFmtId="0" fontId="21" fillId="35" borderId="9" xfId="0" applyFont="1" applyFill="1" applyBorder="1" applyAlignment="1">
      <alignment horizontal="center"/>
    </xf>
    <xf numFmtId="0" fontId="21" fillId="35" borderId="5" xfId="0" applyFont="1" applyFill="1" applyBorder="1" applyAlignment="1">
      <alignment horizontal="center"/>
    </xf>
    <xf numFmtId="0" fontId="27" fillId="35" borderId="3" xfId="0" applyFont="1" applyFill="1" applyBorder="1" applyAlignment="1">
      <alignment horizontal="center" vertical="center" wrapText="1"/>
    </xf>
    <xf numFmtId="0" fontId="30" fillId="35" borderId="36" xfId="0" applyFont="1" applyFill="1" applyBorder="1" applyAlignment="1">
      <alignment horizontal="center" vertical="center"/>
    </xf>
    <xf numFmtId="179" fontId="21" fillId="35" borderId="22" xfId="2" applyNumberFormat="1" applyFont="1" applyFill="1" applyBorder="1" applyAlignment="1" applyProtection="1"/>
    <xf numFmtId="179" fontId="22" fillId="35" borderId="42" xfId="2" applyNumberFormat="1" applyFont="1" applyFill="1" applyBorder="1">
      <alignment vertical="center"/>
    </xf>
    <xf numFmtId="179" fontId="22" fillId="0" borderId="14" xfId="2" applyNumberFormat="1" applyFont="1" applyFill="1" applyBorder="1">
      <alignment vertical="center"/>
    </xf>
    <xf numFmtId="179" fontId="21" fillId="12" borderId="0" xfId="2" applyNumberFormat="1" applyFont="1" applyFill="1" applyBorder="1" applyAlignment="1" applyProtection="1">
      <alignment horizontal="right"/>
    </xf>
    <xf numFmtId="0" fontId="21" fillId="0" borderId="20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center"/>
    </xf>
    <xf numFmtId="0" fontId="30" fillId="12" borderId="3" xfId="0" applyFont="1" applyFill="1" applyBorder="1" applyAlignment="1">
      <alignment horizontal="center" vertical="center" wrapText="1"/>
    </xf>
    <xf numFmtId="0" fontId="21" fillId="35" borderId="13" xfId="0" applyFont="1" applyFill="1" applyBorder="1" applyAlignment="1">
      <alignment horizontal="center"/>
    </xf>
    <xf numFmtId="0" fontId="21" fillId="35" borderId="0" xfId="0" applyFont="1" applyFill="1" applyBorder="1" applyAlignment="1">
      <alignment horizontal="center"/>
    </xf>
    <xf numFmtId="179" fontId="22" fillId="0" borderId="0" xfId="2" applyNumberFormat="1" applyFont="1" applyFill="1" applyBorder="1">
      <alignment vertical="center"/>
    </xf>
    <xf numFmtId="179" fontId="21" fillId="35" borderId="0" xfId="2" applyNumberFormat="1" applyFont="1" applyFill="1" applyBorder="1" applyAlignment="1" applyProtection="1">
      <alignment horizontal="right"/>
    </xf>
    <xf numFmtId="179" fontId="31" fillId="12" borderId="0" xfId="2" quotePrefix="1" applyNumberFormat="1" applyFont="1" applyFill="1" applyBorder="1" applyAlignment="1" applyProtection="1">
      <alignment horizontal="right"/>
    </xf>
    <xf numFmtId="0" fontId="21" fillId="35" borderId="19" xfId="0" applyFont="1" applyFill="1" applyBorder="1" applyAlignment="1">
      <alignment horizontal="center"/>
    </xf>
    <xf numFmtId="179" fontId="29" fillId="35" borderId="37" xfId="2" applyNumberFormat="1" applyFont="1" applyFill="1" applyBorder="1" applyAlignment="1">
      <alignment horizontal="center" vertical="center" wrapText="1"/>
    </xf>
    <xf numFmtId="0" fontId="21" fillId="0" borderId="5" xfId="0" applyFont="1" applyFill="1" applyBorder="1" applyAlignment="1"/>
    <xf numFmtId="179" fontId="20" fillId="35" borderId="14" xfId="2" applyNumberFormat="1" applyFont="1" applyFill="1" applyBorder="1" applyAlignment="1" applyProtection="1">
      <alignment horizontal="right"/>
    </xf>
    <xf numFmtId="179" fontId="29" fillId="35" borderId="0" xfId="2" applyNumberFormat="1" applyFont="1" applyFill="1" applyBorder="1" applyAlignment="1">
      <alignment horizontal="center" vertical="center" wrapText="1"/>
    </xf>
    <xf numFmtId="0" fontId="22" fillId="35" borderId="1" xfId="0" applyFont="1" applyFill="1" applyBorder="1" applyAlignment="1">
      <alignment horizontal="center" vertical="top" wrapText="1"/>
    </xf>
    <xf numFmtId="179" fontId="31" fillId="12" borderId="0" xfId="2" applyNumberFormat="1" applyFont="1" applyFill="1" applyBorder="1" applyAlignment="1" applyProtection="1">
      <alignment horizontal="right"/>
    </xf>
    <xf numFmtId="179" fontId="22" fillId="12" borderId="0" xfId="2" applyNumberFormat="1" applyFont="1" applyFill="1" applyBorder="1" applyAlignment="1" applyProtection="1"/>
    <xf numFmtId="0" fontId="22" fillId="0" borderId="2" xfId="0" applyFont="1" applyFill="1" applyBorder="1" applyAlignment="1">
      <alignment horizontal="left" vertical="center"/>
    </xf>
    <xf numFmtId="0" fontId="22" fillId="0" borderId="36" xfId="0" quotePrefix="1" applyFont="1" applyFill="1" applyBorder="1" applyAlignment="1">
      <alignment horizontal="left" vertical="top"/>
    </xf>
    <xf numFmtId="179" fontId="22" fillId="35" borderId="0" xfId="2" applyNumberFormat="1" applyFont="1" applyFill="1" applyBorder="1">
      <alignment vertical="center"/>
    </xf>
    <xf numFmtId="179" fontId="62" fillId="12" borderId="14" xfId="2" applyNumberFormat="1" applyFont="1" applyFill="1" applyBorder="1">
      <alignment vertical="center"/>
    </xf>
    <xf numFmtId="0" fontId="21" fillId="0" borderId="3" xfId="0" applyFont="1" applyFill="1" applyBorder="1" applyAlignment="1"/>
    <xf numFmtId="179" fontId="31" fillId="35" borderId="0" xfId="2" applyNumberFormat="1" applyFont="1" applyFill="1" applyBorder="1" applyAlignment="1" applyProtection="1">
      <alignment horizontal="right"/>
    </xf>
    <xf numFmtId="179" fontId="22" fillId="0" borderId="0" xfId="2" applyNumberFormat="1" applyFont="1" applyBorder="1">
      <alignment vertical="center"/>
    </xf>
    <xf numFmtId="0" fontId="21" fillId="0" borderId="2" xfId="1" applyFont="1" applyFill="1" applyBorder="1" applyAlignment="1">
      <alignment horizontal="left" vertical="center"/>
    </xf>
    <xf numFmtId="179" fontId="12" fillId="35" borderId="42" xfId="2" applyNumberFormat="1" applyFont="1" applyFill="1" applyBorder="1">
      <alignment vertical="center"/>
    </xf>
    <xf numFmtId="179" fontId="22" fillId="35" borderId="19" xfId="2" applyNumberFormat="1" applyFont="1" applyFill="1" applyBorder="1">
      <alignment vertical="center"/>
    </xf>
    <xf numFmtId="179" fontId="21" fillId="12" borderId="0" xfId="2" applyNumberFormat="1" applyFont="1" applyFill="1" applyBorder="1" applyAlignment="1" applyProtection="1"/>
    <xf numFmtId="179" fontId="22" fillId="12" borderId="14" xfId="2" applyNumberFormat="1" applyFont="1" applyFill="1" applyBorder="1">
      <alignment vertical="center"/>
    </xf>
    <xf numFmtId="49" fontId="21" fillId="0" borderId="36" xfId="0" quotePrefix="1" applyNumberFormat="1" applyFont="1" applyFill="1" applyBorder="1" applyAlignment="1">
      <alignment horizontal="left" vertical="top"/>
    </xf>
    <xf numFmtId="0" fontId="62" fillId="12" borderId="4" xfId="0" applyFont="1" applyFill="1" applyBorder="1" applyAlignment="1">
      <alignment horizontal="center" vertical="top" wrapText="1"/>
    </xf>
    <xf numFmtId="179" fontId="21" fillId="12" borderId="14" xfId="2" applyNumberFormat="1" applyFont="1" applyFill="1" applyBorder="1" applyAlignment="1" applyProtection="1">
      <alignment horizontal="right"/>
    </xf>
    <xf numFmtId="0" fontId="27" fillId="35" borderId="20" xfId="0" applyFont="1" applyFill="1" applyBorder="1" applyAlignment="1">
      <alignment horizontal="center" vertical="center" wrapText="1"/>
    </xf>
    <xf numFmtId="179" fontId="20" fillId="35" borderId="0" xfId="2" applyNumberFormat="1" applyFont="1" applyFill="1" applyBorder="1" applyAlignment="1" applyProtection="1"/>
    <xf numFmtId="0" fontId="21" fillId="35" borderId="5" xfId="1" applyFont="1" applyFill="1" applyBorder="1" applyAlignment="1">
      <alignment horizontal="center" vertical="center"/>
    </xf>
    <xf numFmtId="0" fontId="21" fillId="0" borderId="5" xfId="1" applyFont="1" applyFill="1" applyBorder="1" applyAlignment="1">
      <alignment horizontal="left" vertical="center"/>
    </xf>
    <xf numFmtId="179" fontId="22" fillId="35" borderId="14" xfId="2" applyNumberFormat="1" applyFont="1" applyFill="1" applyBorder="1">
      <alignment vertical="center"/>
    </xf>
    <xf numFmtId="0" fontId="21" fillId="35" borderId="1" xfId="1" applyFont="1" applyFill="1" applyBorder="1" applyAlignment="1">
      <alignment horizontal="center" vertical="center"/>
    </xf>
    <xf numFmtId="179" fontId="20" fillId="35" borderId="0" xfId="2" applyNumberFormat="1" applyFont="1" applyFill="1" applyBorder="1" applyAlignment="1" applyProtection="1">
      <alignment horizontal="right"/>
    </xf>
    <xf numFmtId="0" fontId="22" fillId="0" borderId="36" xfId="0" applyFont="1" applyFill="1" applyBorder="1" applyAlignment="1">
      <alignment vertical="top" wrapText="1"/>
    </xf>
    <xf numFmtId="0" fontId="21" fillId="35" borderId="20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vertical="center"/>
    </xf>
    <xf numFmtId="0" fontId="27" fillId="35" borderId="10" xfId="0" applyFont="1" applyFill="1" applyBorder="1" applyAlignment="1">
      <alignment horizontal="center" vertical="center" wrapText="1"/>
    </xf>
    <xf numFmtId="179" fontId="29" fillId="35" borderId="44" xfId="2" applyNumberFormat="1" applyFont="1" applyFill="1" applyBorder="1" applyAlignment="1">
      <alignment horizontal="center" vertical="center" wrapText="1"/>
    </xf>
    <xf numFmtId="179" fontId="21" fillId="35" borderId="14" xfId="2" applyNumberFormat="1" applyFont="1" applyFill="1" applyBorder="1" applyAlignment="1" applyProtection="1">
      <alignment horizontal="right"/>
    </xf>
    <xf numFmtId="179" fontId="21" fillId="35" borderId="0" xfId="2" quotePrefix="1" applyNumberFormat="1" applyFont="1" applyFill="1" applyBorder="1" applyAlignment="1" applyProtection="1">
      <alignment horizontal="right"/>
    </xf>
    <xf numFmtId="179" fontId="22" fillId="12" borderId="0" xfId="2" applyNumberFormat="1" applyFont="1" applyFill="1" applyBorder="1">
      <alignment vertical="center"/>
    </xf>
    <xf numFmtId="179" fontId="22" fillId="0" borderId="14" xfId="2" applyNumberFormat="1" applyFont="1" applyBorder="1">
      <alignment vertical="center"/>
    </xf>
    <xf numFmtId="179" fontId="12" fillId="12" borderId="0" xfId="2" applyNumberFormat="1" applyFont="1" applyFill="1" applyBorder="1">
      <alignment vertical="center"/>
    </xf>
    <xf numFmtId="0" fontId="30" fillId="0" borderId="3" xfId="0" applyFont="1" applyFill="1" applyBorder="1" applyAlignment="1">
      <alignment vertical="center"/>
    </xf>
    <xf numFmtId="0" fontId="21" fillId="35" borderId="15" xfId="0" applyFont="1" applyFill="1" applyBorder="1" applyAlignment="1">
      <alignment horizontal="center"/>
    </xf>
    <xf numFmtId="179" fontId="20" fillId="35" borderId="0" xfId="2" quotePrefix="1" applyNumberFormat="1" applyFont="1" applyFill="1" applyBorder="1" applyAlignment="1" applyProtection="1">
      <alignment horizontal="right"/>
    </xf>
    <xf numFmtId="179" fontId="29" fillId="35" borderId="37" xfId="2" applyNumberFormat="1" applyFont="1" applyFill="1" applyBorder="1">
      <alignment vertical="center"/>
    </xf>
    <xf numFmtId="179" fontId="29" fillId="35" borderId="14" xfId="2" applyNumberFormat="1" applyFont="1" applyFill="1" applyBorder="1">
      <alignment vertical="center"/>
    </xf>
    <xf numFmtId="179" fontId="29" fillId="35" borderId="0" xfId="2" applyNumberFormat="1" applyFont="1" applyFill="1" applyBorder="1">
      <alignment vertical="center"/>
    </xf>
    <xf numFmtId="0" fontId="29" fillId="35" borderId="3" xfId="0" applyFont="1" applyFill="1" applyBorder="1" applyAlignment="1">
      <alignment horizontal="center" vertical="center" wrapText="1"/>
    </xf>
    <xf numFmtId="179" fontId="62" fillId="12" borderId="0" xfId="2" applyNumberFormat="1" applyFont="1" applyFill="1" applyBorder="1">
      <alignment vertical="center"/>
    </xf>
    <xf numFmtId="0" fontId="21" fillId="35" borderId="9" xfId="1" applyFont="1" applyFill="1" applyBorder="1" applyAlignment="1">
      <alignment horizontal="center" vertical="center"/>
    </xf>
    <xf numFmtId="43" fontId="21" fillId="35" borderId="1" xfId="1" applyNumberFormat="1" applyFont="1" applyFill="1" applyBorder="1" applyAlignment="1">
      <alignment horizontal="center" vertical="center"/>
    </xf>
    <xf numFmtId="179" fontId="22" fillId="0" borderId="42" xfId="2" applyNumberFormat="1" applyFont="1" applyBorder="1">
      <alignment vertical="center"/>
    </xf>
    <xf numFmtId="179" fontId="21" fillId="35" borderId="19" xfId="2" applyNumberFormat="1" applyFont="1" applyFill="1" applyBorder="1" applyAlignment="1" applyProtection="1">
      <alignment horizontal="right"/>
    </xf>
    <xf numFmtId="179" fontId="21" fillId="35" borderId="42" xfId="2" quotePrefix="1" applyNumberFormat="1" applyFont="1" applyFill="1" applyBorder="1" applyAlignment="1" applyProtection="1">
      <alignment horizontal="right"/>
    </xf>
    <xf numFmtId="179" fontId="21" fillId="35" borderId="42" xfId="2" applyNumberFormat="1" applyFont="1" applyFill="1" applyBorder="1" applyAlignment="1" applyProtection="1">
      <alignment horizontal="right"/>
    </xf>
    <xf numFmtId="0" fontId="30" fillId="35" borderId="36" xfId="0" applyFont="1" applyFill="1" applyBorder="1" applyAlignment="1">
      <alignment horizontal="center" vertical="center" wrapText="1"/>
    </xf>
    <xf numFmtId="179" fontId="29" fillId="35" borderId="44" xfId="2" applyNumberFormat="1" applyFont="1" applyFill="1" applyBorder="1">
      <alignment vertical="center"/>
    </xf>
    <xf numFmtId="0" fontId="29" fillId="35" borderId="36" xfId="0" applyFont="1" applyFill="1" applyBorder="1" applyAlignment="1">
      <alignment horizontal="center" vertical="top" wrapText="1"/>
    </xf>
    <xf numFmtId="0" fontId="30" fillId="35" borderId="3" xfId="0" applyFont="1" applyFill="1" applyBorder="1" applyAlignment="1">
      <alignment horizontal="center" vertical="center" wrapText="1"/>
    </xf>
    <xf numFmtId="179" fontId="22" fillId="0" borderId="19" xfId="2" applyNumberFormat="1" applyFont="1" applyBorder="1">
      <alignment vertical="center"/>
    </xf>
    <xf numFmtId="179" fontId="22" fillId="0" borderId="0" xfId="0" applyNumberFormat="1" applyFont="1" applyFill="1" applyBorder="1">
      <alignment vertical="center"/>
    </xf>
    <xf numFmtId="179" fontId="21" fillId="35" borderId="42" xfId="2" applyNumberFormat="1" applyFont="1" applyFill="1" applyBorder="1" applyAlignment="1" applyProtection="1"/>
    <xf numFmtId="0" fontId="63" fillId="35" borderId="3" xfId="0" applyFont="1" applyFill="1" applyBorder="1" applyAlignment="1">
      <alignment horizontal="center" vertical="center"/>
    </xf>
    <xf numFmtId="0" fontId="23" fillId="0" borderId="3" xfId="0" quotePrefix="1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horizontal="center" vertical="center"/>
    </xf>
    <xf numFmtId="179" fontId="29" fillId="35" borderId="14" xfId="2" applyNumberFormat="1" applyFont="1" applyFill="1" applyBorder="1" applyAlignment="1">
      <alignment horizontal="center" vertical="center" wrapText="1"/>
    </xf>
    <xf numFmtId="0" fontId="30" fillId="35" borderId="3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horizontal="center" vertical="center"/>
    </xf>
    <xf numFmtId="0" fontId="21" fillId="3" borderId="1" xfId="1" applyFont="1" applyFill="1" applyBorder="1" applyAlignment="1">
      <alignment horizontal="left" vertical="center"/>
    </xf>
    <xf numFmtId="0" fontId="21" fillId="3" borderId="20" xfId="1" applyFont="1" applyFill="1" applyBorder="1" applyAlignment="1">
      <alignment horizontal="left" vertical="center"/>
    </xf>
    <xf numFmtId="0" fontId="65" fillId="36" borderId="1" xfId="0" quotePrefix="1" applyFont="1" applyFill="1" applyBorder="1" applyAlignment="1">
      <alignment horizontal="center" vertical="center" wrapText="1"/>
    </xf>
    <xf numFmtId="0" fontId="66" fillId="12" borderId="1" xfId="0" applyFont="1" applyFill="1" applyBorder="1" applyAlignment="1">
      <alignment horizontal="center" vertical="top" wrapText="1"/>
    </xf>
    <xf numFmtId="0" fontId="66" fillId="0" borderId="1" xfId="0" quotePrefix="1" applyFont="1" applyFill="1" applyBorder="1" applyAlignment="1">
      <alignment horizontal="left" vertical="top" wrapText="1"/>
    </xf>
    <xf numFmtId="0" fontId="66" fillId="0" borderId="1" xfId="0" applyFont="1" applyFill="1" applyBorder="1" applyAlignment="1">
      <alignment vertical="top" wrapText="1"/>
    </xf>
    <xf numFmtId="49" fontId="66" fillId="0" borderId="1" xfId="0" quotePrefix="1" applyNumberFormat="1" applyFont="1" applyFill="1" applyBorder="1" applyAlignment="1">
      <alignment horizontal="left" vertical="top"/>
    </xf>
    <xf numFmtId="0" fontId="66" fillId="0" borderId="1" xfId="0" applyFont="1" applyFill="1" applyBorder="1" applyAlignment="1">
      <alignment horizontal="left" vertical="top" wrapText="1"/>
    </xf>
    <xf numFmtId="0" fontId="66" fillId="0" borderId="1" xfId="0" quotePrefix="1" applyFont="1" applyFill="1" applyBorder="1" applyAlignment="1">
      <alignment horizontal="left" vertical="top"/>
    </xf>
    <xf numFmtId="0" fontId="66" fillId="0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left" vertical="top" wrapText="1"/>
    </xf>
    <xf numFmtId="0" fontId="66" fillId="0" borderId="0" xfId="0" applyFont="1">
      <alignment vertical="center"/>
    </xf>
    <xf numFmtId="0" fontId="66" fillId="0" borderId="0" xfId="0" applyFont="1" applyFill="1">
      <alignment vertical="center"/>
    </xf>
    <xf numFmtId="0" fontId="67" fillId="37" borderId="0" xfId="427">
      <alignment vertical="center"/>
    </xf>
    <xf numFmtId="0" fontId="68" fillId="0" borderId="0" xfId="0" applyFont="1">
      <alignment vertical="center"/>
    </xf>
    <xf numFmtId="49" fontId="10" fillId="0" borderId="2" xfId="0" quotePrefix="1" applyNumberFormat="1" applyFont="1" applyFill="1" applyBorder="1" applyAlignment="1">
      <alignment horizontal="center" vertical="top"/>
    </xf>
    <xf numFmtId="49" fontId="10" fillId="0" borderId="3" xfId="0" quotePrefix="1" applyNumberFormat="1" applyFont="1" applyFill="1" applyBorder="1" applyAlignment="1">
      <alignment horizontal="center" vertical="top"/>
    </xf>
    <xf numFmtId="49" fontId="10" fillId="0" borderId="20" xfId="0" quotePrefix="1" applyNumberFormat="1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10" fillId="0" borderId="20" xfId="0" applyFont="1" applyFill="1" applyBorder="1" applyAlignment="1">
      <alignment horizontal="center" vertical="top" wrapText="1"/>
    </xf>
    <xf numFmtId="49" fontId="10" fillId="0" borderId="13" xfId="0" quotePrefix="1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49" fontId="10" fillId="0" borderId="17" xfId="0" quotePrefix="1" applyNumberFormat="1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left" vertical="top" wrapText="1"/>
    </xf>
    <xf numFmtId="49" fontId="10" fillId="0" borderId="15" xfId="0" quotePrefix="1" applyNumberFormat="1" applyFont="1" applyFill="1" applyBorder="1" applyAlignment="1">
      <alignment horizontal="center" vertical="top" wrapText="1"/>
    </xf>
    <xf numFmtId="49" fontId="10" fillId="0" borderId="14" xfId="0" quotePrefix="1" applyNumberFormat="1" applyFont="1" applyFill="1" applyBorder="1" applyAlignment="1">
      <alignment horizontal="center" vertical="top" wrapText="1"/>
    </xf>
    <xf numFmtId="49" fontId="10" fillId="0" borderId="19" xfId="0" quotePrefix="1" applyNumberFormat="1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49" fontId="10" fillId="0" borderId="14" xfId="0" quotePrefix="1" applyNumberFormat="1" applyFont="1" applyFill="1" applyBorder="1" applyAlignment="1">
      <alignment horizontal="center" vertical="top"/>
    </xf>
    <xf numFmtId="49" fontId="10" fillId="0" borderId="16" xfId="0" quotePrefix="1" applyNumberFormat="1" applyFont="1" applyFill="1" applyBorder="1" applyAlignment="1">
      <alignment horizontal="center" vertical="top"/>
    </xf>
    <xf numFmtId="49" fontId="10" fillId="0" borderId="13" xfId="0" quotePrefix="1" applyNumberFormat="1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5" xfId="0" quotePrefix="1" applyFont="1" applyBorder="1" applyAlignment="1">
      <alignment horizontal="center" vertical="top"/>
    </xf>
    <xf numFmtId="0" fontId="12" fillId="0" borderId="14" xfId="0" quotePrefix="1" applyFont="1" applyBorder="1" applyAlignment="1">
      <alignment horizontal="center" vertical="top"/>
    </xf>
    <xf numFmtId="0" fontId="12" fillId="0" borderId="19" xfId="0" quotePrefix="1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176" fontId="8" fillId="0" borderId="11" xfId="0" applyNumberFormat="1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49" fontId="10" fillId="0" borderId="1" xfId="0" quotePrefix="1" applyNumberFormat="1" applyFont="1" applyFill="1" applyBorder="1" applyAlignment="1">
      <alignment horizontal="left" vertical="top"/>
    </xf>
    <xf numFmtId="49" fontId="10" fillId="0" borderId="16" xfId="0" quotePrefix="1" applyNumberFormat="1" applyFont="1" applyFill="1" applyBorder="1" applyAlignment="1">
      <alignment horizontal="left" vertical="top"/>
    </xf>
    <xf numFmtId="49" fontId="10" fillId="0" borderId="4" xfId="0" quotePrefix="1" applyNumberFormat="1" applyFont="1" applyFill="1" applyBorder="1" applyAlignment="1">
      <alignment horizontal="left" vertical="top"/>
    </xf>
    <xf numFmtId="0" fontId="12" fillId="0" borderId="3" xfId="0" applyFont="1" applyBorder="1" applyAlignment="1">
      <alignment vertical="top"/>
    </xf>
    <xf numFmtId="0" fontId="12" fillId="0" borderId="3" xfId="0" quotePrefix="1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9" fillId="0" borderId="1" xfId="0" quotePrefix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1" fillId="0" borderId="1" xfId="0" applyFont="1" applyBorder="1" applyAlignment="1">
      <alignment horizontal="justify" vertical="top" wrapText="1"/>
    </xf>
    <xf numFmtId="0" fontId="0" fillId="0" borderId="1" xfId="0" applyBorder="1" applyAlignment="1">
      <alignment horizontal="justify" vertical="top" wrapText="1"/>
    </xf>
    <xf numFmtId="0" fontId="6" fillId="0" borderId="1" xfId="0" quotePrefix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9" fontId="10" fillId="0" borderId="1" xfId="0" quotePrefix="1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12" fillId="0" borderId="3" xfId="0" applyFont="1" applyBorder="1" applyAlignment="1">
      <alignment horizontal="justify" vertical="top" wrapText="1"/>
    </xf>
    <xf numFmtId="0" fontId="12" fillId="0" borderId="4" xfId="0" applyFont="1" applyBorder="1" applyAlignment="1">
      <alignment horizontal="justify" vertical="top" wrapText="1"/>
    </xf>
    <xf numFmtId="0" fontId="6" fillId="0" borderId="2" xfId="0" applyFont="1" applyBorder="1" applyAlignment="1">
      <alignment horizontal="center" vertical="top"/>
    </xf>
    <xf numFmtId="0" fontId="12" fillId="0" borderId="1" xfId="0" quotePrefix="1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0" fontId="12" fillId="0" borderId="3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4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6" fillId="0" borderId="2" xfId="0" quotePrefix="1" applyFont="1" applyBorder="1" applyAlignment="1">
      <alignment horizontal="center" vertical="top"/>
    </xf>
    <xf numFmtId="0" fontId="11" fillId="0" borderId="3" xfId="0" applyFont="1" applyBorder="1" applyAlignment="1">
      <alignment horizontal="justify" vertical="top" wrapText="1"/>
    </xf>
    <xf numFmtId="0" fontId="6" fillId="0" borderId="2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49" fontId="10" fillId="0" borderId="5" xfId="0" quotePrefix="1" applyNumberFormat="1" applyFont="1" applyFill="1" applyBorder="1" applyAlignment="1">
      <alignment horizontal="left" vertical="top" wrapText="1"/>
    </xf>
    <xf numFmtId="49" fontId="10" fillId="0" borderId="15" xfId="0" quotePrefix="1" applyNumberFormat="1" applyFont="1" applyFill="1" applyBorder="1" applyAlignment="1">
      <alignment horizontal="left" vertical="top" wrapText="1"/>
    </xf>
    <xf numFmtId="49" fontId="10" fillId="0" borderId="14" xfId="0" quotePrefix="1" applyNumberFormat="1" applyFont="1" applyFill="1" applyBorder="1" applyAlignment="1">
      <alignment horizontal="left" vertical="top" wrapText="1"/>
    </xf>
    <xf numFmtId="49" fontId="10" fillId="0" borderId="16" xfId="0" quotePrefix="1" applyNumberFormat="1" applyFont="1" applyFill="1" applyBorder="1" applyAlignment="1">
      <alignment horizontal="left" vertical="top" wrapText="1"/>
    </xf>
    <xf numFmtId="49" fontId="10" fillId="0" borderId="2" xfId="0" quotePrefix="1" applyNumberFormat="1" applyFont="1" applyFill="1" applyBorder="1" applyAlignment="1">
      <alignment horizontal="left" vertical="top" wrapText="1"/>
    </xf>
    <xf numFmtId="49" fontId="10" fillId="0" borderId="3" xfId="0" quotePrefix="1" applyNumberFormat="1" applyFont="1" applyFill="1" applyBorder="1" applyAlignment="1">
      <alignment horizontal="left" vertical="top" wrapText="1"/>
    </xf>
    <xf numFmtId="49" fontId="10" fillId="0" borderId="4" xfId="0" quotePrefix="1" applyNumberFormat="1" applyFont="1" applyFill="1" applyBorder="1" applyAlignment="1">
      <alignment horizontal="left" vertical="top" wrapText="1"/>
    </xf>
    <xf numFmtId="49" fontId="10" fillId="0" borderId="17" xfId="0" quotePrefix="1" applyNumberFormat="1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justify" vertical="top" wrapText="1"/>
    </xf>
    <xf numFmtId="49" fontId="10" fillId="0" borderId="5" xfId="0" quotePrefix="1" applyNumberFormat="1" applyFont="1" applyFill="1" applyBorder="1" applyAlignment="1">
      <alignment horizontal="left" vertical="top"/>
    </xf>
    <xf numFmtId="0" fontId="6" fillId="0" borderId="2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22" fillId="0" borderId="10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26" fillId="2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176" fontId="20" fillId="6" borderId="11" xfId="0" applyNumberFormat="1" applyFont="1" applyFill="1" applyBorder="1" applyAlignment="1">
      <alignment horizontal="center" vertical="center"/>
    </xf>
    <xf numFmtId="0" fontId="22" fillId="0" borderId="1" xfId="0" quotePrefix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justify" vertical="top" wrapText="1"/>
    </xf>
    <xf numFmtId="0" fontId="0" fillId="0" borderId="1" xfId="0" applyFont="1" applyBorder="1" applyAlignment="1">
      <alignment horizontal="justify" vertical="top" wrapText="1"/>
    </xf>
    <xf numFmtId="0" fontId="12" fillId="0" borderId="2" xfId="0" quotePrefix="1" applyFont="1" applyBorder="1" applyAlignment="1">
      <alignment horizontal="center" vertical="top"/>
    </xf>
    <xf numFmtId="0" fontId="12" fillId="0" borderId="20" xfId="0" quotePrefix="1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2" fillId="3" borderId="3" xfId="0" applyFont="1" applyFill="1" applyBorder="1" applyAlignment="1">
      <alignment horizontal="center" vertical="top"/>
    </xf>
    <xf numFmtId="0" fontId="19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2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justify" vertical="center" wrapText="1"/>
    </xf>
    <xf numFmtId="0" fontId="22" fillId="0" borderId="2" xfId="0" quotePrefix="1" applyFont="1" applyBorder="1" applyAlignment="1">
      <alignment horizontal="center" vertical="top"/>
    </xf>
    <xf numFmtId="0" fontId="22" fillId="0" borderId="2" xfId="0" applyFont="1" applyBorder="1" applyAlignment="1">
      <alignment horizontal="left" vertical="top"/>
    </xf>
    <xf numFmtId="0" fontId="0" fillId="0" borderId="1" xfId="0" applyFont="1" applyBorder="1" applyAlignment="1">
      <alignment vertical="center"/>
    </xf>
    <xf numFmtId="0" fontId="22" fillId="3" borderId="2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justify" vertical="top" wrapText="1"/>
    </xf>
    <xf numFmtId="0" fontId="12" fillId="3" borderId="3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22" fillId="0" borderId="2" xfId="0" quotePrefix="1" applyFont="1" applyBorder="1" applyAlignment="1">
      <alignment horizontal="left" vertical="top"/>
    </xf>
    <xf numFmtId="0" fontId="22" fillId="0" borderId="2" xfId="0" applyFont="1" applyBorder="1" applyAlignment="1">
      <alignment horizontal="left" vertical="top" wrapText="1"/>
    </xf>
    <xf numFmtId="49" fontId="21" fillId="0" borderId="4" xfId="0" quotePrefix="1" applyNumberFormat="1" applyFont="1" applyFill="1" applyBorder="1" applyAlignment="1">
      <alignment horizontal="left" vertical="top"/>
    </xf>
    <xf numFmtId="49" fontId="21" fillId="0" borderId="1" xfId="0" quotePrefix="1" applyNumberFormat="1" applyFont="1" applyFill="1" applyBorder="1" applyAlignment="1">
      <alignment horizontal="left" vertical="top"/>
    </xf>
    <xf numFmtId="0" fontId="21" fillId="0" borderId="4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0" fontId="21" fillId="3" borderId="1" xfId="0" applyFont="1" applyFill="1" applyBorder="1" applyAlignment="1">
      <alignment horizontal="left" vertical="top" wrapText="1"/>
    </xf>
    <xf numFmtId="49" fontId="21" fillId="0" borderId="3" xfId="0" quotePrefix="1" applyNumberFormat="1" applyFont="1" applyFill="1" applyBorder="1" applyAlignment="1">
      <alignment horizontal="center" vertical="top"/>
    </xf>
    <xf numFmtId="49" fontId="21" fillId="0" borderId="4" xfId="0" quotePrefix="1" applyNumberFormat="1" applyFont="1" applyFill="1" applyBorder="1" applyAlignment="1">
      <alignment horizontal="center" vertical="top"/>
    </xf>
    <xf numFmtId="0" fontId="21" fillId="0" borderId="3" xfId="0" applyFont="1" applyFill="1" applyBorder="1" applyAlignment="1">
      <alignment horizontal="center" vertical="top" wrapText="1"/>
    </xf>
    <xf numFmtId="0" fontId="21" fillId="0" borderId="4" xfId="0" applyFont="1" applyFill="1" applyBorder="1" applyAlignment="1">
      <alignment horizontal="center" vertical="top" wrapText="1"/>
    </xf>
    <xf numFmtId="0" fontId="21" fillId="3" borderId="4" xfId="0" applyFont="1" applyFill="1" applyBorder="1" applyAlignment="1">
      <alignment horizontal="left" vertical="top" wrapText="1"/>
    </xf>
    <xf numFmtId="49" fontId="21" fillId="0" borderId="1" xfId="0" quotePrefix="1" applyNumberFormat="1" applyFont="1" applyFill="1" applyBorder="1" applyAlignment="1">
      <alignment horizontal="left" vertical="top" wrapText="1"/>
    </xf>
    <xf numFmtId="49" fontId="21" fillId="0" borderId="2" xfId="0" quotePrefix="1" applyNumberFormat="1" applyFont="1" applyFill="1" applyBorder="1" applyAlignment="1">
      <alignment horizontal="left" vertical="top"/>
    </xf>
    <xf numFmtId="0" fontId="21" fillId="3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left" vertical="top" wrapText="1"/>
    </xf>
    <xf numFmtId="49" fontId="21" fillId="0" borderId="2" xfId="0" quotePrefix="1" applyNumberFormat="1" applyFont="1" applyFill="1" applyBorder="1" applyAlignment="1">
      <alignment horizontal="center" vertical="top" wrapText="1"/>
    </xf>
    <xf numFmtId="49" fontId="21" fillId="0" borderId="3" xfId="0" quotePrefix="1" applyNumberFormat="1" applyFont="1" applyFill="1" applyBorder="1" applyAlignment="1">
      <alignment horizontal="center" vertical="top" wrapText="1"/>
    </xf>
    <xf numFmtId="49" fontId="21" fillId="0" borderId="20" xfId="0" quotePrefix="1" applyNumberFormat="1" applyFont="1" applyFill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vertical="top" wrapText="1"/>
    </xf>
    <xf numFmtId="0" fontId="21" fillId="0" borderId="20" xfId="0" applyFont="1" applyFill="1" applyBorder="1" applyAlignment="1">
      <alignment horizontal="center" vertical="top" wrapText="1"/>
    </xf>
    <xf numFmtId="49" fontId="21" fillId="0" borderId="4" xfId="0" quotePrefix="1" applyNumberFormat="1" applyFont="1" applyFill="1" applyBorder="1" applyAlignment="1">
      <alignment horizontal="left" vertical="top" wrapText="1"/>
    </xf>
    <xf numFmtId="49" fontId="21" fillId="0" borderId="2" xfId="0" quotePrefix="1" applyNumberFormat="1" applyFont="1" applyFill="1" applyBorder="1" applyAlignment="1">
      <alignment horizontal="left" vertical="top" wrapText="1"/>
    </xf>
    <xf numFmtId="49" fontId="21" fillId="0" borderId="3" xfId="0" quotePrefix="1" applyNumberFormat="1" applyFont="1" applyFill="1" applyBorder="1" applyAlignment="1">
      <alignment horizontal="left" vertical="top" wrapText="1"/>
    </xf>
    <xf numFmtId="0" fontId="21" fillId="0" borderId="3" xfId="0" applyFont="1" applyFill="1" applyBorder="1" applyAlignment="1">
      <alignment horizontal="left" vertical="top" wrapText="1"/>
    </xf>
    <xf numFmtId="0" fontId="66" fillId="3" borderId="2" xfId="0" applyFont="1" applyFill="1" applyBorder="1" applyAlignment="1">
      <alignment horizontal="left" vertical="top" wrapText="1"/>
    </xf>
    <xf numFmtId="0" fontId="66" fillId="3" borderId="3" xfId="0" applyFont="1" applyFill="1" applyBorder="1" applyAlignment="1">
      <alignment horizontal="left" vertical="top" wrapText="1"/>
    </xf>
    <xf numFmtId="0" fontId="66" fillId="3" borderId="4" xfId="0" applyFont="1" applyFill="1" applyBorder="1" applyAlignment="1">
      <alignment horizontal="left" vertical="top" wrapText="1"/>
    </xf>
    <xf numFmtId="0" fontId="21" fillId="3" borderId="3" xfId="0" applyFont="1" applyFill="1" applyBorder="1" applyAlignment="1">
      <alignment horizontal="left" vertical="top" wrapText="1"/>
    </xf>
    <xf numFmtId="0" fontId="66" fillId="3" borderId="1" xfId="0" applyFont="1" applyFill="1" applyBorder="1" applyAlignment="1">
      <alignment horizontal="left" vertical="top" wrapText="1"/>
    </xf>
    <xf numFmtId="49" fontId="66" fillId="0" borderId="1" xfId="0" quotePrefix="1" applyNumberFormat="1" applyFont="1" applyFill="1" applyBorder="1" applyAlignment="1">
      <alignment horizontal="left" vertical="top" wrapText="1"/>
    </xf>
    <xf numFmtId="0" fontId="66" fillId="0" borderId="1" xfId="0" applyFont="1" applyFill="1" applyBorder="1" applyAlignment="1">
      <alignment horizontal="left" vertical="top" wrapText="1"/>
    </xf>
    <xf numFmtId="49" fontId="66" fillId="0" borderId="1" xfId="0" quotePrefix="1" applyNumberFormat="1" applyFont="1" applyFill="1" applyBorder="1" applyAlignment="1">
      <alignment horizontal="left" vertical="top"/>
    </xf>
    <xf numFmtId="49" fontId="21" fillId="0" borderId="5" xfId="0" quotePrefix="1" applyNumberFormat="1" applyFont="1" applyFill="1" applyBorder="1" applyAlignment="1">
      <alignment horizontal="left" vertical="top" wrapText="1"/>
    </xf>
    <xf numFmtId="0" fontId="21" fillId="3" borderId="5" xfId="0" applyFont="1" applyFill="1" applyBorder="1" applyAlignment="1">
      <alignment horizontal="left" vertical="top" wrapText="1"/>
    </xf>
    <xf numFmtId="49" fontId="21" fillId="0" borderId="5" xfId="0" quotePrefix="1" applyNumberFormat="1" applyFont="1" applyFill="1" applyBorder="1" applyAlignment="1">
      <alignment horizontal="left" vertical="top"/>
    </xf>
    <xf numFmtId="0" fontId="21" fillId="0" borderId="5" xfId="0" applyFont="1" applyFill="1" applyBorder="1" applyAlignment="1">
      <alignment horizontal="left" vertical="top" wrapText="1"/>
    </xf>
    <xf numFmtId="49" fontId="21" fillId="0" borderId="2" xfId="0" quotePrefix="1" applyNumberFormat="1" applyFont="1" applyFill="1" applyBorder="1" applyAlignment="1">
      <alignment horizontal="center" vertical="top"/>
    </xf>
    <xf numFmtId="49" fontId="21" fillId="0" borderId="20" xfId="0" quotePrefix="1" applyNumberFormat="1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center" vertical="center" wrapText="1"/>
    </xf>
    <xf numFmtId="0" fontId="64" fillId="2" borderId="3" xfId="0" applyFont="1" applyFill="1" applyBorder="1" applyAlignment="1">
      <alignment vertical="center" wrapText="1"/>
    </xf>
    <xf numFmtId="0" fontId="64" fillId="2" borderId="4" xfId="0" applyFont="1" applyFill="1" applyBorder="1" applyAlignment="1">
      <alignment vertical="center" wrapText="1"/>
    </xf>
    <xf numFmtId="0" fontId="20" fillId="8" borderId="25" xfId="1" applyFont="1" applyFill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/>
    </xf>
    <xf numFmtId="0" fontId="20" fillId="2" borderId="34" xfId="1" applyFont="1" applyFill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20" fillId="12" borderId="10" xfId="0" applyFont="1" applyFill="1" applyBorder="1" applyAlignment="1">
      <alignment horizontal="center" vertical="top" wrapText="1"/>
    </xf>
    <xf numFmtId="0" fontId="0" fillId="12" borderId="3" xfId="0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2" fillId="0" borderId="10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22" fillId="0" borderId="3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/>
    </xf>
    <xf numFmtId="0" fontId="22" fillId="0" borderId="3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center" vertical="top"/>
    </xf>
    <xf numFmtId="0" fontId="20" fillId="35" borderId="10" xfId="0" applyFont="1" applyFill="1" applyBorder="1" applyAlignment="1">
      <alignment horizontal="center" vertical="top" wrapText="1"/>
    </xf>
    <xf numFmtId="0" fontId="0" fillId="35" borderId="3" xfId="0" applyFill="1" applyBorder="1" applyAlignment="1">
      <alignment horizontal="center" vertical="center"/>
    </xf>
    <xf numFmtId="0" fontId="9" fillId="0" borderId="4" xfId="0" quotePrefix="1" applyFont="1" applyFill="1" applyBorder="1" applyAlignment="1">
      <alignment horizontal="left" vertical="top"/>
    </xf>
    <xf numFmtId="0" fontId="9" fillId="0" borderId="18" xfId="0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2" fillId="0" borderId="4" xfId="0" quotePrefix="1" applyFont="1" applyBorder="1" applyAlignment="1">
      <alignment horizontal="center" vertical="top"/>
    </xf>
    <xf numFmtId="49" fontId="10" fillId="0" borderId="2" xfId="0" quotePrefix="1" applyNumberFormat="1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176" fontId="8" fillId="6" borderId="11" xfId="0" applyNumberFormat="1" applyFont="1" applyFill="1" applyBorder="1" applyAlignment="1">
      <alignment horizontal="center" vertical="center"/>
    </xf>
    <xf numFmtId="176" fontId="8" fillId="6" borderId="12" xfId="0" applyNumberFormat="1" applyFont="1" applyFill="1" applyBorder="1" applyAlignment="1">
      <alignment horizontal="center" vertical="center"/>
    </xf>
    <xf numFmtId="0" fontId="20" fillId="8" borderId="22" xfId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top"/>
    </xf>
    <xf numFmtId="179" fontId="12" fillId="0" borderId="36" xfId="2" applyNumberFormat="1" applyFont="1" applyBorder="1" applyAlignment="1">
      <alignment vertical="top"/>
    </xf>
    <xf numFmtId="0" fontId="0" fillId="0" borderId="36" xfId="0" applyBorder="1" applyAlignment="1">
      <alignment vertical="top"/>
    </xf>
  </cellXfs>
  <cellStyles count="428">
    <cellStyle name="1-1" xfId="24"/>
    <cellStyle name="20% - 강조색1 2" xfId="102"/>
    <cellStyle name="20% - 강조색1 3" xfId="103"/>
    <cellStyle name="20% - 강조색1 4" xfId="104"/>
    <cellStyle name="20% - 강조색1 5" xfId="58"/>
    <cellStyle name="20% - 강조색2 2" xfId="105"/>
    <cellStyle name="20% - 강조색2 3" xfId="106"/>
    <cellStyle name="20% - 강조색2 4" xfId="107"/>
    <cellStyle name="20% - 강조색2 5" xfId="59"/>
    <cellStyle name="20% - 강조색3 2" xfId="108"/>
    <cellStyle name="20% - 강조색3 3" xfId="109"/>
    <cellStyle name="20% - 강조색3 4" xfId="110"/>
    <cellStyle name="20% - 강조색3 5" xfId="60"/>
    <cellStyle name="20% - 강조색4 2" xfId="111"/>
    <cellStyle name="20% - 강조색4 3" xfId="112"/>
    <cellStyle name="20% - 강조색4 4" xfId="113"/>
    <cellStyle name="20% - 강조색4 5" xfId="61"/>
    <cellStyle name="20% - 강조색5 2" xfId="114"/>
    <cellStyle name="20% - 강조색5 3" xfId="115"/>
    <cellStyle name="20% - 강조색5 4" xfId="116"/>
    <cellStyle name="20% - 강조색5 5" xfId="62"/>
    <cellStyle name="20% - 강조색6 2" xfId="117"/>
    <cellStyle name="20% - 강조색6 3" xfId="118"/>
    <cellStyle name="20% - 강조색6 4" xfId="119"/>
    <cellStyle name="20% - 강조색6 5" xfId="63"/>
    <cellStyle name="40% - 강조색1 2" xfId="120"/>
    <cellStyle name="40% - 강조색1 3" xfId="121"/>
    <cellStyle name="40% - 강조색1 4" xfId="122"/>
    <cellStyle name="40% - 강조색1 5" xfId="64"/>
    <cellStyle name="40% - 강조색2 2" xfId="123"/>
    <cellStyle name="40% - 강조색2 3" xfId="124"/>
    <cellStyle name="40% - 강조색2 4" xfId="125"/>
    <cellStyle name="40% - 강조색2 5" xfId="65"/>
    <cellStyle name="40% - 강조색3 2" xfId="126"/>
    <cellStyle name="40% - 강조색3 3" xfId="127"/>
    <cellStyle name="40% - 강조색3 4" xfId="128"/>
    <cellStyle name="40% - 강조색3 5" xfId="66"/>
    <cellStyle name="40% - 강조색4 2" xfId="129"/>
    <cellStyle name="40% - 강조색4 3" xfId="130"/>
    <cellStyle name="40% - 강조색4 4" xfId="131"/>
    <cellStyle name="40% - 강조색4 5" xfId="67"/>
    <cellStyle name="40% - 강조색5 2" xfId="132"/>
    <cellStyle name="40% - 강조색5 3" xfId="133"/>
    <cellStyle name="40% - 강조색5 4" xfId="134"/>
    <cellStyle name="40% - 강조색5 5" xfId="68"/>
    <cellStyle name="40% - 강조색6 2" xfId="135"/>
    <cellStyle name="40% - 강조색6 3" xfId="136"/>
    <cellStyle name="40% - 강조색6 4" xfId="137"/>
    <cellStyle name="40% - 강조색6 5" xfId="69"/>
    <cellStyle name="60% - 강조색1 2" xfId="138"/>
    <cellStyle name="60% - 강조색1 3" xfId="139"/>
    <cellStyle name="60% - 강조색1 4" xfId="140"/>
    <cellStyle name="60% - 강조색1 5" xfId="70"/>
    <cellStyle name="60% - 강조색2 2" xfId="141"/>
    <cellStyle name="60% - 강조색2 3" xfId="142"/>
    <cellStyle name="60% - 강조색2 4" xfId="143"/>
    <cellStyle name="60% - 강조색2 5" xfId="71"/>
    <cellStyle name="60% - 강조색3 2" xfId="144"/>
    <cellStyle name="60% - 강조색3 3" xfId="145"/>
    <cellStyle name="60% - 강조색3 4" xfId="146"/>
    <cellStyle name="60% - 강조색3 5" xfId="72"/>
    <cellStyle name="60% - 강조색4 2" xfId="147"/>
    <cellStyle name="60% - 강조색4 3" xfId="148"/>
    <cellStyle name="60% - 강조색4 4" xfId="149"/>
    <cellStyle name="60% - 강조색4 5" xfId="73"/>
    <cellStyle name="60% - 강조색5 2" xfId="150"/>
    <cellStyle name="60% - 강조색5 3" xfId="151"/>
    <cellStyle name="60% - 강조색5 4" xfId="152"/>
    <cellStyle name="60% - 강조색5 5" xfId="74"/>
    <cellStyle name="60% - 강조색6 2" xfId="153"/>
    <cellStyle name="60% - 강조색6 3" xfId="154"/>
    <cellStyle name="60% - 강조색6 4" xfId="155"/>
    <cellStyle name="60% - 강조색6 5" xfId="75"/>
    <cellStyle name="강조색1 2" xfId="156"/>
    <cellStyle name="강조색1 3" xfId="157"/>
    <cellStyle name="강조색1 4" xfId="158"/>
    <cellStyle name="강조색1 5" xfId="76"/>
    <cellStyle name="강조색2 2" xfId="159"/>
    <cellStyle name="강조색2 3" xfId="160"/>
    <cellStyle name="강조색2 4" xfId="161"/>
    <cellStyle name="강조색2 5" xfId="77"/>
    <cellStyle name="강조색3 2" xfId="162"/>
    <cellStyle name="강조색3 3" xfId="163"/>
    <cellStyle name="강조색3 4" xfId="164"/>
    <cellStyle name="강조색3 5" xfId="78"/>
    <cellStyle name="강조색4 2" xfId="165"/>
    <cellStyle name="강조색4 3" xfId="166"/>
    <cellStyle name="강조색4 4" xfId="167"/>
    <cellStyle name="강조색4 5" xfId="79"/>
    <cellStyle name="강조색5 2" xfId="168"/>
    <cellStyle name="강조색5 3" xfId="169"/>
    <cellStyle name="강조색5 4" xfId="170"/>
    <cellStyle name="강조색5 5" xfId="80"/>
    <cellStyle name="강조색6 2" xfId="171"/>
    <cellStyle name="강조색6 3" xfId="172"/>
    <cellStyle name="강조색6 4" xfId="173"/>
    <cellStyle name="강조색6 5" xfId="81"/>
    <cellStyle name="경고문 2" xfId="174"/>
    <cellStyle name="경고문 3" xfId="175"/>
    <cellStyle name="경고문 4" xfId="176"/>
    <cellStyle name="경고문 5" xfId="82"/>
    <cellStyle name="계산 2" xfId="177"/>
    <cellStyle name="계산 2 2" xfId="178"/>
    <cellStyle name="계산 2 2 2" xfId="179"/>
    <cellStyle name="계산 2 3" xfId="180"/>
    <cellStyle name="계산 3" xfId="181"/>
    <cellStyle name="계산 3 2" xfId="182"/>
    <cellStyle name="계산 4" xfId="183"/>
    <cellStyle name="계산 5" xfId="83"/>
    <cellStyle name="나쁨" xfId="427" builtinId="27"/>
    <cellStyle name="나쁨 2" xfId="184"/>
    <cellStyle name="나쁨 3" xfId="185"/>
    <cellStyle name="나쁨 4" xfId="186"/>
    <cellStyle name="나쁨 5" xfId="84"/>
    <cellStyle name="메모 2" xfId="187"/>
    <cellStyle name="메모 2 2" xfId="188"/>
    <cellStyle name="메모 2 2 2" xfId="189"/>
    <cellStyle name="메모 2 3" xfId="190"/>
    <cellStyle name="메모 3" xfId="191"/>
    <cellStyle name="메모 3 2" xfId="192"/>
    <cellStyle name="메모 4" xfId="193"/>
    <cellStyle name="메모 5" xfId="85"/>
    <cellStyle name="보통 2" xfId="194"/>
    <cellStyle name="보통 3" xfId="195"/>
    <cellStyle name="보통 4" xfId="196"/>
    <cellStyle name="보통 5" xfId="86"/>
    <cellStyle name="설명 텍스트 2" xfId="197"/>
    <cellStyle name="설명 텍스트 3" xfId="198"/>
    <cellStyle name="설명 텍스트 4" xfId="199"/>
    <cellStyle name="설명 텍스트 5" xfId="87"/>
    <cellStyle name="셀 확인 2" xfId="200"/>
    <cellStyle name="셀 확인 3" xfId="201"/>
    <cellStyle name="셀 확인 4" xfId="202"/>
    <cellStyle name="셀 확인 5" xfId="88"/>
    <cellStyle name="쉼표 [0]" xfId="2" builtinId="6"/>
    <cellStyle name="쉼표 [0] 10" xfId="40"/>
    <cellStyle name="쉼표 [0] 10 2" xfId="337"/>
    <cellStyle name="쉼표 [0] 10 2 2" xfId="418"/>
    <cellStyle name="쉼표 [0] 10 3" xfId="305"/>
    <cellStyle name="쉼표 [0] 10 3 2" xfId="386"/>
    <cellStyle name="쉼표 [0] 11" xfId="45"/>
    <cellStyle name="쉼표 [0] 11 2" xfId="339"/>
    <cellStyle name="쉼표 [0] 11 2 2" xfId="420"/>
    <cellStyle name="쉼표 [0] 12" xfId="41"/>
    <cellStyle name="쉼표 [0] 12 2" xfId="341"/>
    <cellStyle name="쉼표 [0] 12 2 2" xfId="422"/>
    <cellStyle name="쉼표 [0] 13" xfId="46"/>
    <cellStyle name="쉼표 [0] 13 2" xfId="343"/>
    <cellStyle name="쉼표 [0] 13 2 2" xfId="424"/>
    <cellStyle name="쉼표 [0] 14" xfId="47"/>
    <cellStyle name="쉼표 [0] 14 2" xfId="345"/>
    <cellStyle name="쉼표 [0] 14 2 2" xfId="426"/>
    <cellStyle name="쉼표 [0] 15" xfId="43"/>
    <cellStyle name="쉼표 [0] 16" xfId="89"/>
    <cellStyle name="쉼표 [0] 17" xfId="349"/>
    <cellStyle name="쉼표 [0] 18" xfId="347"/>
    <cellStyle name="쉼표 [0] 2" xfId="4"/>
    <cellStyle name="쉼표 [0] 2 2" xfId="7"/>
    <cellStyle name="쉼표 [0] 2 2 2" xfId="19"/>
    <cellStyle name="쉼표 [0] 2 2 2 2" xfId="355"/>
    <cellStyle name="쉼표 [0] 2 2 3" xfId="350"/>
    <cellStyle name="쉼표 [0] 2 3" xfId="13"/>
    <cellStyle name="쉼표 [0] 2 4" xfId="44"/>
    <cellStyle name="쉼표 [0] 3" xfId="3"/>
    <cellStyle name="쉼표 [0] 3 2" xfId="8"/>
    <cellStyle name="쉼표 [0] 3 2 2" xfId="20"/>
    <cellStyle name="쉼표 [0] 3 2 2 2" xfId="308"/>
    <cellStyle name="쉼표 [0] 3 2 2 2 2" xfId="389"/>
    <cellStyle name="쉼표 [0] 3 2 2 3" xfId="356"/>
    <cellStyle name="쉼표 [0] 3 2 3" xfId="307"/>
    <cellStyle name="쉼표 [0] 3 2 3 2" xfId="388"/>
    <cellStyle name="쉼표 [0] 3 2 4" xfId="351"/>
    <cellStyle name="쉼표 [0] 3 3" xfId="33"/>
    <cellStyle name="쉼표 [0] 3 3 2" xfId="309"/>
    <cellStyle name="쉼표 [0] 3 3 2 2" xfId="390"/>
    <cellStyle name="쉼표 [0] 3 3 3" xfId="203"/>
    <cellStyle name="쉼표 [0] 3 3 3 2" xfId="359"/>
    <cellStyle name="쉼표 [0] 3 4" xfId="204"/>
    <cellStyle name="쉼표 [0] 3 4 2" xfId="310"/>
    <cellStyle name="쉼표 [0] 3 4 2 2" xfId="391"/>
    <cellStyle name="쉼표 [0] 3 4 3" xfId="360"/>
    <cellStyle name="쉼표 [0] 3 5" xfId="306"/>
    <cellStyle name="쉼표 [0] 3 5 2" xfId="387"/>
    <cellStyle name="쉼표 [0] 4" xfId="9"/>
    <cellStyle name="쉼표 [0] 4 2" xfId="21"/>
    <cellStyle name="쉼표 [0] 4 2 2" xfId="205"/>
    <cellStyle name="쉼표 [0] 4 2 3" xfId="357"/>
    <cellStyle name="쉼표 [0] 4 3" xfId="34"/>
    <cellStyle name="쉼표 [0] 4 4" xfId="101"/>
    <cellStyle name="쉼표 [0] 4 5" xfId="352"/>
    <cellStyle name="쉼표 [0] 5" xfId="15"/>
    <cellStyle name="쉼표 [0] 5 2" xfId="35"/>
    <cellStyle name="쉼표 [0] 5 3" xfId="206"/>
    <cellStyle name="쉼표 [0] 6" xfId="18"/>
    <cellStyle name="쉼표 [0] 6 2" xfId="36"/>
    <cellStyle name="쉼표 [0] 6 2 2" xfId="312"/>
    <cellStyle name="쉼표 [0] 6 2 2 2" xfId="393"/>
    <cellStyle name="쉼표 [0] 6 2 3" xfId="208"/>
    <cellStyle name="쉼표 [0] 6 2 3 2" xfId="362"/>
    <cellStyle name="쉼표 [0] 6 3" xfId="311"/>
    <cellStyle name="쉼표 [0] 6 3 2" xfId="392"/>
    <cellStyle name="쉼표 [0] 6 4" xfId="207"/>
    <cellStyle name="쉼표 [0] 6 4 2" xfId="361"/>
    <cellStyle name="쉼표 [0] 7" xfId="37"/>
    <cellStyle name="쉼표 [0] 7 2" xfId="209"/>
    <cellStyle name="쉼표 [0] 8" xfId="38"/>
    <cellStyle name="쉼표 [0] 8 2" xfId="313"/>
    <cellStyle name="쉼표 [0] 8 2 2" xfId="394"/>
    <cellStyle name="쉼표 [0] 8 3" xfId="210"/>
    <cellStyle name="쉼표 [0] 8 3 2" xfId="363"/>
    <cellStyle name="쉼표 [0] 9" xfId="39"/>
    <cellStyle name="연결된 셀 2" xfId="211"/>
    <cellStyle name="연결된 셀 3" xfId="212"/>
    <cellStyle name="연결된 셀 4" xfId="213"/>
    <cellStyle name="연결된 셀 5" xfId="90"/>
    <cellStyle name="요약 2" xfId="214"/>
    <cellStyle name="요약 2 2" xfId="215"/>
    <cellStyle name="요약 2 2 2" xfId="216"/>
    <cellStyle name="요약 2 3" xfId="217"/>
    <cellStyle name="요약 3" xfId="218"/>
    <cellStyle name="요약 3 2" xfId="219"/>
    <cellStyle name="요약 3 2 2" xfId="220"/>
    <cellStyle name="요약 3 3" xfId="221"/>
    <cellStyle name="요약 4" xfId="222"/>
    <cellStyle name="요약 4 2" xfId="223"/>
    <cellStyle name="요약 5" xfId="224"/>
    <cellStyle name="요약 6" xfId="91"/>
    <cellStyle name="입력 2" xfId="225"/>
    <cellStyle name="입력 2 2" xfId="226"/>
    <cellStyle name="입력 2 2 2" xfId="227"/>
    <cellStyle name="입력 2 3" xfId="228"/>
    <cellStyle name="입력 3" xfId="229"/>
    <cellStyle name="입력 3 2" xfId="230"/>
    <cellStyle name="입력 4" xfId="231"/>
    <cellStyle name="입력 5" xfId="92"/>
    <cellStyle name="제목 1 2" xfId="232"/>
    <cellStyle name="제목 1 3" xfId="233"/>
    <cellStyle name="제목 1 4" xfId="234"/>
    <cellStyle name="제목 1 5" xfId="94"/>
    <cellStyle name="제목 2 2" xfId="235"/>
    <cellStyle name="제목 2 3" xfId="236"/>
    <cellStyle name="제목 2 4" xfId="237"/>
    <cellStyle name="제목 2 5" xfId="95"/>
    <cellStyle name="제목 3 2" xfId="238"/>
    <cellStyle name="제목 3 3" xfId="239"/>
    <cellStyle name="제목 3 4" xfId="240"/>
    <cellStyle name="제목 3 5" xfId="96"/>
    <cellStyle name="제목 4 2" xfId="241"/>
    <cellStyle name="제목 4 3" xfId="242"/>
    <cellStyle name="제목 4 4" xfId="243"/>
    <cellStyle name="제목 4 5" xfId="97"/>
    <cellStyle name="제목 5" xfId="25"/>
    <cellStyle name="제목 5 2" xfId="244"/>
    <cellStyle name="제목 6" xfId="28"/>
    <cellStyle name="제목 6 2" xfId="245"/>
    <cellStyle name="제목 7" xfId="29"/>
    <cellStyle name="제목 7 2" xfId="246"/>
    <cellStyle name="제목 8" xfId="93"/>
    <cellStyle name="좋음 2" xfId="247"/>
    <cellStyle name="좋음 3" xfId="248"/>
    <cellStyle name="좋음 4" xfId="249"/>
    <cellStyle name="좋음 5" xfId="98"/>
    <cellStyle name="출력 2" xfId="250"/>
    <cellStyle name="출력 2 2" xfId="251"/>
    <cellStyle name="출력 2 2 2" xfId="252"/>
    <cellStyle name="출력 2 3" xfId="253"/>
    <cellStyle name="출력 3" xfId="254"/>
    <cellStyle name="출력 3 2" xfId="255"/>
    <cellStyle name="출력 3 2 2" xfId="256"/>
    <cellStyle name="출력 3 3" xfId="257"/>
    <cellStyle name="출력 4" xfId="258"/>
    <cellStyle name="출력 4 2" xfId="259"/>
    <cellStyle name="출력 5" xfId="260"/>
    <cellStyle name="출력 6" xfId="99"/>
    <cellStyle name="콤마 [0]" xfId="26"/>
    <cellStyle name="콤마_노원 (2)" xfId="5"/>
    <cellStyle name="표준" xfId="0" builtinId="0"/>
    <cellStyle name="표준 10" xfId="261"/>
    <cellStyle name="표준 11" xfId="262"/>
    <cellStyle name="표준 11 2" xfId="263"/>
    <cellStyle name="표준 11 3" xfId="314"/>
    <cellStyle name="표준 11 3 2" xfId="395"/>
    <cellStyle name="표준 11 4" xfId="364"/>
    <cellStyle name="표준 12" xfId="48"/>
    <cellStyle name="표준 13" xfId="49"/>
    <cellStyle name="표준 14" xfId="50"/>
    <cellStyle name="표준 15" xfId="51"/>
    <cellStyle name="표준 16" xfId="52"/>
    <cellStyle name="표준 17" xfId="53"/>
    <cellStyle name="표준 18" xfId="54"/>
    <cellStyle name="표준 19" xfId="42"/>
    <cellStyle name="표준 19 2" xfId="264"/>
    <cellStyle name="표준 2" xfId="6"/>
    <cellStyle name="표준 2 2" xfId="1"/>
    <cellStyle name="표준 2 3" xfId="12"/>
    <cellStyle name="표준 2 3 2" xfId="265"/>
    <cellStyle name="표준 2 4" xfId="23"/>
    <cellStyle name="표준 20" xfId="266"/>
    <cellStyle name="표준 21" xfId="267"/>
    <cellStyle name="표준 22" xfId="268"/>
    <cellStyle name="표준 23" xfId="269"/>
    <cellStyle name="표준 24" xfId="270"/>
    <cellStyle name="표준 25" xfId="271"/>
    <cellStyle name="표준 26" xfId="272"/>
    <cellStyle name="표준 27" xfId="273"/>
    <cellStyle name="표준 28" xfId="274"/>
    <cellStyle name="표준 29" xfId="275"/>
    <cellStyle name="표준 3" xfId="10"/>
    <cellStyle name="표준 3 2" xfId="27"/>
    <cellStyle name="표준 3 2 2" xfId="278"/>
    <cellStyle name="표준 3 2 2 2" xfId="317"/>
    <cellStyle name="표준 3 2 2 2 2" xfId="398"/>
    <cellStyle name="표준 3 2 2 3" xfId="367"/>
    <cellStyle name="표준 3 2 3" xfId="279"/>
    <cellStyle name="표준 3 2 3 2" xfId="318"/>
    <cellStyle name="표준 3 2 3 2 2" xfId="399"/>
    <cellStyle name="표준 3 2 3 3" xfId="368"/>
    <cellStyle name="표준 3 2 4" xfId="316"/>
    <cellStyle name="표준 3 2 4 2" xfId="397"/>
    <cellStyle name="표준 3 2 5" xfId="277"/>
    <cellStyle name="표준 3 2 5 2" xfId="366"/>
    <cellStyle name="표준 3 3" xfId="280"/>
    <cellStyle name="표준 3 3 2" xfId="281"/>
    <cellStyle name="표준 3 3 2 2" xfId="320"/>
    <cellStyle name="표준 3 3 2 2 2" xfId="401"/>
    <cellStyle name="표준 3 3 2 3" xfId="370"/>
    <cellStyle name="표준 3 3 3" xfId="282"/>
    <cellStyle name="표준 3 3 3 2" xfId="321"/>
    <cellStyle name="표준 3 3 3 2 2" xfId="402"/>
    <cellStyle name="표준 3 3 3 3" xfId="371"/>
    <cellStyle name="표준 3 3 4" xfId="319"/>
    <cellStyle name="표준 3 3 4 2" xfId="400"/>
    <cellStyle name="표준 3 3 5" xfId="369"/>
    <cellStyle name="표준 3 4" xfId="283"/>
    <cellStyle name="표준 3 4 2" xfId="284"/>
    <cellStyle name="표준 3 4 2 2" xfId="323"/>
    <cellStyle name="표준 3 4 2 2 2" xfId="404"/>
    <cellStyle name="표준 3 4 2 3" xfId="373"/>
    <cellStyle name="표준 3 4 3" xfId="322"/>
    <cellStyle name="표준 3 4 3 2" xfId="403"/>
    <cellStyle name="표준 3 4 4" xfId="372"/>
    <cellStyle name="표준 3 5" xfId="285"/>
    <cellStyle name="표준 3 5 2" xfId="324"/>
    <cellStyle name="표준 3 5 2 2" xfId="405"/>
    <cellStyle name="표준 3 5 3" xfId="374"/>
    <cellStyle name="표준 3 6" xfId="286"/>
    <cellStyle name="표준 3 6 2" xfId="325"/>
    <cellStyle name="표준 3 6 2 2" xfId="406"/>
    <cellStyle name="표준 3 6 3" xfId="375"/>
    <cellStyle name="표준 3 7" xfId="315"/>
    <cellStyle name="표준 3 7 2" xfId="396"/>
    <cellStyle name="표준 3 8" xfId="276"/>
    <cellStyle name="표준 3 8 2" xfId="365"/>
    <cellStyle name="표준 30" xfId="287"/>
    <cellStyle name="표준 31" xfId="288"/>
    <cellStyle name="표준 32" xfId="289"/>
    <cellStyle name="표준 33" xfId="304"/>
    <cellStyle name="표준 33 2" xfId="336"/>
    <cellStyle name="표준 33 2 2" xfId="417"/>
    <cellStyle name="표준 33 3" xfId="385"/>
    <cellStyle name="표준 34" xfId="338"/>
    <cellStyle name="표준 34 2" xfId="419"/>
    <cellStyle name="표준 35" xfId="340"/>
    <cellStyle name="표준 35 2" xfId="421"/>
    <cellStyle name="표준 36" xfId="342"/>
    <cellStyle name="표준 36 2" xfId="423"/>
    <cellStyle name="표준 37" xfId="344"/>
    <cellStyle name="표준 37 2" xfId="425"/>
    <cellStyle name="표준 38" xfId="57"/>
    <cellStyle name="표준 39" xfId="348"/>
    <cellStyle name="표준 4" xfId="11"/>
    <cellStyle name="표준 4 2" xfId="22"/>
    <cellStyle name="표준 4 2 2" xfId="290"/>
    <cellStyle name="표준 4 2 3" xfId="358"/>
    <cellStyle name="표준 4 3" xfId="30"/>
    <cellStyle name="표준 4 4" xfId="100"/>
    <cellStyle name="표준 4 5" xfId="353"/>
    <cellStyle name="표준 40" xfId="346"/>
    <cellStyle name="표준 5" xfId="14"/>
    <cellStyle name="표준 5 2" xfId="31"/>
    <cellStyle name="표준 5 2 2" xfId="326"/>
    <cellStyle name="표준 5 2 2 2" xfId="407"/>
    <cellStyle name="표준 5 2 3" xfId="291"/>
    <cellStyle name="표준 5 2 3 2" xfId="376"/>
    <cellStyle name="표준 6" xfId="17"/>
    <cellStyle name="표준 6 2" xfId="32"/>
    <cellStyle name="표준 6 2 2" xfId="328"/>
    <cellStyle name="표준 6 2 2 2" xfId="409"/>
    <cellStyle name="표준 6 2 3" xfId="293"/>
    <cellStyle name="표준 6 2 3 2" xfId="378"/>
    <cellStyle name="표준 6 3" xfId="294"/>
    <cellStyle name="표준 6 4" xfId="295"/>
    <cellStyle name="표준 6 4 2" xfId="329"/>
    <cellStyle name="표준 6 4 2 2" xfId="410"/>
    <cellStyle name="표준 6 4 3" xfId="379"/>
    <cellStyle name="표준 6 5" xfId="327"/>
    <cellStyle name="표준 6 5 2" xfId="408"/>
    <cellStyle name="표준 6 6" xfId="292"/>
    <cellStyle name="표준 6 6 2" xfId="377"/>
    <cellStyle name="표준 7" xfId="16"/>
    <cellStyle name="표준 7 2" xfId="56"/>
    <cellStyle name="표준 7 2 2" xfId="331"/>
    <cellStyle name="표준 7 2 2 2" xfId="412"/>
    <cellStyle name="표준 7 2 3" xfId="296"/>
    <cellStyle name="표준 7 2 3 2" xfId="380"/>
    <cellStyle name="표준 7 3" xfId="55"/>
    <cellStyle name="표준 7 4" xfId="297"/>
    <cellStyle name="표준 7 4 2" xfId="332"/>
    <cellStyle name="표준 7 4 2 2" xfId="413"/>
    <cellStyle name="표준 7 4 3" xfId="381"/>
    <cellStyle name="표준 7 5" xfId="330"/>
    <cellStyle name="표준 7 5 2" xfId="411"/>
    <cellStyle name="표준 7 6" xfId="354"/>
    <cellStyle name="표준 8" xfId="298"/>
    <cellStyle name="표준 8 2" xfId="299"/>
    <cellStyle name="표준 8 3" xfId="300"/>
    <cellStyle name="표준 8 3 2" xfId="333"/>
    <cellStyle name="표준 8 3 2 2" xfId="414"/>
    <cellStyle name="표준 8 3 3" xfId="382"/>
    <cellStyle name="표준 9" xfId="301"/>
    <cellStyle name="표준 9 2" xfId="302"/>
    <cellStyle name="표준 9 2 2" xfId="335"/>
    <cellStyle name="표준 9 2 2 2" xfId="416"/>
    <cellStyle name="표준 9 2 3" xfId="384"/>
    <cellStyle name="표준 9 3" xfId="303"/>
    <cellStyle name="표준 9 4" xfId="334"/>
    <cellStyle name="표준 9 4 2" xfId="415"/>
    <cellStyle name="표준 9 5" xfId="383"/>
  </cellStyles>
  <dxfs count="1"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  <colors>
    <mruColors>
      <color rgb="FFCCCCFF"/>
      <color rgb="FFB06EB2"/>
      <color rgb="FFC4F9B7"/>
      <color rgb="FF0000FF"/>
      <color rgb="FFAF1201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604"/>
  <sheetViews>
    <sheetView topLeftCell="B1" workbookViewId="0">
      <pane ySplit="2" topLeftCell="A332" activePane="bottomLeft" state="frozen"/>
      <selection pane="bottomLeft" activeCell="D332" sqref="D332:D357"/>
    </sheetView>
  </sheetViews>
  <sheetFormatPr defaultColWidth="9" defaultRowHeight="13.5" x14ac:dyDescent="0.25"/>
  <cols>
    <col min="1" max="1" width="4.875" style="4" customWidth="1"/>
    <col min="2" max="2" width="15.75" style="4" customWidth="1"/>
    <col min="3" max="3" width="4.875" style="4" customWidth="1"/>
    <col min="4" max="4" width="9.375" style="4" customWidth="1"/>
    <col min="5" max="5" width="5.125" style="4" customWidth="1"/>
    <col min="6" max="6" width="31.875" style="4" customWidth="1"/>
    <col min="7" max="7" width="5.875" style="4" customWidth="1"/>
    <col min="8" max="8" width="31.875" style="4" customWidth="1"/>
    <col min="9" max="9" width="5.875" style="5" bestFit="1" customWidth="1"/>
    <col min="10" max="11" width="31.875" style="6" customWidth="1"/>
    <col min="12" max="12" width="13.875" style="34" customWidth="1"/>
    <col min="13" max="13" width="13.875" style="6" customWidth="1"/>
    <col min="14" max="14" width="17.875" style="6" bestFit="1" customWidth="1"/>
    <col min="15" max="15" width="19" style="6" customWidth="1"/>
    <col min="16" max="16" width="2.875" style="7" customWidth="1"/>
    <col min="17" max="16384" width="9" style="7"/>
  </cols>
  <sheetData>
    <row r="1" spans="1:15" s="1" customFormat="1" x14ac:dyDescent="0.3">
      <c r="A1" s="581" t="s">
        <v>1961</v>
      </c>
      <c r="B1" s="582"/>
      <c r="C1" s="581" t="s">
        <v>1652</v>
      </c>
      <c r="D1" s="582"/>
      <c r="E1" s="582" t="s">
        <v>1653</v>
      </c>
      <c r="F1" s="582"/>
      <c r="G1" s="623" t="s">
        <v>1654</v>
      </c>
      <c r="H1" s="623"/>
      <c r="I1" s="589" t="s">
        <v>1658</v>
      </c>
      <c r="J1" s="589"/>
      <c r="K1" s="590" t="s">
        <v>1659</v>
      </c>
      <c r="L1" s="579" t="s">
        <v>1154</v>
      </c>
      <c r="M1" s="577" t="s">
        <v>1655</v>
      </c>
      <c r="N1" s="577" t="s">
        <v>1959</v>
      </c>
      <c r="O1" s="579" t="s">
        <v>1960</v>
      </c>
    </row>
    <row r="2" spans="1:15" s="1" customFormat="1" x14ac:dyDescent="0.3">
      <c r="A2" s="13" t="s">
        <v>1145</v>
      </c>
      <c r="B2" s="14" t="s">
        <v>1656</v>
      </c>
      <c r="C2" s="13" t="s">
        <v>1145</v>
      </c>
      <c r="D2" s="14" t="s">
        <v>1656</v>
      </c>
      <c r="E2" s="14" t="s">
        <v>1145</v>
      </c>
      <c r="F2" s="14" t="s">
        <v>1656</v>
      </c>
      <c r="G2" s="14" t="s">
        <v>1145</v>
      </c>
      <c r="H2" s="14" t="s">
        <v>1656</v>
      </c>
      <c r="I2" s="15" t="s">
        <v>1155</v>
      </c>
      <c r="J2" s="16" t="s">
        <v>1657</v>
      </c>
      <c r="K2" s="591"/>
      <c r="L2" s="580"/>
      <c r="M2" s="578"/>
      <c r="N2" s="578"/>
      <c r="O2" s="580"/>
    </row>
    <row r="3" spans="1:15" s="1" customFormat="1" x14ac:dyDescent="0.3">
      <c r="A3" s="583" t="s">
        <v>1963</v>
      </c>
      <c r="B3" s="586" t="s">
        <v>1962</v>
      </c>
      <c r="C3" s="584" t="s">
        <v>1947</v>
      </c>
      <c r="D3" s="587" t="s">
        <v>1944</v>
      </c>
      <c r="E3" s="596" t="s">
        <v>1945</v>
      </c>
      <c r="F3" s="595" t="s">
        <v>1946</v>
      </c>
      <c r="G3" s="592" t="s">
        <v>1725</v>
      </c>
      <c r="H3" s="564" t="s">
        <v>1740</v>
      </c>
      <c r="I3" s="598" t="s">
        <v>1695</v>
      </c>
      <c r="J3" s="600" t="s">
        <v>1726</v>
      </c>
      <c r="K3" s="644" t="s">
        <v>1769</v>
      </c>
      <c r="L3" s="30" t="s">
        <v>1859</v>
      </c>
      <c r="M3" s="35" t="s">
        <v>1877</v>
      </c>
      <c r="N3" s="35" t="s">
        <v>2015</v>
      </c>
      <c r="O3" s="30" t="s">
        <v>1970</v>
      </c>
    </row>
    <row r="4" spans="1:15" s="1" customFormat="1" ht="16.5" customHeight="1" x14ac:dyDescent="0.3">
      <c r="A4" s="584"/>
      <c r="B4" s="587"/>
      <c r="C4" s="597"/>
      <c r="D4" s="587"/>
      <c r="E4" s="587"/>
      <c r="F4" s="595"/>
      <c r="G4" s="592"/>
      <c r="H4" s="564"/>
      <c r="I4" s="599"/>
      <c r="J4" s="601"/>
      <c r="K4" s="645"/>
      <c r="L4" s="30" t="s">
        <v>1859</v>
      </c>
      <c r="M4" s="35" t="s">
        <v>1877</v>
      </c>
      <c r="N4" s="35" t="s">
        <v>2015</v>
      </c>
      <c r="O4" s="30" t="s">
        <v>1970</v>
      </c>
    </row>
    <row r="5" spans="1:15" s="1" customFormat="1" ht="16.5" customHeight="1" x14ac:dyDescent="0.3">
      <c r="A5" s="584"/>
      <c r="B5" s="587"/>
      <c r="C5" s="597"/>
      <c r="D5" s="587"/>
      <c r="E5" s="587"/>
      <c r="F5" s="595"/>
      <c r="G5" s="604" t="s">
        <v>1727</v>
      </c>
      <c r="H5" s="602" t="s">
        <v>1739</v>
      </c>
      <c r="I5" s="20" t="s">
        <v>1696</v>
      </c>
      <c r="J5" s="51" t="s">
        <v>1660</v>
      </c>
      <c r="K5" s="51" t="s">
        <v>1770</v>
      </c>
      <c r="L5" s="30" t="s">
        <v>1859</v>
      </c>
      <c r="M5" s="35" t="s">
        <v>1877</v>
      </c>
      <c r="N5" s="35" t="s">
        <v>2015</v>
      </c>
      <c r="O5" s="30" t="s">
        <v>1970</v>
      </c>
    </row>
    <row r="6" spans="1:15" s="1" customFormat="1" ht="16.5" customHeight="1" x14ac:dyDescent="0.3">
      <c r="A6" s="584"/>
      <c r="B6" s="587"/>
      <c r="C6" s="597"/>
      <c r="D6" s="587"/>
      <c r="E6" s="587"/>
      <c r="F6" s="595"/>
      <c r="G6" s="605"/>
      <c r="H6" s="603"/>
      <c r="I6" s="20" t="s">
        <v>1697</v>
      </c>
      <c r="J6" s="51" t="s">
        <v>1661</v>
      </c>
      <c r="K6" s="51" t="s">
        <v>1771</v>
      </c>
      <c r="L6" s="30" t="s">
        <v>1859</v>
      </c>
      <c r="M6" s="35" t="s">
        <v>1877</v>
      </c>
      <c r="N6" s="35" t="s">
        <v>2015</v>
      </c>
      <c r="O6" s="30" t="s">
        <v>1970</v>
      </c>
    </row>
    <row r="7" spans="1:15" s="1" customFormat="1" ht="16.5" customHeight="1" x14ac:dyDescent="0.3">
      <c r="A7" s="584"/>
      <c r="B7" s="587"/>
      <c r="C7" s="597"/>
      <c r="D7" s="587"/>
      <c r="E7" s="587"/>
      <c r="F7" s="595"/>
      <c r="G7" s="605"/>
      <c r="H7" s="603"/>
      <c r="I7" s="20" t="s">
        <v>1698</v>
      </c>
      <c r="J7" s="51" t="s">
        <v>1662</v>
      </c>
      <c r="K7" s="51" t="s">
        <v>1772</v>
      </c>
      <c r="L7" s="30" t="s">
        <v>1859</v>
      </c>
      <c r="M7" s="35" t="s">
        <v>1877</v>
      </c>
      <c r="N7" s="35" t="s">
        <v>2015</v>
      </c>
      <c r="O7" s="30" t="s">
        <v>1970</v>
      </c>
    </row>
    <row r="8" spans="1:15" s="1" customFormat="1" ht="16.5" customHeight="1" x14ac:dyDescent="0.3">
      <c r="A8" s="584"/>
      <c r="B8" s="587"/>
      <c r="C8" s="597"/>
      <c r="D8" s="587"/>
      <c r="E8" s="587"/>
      <c r="F8" s="595"/>
      <c r="G8" s="621" t="s">
        <v>1728</v>
      </c>
      <c r="H8" s="607" t="s">
        <v>1729</v>
      </c>
      <c r="I8" s="20" t="s">
        <v>1699</v>
      </c>
      <c r="J8" s="51" t="s">
        <v>1663</v>
      </c>
      <c r="K8" s="51" t="s">
        <v>1773</v>
      </c>
      <c r="L8" s="30" t="s">
        <v>1859</v>
      </c>
      <c r="M8" s="35" t="s">
        <v>1877</v>
      </c>
      <c r="N8" s="35" t="s">
        <v>2015</v>
      </c>
      <c r="O8" s="30" t="s">
        <v>1970</v>
      </c>
    </row>
    <row r="9" spans="1:15" s="1" customFormat="1" ht="16.5" customHeight="1" x14ac:dyDescent="0.3">
      <c r="A9" s="584"/>
      <c r="B9" s="587"/>
      <c r="C9" s="597"/>
      <c r="D9" s="587"/>
      <c r="E9" s="587"/>
      <c r="F9" s="595"/>
      <c r="G9" s="622"/>
      <c r="H9" s="608"/>
      <c r="I9" s="20" t="s">
        <v>1700</v>
      </c>
      <c r="J9" s="51" t="s">
        <v>1664</v>
      </c>
      <c r="K9" s="51" t="s">
        <v>1774</v>
      </c>
      <c r="L9" s="30" t="s">
        <v>1859</v>
      </c>
      <c r="M9" s="35" t="s">
        <v>1877</v>
      </c>
      <c r="N9" s="35" t="s">
        <v>2015</v>
      </c>
      <c r="O9" s="30" t="s">
        <v>1970</v>
      </c>
    </row>
    <row r="10" spans="1:15" s="1" customFormat="1" ht="16.5" customHeight="1" x14ac:dyDescent="0.3">
      <c r="A10" s="584"/>
      <c r="B10" s="587"/>
      <c r="C10" s="597"/>
      <c r="D10" s="587"/>
      <c r="E10" s="587"/>
      <c r="F10" s="595"/>
      <c r="G10" s="49" t="s">
        <v>1730</v>
      </c>
      <c r="H10" s="51" t="s">
        <v>1738</v>
      </c>
      <c r="I10" s="20" t="s">
        <v>1701</v>
      </c>
      <c r="J10" s="51" t="s">
        <v>1665</v>
      </c>
      <c r="K10" s="51" t="s">
        <v>1775</v>
      </c>
      <c r="L10" s="30" t="s">
        <v>1859</v>
      </c>
      <c r="M10" s="35" t="s">
        <v>1877</v>
      </c>
      <c r="N10" s="35" t="s">
        <v>2015</v>
      </c>
      <c r="O10" s="30" t="s">
        <v>1970</v>
      </c>
    </row>
    <row r="11" spans="1:15" s="1" customFormat="1" ht="16.5" customHeight="1" x14ac:dyDescent="0.3">
      <c r="A11" s="584"/>
      <c r="B11" s="587"/>
      <c r="C11" s="597"/>
      <c r="D11" s="587"/>
      <c r="E11" s="587"/>
      <c r="F11" s="595"/>
      <c r="G11" s="621" t="s">
        <v>1731</v>
      </c>
      <c r="H11" s="607" t="s">
        <v>1741</v>
      </c>
      <c r="I11" s="20" t="s">
        <v>1702</v>
      </c>
      <c r="J11" s="51" t="s">
        <v>1666</v>
      </c>
      <c r="K11" s="51" t="s">
        <v>1776</v>
      </c>
      <c r="L11" s="30" t="s">
        <v>1859</v>
      </c>
      <c r="M11" s="35" t="s">
        <v>1877</v>
      </c>
      <c r="N11" s="35" t="s">
        <v>2015</v>
      </c>
      <c r="O11" s="30" t="s">
        <v>1970</v>
      </c>
    </row>
    <row r="12" spans="1:15" s="1" customFormat="1" ht="16.5" customHeight="1" x14ac:dyDescent="0.3">
      <c r="A12" s="584"/>
      <c r="B12" s="587"/>
      <c r="C12" s="597"/>
      <c r="D12" s="587"/>
      <c r="E12" s="587"/>
      <c r="F12" s="595"/>
      <c r="G12" s="622"/>
      <c r="H12" s="608"/>
      <c r="I12" s="20" t="s">
        <v>1703</v>
      </c>
      <c r="J12" s="51" t="s">
        <v>1694</v>
      </c>
      <c r="K12" s="51" t="s">
        <v>1777</v>
      </c>
      <c r="L12" s="30" t="s">
        <v>1859</v>
      </c>
      <c r="M12" s="35" t="s">
        <v>1877</v>
      </c>
      <c r="N12" s="35" t="s">
        <v>2015</v>
      </c>
      <c r="O12" s="30" t="s">
        <v>1970</v>
      </c>
    </row>
    <row r="13" spans="1:15" s="1" customFormat="1" ht="16.5" customHeight="1" x14ac:dyDescent="0.3">
      <c r="A13" s="584"/>
      <c r="B13" s="587"/>
      <c r="C13" s="597"/>
      <c r="D13" s="587"/>
      <c r="E13" s="587"/>
      <c r="F13" s="595"/>
      <c r="G13" s="622"/>
      <c r="H13" s="608"/>
      <c r="I13" s="20" t="s">
        <v>1704</v>
      </c>
      <c r="J13" s="51" t="s">
        <v>1667</v>
      </c>
      <c r="K13" s="51" t="s">
        <v>1778</v>
      </c>
      <c r="L13" s="30" t="s">
        <v>1859</v>
      </c>
      <c r="M13" s="35" t="s">
        <v>1877</v>
      </c>
      <c r="N13" s="35" t="s">
        <v>2015</v>
      </c>
      <c r="O13" s="30" t="s">
        <v>1970</v>
      </c>
    </row>
    <row r="14" spans="1:15" s="1" customFormat="1" ht="16.5" customHeight="1" x14ac:dyDescent="0.3">
      <c r="A14" s="584"/>
      <c r="B14" s="587"/>
      <c r="C14" s="597"/>
      <c r="D14" s="587"/>
      <c r="E14" s="618" t="s">
        <v>1732</v>
      </c>
      <c r="F14" s="620" t="s">
        <v>1733</v>
      </c>
      <c r="G14" s="621" t="s">
        <v>1735</v>
      </c>
      <c r="H14" s="607" t="s">
        <v>1668</v>
      </c>
      <c r="I14" s="20" t="s">
        <v>1705</v>
      </c>
      <c r="J14" s="51" t="s">
        <v>1669</v>
      </c>
      <c r="K14" s="51" t="s">
        <v>1779</v>
      </c>
      <c r="L14" s="30" t="s">
        <v>1859</v>
      </c>
      <c r="M14" s="35" t="s">
        <v>1877</v>
      </c>
      <c r="N14" s="35" t="s">
        <v>2016</v>
      </c>
      <c r="O14" s="30" t="s">
        <v>1971</v>
      </c>
    </row>
    <row r="15" spans="1:15" s="1" customFormat="1" ht="16.5" customHeight="1" x14ac:dyDescent="0.3">
      <c r="A15" s="584"/>
      <c r="B15" s="587"/>
      <c r="C15" s="597"/>
      <c r="D15" s="587"/>
      <c r="E15" s="587"/>
      <c r="F15" s="614"/>
      <c r="G15" s="622"/>
      <c r="H15" s="617"/>
      <c r="I15" s="20" t="s">
        <v>1706</v>
      </c>
      <c r="J15" s="51" t="s">
        <v>1670</v>
      </c>
      <c r="K15" s="51" t="s">
        <v>1780</v>
      </c>
      <c r="L15" s="30" t="s">
        <v>1859</v>
      </c>
      <c r="M15" s="35" t="s">
        <v>1877</v>
      </c>
      <c r="N15" s="35" t="s">
        <v>2016</v>
      </c>
      <c r="O15" s="30" t="s">
        <v>1971</v>
      </c>
    </row>
    <row r="16" spans="1:15" s="1" customFormat="1" ht="16.5" customHeight="1" x14ac:dyDescent="0.3">
      <c r="A16" s="584"/>
      <c r="B16" s="587"/>
      <c r="C16" s="597"/>
      <c r="D16" s="587"/>
      <c r="E16" s="587"/>
      <c r="F16" s="614"/>
      <c r="G16" s="49" t="s">
        <v>1734</v>
      </c>
      <c r="H16" s="51" t="s">
        <v>1671</v>
      </c>
      <c r="I16" s="20" t="s">
        <v>1707</v>
      </c>
      <c r="J16" s="51" t="s">
        <v>1671</v>
      </c>
      <c r="K16" s="51" t="s">
        <v>1781</v>
      </c>
      <c r="L16" s="30" t="s">
        <v>1859</v>
      </c>
      <c r="M16" s="35" t="s">
        <v>1877</v>
      </c>
      <c r="N16" s="35" t="s">
        <v>2016</v>
      </c>
      <c r="O16" s="30" t="s">
        <v>1971</v>
      </c>
    </row>
    <row r="17" spans="1:15" s="1" customFormat="1" ht="16.5" customHeight="1" x14ac:dyDescent="0.3">
      <c r="A17" s="584"/>
      <c r="B17" s="587"/>
      <c r="C17" s="597"/>
      <c r="D17" s="587"/>
      <c r="E17" s="587"/>
      <c r="F17" s="614"/>
      <c r="G17" s="621" t="s">
        <v>1736</v>
      </c>
      <c r="H17" s="607" t="s">
        <v>1742</v>
      </c>
      <c r="I17" s="20" t="s">
        <v>1708</v>
      </c>
      <c r="J17" s="51" t="s">
        <v>1672</v>
      </c>
      <c r="K17" s="51" t="s">
        <v>1782</v>
      </c>
      <c r="L17" s="30" t="s">
        <v>1859</v>
      </c>
      <c r="M17" s="35" t="s">
        <v>1877</v>
      </c>
      <c r="N17" s="35" t="s">
        <v>2016</v>
      </c>
      <c r="O17" s="30" t="s">
        <v>1971</v>
      </c>
    </row>
    <row r="18" spans="1:15" s="1" customFormat="1" ht="16.5" customHeight="1" x14ac:dyDescent="0.3">
      <c r="A18" s="584"/>
      <c r="B18" s="587"/>
      <c r="C18" s="597"/>
      <c r="D18" s="587"/>
      <c r="E18" s="587"/>
      <c r="F18" s="614"/>
      <c r="G18" s="622"/>
      <c r="H18" s="608"/>
      <c r="I18" s="20" t="s">
        <v>1709</v>
      </c>
      <c r="J18" s="51" t="s">
        <v>1673</v>
      </c>
      <c r="K18" s="51" t="s">
        <v>1783</v>
      </c>
      <c r="L18" s="30" t="s">
        <v>1859</v>
      </c>
      <c r="M18" s="35" t="s">
        <v>1877</v>
      </c>
      <c r="N18" s="35" t="s">
        <v>2016</v>
      </c>
      <c r="O18" s="30" t="s">
        <v>1971</v>
      </c>
    </row>
    <row r="19" spans="1:15" s="1" customFormat="1" ht="16.5" customHeight="1" x14ac:dyDescent="0.3">
      <c r="A19" s="584"/>
      <c r="B19" s="587"/>
      <c r="C19" s="597"/>
      <c r="D19" s="587"/>
      <c r="E19" s="587"/>
      <c r="F19" s="614"/>
      <c r="G19" s="621" t="s">
        <v>1737</v>
      </c>
      <c r="H19" s="607" t="s">
        <v>1674</v>
      </c>
      <c r="I19" s="20" t="s">
        <v>1710</v>
      </c>
      <c r="J19" s="51" t="s">
        <v>1675</v>
      </c>
      <c r="K19" s="51" t="s">
        <v>1784</v>
      </c>
      <c r="L19" s="30" t="s">
        <v>1859</v>
      </c>
      <c r="M19" s="35" t="s">
        <v>1877</v>
      </c>
      <c r="N19" s="35" t="s">
        <v>2016</v>
      </c>
      <c r="O19" s="30" t="s">
        <v>1971</v>
      </c>
    </row>
    <row r="20" spans="1:15" s="1" customFormat="1" ht="16.5" customHeight="1" x14ac:dyDescent="0.3">
      <c r="A20" s="584"/>
      <c r="B20" s="587"/>
      <c r="C20" s="597"/>
      <c r="D20" s="587"/>
      <c r="E20" s="587"/>
      <c r="F20" s="614"/>
      <c r="G20" s="622"/>
      <c r="H20" s="608"/>
      <c r="I20" s="20" t="s">
        <v>1711</v>
      </c>
      <c r="J20" s="51" t="s">
        <v>1676</v>
      </c>
      <c r="K20" s="51" t="s">
        <v>1785</v>
      </c>
      <c r="L20" s="30" t="s">
        <v>1859</v>
      </c>
      <c r="M20" s="35" t="s">
        <v>1877</v>
      </c>
      <c r="N20" s="35" t="s">
        <v>2016</v>
      </c>
      <c r="O20" s="30" t="s">
        <v>1971</v>
      </c>
    </row>
    <row r="21" spans="1:15" s="1" customFormat="1" ht="16.5" customHeight="1" x14ac:dyDescent="0.3">
      <c r="A21" s="584"/>
      <c r="B21" s="587"/>
      <c r="C21" s="597"/>
      <c r="D21" s="587"/>
      <c r="E21" s="21" t="s">
        <v>1743</v>
      </c>
      <c r="F21" s="17" t="s">
        <v>1745</v>
      </c>
      <c r="G21" s="49" t="s">
        <v>1744</v>
      </c>
      <c r="H21" s="51" t="s">
        <v>1677</v>
      </c>
      <c r="I21" s="20" t="s">
        <v>1712</v>
      </c>
      <c r="J21" s="51" t="s">
        <v>1677</v>
      </c>
      <c r="K21" s="51" t="s">
        <v>1677</v>
      </c>
      <c r="L21" s="30" t="s">
        <v>1859</v>
      </c>
      <c r="M21" s="35" t="s">
        <v>1877</v>
      </c>
      <c r="N21" s="35" t="s">
        <v>2024</v>
      </c>
      <c r="O21" s="30" t="s">
        <v>1971</v>
      </c>
    </row>
    <row r="22" spans="1:15" s="1" customFormat="1" ht="16.5" customHeight="1" x14ac:dyDescent="0.3">
      <c r="A22" s="584"/>
      <c r="B22" s="587"/>
      <c r="C22" s="597"/>
      <c r="D22" s="587"/>
      <c r="E22" s="618" t="s">
        <v>1746</v>
      </c>
      <c r="F22" s="619" t="s">
        <v>1747</v>
      </c>
      <c r="G22" s="604" t="s">
        <v>1748</v>
      </c>
      <c r="H22" s="602" t="s">
        <v>1750</v>
      </c>
      <c r="I22" s="20" t="s">
        <v>1713</v>
      </c>
      <c r="J22" s="51" t="s">
        <v>1678</v>
      </c>
      <c r="K22" s="51" t="s">
        <v>1786</v>
      </c>
      <c r="L22" s="30" t="s">
        <v>1859</v>
      </c>
      <c r="M22" s="35" t="s">
        <v>1877</v>
      </c>
      <c r="N22" s="35" t="s">
        <v>2017</v>
      </c>
      <c r="O22" s="30" t="s">
        <v>1974</v>
      </c>
    </row>
    <row r="23" spans="1:15" s="1" customFormat="1" ht="16.5" customHeight="1" x14ac:dyDescent="0.3">
      <c r="A23" s="584"/>
      <c r="B23" s="587"/>
      <c r="C23" s="597"/>
      <c r="D23" s="587"/>
      <c r="E23" s="587"/>
      <c r="F23" s="609"/>
      <c r="G23" s="605"/>
      <c r="H23" s="603"/>
      <c r="I23" s="20" t="s">
        <v>1714</v>
      </c>
      <c r="J23" s="51" t="s">
        <v>1787</v>
      </c>
      <c r="K23" s="51" t="s">
        <v>1787</v>
      </c>
      <c r="L23" s="30" t="s">
        <v>1859</v>
      </c>
      <c r="M23" s="35" t="s">
        <v>1877</v>
      </c>
      <c r="N23" s="35" t="s">
        <v>2017</v>
      </c>
      <c r="O23" s="30" t="s">
        <v>1974</v>
      </c>
    </row>
    <row r="24" spans="1:15" s="1" customFormat="1" ht="16.5" customHeight="1" x14ac:dyDescent="0.3">
      <c r="A24" s="584"/>
      <c r="B24" s="587"/>
      <c r="C24" s="597"/>
      <c r="D24" s="587"/>
      <c r="E24" s="587"/>
      <c r="F24" s="609"/>
      <c r="G24" s="49" t="s">
        <v>1749</v>
      </c>
      <c r="H24" s="51" t="s">
        <v>1679</v>
      </c>
      <c r="I24" s="20" t="s">
        <v>1714</v>
      </c>
      <c r="J24" s="51" t="s">
        <v>1679</v>
      </c>
      <c r="K24" s="51" t="s">
        <v>1788</v>
      </c>
      <c r="L24" s="30" t="s">
        <v>1859</v>
      </c>
      <c r="M24" s="35" t="s">
        <v>1877</v>
      </c>
      <c r="N24" s="35" t="s">
        <v>2017</v>
      </c>
      <c r="O24" s="30" t="s">
        <v>1974</v>
      </c>
    </row>
    <row r="25" spans="1:15" s="1" customFormat="1" ht="16.5" customHeight="1" x14ac:dyDescent="0.3">
      <c r="A25" s="584"/>
      <c r="B25" s="587"/>
      <c r="C25" s="597"/>
      <c r="D25" s="587"/>
      <c r="E25" s="47" t="s">
        <v>1752</v>
      </c>
      <c r="F25" s="48" t="s">
        <v>1751</v>
      </c>
      <c r="G25" s="49" t="s">
        <v>1753</v>
      </c>
      <c r="H25" s="51" t="s">
        <v>1680</v>
      </c>
      <c r="I25" s="20" t="s">
        <v>1754</v>
      </c>
      <c r="J25" s="51" t="s">
        <v>1680</v>
      </c>
      <c r="K25" s="51" t="s">
        <v>1789</v>
      </c>
      <c r="L25" s="30" t="s">
        <v>1859</v>
      </c>
      <c r="M25" s="35" t="s">
        <v>1877</v>
      </c>
      <c r="N25" s="35" t="s">
        <v>2017</v>
      </c>
      <c r="O25" s="30" t="s">
        <v>1974</v>
      </c>
    </row>
    <row r="26" spans="1:15" s="1" customFormat="1" ht="16.5" customHeight="1" x14ac:dyDescent="0.3">
      <c r="A26" s="584"/>
      <c r="B26" s="587"/>
      <c r="C26" s="624" t="s">
        <v>1755</v>
      </c>
      <c r="D26" s="611" t="s">
        <v>1756</v>
      </c>
      <c r="E26" s="618" t="s">
        <v>1757</v>
      </c>
      <c r="F26" s="620" t="s">
        <v>1756</v>
      </c>
      <c r="G26" s="604" t="s">
        <v>1758</v>
      </c>
      <c r="H26" s="602" t="s">
        <v>1681</v>
      </c>
      <c r="I26" s="20" t="s">
        <v>1715</v>
      </c>
      <c r="J26" s="51" t="s">
        <v>1682</v>
      </c>
      <c r="K26" s="51" t="s">
        <v>1790</v>
      </c>
      <c r="L26" s="30" t="s">
        <v>1859</v>
      </c>
      <c r="M26" s="35" t="s">
        <v>1877</v>
      </c>
      <c r="N26" s="35" t="s">
        <v>2018</v>
      </c>
      <c r="O26" s="30" t="s">
        <v>1972</v>
      </c>
    </row>
    <row r="27" spans="1:15" s="1" customFormat="1" ht="16.5" customHeight="1" x14ac:dyDescent="0.3">
      <c r="A27" s="584"/>
      <c r="B27" s="587"/>
      <c r="C27" s="597"/>
      <c r="D27" s="587"/>
      <c r="E27" s="587"/>
      <c r="F27" s="614"/>
      <c r="G27" s="613"/>
      <c r="H27" s="642"/>
      <c r="I27" s="20" t="s">
        <v>1716</v>
      </c>
      <c r="J27" s="51" t="s">
        <v>1683</v>
      </c>
      <c r="K27" s="51" t="s">
        <v>1791</v>
      </c>
      <c r="L27" s="30" t="s">
        <v>1859</v>
      </c>
      <c r="M27" s="35" t="s">
        <v>1877</v>
      </c>
      <c r="N27" s="35" t="s">
        <v>2018</v>
      </c>
      <c r="O27" s="30" t="s">
        <v>1972</v>
      </c>
    </row>
    <row r="28" spans="1:15" s="1" customFormat="1" ht="16.5" customHeight="1" x14ac:dyDescent="0.3">
      <c r="A28" s="584"/>
      <c r="B28" s="587"/>
      <c r="C28" s="597"/>
      <c r="D28" s="587"/>
      <c r="E28" s="587"/>
      <c r="F28" s="614"/>
      <c r="G28" s="613"/>
      <c r="H28" s="642"/>
      <c r="I28" s="20" t="s">
        <v>1759</v>
      </c>
      <c r="J28" s="51" t="s">
        <v>1760</v>
      </c>
      <c r="K28" s="51" t="s">
        <v>1792</v>
      </c>
      <c r="L28" s="30" t="s">
        <v>1859</v>
      </c>
      <c r="M28" s="35" t="s">
        <v>1877</v>
      </c>
      <c r="N28" s="35" t="s">
        <v>2018</v>
      </c>
      <c r="O28" s="30" t="s">
        <v>1972</v>
      </c>
    </row>
    <row r="29" spans="1:15" s="1" customFormat="1" ht="16.5" customHeight="1" x14ac:dyDescent="0.3">
      <c r="A29" s="584"/>
      <c r="B29" s="587"/>
      <c r="C29" s="597"/>
      <c r="D29" s="587"/>
      <c r="E29" s="587"/>
      <c r="F29" s="614"/>
      <c r="G29" s="49" t="s">
        <v>1761</v>
      </c>
      <c r="H29" s="51" t="s">
        <v>1684</v>
      </c>
      <c r="I29" s="20" t="s">
        <v>1717</v>
      </c>
      <c r="J29" s="51" t="s">
        <v>1684</v>
      </c>
      <c r="K29" s="51" t="s">
        <v>1793</v>
      </c>
      <c r="L29" s="30" t="s">
        <v>1859</v>
      </c>
      <c r="M29" s="35" t="s">
        <v>1877</v>
      </c>
      <c r="N29" s="35" t="s">
        <v>2018</v>
      </c>
      <c r="O29" s="30" t="s">
        <v>1972</v>
      </c>
    </row>
    <row r="30" spans="1:15" s="1" customFormat="1" ht="16.5" customHeight="1" x14ac:dyDescent="0.3">
      <c r="A30" s="584"/>
      <c r="B30" s="587"/>
      <c r="C30" s="597"/>
      <c r="D30" s="587"/>
      <c r="E30" s="587"/>
      <c r="F30" s="614"/>
      <c r="G30" s="49" t="s">
        <v>1762</v>
      </c>
      <c r="H30" s="51" t="s">
        <v>1685</v>
      </c>
      <c r="I30" s="544" t="s">
        <v>2399</v>
      </c>
      <c r="J30" s="51" t="s">
        <v>1685</v>
      </c>
      <c r="K30" s="51" t="s">
        <v>1794</v>
      </c>
      <c r="L30" s="30" t="s">
        <v>1859</v>
      </c>
      <c r="M30" s="35" t="s">
        <v>1877</v>
      </c>
      <c r="N30" s="35" t="s">
        <v>2018</v>
      </c>
      <c r="O30" s="30" t="s">
        <v>1972</v>
      </c>
    </row>
    <row r="31" spans="1:15" s="1" customFormat="1" ht="16.5" customHeight="1" x14ac:dyDescent="0.3">
      <c r="A31" s="584"/>
      <c r="B31" s="587"/>
      <c r="C31" s="584" t="s">
        <v>1948</v>
      </c>
      <c r="D31" s="587" t="s">
        <v>1952</v>
      </c>
      <c r="E31" s="596" t="s">
        <v>1949</v>
      </c>
      <c r="F31" s="614" t="s">
        <v>1953</v>
      </c>
      <c r="G31" s="612" t="s">
        <v>1950</v>
      </c>
      <c r="H31" s="609" t="s">
        <v>1951</v>
      </c>
      <c r="I31" s="20" t="s">
        <v>1718</v>
      </c>
      <c r="J31" s="51" t="s">
        <v>1686</v>
      </c>
      <c r="K31" s="51" t="s">
        <v>1686</v>
      </c>
      <c r="L31" s="30" t="s">
        <v>1859</v>
      </c>
      <c r="M31" s="35" t="s">
        <v>1878</v>
      </c>
      <c r="N31" s="35" t="s">
        <v>2019</v>
      </c>
      <c r="O31" s="30" t="s">
        <v>1973</v>
      </c>
    </row>
    <row r="32" spans="1:15" s="1" customFormat="1" ht="16.5" customHeight="1" x14ac:dyDescent="0.3">
      <c r="A32" s="584"/>
      <c r="B32" s="587"/>
      <c r="C32" s="597"/>
      <c r="D32" s="587"/>
      <c r="E32" s="587"/>
      <c r="F32" s="614"/>
      <c r="G32" s="613"/>
      <c r="H32" s="610"/>
      <c r="I32" s="20" t="s">
        <v>1719</v>
      </c>
      <c r="J32" s="51" t="s">
        <v>1687</v>
      </c>
      <c r="K32" s="51" t="s">
        <v>1687</v>
      </c>
      <c r="L32" s="30" t="s">
        <v>1859</v>
      </c>
      <c r="M32" s="35" t="s">
        <v>1878</v>
      </c>
      <c r="N32" s="35" t="s">
        <v>2019</v>
      </c>
      <c r="O32" s="30" t="s">
        <v>1973</v>
      </c>
    </row>
    <row r="33" spans="1:15" s="1" customFormat="1" ht="16.5" customHeight="1" x14ac:dyDescent="0.3">
      <c r="A33" s="584"/>
      <c r="B33" s="587"/>
      <c r="C33" s="597"/>
      <c r="D33" s="587"/>
      <c r="E33" s="616"/>
      <c r="F33" s="615"/>
      <c r="G33" s="45" t="s">
        <v>1763</v>
      </c>
      <c r="H33" s="51" t="s">
        <v>1688</v>
      </c>
      <c r="I33" s="20" t="s">
        <v>1720</v>
      </c>
      <c r="J33" s="51" t="s">
        <v>1688</v>
      </c>
      <c r="K33" s="51" t="s">
        <v>1688</v>
      </c>
      <c r="L33" s="30" t="s">
        <v>1859</v>
      </c>
      <c r="M33" s="35" t="s">
        <v>1878</v>
      </c>
      <c r="N33" s="35" t="s">
        <v>2019</v>
      </c>
      <c r="O33" s="30" t="s">
        <v>1973</v>
      </c>
    </row>
    <row r="34" spans="1:15" s="1" customFormat="1" ht="16.5" customHeight="1" x14ac:dyDescent="0.3">
      <c r="A34" s="584"/>
      <c r="B34" s="587"/>
      <c r="C34" s="625"/>
      <c r="D34" s="627"/>
      <c r="E34" s="629" t="s">
        <v>1764</v>
      </c>
      <c r="F34" s="631" t="s">
        <v>1765</v>
      </c>
      <c r="G34" s="604" t="s">
        <v>1766</v>
      </c>
      <c r="H34" s="602" t="s">
        <v>1689</v>
      </c>
      <c r="I34" s="20" t="s">
        <v>1721</v>
      </c>
      <c r="J34" s="51" t="s">
        <v>1690</v>
      </c>
      <c r="K34" s="51" t="s">
        <v>1690</v>
      </c>
      <c r="L34" s="30" t="s">
        <v>1859</v>
      </c>
      <c r="M34" s="35" t="s">
        <v>1878</v>
      </c>
      <c r="N34" s="35" t="s">
        <v>2019</v>
      </c>
      <c r="O34" s="30" t="s">
        <v>1973</v>
      </c>
    </row>
    <row r="35" spans="1:15" s="1" customFormat="1" ht="16.5" customHeight="1" x14ac:dyDescent="0.3">
      <c r="A35" s="584"/>
      <c r="B35" s="587"/>
      <c r="C35" s="625"/>
      <c r="D35" s="627"/>
      <c r="E35" s="614"/>
      <c r="F35" s="632"/>
      <c r="G35" s="613"/>
      <c r="H35" s="646"/>
      <c r="I35" s="20" t="s">
        <v>1722</v>
      </c>
      <c r="J35" s="51" t="s">
        <v>1691</v>
      </c>
      <c r="K35" s="51" t="s">
        <v>1691</v>
      </c>
      <c r="L35" s="30" t="s">
        <v>1859</v>
      </c>
      <c r="M35" s="35" t="s">
        <v>1878</v>
      </c>
      <c r="N35" s="35" t="s">
        <v>2019</v>
      </c>
      <c r="O35" s="30" t="s">
        <v>1973</v>
      </c>
    </row>
    <row r="36" spans="1:15" s="1" customFormat="1" ht="16.5" customHeight="1" x14ac:dyDescent="0.3">
      <c r="A36" s="584"/>
      <c r="B36" s="587"/>
      <c r="C36" s="625"/>
      <c r="D36" s="627"/>
      <c r="E36" s="614"/>
      <c r="F36" s="632"/>
      <c r="G36" s="613"/>
      <c r="H36" s="646"/>
      <c r="I36" s="20" t="s">
        <v>1723</v>
      </c>
      <c r="J36" s="51" t="s">
        <v>1692</v>
      </c>
      <c r="K36" s="51" t="s">
        <v>1795</v>
      </c>
      <c r="L36" s="30" t="s">
        <v>1859</v>
      </c>
      <c r="M36" s="35" t="s">
        <v>1878</v>
      </c>
      <c r="N36" s="35" t="s">
        <v>2019</v>
      </c>
      <c r="O36" s="30" t="s">
        <v>1973</v>
      </c>
    </row>
    <row r="37" spans="1:15" s="1" customFormat="1" ht="16.5" customHeight="1" x14ac:dyDescent="0.3">
      <c r="A37" s="585"/>
      <c r="B37" s="588"/>
      <c r="C37" s="626"/>
      <c r="D37" s="628"/>
      <c r="E37" s="630"/>
      <c r="F37" s="633"/>
      <c r="G37" s="56" t="s">
        <v>1767</v>
      </c>
      <c r="H37" s="57" t="s">
        <v>1768</v>
      </c>
      <c r="I37" s="58" t="s">
        <v>1724</v>
      </c>
      <c r="J37" s="57" t="s">
        <v>1693</v>
      </c>
      <c r="K37" s="57" t="s">
        <v>1796</v>
      </c>
      <c r="L37" s="59" t="s">
        <v>1859</v>
      </c>
      <c r="M37" s="60" t="s">
        <v>1878</v>
      </c>
      <c r="N37" s="60" t="s">
        <v>2017</v>
      </c>
      <c r="O37" s="59" t="s">
        <v>1974</v>
      </c>
    </row>
    <row r="38" spans="1:15" s="1" customFormat="1" ht="13.5" customHeight="1" x14ac:dyDescent="0.3">
      <c r="A38" s="571" t="s">
        <v>1965</v>
      </c>
      <c r="B38" s="561" t="s">
        <v>1964</v>
      </c>
      <c r="C38" s="593" t="s">
        <v>529</v>
      </c>
      <c r="D38" s="576" t="s">
        <v>585</v>
      </c>
      <c r="E38" s="594" t="s">
        <v>530</v>
      </c>
      <c r="F38" s="576" t="s">
        <v>586</v>
      </c>
      <c r="G38" s="594" t="s">
        <v>531</v>
      </c>
      <c r="H38" s="576" t="s">
        <v>586</v>
      </c>
      <c r="I38" s="52" t="s">
        <v>1156</v>
      </c>
      <c r="J38" s="53" t="s">
        <v>586</v>
      </c>
      <c r="K38" s="53" t="s">
        <v>587</v>
      </c>
      <c r="L38" s="54" t="s">
        <v>1148</v>
      </c>
      <c r="M38" s="55" t="s">
        <v>1879</v>
      </c>
      <c r="N38" s="55" t="s">
        <v>2020</v>
      </c>
      <c r="O38" s="64" t="s">
        <v>1975</v>
      </c>
    </row>
    <row r="39" spans="1:15" s="1" customFormat="1" ht="16.5" customHeight="1" x14ac:dyDescent="0.3">
      <c r="A39" s="571"/>
      <c r="B39" s="561"/>
      <c r="C39" s="563"/>
      <c r="D39" s="564"/>
      <c r="E39" s="592"/>
      <c r="F39" s="564"/>
      <c r="G39" s="592"/>
      <c r="H39" s="564"/>
      <c r="I39" s="22" t="s">
        <v>1156</v>
      </c>
      <c r="J39" s="18" t="s">
        <v>1159</v>
      </c>
      <c r="K39" s="18" t="s">
        <v>588</v>
      </c>
      <c r="L39" s="31" t="s">
        <v>1148</v>
      </c>
      <c r="M39" s="36" t="s">
        <v>1879</v>
      </c>
      <c r="N39" s="36" t="s">
        <v>2020</v>
      </c>
      <c r="O39" s="32" t="s">
        <v>1975</v>
      </c>
    </row>
    <row r="40" spans="1:15" s="1" customFormat="1" ht="16.5" customHeight="1" x14ac:dyDescent="0.3">
      <c r="A40" s="571"/>
      <c r="B40" s="561"/>
      <c r="C40" s="563"/>
      <c r="D40" s="564"/>
      <c r="E40" s="23" t="s">
        <v>532</v>
      </c>
      <c r="F40" s="24" t="s">
        <v>589</v>
      </c>
      <c r="G40" s="23" t="s">
        <v>533</v>
      </c>
      <c r="H40" s="24" t="s">
        <v>589</v>
      </c>
      <c r="I40" s="22" t="s">
        <v>1161</v>
      </c>
      <c r="J40" s="19" t="s">
        <v>1954</v>
      </c>
      <c r="K40" s="19" t="s">
        <v>1955</v>
      </c>
      <c r="L40" s="31" t="s">
        <v>1148</v>
      </c>
      <c r="M40" s="36" t="s">
        <v>1879</v>
      </c>
      <c r="N40" s="36" t="s">
        <v>2021</v>
      </c>
      <c r="O40" s="32" t="s">
        <v>1976</v>
      </c>
    </row>
    <row r="41" spans="1:15" s="1" customFormat="1" ht="16.5" customHeight="1" x14ac:dyDescent="0.3">
      <c r="A41" s="571"/>
      <c r="B41" s="561"/>
      <c r="C41" s="563" t="s">
        <v>534</v>
      </c>
      <c r="D41" s="564" t="s">
        <v>590</v>
      </c>
      <c r="E41" s="23" t="s">
        <v>535</v>
      </c>
      <c r="F41" s="24" t="s">
        <v>591</v>
      </c>
      <c r="G41" s="23" t="s">
        <v>536</v>
      </c>
      <c r="H41" s="24" t="s">
        <v>591</v>
      </c>
      <c r="I41" s="22" t="s">
        <v>1165</v>
      </c>
      <c r="J41" s="18" t="s">
        <v>591</v>
      </c>
      <c r="K41" s="18" t="s">
        <v>592</v>
      </c>
      <c r="L41" s="31" t="s">
        <v>1148</v>
      </c>
      <c r="M41" s="36" t="s">
        <v>1880</v>
      </c>
      <c r="N41" s="36" t="s">
        <v>2022</v>
      </c>
      <c r="O41" s="32" t="s">
        <v>1977</v>
      </c>
    </row>
    <row r="42" spans="1:15" s="1" customFormat="1" ht="16.5" customHeight="1" x14ac:dyDescent="0.3">
      <c r="A42" s="571"/>
      <c r="B42" s="561"/>
      <c r="C42" s="563"/>
      <c r="D42" s="564"/>
      <c r="E42" s="592" t="s">
        <v>537</v>
      </c>
      <c r="F42" s="564" t="s">
        <v>1956</v>
      </c>
      <c r="G42" s="23" t="s">
        <v>538</v>
      </c>
      <c r="H42" s="24" t="s">
        <v>1867</v>
      </c>
      <c r="I42" s="22" t="s">
        <v>1164</v>
      </c>
      <c r="J42" s="18" t="s">
        <v>593</v>
      </c>
      <c r="K42" s="18" t="s">
        <v>594</v>
      </c>
      <c r="L42" s="31" t="s">
        <v>1148</v>
      </c>
      <c r="M42" s="36" t="s">
        <v>1880</v>
      </c>
      <c r="N42" s="36" t="s">
        <v>2022</v>
      </c>
      <c r="O42" s="32" t="s">
        <v>1977</v>
      </c>
    </row>
    <row r="43" spans="1:15" s="1" customFormat="1" ht="16.5" customHeight="1" x14ac:dyDescent="0.3">
      <c r="A43" s="571"/>
      <c r="B43" s="561"/>
      <c r="C43" s="563"/>
      <c r="D43" s="564"/>
      <c r="E43" s="592"/>
      <c r="F43" s="564"/>
      <c r="G43" s="592" t="s">
        <v>539</v>
      </c>
      <c r="H43" s="564" t="s">
        <v>595</v>
      </c>
      <c r="I43" s="22" t="s">
        <v>1167</v>
      </c>
      <c r="J43" s="18" t="s">
        <v>596</v>
      </c>
      <c r="K43" s="18" t="s">
        <v>597</v>
      </c>
      <c r="L43" s="31" t="s">
        <v>1148</v>
      </c>
      <c r="M43" s="36" t="s">
        <v>1880</v>
      </c>
      <c r="N43" s="36" t="s">
        <v>2022</v>
      </c>
      <c r="O43" s="32" t="s">
        <v>1977</v>
      </c>
    </row>
    <row r="44" spans="1:15" s="1" customFormat="1" ht="16.5" customHeight="1" x14ac:dyDescent="0.3">
      <c r="A44" s="571"/>
      <c r="B44" s="561"/>
      <c r="C44" s="563"/>
      <c r="D44" s="564"/>
      <c r="E44" s="592"/>
      <c r="F44" s="564"/>
      <c r="G44" s="592"/>
      <c r="H44" s="564"/>
      <c r="I44" s="22" t="s">
        <v>1169</v>
      </c>
      <c r="J44" s="18" t="s">
        <v>598</v>
      </c>
      <c r="K44" s="18" t="s">
        <v>599</v>
      </c>
      <c r="L44" s="31" t="s">
        <v>1148</v>
      </c>
      <c r="M44" s="36" t="s">
        <v>1880</v>
      </c>
      <c r="N44" s="36" t="s">
        <v>2022</v>
      </c>
      <c r="O44" s="32" t="s">
        <v>1977</v>
      </c>
    </row>
    <row r="45" spans="1:15" s="1" customFormat="1" ht="16.5" customHeight="1" x14ac:dyDescent="0.3">
      <c r="A45" s="571"/>
      <c r="B45" s="561"/>
      <c r="C45" s="563"/>
      <c r="D45" s="564"/>
      <c r="E45" s="592"/>
      <c r="F45" s="564"/>
      <c r="G45" s="592"/>
      <c r="H45" s="564"/>
      <c r="I45" s="22" t="s">
        <v>1171</v>
      </c>
      <c r="J45" s="18" t="s">
        <v>600</v>
      </c>
      <c r="K45" s="18" t="s">
        <v>601</v>
      </c>
      <c r="L45" s="31" t="s">
        <v>1148</v>
      </c>
      <c r="M45" s="36" t="s">
        <v>1880</v>
      </c>
      <c r="N45" s="36" t="s">
        <v>2022</v>
      </c>
      <c r="O45" s="32" t="s">
        <v>1977</v>
      </c>
    </row>
    <row r="46" spans="1:15" s="1" customFormat="1" ht="13.5" customHeight="1" x14ac:dyDescent="0.3">
      <c r="A46" s="571"/>
      <c r="B46" s="561"/>
      <c r="C46" s="573" t="s">
        <v>602</v>
      </c>
      <c r="D46" s="564" t="s">
        <v>603</v>
      </c>
      <c r="E46" s="606" t="s">
        <v>604</v>
      </c>
      <c r="F46" s="564" t="s">
        <v>605</v>
      </c>
      <c r="G46" s="592" t="s">
        <v>540</v>
      </c>
      <c r="H46" s="564" t="s">
        <v>606</v>
      </c>
      <c r="I46" s="22" t="s">
        <v>1172</v>
      </c>
      <c r="J46" s="18" t="s">
        <v>607</v>
      </c>
      <c r="K46" s="18" t="s">
        <v>608</v>
      </c>
      <c r="L46" s="31" t="s">
        <v>1148</v>
      </c>
      <c r="M46" s="36" t="s">
        <v>1880</v>
      </c>
      <c r="N46" s="36" t="s">
        <v>2023</v>
      </c>
      <c r="O46" s="32" t="s">
        <v>1978</v>
      </c>
    </row>
    <row r="47" spans="1:15" s="1" customFormat="1" ht="16.5" customHeight="1" x14ac:dyDescent="0.3">
      <c r="A47" s="571"/>
      <c r="B47" s="561"/>
      <c r="C47" s="573"/>
      <c r="D47" s="564"/>
      <c r="E47" s="606"/>
      <c r="F47" s="564"/>
      <c r="G47" s="592"/>
      <c r="H47" s="564"/>
      <c r="I47" s="22" t="s">
        <v>1173</v>
      </c>
      <c r="J47" s="18" t="s">
        <v>609</v>
      </c>
      <c r="K47" s="18" t="s">
        <v>610</v>
      </c>
      <c r="L47" s="31" t="s">
        <v>1148</v>
      </c>
      <c r="M47" s="36" t="s">
        <v>1880</v>
      </c>
      <c r="N47" s="36" t="s">
        <v>2023</v>
      </c>
      <c r="O47" s="32" t="s">
        <v>1978</v>
      </c>
    </row>
    <row r="48" spans="1:15" s="1" customFormat="1" ht="16.5" customHeight="1" x14ac:dyDescent="0.3">
      <c r="A48" s="571"/>
      <c r="B48" s="561"/>
      <c r="C48" s="573"/>
      <c r="D48" s="564"/>
      <c r="E48" s="606"/>
      <c r="F48" s="564"/>
      <c r="G48" s="592" t="s">
        <v>541</v>
      </c>
      <c r="H48" s="564" t="s">
        <v>611</v>
      </c>
      <c r="I48" s="22" t="s">
        <v>1174</v>
      </c>
      <c r="J48" s="18" t="s">
        <v>612</v>
      </c>
      <c r="K48" s="18" t="s">
        <v>613</v>
      </c>
      <c r="L48" s="31" t="s">
        <v>1148</v>
      </c>
      <c r="M48" s="36" t="s">
        <v>1880</v>
      </c>
      <c r="N48" s="36" t="s">
        <v>2023</v>
      </c>
      <c r="O48" s="32" t="s">
        <v>1978</v>
      </c>
    </row>
    <row r="49" spans="1:15" s="1" customFormat="1" ht="16.5" customHeight="1" x14ac:dyDescent="0.3">
      <c r="A49" s="571"/>
      <c r="B49" s="561"/>
      <c r="C49" s="573"/>
      <c r="D49" s="564"/>
      <c r="E49" s="606"/>
      <c r="F49" s="564"/>
      <c r="G49" s="592"/>
      <c r="H49" s="564"/>
      <c r="I49" s="22" t="s">
        <v>1175</v>
      </c>
      <c r="J49" s="18" t="s">
        <v>614</v>
      </c>
      <c r="K49" s="18" t="s">
        <v>615</v>
      </c>
      <c r="L49" s="31" t="s">
        <v>1148</v>
      </c>
      <c r="M49" s="36" t="s">
        <v>1880</v>
      </c>
      <c r="N49" s="36" t="s">
        <v>2023</v>
      </c>
      <c r="O49" s="32" t="s">
        <v>1978</v>
      </c>
    </row>
    <row r="50" spans="1:15" s="1" customFormat="1" ht="16.5" customHeight="1" x14ac:dyDescent="0.3">
      <c r="A50" s="571"/>
      <c r="B50" s="561"/>
      <c r="C50" s="573"/>
      <c r="D50" s="564"/>
      <c r="E50" s="606"/>
      <c r="F50" s="564"/>
      <c r="G50" s="592"/>
      <c r="H50" s="564"/>
      <c r="I50" s="22" t="s">
        <v>1176</v>
      </c>
      <c r="J50" s="18" t="s">
        <v>616</v>
      </c>
      <c r="K50" s="18" t="s">
        <v>617</v>
      </c>
      <c r="L50" s="31" t="s">
        <v>1148</v>
      </c>
      <c r="M50" s="36" t="s">
        <v>1880</v>
      </c>
      <c r="N50" s="36" t="s">
        <v>2023</v>
      </c>
      <c r="O50" s="32" t="s">
        <v>1978</v>
      </c>
    </row>
    <row r="51" spans="1:15" s="1" customFormat="1" ht="16.5" customHeight="1" x14ac:dyDescent="0.3">
      <c r="A51" s="571"/>
      <c r="B51" s="561"/>
      <c r="C51" s="573"/>
      <c r="D51" s="564"/>
      <c r="E51" s="606" t="s">
        <v>618</v>
      </c>
      <c r="F51" s="564" t="s">
        <v>619</v>
      </c>
      <c r="G51" s="23" t="s">
        <v>542</v>
      </c>
      <c r="H51" s="24" t="s">
        <v>1798</v>
      </c>
      <c r="I51" s="22" t="s">
        <v>1177</v>
      </c>
      <c r="J51" s="18" t="s">
        <v>620</v>
      </c>
      <c r="K51" s="18" t="s">
        <v>621</v>
      </c>
      <c r="L51" s="31" t="s">
        <v>1148</v>
      </c>
      <c r="M51" s="36" t="s">
        <v>1880</v>
      </c>
      <c r="N51" s="36" t="s">
        <v>2023</v>
      </c>
      <c r="O51" s="32" t="s">
        <v>1978</v>
      </c>
    </row>
    <row r="52" spans="1:15" s="1" customFormat="1" ht="16.5" customHeight="1" x14ac:dyDescent="0.3">
      <c r="A52" s="571"/>
      <c r="B52" s="561"/>
      <c r="C52" s="573"/>
      <c r="D52" s="564"/>
      <c r="E52" s="606"/>
      <c r="F52" s="564"/>
      <c r="G52" s="23" t="s">
        <v>543</v>
      </c>
      <c r="H52" s="24" t="s">
        <v>622</v>
      </c>
      <c r="I52" s="22" t="s">
        <v>1178</v>
      </c>
      <c r="J52" s="18" t="s">
        <v>622</v>
      </c>
      <c r="K52" s="18" t="s">
        <v>623</v>
      </c>
      <c r="L52" s="31" t="s">
        <v>1148</v>
      </c>
      <c r="M52" s="36" t="s">
        <v>1880</v>
      </c>
      <c r="N52" s="36" t="s">
        <v>2023</v>
      </c>
      <c r="O52" s="32" t="s">
        <v>1978</v>
      </c>
    </row>
    <row r="53" spans="1:15" s="1" customFormat="1" ht="16.5" customHeight="1" x14ac:dyDescent="0.3">
      <c r="A53" s="571"/>
      <c r="B53" s="561"/>
      <c r="C53" s="573"/>
      <c r="D53" s="564"/>
      <c r="E53" s="606"/>
      <c r="F53" s="564"/>
      <c r="G53" s="606" t="s">
        <v>624</v>
      </c>
      <c r="H53" s="564" t="s">
        <v>625</v>
      </c>
      <c r="I53" s="22" t="s">
        <v>1160</v>
      </c>
      <c r="J53" s="18" t="s">
        <v>625</v>
      </c>
      <c r="K53" s="18" t="s">
        <v>626</v>
      </c>
      <c r="L53" s="31" t="s">
        <v>1148</v>
      </c>
      <c r="M53" s="36" t="s">
        <v>1880</v>
      </c>
      <c r="N53" s="36" t="s">
        <v>2023</v>
      </c>
      <c r="O53" s="32" t="s">
        <v>1978</v>
      </c>
    </row>
    <row r="54" spans="1:15" s="1" customFormat="1" ht="16.5" customHeight="1" x14ac:dyDescent="0.3">
      <c r="A54" s="571"/>
      <c r="B54" s="561"/>
      <c r="C54" s="573"/>
      <c r="D54" s="564"/>
      <c r="E54" s="606"/>
      <c r="F54" s="564"/>
      <c r="G54" s="606"/>
      <c r="H54" s="564"/>
      <c r="I54" s="22" t="s">
        <v>1160</v>
      </c>
      <c r="J54" s="18" t="s">
        <v>1179</v>
      </c>
      <c r="K54" s="18" t="s">
        <v>627</v>
      </c>
      <c r="L54" s="31" t="s">
        <v>1148</v>
      </c>
      <c r="M54" s="36" t="s">
        <v>1880</v>
      </c>
      <c r="N54" s="36" t="s">
        <v>2023</v>
      </c>
      <c r="O54" s="32" t="s">
        <v>1978</v>
      </c>
    </row>
    <row r="55" spans="1:15" s="1" customFormat="1" ht="13.5" customHeight="1" x14ac:dyDescent="0.3">
      <c r="A55" s="571"/>
      <c r="B55" s="561"/>
      <c r="C55" s="563" t="s">
        <v>544</v>
      </c>
      <c r="D55" s="564" t="s">
        <v>628</v>
      </c>
      <c r="E55" s="592" t="s">
        <v>545</v>
      </c>
      <c r="F55" s="564" t="s">
        <v>1881</v>
      </c>
      <c r="G55" s="23" t="s">
        <v>546</v>
      </c>
      <c r="H55" s="24" t="s">
        <v>1799</v>
      </c>
      <c r="I55" s="22" t="s">
        <v>1163</v>
      </c>
      <c r="J55" s="18" t="s">
        <v>629</v>
      </c>
      <c r="K55" s="18"/>
      <c r="L55" s="31" t="s">
        <v>1148</v>
      </c>
      <c r="M55" s="36" t="s">
        <v>1882</v>
      </c>
      <c r="N55" s="36" t="s">
        <v>2021</v>
      </c>
      <c r="O55" s="32" t="s">
        <v>1976</v>
      </c>
    </row>
    <row r="56" spans="1:15" s="1" customFormat="1" ht="16.5" customHeight="1" x14ac:dyDescent="0.3">
      <c r="A56" s="571"/>
      <c r="B56" s="561"/>
      <c r="C56" s="563"/>
      <c r="D56" s="564"/>
      <c r="E56" s="592"/>
      <c r="F56" s="564"/>
      <c r="G56" s="592" t="s">
        <v>630</v>
      </c>
      <c r="H56" s="564" t="s">
        <v>631</v>
      </c>
      <c r="I56" s="22" t="s">
        <v>1157</v>
      </c>
      <c r="J56" s="18" t="s">
        <v>631</v>
      </c>
      <c r="K56" s="18" t="s">
        <v>632</v>
      </c>
      <c r="L56" s="31" t="s">
        <v>1148</v>
      </c>
      <c r="M56" s="36" t="s">
        <v>1882</v>
      </c>
      <c r="N56" s="36" t="s">
        <v>2023</v>
      </c>
      <c r="O56" s="32" t="s">
        <v>1978</v>
      </c>
    </row>
    <row r="57" spans="1:15" s="1" customFormat="1" ht="16.5" customHeight="1" x14ac:dyDescent="0.3">
      <c r="A57" s="571"/>
      <c r="B57" s="561"/>
      <c r="C57" s="563"/>
      <c r="D57" s="564"/>
      <c r="E57" s="592"/>
      <c r="F57" s="564"/>
      <c r="G57" s="592"/>
      <c r="H57" s="564"/>
      <c r="I57" s="22" t="s">
        <v>1157</v>
      </c>
      <c r="J57" s="18" t="s">
        <v>631</v>
      </c>
      <c r="K57" s="18" t="s">
        <v>633</v>
      </c>
      <c r="L57" s="31" t="s">
        <v>1148</v>
      </c>
      <c r="M57" s="36" t="s">
        <v>1882</v>
      </c>
      <c r="N57" s="36" t="s">
        <v>2023</v>
      </c>
      <c r="O57" s="32" t="s">
        <v>1978</v>
      </c>
    </row>
    <row r="58" spans="1:15" s="1" customFormat="1" ht="16.5" customHeight="1" x14ac:dyDescent="0.3">
      <c r="A58" s="571"/>
      <c r="B58" s="561"/>
      <c r="C58" s="563"/>
      <c r="D58" s="564"/>
      <c r="E58" s="592"/>
      <c r="F58" s="564"/>
      <c r="G58" s="592"/>
      <c r="H58" s="564"/>
      <c r="I58" s="22" t="s">
        <v>1157</v>
      </c>
      <c r="J58" s="18" t="s">
        <v>631</v>
      </c>
      <c r="K58" s="18" t="s">
        <v>634</v>
      </c>
      <c r="L58" s="31" t="s">
        <v>1148</v>
      </c>
      <c r="M58" s="36" t="s">
        <v>1882</v>
      </c>
      <c r="N58" s="36" t="s">
        <v>2023</v>
      </c>
      <c r="O58" s="32" t="s">
        <v>1978</v>
      </c>
    </row>
    <row r="59" spans="1:15" s="1" customFormat="1" ht="16.5" customHeight="1" x14ac:dyDescent="0.3">
      <c r="A59" s="571"/>
      <c r="B59" s="561"/>
      <c r="C59" s="563"/>
      <c r="D59" s="564"/>
      <c r="E59" s="592"/>
      <c r="F59" s="564"/>
      <c r="G59" s="592"/>
      <c r="H59" s="564"/>
      <c r="I59" s="22" t="s">
        <v>1157</v>
      </c>
      <c r="J59" s="18" t="s">
        <v>631</v>
      </c>
      <c r="K59" s="19" t="s">
        <v>1797</v>
      </c>
      <c r="L59" s="31" t="s">
        <v>1148</v>
      </c>
      <c r="M59" s="36" t="s">
        <v>1882</v>
      </c>
      <c r="N59" s="36" t="s">
        <v>2023</v>
      </c>
      <c r="O59" s="32" t="s">
        <v>1978</v>
      </c>
    </row>
    <row r="60" spans="1:15" s="1" customFormat="1" ht="16.5" customHeight="1" x14ac:dyDescent="0.3">
      <c r="A60" s="571"/>
      <c r="B60" s="561"/>
      <c r="C60" s="563"/>
      <c r="D60" s="564"/>
      <c r="E60" s="592"/>
      <c r="F60" s="564"/>
      <c r="G60" s="592"/>
      <c r="H60" s="564"/>
      <c r="I60" s="22" t="s">
        <v>1157</v>
      </c>
      <c r="J60" s="18" t="s">
        <v>631</v>
      </c>
      <c r="K60" s="18" t="s">
        <v>635</v>
      </c>
      <c r="L60" s="31" t="s">
        <v>1148</v>
      </c>
      <c r="M60" s="36" t="s">
        <v>1882</v>
      </c>
      <c r="N60" s="36" t="s">
        <v>2023</v>
      </c>
      <c r="O60" s="32" t="s">
        <v>1978</v>
      </c>
    </row>
    <row r="61" spans="1:15" s="1" customFormat="1" ht="16.5" customHeight="1" x14ac:dyDescent="0.3">
      <c r="A61" s="571"/>
      <c r="B61" s="561"/>
      <c r="C61" s="563"/>
      <c r="D61" s="564"/>
      <c r="E61" s="592"/>
      <c r="F61" s="564"/>
      <c r="G61" s="592"/>
      <c r="H61" s="564"/>
      <c r="I61" s="22" t="s">
        <v>1157</v>
      </c>
      <c r="J61" s="18" t="s">
        <v>631</v>
      </c>
      <c r="K61" s="18" t="s">
        <v>636</v>
      </c>
      <c r="L61" s="31" t="s">
        <v>1148</v>
      </c>
      <c r="M61" s="36" t="s">
        <v>1882</v>
      </c>
      <c r="N61" s="36" t="s">
        <v>2023</v>
      </c>
      <c r="O61" s="32" t="s">
        <v>1978</v>
      </c>
    </row>
    <row r="62" spans="1:15" s="1" customFormat="1" ht="16.5" customHeight="1" x14ac:dyDescent="0.3">
      <c r="A62" s="571"/>
      <c r="B62" s="561"/>
      <c r="C62" s="563"/>
      <c r="D62" s="564"/>
      <c r="E62" s="592"/>
      <c r="F62" s="564"/>
      <c r="G62" s="592"/>
      <c r="H62" s="564"/>
      <c r="I62" s="22" t="s">
        <v>1157</v>
      </c>
      <c r="J62" s="18" t="s">
        <v>631</v>
      </c>
      <c r="K62" s="18" t="s">
        <v>637</v>
      </c>
      <c r="L62" s="31" t="s">
        <v>1148</v>
      </c>
      <c r="M62" s="36" t="s">
        <v>1882</v>
      </c>
      <c r="N62" s="36" t="s">
        <v>2023</v>
      </c>
      <c r="O62" s="32" t="s">
        <v>1978</v>
      </c>
    </row>
    <row r="63" spans="1:15" s="1" customFormat="1" ht="16.5" customHeight="1" x14ac:dyDescent="0.3">
      <c r="A63" s="571"/>
      <c r="B63" s="561"/>
      <c r="C63" s="563"/>
      <c r="D63" s="564"/>
      <c r="E63" s="592"/>
      <c r="F63" s="564"/>
      <c r="G63" s="592"/>
      <c r="H63" s="564"/>
      <c r="I63" s="22" t="s">
        <v>1157</v>
      </c>
      <c r="J63" s="18" t="s">
        <v>631</v>
      </c>
      <c r="K63" s="18" t="s">
        <v>638</v>
      </c>
      <c r="L63" s="31" t="s">
        <v>1148</v>
      </c>
      <c r="M63" s="36" t="s">
        <v>1882</v>
      </c>
      <c r="N63" s="36" t="s">
        <v>2023</v>
      </c>
      <c r="O63" s="32" t="s">
        <v>1978</v>
      </c>
    </row>
    <row r="64" spans="1:15" s="1" customFormat="1" ht="16.5" customHeight="1" x14ac:dyDescent="0.3">
      <c r="A64" s="571"/>
      <c r="B64" s="561"/>
      <c r="C64" s="563"/>
      <c r="D64" s="564"/>
      <c r="E64" s="592"/>
      <c r="F64" s="564"/>
      <c r="G64" s="592"/>
      <c r="H64" s="564"/>
      <c r="I64" s="22" t="s">
        <v>1157</v>
      </c>
      <c r="J64" s="18" t="s">
        <v>631</v>
      </c>
      <c r="K64" s="18" t="s">
        <v>639</v>
      </c>
      <c r="L64" s="31" t="s">
        <v>1148</v>
      </c>
      <c r="M64" s="36" t="s">
        <v>1882</v>
      </c>
      <c r="N64" s="36" t="s">
        <v>2023</v>
      </c>
      <c r="O64" s="32" t="s">
        <v>1978</v>
      </c>
    </row>
    <row r="65" spans="1:15" s="1" customFormat="1" ht="16.5" customHeight="1" x14ac:dyDescent="0.3">
      <c r="A65" s="571"/>
      <c r="B65" s="561"/>
      <c r="C65" s="563"/>
      <c r="D65" s="564"/>
      <c r="E65" s="592"/>
      <c r="F65" s="564"/>
      <c r="G65" s="592"/>
      <c r="H65" s="564"/>
      <c r="I65" s="22" t="s">
        <v>1157</v>
      </c>
      <c r="J65" s="18" t="s">
        <v>631</v>
      </c>
      <c r="K65" s="19" t="s">
        <v>1800</v>
      </c>
      <c r="L65" s="31" t="s">
        <v>1148</v>
      </c>
      <c r="M65" s="36" t="s">
        <v>1882</v>
      </c>
      <c r="N65" s="36" t="s">
        <v>2023</v>
      </c>
      <c r="O65" s="32" t="s">
        <v>1978</v>
      </c>
    </row>
    <row r="66" spans="1:15" s="1" customFormat="1" ht="16.5" customHeight="1" x14ac:dyDescent="0.3">
      <c r="A66" s="571"/>
      <c r="B66" s="561"/>
      <c r="C66" s="563"/>
      <c r="D66" s="564"/>
      <c r="E66" s="592"/>
      <c r="F66" s="564"/>
      <c r="G66" s="592"/>
      <c r="H66" s="564"/>
      <c r="I66" s="22" t="s">
        <v>1157</v>
      </c>
      <c r="J66" s="18" t="s">
        <v>631</v>
      </c>
      <c r="K66" s="18" t="s">
        <v>640</v>
      </c>
      <c r="L66" s="31" t="s">
        <v>1148</v>
      </c>
      <c r="M66" s="36" t="s">
        <v>1882</v>
      </c>
      <c r="N66" s="36" t="s">
        <v>2023</v>
      </c>
      <c r="O66" s="32" t="s">
        <v>1978</v>
      </c>
    </row>
    <row r="67" spans="1:15" s="1" customFormat="1" ht="16.5" customHeight="1" x14ac:dyDescent="0.3">
      <c r="A67" s="571"/>
      <c r="B67" s="561"/>
      <c r="C67" s="563"/>
      <c r="D67" s="564"/>
      <c r="E67" s="592"/>
      <c r="F67" s="564"/>
      <c r="G67" s="592"/>
      <c r="H67" s="564"/>
      <c r="I67" s="22" t="s">
        <v>1157</v>
      </c>
      <c r="J67" s="18" t="s">
        <v>631</v>
      </c>
      <c r="K67" s="18" t="s">
        <v>641</v>
      </c>
      <c r="L67" s="31" t="s">
        <v>1148</v>
      </c>
      <c r="M67" s="36" t="s">
        <v>1882</v>
      </c>
      <c r="N67" s="36" t="s">
        <v>2023</v>
      </c>
      <c r="O67" s="32" t="s">
        <v>1978</v>
      </c>
    </row>
    <row r="68" spans="1:15" s="1" customFormat="1" ht="16.5" customHeight="1" x14ac:dyDescent="0.3">
      <c r="A68" s="571"/>
      <c r="B68" s="561"/>
      <c r="C68" s="563"/>
      <c r="D68" s="564"/>
      <c r="E68" s="592"/>
      <c r="F68" s="564"/>
      <c r="G68" s="592"/>
      <c r="H68" s="564"/>
      <c r="I68" s="22" t="s">
        <v>1157</v>
      </c>
      <c r="J68" s="18" t="s">
        <v>631</v>
      </c>
      <c r="K68" s="18" t="s">
        <v>642</v>
      </c>
      <c r="L68" s="31" t="s">
        <v>1148</v>
      </c>
      <c r="M68" s="36" t="s">
        <v>1882</v>
      </c>
      <c r="N68" s="36" t="s">
        <v>2023</v>
      </c>
      <c r="O68" s="32" t="s">
        <v>1978</v>
      </c>
    </row>
    <row r="69" spans="1:15" s="1" customFormat="1" ht="16.5" customHeight="1" x14ac:dyDescent="0.3">
      <c r="A69" s="571"/>
      <c r="B69" s="561"/>
      <c r="C69" s="563"/>
      <c r="D69" s="564"/>
      <c r="E69" s="592"/>
      <c r="F69" s="564"/>
      <c r="G69" s="592"/>
      <c r="H69" s="564"/>
      <c r="I69" s="22" t="s">
        <v>1157</v>
      </c>
      <c r="J69" s="18" t="s">
        <v>631</v>
      </c>
      <c r="K69" s="18" t="s">
        <v>643</v>
      </c>
      <c r="L69" s="31" t="s">
        <v>1148</v>
      </c>
      <c r="M69" s="36" t="s">
        <v>1882</v>
      </c>
      <c r="N69" s="36" t="s">
        <v>2023</v>
      </c>
      <c r="O69" s="32" t="s">
        <v>1978</v>
      </c>
    </row>
    <row r="70" spans="1:15" s="1" customFormat="1" ht="16.5" customHeight="1" x14ac:dyDescent="0.3">
      <c r="A70" s="571"/>
      <c r="B70" s="561"/>
      <c r="C70" s="563"/>
      <c r="D70" s="564"/>
      <c r="E70" s="592"/>
      <c r="F70" s="564"/>
      <c r="G70" s="592"/>
      <c r="H70" s="564"/>
      <c r="I70" s="22" t="s">
        <v>1157</v>
      </c>
      <c r="J70" s="18" t="s">
        <v>631</v>
      </c>
      <c r="K70" s="18" t="s">
        <v>644</v>
      </c>
      <c r="L70" s="31" t="s">
        <v>1148</v>
      </c>
      <c r="M70" s="36" t="s">
        <v>1882</v>
      </c>
      <c r="N70" s="36" t="s">
        <v>2023</v>
      </c>
      <c r="O70" s="32" t="s">
        <v>1978</v>
      </c>
    </row>
    <row r="71" spans="1:15" s="1" customFormat="1" ht="16.5" customHeight="1" x14ac:dyDescent="0.3">
      <c r="A71" s="572"/>
      <c r="B71" s="570"/>
      <c r="C71" s="563"/>
      <c r="D71" s="564"/>
      <c r="E71" s="592"/>
      <c r="F71" s="564"/>
      <c r="G71" s="592"/>
      <c r="H71" s="564"/>
      <c r="I71" s="22" t="s">
        <v>1157</v>
      </c>
      <c r="J71" s="18" t="s">
        <v>631</v>
      </c>
      <c r="K71" s="19" t="s">
        <v>1868</v>
      </c>
      <c r="L71" s="31" t="s">
        <v>1148</v>
      </c>
      <c r="M71" s="36" t="s">
        <v>1882</v>
      </c>
      <c r="N71" s="36" t="s">
        <v>2023</v>
      </c>
      <c r="O71" s="32" t="s">
        <v>1978</v>
      </c>
    </row>
    <row r="72" spans="1:15" s="1" customFormat="1" ht="13.5" customHeight="1" x14ac:dyDescent="0.3">
      <c r="A72" s="567" t="s">
        <v>1967</v>
      </c>
      <c r="B72" s="560" t="s">
        <v>1966</v>
      </c>
      <c r="C72" s="573" t="s">
        <v>645</v>
      </c>
      <c r="D72" s="564" t="s">
        <v>1957</v>
      </c>
      <c r="E72" s="606" t="s">
        <v>646</v>
      </c>
      <c r="F72" s="564" t="s">
        <v>647</v>
      </c>
      <c r="G72" s="46" t="s">
        <v>648</v>
      </c>
      <c r="H72" s="42" t="s">
        <v>649</v>
      </c>
      <c r="I72" s="25" t="s">
        <v>1180</v>
      </c>
      <c r="J72" s="44" t="s">
        <v>649</v>
      </c>
      <c r="K72" s="44"/>
      <c r="L72" s="31" t="s">
        <v>1149</v>
      </c>
      <c r="M72" s="36" t="s">
        <v>1883</v>
      </c>
      <c r="N72" s="36" t="s">
        <v>2025</v>
      </c>
      <c r="O72" s="32" t="s">
        <v>1979</v>
      </c>
    </row>
    <row r="73" spans="1:15" s="1" customFormat="1" ht="16.5" customHeight="1" x14ac:dyDescent="0.3">
      <c r="A73" s="568"/>
      <c r="B73" s="561"/>
      <c r="C73" s="573"/>
      <c r="D73" s="564"/>
      <c r="E73" s="606"/>
      <c r="F73" s="564"/>
      <c r="G73" s="606" t="s">
        <v>650</v>
      </c>
      <c r="H73" s="564" t="s">
        <v>651</v>
      </c>
      <c r="I73" s="25" t="s">
        <v>1181</v>
      </c>
      <c r="J73" s="44" t="s">
        <v>25</v>
      </c>
      <c r="K73" s="44" t="s">
        <v>26</v>
      </c>
      <c r="L73" s="31" t="s">
        <v>1149</v>
      </c>
      <c r="M73" s="36" t="s">
        <v>1883</v>
      </c>
      <c r="N73" s="36" t="s">
        <v>2025</v>
      </c>
      <c r="O73" s="32" t="s">
        <v>1979</v>
      </c>
    </row>
    <row r="74" spans="1:15" s="1" customFormat="1" ht="16.5" customHeight="1" x14ac:dyDescent="0.3">
      <c r="A74" s="568"/>
      <c r="B74" s="561"/>
      <c r="C74" s="573"/>
      <c r="D74" s="564"/>
      <c r="E74" s="606"/>
      <c r="F74" s="564"/>
      <c r="G74" s="606"/>
      <c r="H74" s="564"/>
      <c r="I74" s="25" t="s">
        <v>1182</v>
      </c>
      <c r="J74" s="44" t="s">
        <v>27</v>
      </c>
      <c r="K74" s="50" t="s">
        <v>1801</v>
      </c>
      <c r="L74" s="31" t="s">
        <v>1149</v>
      </c>
      <c r="M74" s="36" t="s">
        <v>1883</v>
      </c>
      <c r="N74" s="36" t="s">
        <v>2025</v>
      </c>
      <c r="O74" s="32" t="s">
        <v>1979</v>
      </c>
    </row>
    <row r="75" spans="1:15" s="1" customFormat="1" ht="16.5" customHeight="1" x14ac:dyDescent="0.3">
      <c r="A75" s="568"/>
      <c r="B75" s="561"/>
      <c r="C75" s="573"/>
      <c r="D75" s="564"/>
      <c r="E75" s="606" t="s">
        <v>652</v>
      </c>
      <c r="F75" s="564" t="s">
        <v>653</v>
      </c>
      <c r="G75" s="606" t="s">
        <v>654</v>
      </c>
      <c r="H75" s="564" t="s">
        <v>655</v>
      </c>
      <c r="I75" s="25" t="s">
        <v>1185</v>
      </c>
      <c r="J75" s="44" t="s">
        <v>30</v>
      </c>
      <c r="K75" s="44"/>
      <c r="L75" s="31" t="s">
        <v>1149</v>
      </c>
      <c r="M75" s="36" t="s">
        <v>1883</v>
      </c>
      <c r="N75" s="36" t="s">
        <v>2025</v>
      </c>
      <c r="O75" s="32" t="s">
        <v>1979</v>
      </c>
    </row>
    <row r="76" spans="1:15" s="1" customFormat="1" ht="16.5" customHeight="1" x14ac:dyDescent="0.3">
      <c r="A76" s="568"/>
      <c r="B76" s="561"/>
      <c r="C76" s="573"/>
      <c r="D76" s="564"/>
      <c r="E76" s="606"/>
      <c r="F76" s="564"/>
      <c r="G76" s="606"/>
      <c r="H76" s="564"/>
      <c r="I76" s="25" t="s">
        <v>1187</v>
      </c>
      <c r="J76" s="44" t="s">
        <v>32</v>
      </c>
      <c r="K76" s="44"/>
      <c r="L76" s="31" t="s">
        <v>1149</v>
      </c>
      <c r="M76" s="36" t="s">
        <v>1883</v>
      </c>
      <c r="N76" s="36" t="s">
        <v>2025</v>
      </c>
      <c r="O76" s="32" t="s">
        <v>1979</v>
      </c>
    </row>
    <row r="77" spans="1:15" s="1" customFormat="1" ht="16.5" customHeight="1" x14ac:dyDescent="0.3">
      <c r="A77" s="568"/>
      <c r="B77" s="561"/>
      <c r="C77" s="573"/>
      <c r="D77" s="564"/>
      <c r="E77" s="606"/>
      <c r="F77" s="564"/>
      <c r="G77" s="606"/>
      <c r="H77" s="564"/>
      <c r="I77" s="25" t="s">
        <v>1186</v>
      </c>
      <c r="J77" s="44" t="s">
        <v>31</v>
      </c>
      <c r="K77" s="44"/>
      <c r="L77" s="31" t="s">
        <v>1149</v>
      </c>
      <c r="M77" s="36" t="s">
        <v>1883</v>
      </c>
      <c r="N77" s="36" t="s">
        <v>2025</v>
      </c>
      <c r="O77" s="32" t="s">
        <v>1979</v>
      </c>
    </row>
    <row r="78" spans="1:15" s="1" customFormat="1" ht="16.5" customHeight="1" x14ac:dyDescent="0.3">
      <c r="A78" s="568"/>
      <c r="B78" s="561"/>
      <c r="C78" s="573"/>
      <c r="D78" s="564"/>
      <c r="E78" s="606"/>
      <c r="F78" s="564"/>
      <c r="G78" s="606"/>
      <c r="H78" s="564"/>
      <c r="I78" s="25" t="s">
        <v>1184</v>
      </c>
      <c r="J78" s="50" t="s">
        <v>1802</v>
      </c>
      <c r="K78" s="44" t="s">
        <v>34</v>
      </c>
      <c r="L78" s="31" t="s">
        <v>1149</v>
      </c>
      <c r="M78" s="36" t="s">
        <v>1883</v>
      </c>
      <c r="N78" s="36" t="s">
        <v>2025</v>
      </c>
      <c r="O78" s="32" t="s">
        <v>1979</v>
      </c>
    </row>
    <row r="79" spans="1:15" s="1" customFormat="1" ht="16.5" customHeight="1" x14ac:dyDescent="0.3">
      <c r="A79" s="568"/>
      <c r="B79" s="561"/>
      <c r="C79" s="573"/>
      <c r="D79" s="564"/>
      <c r="E79" s="606"/>
      <c r="F79" s="564"/>
      <c r="G79" s="606"/>
      <c r="H79" s="564"/>
      <c r="I79" s="25" t="s">
        <v>1184</v>
      </c>
      <c r="J79" s="44" t="s">
        <v>28</v>
      </c>
      <c r="K79" s="44" t="s">
        <v>29</v>
      </c>
      <c r="L79" s="31" t="s">
        <v>1149</v>
      </c>
      <c r="M79" s="36" t="s">
        <v>1883</v>
      </c>
      <c r="N79" s="36" t="s">
        <v>2025</v>
      </c>
      <c r="O79" s="32" t="s">
        <v>1979</v>
      </c>
    </row>
    <row r="80" spans="1:15" s="1" customFormat="1" ht="16.5" customHeight="1" x14ac:dyDescent="0.3">
      <c r="A80" s="568"/>
      <c r="B80" s="561"/>
      <c r="C80" s="573"/>
      <c r="D80" s="564"/>
      <c r="E80" s="606"/>
      <c r="F80" s="564"/>
      <c r="G80" s="46" t="s">
        <v>656</v>
      </c>
      <c r="H80" s="42" t="s">
        <v>33</v>
      </c>
      <c r="I80" s="25" t="s">
        <v>1162</v>
      </c>
      <c r="J80" s="44" t="s">
        <v>33</v>
      </c>
      <c r="K80" s="44" t="s">
        <v>21</v>
      </c>
      <c r="L80" s="31" t="s">
        <v>1149</v>
      </c>
      <c r="M80" s="36" t="s">
        <v>1883</v>
      </c>
      <c r="N80" s="36" t="s">
        <v>2025</v>
      </c>
      <c r="O80" s="32" t="s">
        <v>1979</v>
      </c>
    </row>
    <row r="81" spans="1:15" s="1" customFormat="1" ht="16.5" customHeight="1" x14ac:dyDescent="0.3">
      <c r="A81" s="568"/>
      <c r="B81" s="561"/>
      <c r="C81" s="573"/>
      <c r="D81" s="564"/>
      <c r="E81" s="606" t="s">
        <v>657</v>
      </c>
      <c r="F81" s="564" t="s">
        <v>658</v>
      </c>
      <c r="G81" s="606" t="s">
        <v>659</v>
      </c>
      <c r="H81" s="564" t="s">
        <v>658</v>
      </c>
      <c r="I81" s="25" t="s">
        <v>1190</v>
      </c>
      <c r="J81" s="44" t="s">
        <v>36</v>
      </c>
      <c r="K81" s="44" t="s">
        <v>39</v>
      </c>
      <c r="L81" s="31" t="s">
        <v>1149</v>
      </c>
      <c r="M81" s="36" t="s">
        <v>1883</v>
      </c>
      <c r="N81" s="36" t="s">
        <v>2025</v>
      </c>
      <c r="O81" s="32" t="s">
        <v>1979</v>
      </c>
    </row>
    <row r="82" spans="1:15" s="1" customFormat="1" ht="16.5" customHeight="1" x14ac:dyDescent="0.3">
      <c r="A82" s="568"/>
      <c r="B82" s="561"/>
      <c r="C82" s="573"/>
      <c r="D82" s="564"/>
      <c r="E82" s="606"/>
      <c r="F82" s="564"/>
      <c r="G82" s="606"/>
      <c r="H82" s="564"/>
      <c r="I82" s="25" t="s">
        <v>1190</v>
      </c>
      <c r="J82" s="44" t="s">
        <v>36</v>
      </c>
      <c r="K82" s="44" t="s">
        <v>37</v>
      </c>
      <c r="L82" s="31" t="s">
        <v>1149</v>
      </c>
      <c r="M82" s="36" t="s">
        <v>1883</v>
      </c>
      <c r="N82" s="36" t="s">
        <v>2025</v>
      </c>
      <c r="O82" s="32" t="s">
        <v>1979</v>
      </c>
    </row>
    <row r="83" spans="1:15" s="1" customFormat="1" ht="16.5" customHeight="1" x14ac:dyDescent="0.3">
      <c r="A83" s="568"/>
      <c r="B83" s="561"/>
      <c r="C83" s="573"/>
      <c r="D83" s="564"/>
      <c r="E83" s="606"/>
      <c r="F83" s="564"/>
      <c r="G83" s="606"/>
      <c r="H83" s="564"/>
      <c r="I83" s="25" t="s">
        <v>1189</v>
      </c>
      <c r="J83" s="50" t="s">
        <v>1803</v>
      </c>
      <c r="K83" s="44" t="s">
        <v>40</v>
      </c>
      <c r="L83" s="31" t="s">
        <v>1149</v>
      </c>
      <c r="M83" s="36" t="s">
        <v>1883</v>
      </c>
      <c r="N83" s="36" t="s">
        <v>2025</v>
      </c>
      <c r="O83" s="32" t="s">
        <v>1979</v>
      </c>
    </row>
    <row r="84" spans="1:15" s="1" customFormat="1" ht="16.5" customHeight="1" x14ac:dyDescent="0.3">
      <c r="A84" s="568"/>
      <c r="B84" s="561"/>
      <c r="C84" s="573"/>
      <c r="D84" s="564"/>
      <c r="E84" s="606"/>
      <c r="F84" s="564"/>
      <c r="G84" s="606"/>
      <c r="H84" s="564"/>
      <c r="I84" s="25" t="s">
        <v>1189</v>
      </c>
      <c r="J84" s="50" t="s">
        <v>1804</v>
      </c>
      <c r="K84" s="44" t="s">
        <v>38</v>
      </c>
      <c r="L84" s="31" t="s">
        <v>1149</v>
      </c>
      <c r="M84" s="36" t="s">
        <v>1883</v>
      </c>
      <c r="N84" s="36" t="s">
        <v>2025</v>
      </c>
      <c r="O84" s="32" t="s">
        <v>1979</v>
      </c>
    </row>
    <row r="85" spans="1:15" s="1" customFormat="1" ht="16.5" customHeight="1" x14ac:dyDescent="0.3">
      <c r="A85" s="568"/>
      <c r="B85" s="561"/>
      <c r="C85" s="573"/>
      <c r="D85" s="564"/>
      <c r="E85" s="606"/>
      <c r="F85" s="564"/>
      <c r="G85" s="606"/>
      <c r="H85" s="564"/>
      <c r="I85" s="25" t="s">
        <v>1189</v>
      </c>
      <c r="J85" s="50" t="s">
        <v>1805</v>
      </c>
      <c r="K85" s="44" t="s">
        <v>35</v>
      </c>
      <c r="L85" s="31" t="s">
        <v>1149</v>
      </c>
      <c r="M85" s="36" t="s">
        <v>1883</v>
      </c>
      <c r="N85" s="36" t="s">
        <v>2025</v>
      </c>
      <c r="O85" s="32" t="s">
        <v>1979</v>
      </c>
    </row>
    <row r="86" spans="1:15" s="1" customFormat="1" ht="16.5" customHeight="1" x14ac:dyDescent="0.3">
      <c r="A86" s="568"/>
      <c r="B86" s="561"/>
      <c r="C86" s="573"/>
      <c r="D86" s="564"/>
      <c r="E86" s="606" t="s">
        <v>660</v>
      </c>
      <c r="F86" s="564" t="s">
        <v>661</v>
      </c>
      <c r="G86" s="606" t="s">
        <v>662</v>
      </c>
      <c r="H86" s="564" t="s">
        <v>661</v>
      </c>
      <c r="I86" s="25" t="s">
        <v>1191</v>
      </c>
      <c r="J86" s="44" t="s">
        <v>41</v>
      </c>
      <c r="K86" s="44"/>
      <c r="L86" s="31" t="s">
        <v>1149</v>
      </c>
      <c r="M86" s="36" t="s">
        <v>1883</v>
      </c>
      <c r="N86" s="36" t="s">
        <v>2025</v>
      </c>
      <c r="O86" s="32" t="s">
        <v>1979</v>
      </c>
    </row>
    <row r="87" spans="1:15" s="1" customFormat="1" ht="16.5" customHeight="1" x14ac:dyDescent="0.3">
      <c r="A87" s="568"/>
      <c r="B87" s="561"/>
      <c r="C87" s="573"/>
      <c r="D87" s="564"/>
      <c r="E87" s="606"/>
      <c r="F87" s="564"/>
      <c r="G87" s="606"/>
      <c r="H87" s="564"/>
      <c r="I87" s="25" t="s">
        <v>1192</v>
      </c>
      <c r="J87" s="44" t="s">
        <v>42</v>
      </c>
      <c r="K87" s="44"/>
      <c r="L87" s="31" t="s">
        <v>1149</v>
      </c>
      <c r="M87" s="36" t="s">
        <v>1883</v>
      </c>
      <c r="N87" s="36" t="s">
        <v>2025</v>
      </c>
      <c r="O87" s="32" t="s">
        <v>1979</v>
      </c>
    </row>
    <row r="88" spans="1:15" s="1" customFormat="1" ht="16.5" customHeight="1" x14ac:dyDescent="0.3">
      <c r="A88" s="568"/>
      <c r="B88" s="561"/>
      <c r="C88" s="573"/>
      <c r="D88" s="564"/>
      <c r="E88" s="606"/>
      <c r="F88" s="564"/>
      <c r="G88" s="606"/>
      <c r="H88" s="564"/>
      <c r="I88" s="25" t="s">
        <v>1193</v>
      </c>
      <c r="J88" s="44" t="s">
        <v>43</v>
      </c>
      <c r="K88" s="44"/>
      <c r="L88" s="31" t="s">
        <v>1149</v>
      </c>
      <c r="M88" s="36" t="s">
        <v>1883</v>
      </c>
      <c r="N88" s="36" t="s">
        <v>2025</v>
      </c>
      <c r="O88" s="32" t="s">
        <v>1979</v>
      </c>
    </row>
    <row r="89" spans="1:15" s="1" customFormat="1" ht="16.5" customHeight="1" x14ac:dyDescent="0.3">
      <c r="A89" s="568"/>
      <c r="B89" s="561"/>
      <c r="C89" s="573"/>
      <c r="D89" s="564"/>
      <c r="E89" s="606" t="s">
        <v>663</v>
      </c>
      <c r="F89" s="564" t="s">
        <v>547</v>
      </c>
      <c r="G89" s="606" t="s">
        <v>664</v>
      </c>
      <c r="H89" s="564" t="s">
        <v>547</v>
      </c>
      <c r="I89" s="25" t="s">
        <v>1194</v>
      </c>
      <c r="J89" s="50" t="s">
        <v>1806</v>
      </c>
      <c r="K89" s="44"/>
      <c r="L89" s="31" t="s">
        <v>1149</v>
      </c>
      <c r="M89" s="36" t="s">
        <v>1883</v>
      </c>
      <c r="N89" s="36" t="s">
        <v>2025</v>
      </c>
      <c r="O89" s="32" t="s">
        <v>1979</v>
      </c>
    </row>
    <row r="90" spans="1:15" s="1" customFormat="1" ht="16.5" customHeight="1" x14ac:dyDescent="0.3">
      <c r="A90" s="568"/>
      <c r="B90" s="561"/>
      <c r="C90" s="573"/>
      <c r="D90" s="564"/>
      <c r="E90" s="606"/>
      <c r="F90" s="564"/>
      <c r="G90" s="606"/>
      <c r="H90" s="564"/>
      <c r="I90" s="25" t="s">
        <v>1195</v>
      </c>
      <c r="J90" s="50" t="s">
        <v>1807</v>
      </c>
      <c r="K90" s="44"/>
      <c r="L90" s="31" t="s">
        <v>1149</v>
      </c>
      <c r="M90" s="36" t="s">
        <v>1883</v>
      </c>
      <c r="N90" s="36" t="s">
        <v>2025</v>
      </c>
      <c r="O90" s="32" t="s">
        <v>1979</v>
      </c>
    </row>
    <row r="91" spans="1:15" s="1" customFormat="1" ht="16.5" customHeight="1" x14ac:dyDescent="0.3">
      <c r="A91" s="568"/>
      <c r="B91" s="561"/>
      <c r="C91" s="573"/>
      <c r="D91" s="564"/>
      <c r="E91" s="606" t="s">
        <v>665</v>
      </c>
      <c r="F91" s="564" t="s">
        <v>666</v>
      </c>
      <c r="G91" s="606" t="s">
        <v>667</v>
      </c>
      <c r="H91" s="564" t="s">
        <v>668</v>
      </c>
      <c r="I91" s="25" t="s">
        <v>1196</v>
      </c>
      <c r="J91" s="44" t="s">
        <v>44</v>
      </c>
      <c r="K91" s="44"/>
      <c r="L91" s="31" t="s">
        <v>1149</v>
      </c>
      <c r="M91" s="36" t="s">
        <v>1883</v>
      </c>
      <c r="N91" s="36" t="s">
        <v>2025</v>
      </c>
      <c r="O91" s="32" t="s">
        <v>1979</v>
      </c>
    </row>
    <row r="92" spans="1:15" s="1" customFormat="1" ht="16.5" customHeight="1" x14ac:dyDescent="0.3">
      <c r="A92" s="568"/>
      <c r="B92" s="561"/>
      <c r="C92" s="573"/>
      <c r="D92" s="564"/>
      <c r="E92" s="606"/>
      <c r="F92" s="564"/>
      <c r="G92" s="606"/>
      <c r="H92" s="564"/>
      <c r="I92" s="25" t="s">
        <v>1197</v>
      </c>
      <c r="J92" s="44" t="s">
        <v>45</v>
      </c>
      <c r="K92" s="44"/>
      <c r="L92" s="31" t="s">
        <v>1149</v>
      </c>
      <c r="M92" s="36" t="s">
        <v>1883</v>
      </c>
      <c r="N92" s="36" t="s">
        <v>2025</v>
      </c>
      <c r="O92" s="32" t="s">
        <v>1979</v>
      </c>
    </row>
    <row r="93" spans="1:15" s="1" customFormat="1" ht="16.5" customHeight="1" x14ac:dyDescent="0.3">
      <c r="A93" s="568"/>
      <c r="B93" s="561"/>
      <c r="C93" s="573"/>
      <c r="D93" s="564"/>
      <c r="E93" s="606"/>
      <c r="F93" s="564"/>
      <c r="G93" s="606"/>
      <c r="H93" s="564"/>
      <c r="I93" s="25" t="s">
        <v>1199</v>
      </c>
      <c r="J93" s="44" t="s">
        <v>1198</v>
      </c>
      <c r="K93" s="44"/>
      <c r="L93" s="31" t="s">
        <v>1149</v>
      </c>
      <c r="M93" s="36" t="s">
        <v>1883</v>
      </c>
      <c r="N93" s="36" t="s">
        <v>2025</v>
      </c>
      <c r="O93" s="32" t="s">
        <v>1979</v>
      </c>
    </row>
    <row r="94" spans="1:15" s="1" customFormat="1" ht="16.5" customHeight="1" x14ac:dyDescent="0.3">
      <c r="A94" s="568"/>
      <c r="B94" s="561"/>
      <c r="C94" s="573"/>
      <c r="D94" s="564"/>
      <c r="E94" s="606"/>
      <c r="F94" s="564"/>
      <c r="G94" s="606"/>
      <c r="H94" s="564"/>
      <c r="I94" s="25" t="s">
        <v>1200</v>
      </c>
      <c r="J94" s="44" t="s">
        <v>46</v>
      </c>
      <c r="K94" s="44"/>
      <c r="L94" s="31" t="s">
        <v>1149</v>
      </c>
      <c r="M94" s="36" t="s">
        <v>1883</v>
      </c>
      <c r="N94" s="36" t="s">
        <v>2025</v>
      </c>
      <c r="O94" s="32" t="s">
        <v>1979</v>
      </c>
    </row>
    <row r="95" spans="1:15" s="1" customFormat="1" ht="16.5" customHeight="1" x14ac:dyDescent="0.3">
      <c r="A95" s="568"/>
      <c r="B95" s="561"/>
      <c r="C95" s="573"/>
      <c r="D95" s="564"/>
      <c r="E95" s="606"/>
      <c r="F95" s="564"/>
      <c r="G95" s="606"/>
      <c r="H95" s="564"/>
      <c r="I95" s="25" t="s">
        <v>1201</v>
      </c>
      <c r="J95" s="44" t="s">
        <v>47</v>
      </c>
      <c r="K95" s="44" t="s">
        <v>48</v>
      </c>
      <c r="L95" s="31" t="s">
        <v>1149</v>
      </c>
      <c r="M95" s="36" t="s">
        <v>1883</v>
      </c>
      <c r="N95" s="36" t="s">
        <v>2025</v>
      </c>
      <c r="O95" s="32" t="s">
        <v>1979</v>
      </c>
    </row>
    <row r="96" spans="1:15" s="1" customFormat="1" ht="16.5" customHeight="1" x14ac:dyDescent="0.3">
      <c r="A96" s="568"/>
      <c r="B96" s="561"/>
      <c r="C96" s="573"/>
      <c r="D96" s="564"/>
      <c r="E96" s="606"/>
      <c r="F96" s="564"/>
      <c r="G96" s="46" t="s">
        <v>669</v>
      </c>
      <c r="H96" s="42" t="s">
        <v>1958</v>
      </c>
      <c r="I96" s="25" t="s">
        <v>1201</v>
      </c>
      <c r="J96" s="44" t="s">
        <v>47</v>
      </c>
      <c r="K96" s="44" t="s">
        <v>49</v>
      </c>
      <c r="L96" s="31" t="s">
        <v>1149</v>
      </c>
      <c r="M96" s="36" t="s">
        <v>1883</v>
      </c>
      <c r="N96" s="36" t="s">
        <v>2025</v>
      </c>
      <c r="O96" s="32" t="s">
        <v>1979</v>
      </c>
    </row>
    <row r="97" spans="1:15" s="1" customFormat="1" ht="16.5" customHeight="1" x14ac:dyDescent="0.3">
      <c r="A97" s="568"/>
      <c r="B97" s="561"/>
      <c r="C97" s="573"/>
      <c r="D97" s="564"/>
      <c r="E97" s="606" t="s">
        <v>670</v>
      </c>
      <c r="F97" s="564" t="s">
        <v>671</v>
      </c>
      <c r="G97" s="606" t="s">
        <v>672</v>
      </c>
      <c r="H97" s="564" t="s">
        <v>548</v>
      </c>
      <c r="I97" s="25" t="s">
        <v>1206</v>
      </c>
      <c r="J97" s="44" t="s">
        <v>1205</v>
      </c>
      <c r="K97" s="44"/>
      <c r="L97" s="31" t="s">
        <v>1149</v>
      </c>
      <c r="M97" s="36" t="s">
        <v>1883</v>
      </c>
      <c r="N97" s="36" t="s">
        <v>2025</v>
      </c>
      <c r="O97" s="32" t="s">
        <v>1979</v>
      </c>
    </row>
    <row r="98" spans="1:15" s="1" customFormat="1" ht="16.5" customHeight="1" x14ac:dyDescent="0.3">
      <c r="A98" s="568"/>
      <c r="B98" s="561"/>
      <c r="C98" s="573"/>
      <c r="D98" s="564"/>
      <c r="E98" s="606"/>
      <c r="F98" s="564"/>
      <c r="G98" s="606"/>
      <c r="H98" s="564"/>
      <c r="I98" s="25" t="s">
        <v>1204</v>
      </c>
      <c r="J98" s="44" t="s">
        <v>1203</v>
      </c>
      <c r="K98" s="44"/>
      <c r="L98" s="31" t="s">
        <v>1149</v>
      </c>
      <c r="M98" s="36" t="s">
        <v>1883</v>
      </c>
      <c r="N98" s="36" t="s">
        <v>2025</v>
      </c>
      <c r="O98" s="32" t="s">
        <v>1979</v>
      </c>
    </row>
    <row r="99" spans="1:15" s="1" customFormat="1" ht="16.5" customHeight="1" x14ac:dyDescent="0.3">
      <c r="A99" s="568"/>
      <c r="B99" s="561"/>
      <c r="C99" s="573"/>
      <c r="D99" s="564"/>
      <c r="E99" s="606"/>
      <c r="F99" s="564"/>
      <c r="G99" s="606"/>
      <c r="H99" s="564"/>
      <c r="I99" s="25" t="s">
        <v>1207</v>
      </c>
      <c r="J99" s="44" t="s">
        <v>1208</v>
      </c>
      <c r="K99" s="44" t="s">
        <v>51</v>
      </c>
      <c r="L99" s="31" t="s">
        <v>1149</v>
      </c>
      <c r="M99" s="36" t="s">
        <v>1883</v>
      </c>
      <c r="N99" s="36" t="s">
        <v>2025</v>
      </c>
      <c r="O99" s="32" t="s">
        <v>1979</v>
      </c>
    </row>
    <row r="100" spans="1:15" s="1" customFormat="1" ht="16.5" customHeight="1" x14ac:dyDescent="0.3">
      <c r="A100" s="568"/>
      <c r="B100" s="561"/>
      <c r="C100" s="573"/>
      <c r="D100" s="564"/>
      <c r="E100" s="606"/>
      <c r="F100" s="564"/>
      <c r="G100" s="606"/>
      <c r="H100" s="564"/>
      <c r="I100" s="25" t="s">
        <v>1207</v>
      </c>
      <c r="J100" s="44" t="s">
        <v>1208</v>
      </c>
      <c r="K100" s="44" t="s">
        <v>53</v>
      </c>
      <c r="L100" s="31" t="s">
        <v>1149</v>
      </c>
      <c r="M100" s="36" t="s">
        <v>1883</v>
      </c>
      <c r="N100" s="36" t="s">
        <v>2025</v>
      </c>
      <c r="O100" s="32" t="s">
        <v>1979</v>
      </c>
    </row>
    <row r="101" spans="1:15" s="1" customFormat="1" ht="16.5" customHeight="1" x14ac:dyDescent="0.3">
      <c r="A101" s="568"/>
      <c r="B101" s="561"/>
      <c r="C101" s="573"/>
      <c r="D101" s="564"/>
      <c r="E101" s="606"/>
      <c r="F101" s="564"/>
      <c r="G101" s="46" t="s">
        <v>673</v>
      </c>
      <c r="H101" s="42" t="s">
        <v>52</v>
      </c>
      <c r="I101" s="25" t="s">
        <v>1209</v>
      </c>
      <c r="J101" s="44" t="s">
        <v>52</v>
      </c>
      <c r="K101" s="44"/>
      <c r="L101" s="31" t="s">
        <v>1149</v>
      </c>
      <c r="M101" s="36" t="s">
        <v>1883</v>
      </c>
      <c r="N101" s="36" t="s">
        <v>2025</v>
      </c>
      <c r="O101" s="32" t="s">
        <v>1979</v>
      </c>
    </row>
    <row r="102" spans="1:15" s="1" customFormat="1" ht="16.5" customHeight="1" x14ac:dyDescent="0.3">
      <c r="A102" s="568"/>
      <c r="B102" s="561"/>
      <c r="C102" s="573"/>
      <c r="D102" s="564"/>
      <c r="E102" s="606"/>
      <c r="F102" s="564"/>
      <c r="G102" s="46" t="s">
        <v>674</v>
      </c>
      <c r="H102" s="42" t="s">
        <v>1809</v>
      </c>
      <c r="I102" s="25" t="s">
        <v>1210</v>
      </c>
      <c r="J102" s="50" t="s">
        <v>1808</v>
      </c>
      <c r="K102" s="44" t="s">
        <v>21</v>
      </c>
      <c r="L102" s="31" t="s">
        <v>1149</v>
      </c>
      <c r="M102" s="36" t="s">
        <v>1883</v>
      </c>
      <c r="N102" s="36" t="s">
        <v>2025</v>
      </c>
      <c r="O102" s="32" t="s">
        <v>1979</v>
      </c>
    </row>
    <row r="103" spans="1:15" s="1" customFormat="1" ht="16.5" customHeight="1" x14ac:dyDescent="0.3">
      <c r="A103" s="568"/>
      <c r="B103" s="561"/>
      <c r="C103" s="573"/>
      <c r="D103" s="564"/>
      <c r="E103" s="606"/>
      <c r="F103" s="564"/>
      <c r="G103" s="606" t="s">
        <v>549</v>
      </c>
      <c r="H103" s="564" t="s">
        <v>550</v>
      </c>
      <c r="I103" s="25" t="s">
        <v>1213</v>
      </c>
      <c r="J103" s="44" t="s">
        <v>56</v>
      </c>
      <c r="K103" s="44" t="s">
        <v>21</v>
      </c>
      <c r="L103" s="31" t="s">
        <v>1149</v>
      </c>
      <c r="M103" s="36" t="s">
        <v>1883</v>
      </c>
      <c r="N103" s="36" t="s">
        <v>2025</v>
      </c>
      <c r="O103" s="32" t="s">
        <v>1979</v>
      </c>
    </row>
    <row r="104" spans="1:15" s="1" customFormat="1" ht="16.5" customHeight="1" x14ac:dyDescent="0.3">
      <c r="A104" s="568"/>
      <c r="B104" s="561"/>
      <c r="C104" s="573"/>
      <c r="D104" s="564"/>
      <c r="E104" s="606"/>
      <c r="F104" s="564"/>
      <c r="G104" s="606"/>
      <c r="H104" s="564"/>
      <c r="I104" s="25" t="s">
        <v>1211</v>
      </c>
      <c r="J104" s="44" t="s">
        <v>54</v>
      </c>
      <c r="K104" s="44"/>
      <c r="L104" s="31" t="s">
        <v>1149</v>
      </c>
      <c r="M104" s="36" t="s">
        <v>1883</v>
      </c>
      <c r="N104" s="36" t="s">
        <v>2025</v>
      </c>
      <c r="O104" s="32" t="s">
        <v>1979</v>
      </c>
    </row>
    <row r="105" spans="1:15" s="1" customFormat="1" ht="16.5" customHeight="1" x14ac:dyDescent="0.3">
      <c r="A105" s="568"/>
      <c r="B105" s="561"/>
      <c r="C105" s="573"/>
      <c r="D105" s="564"/>
      <c r="E105" s="606"/>
      <c r="F105" s="564"/>
      <c r="G105" s="606"/>
      <c r="H105" s="564"/>
      <c r="I105" s="25" t="s">
        <v>1212</v>
      </c>
      <c r="J105" s="44" t="s">
        <v>55</v>
      </c>
      <c r="K105" s="44"/>
      <c r="L105" s="31" t="s">
        <v>1149</v>
      </c>
      <c r="M105" s="36" t="s">
        <v>1883</v>
      </c>
      <c r="N105" s="36" t="s">
        <v>2025</v>
      </c>
      <c r="O105" s="32" t="s">
        <v>1979</v>
      </c>
    </row>
    <row r="106" spans="1:15" s="1" customFormat="1" ht="16.5" customHeight="1" x14ac:dyDescent="0.3">
      <c r="A106" s="568"/>
      <c r="B106" s="561"/>
      <c r="C106" s="573"/>
      <c r="D106" s="564"/>
      <c r="E106" s="606"/>
      <c r="F106" s="564"/>
      <c r="G106" s="606"/>
      <c r="H106" s="564"/>
      <c r="I106" s="25" t="s">
        <v>1214</v>
      </c>
      <c r="J106" s="44" t="s">
        <v>57</v>
      </c>
      <c r="K106" s="44" t="s">
        <v>21</v>
      </c>
      <c r="L106" s="31" t="s">
        <v>1149</v>
      </c>
      <c r="M106" s="36" t="s">
        <v>1883</v>
      </c>
      <c r="N106" s="36" t="s">
        <v>2025</v>
      </c>
      <c r="O106" s="32" t="s">
        <v>1979</v>
      </c>
    </row>
    <row r="107" spans="1:15" s="1" customFormat="1" ht="16.5" customHeight="1" x14ac:dyDescent="0.3">
      <c r="A107" s="568"/>
      <c r="B107" s="561"/>
      <c r="C107" s="573"/>
      <c r="D107" s="564"/>
      <c r="E107" s="606"/>
      <c r="F107" s="564"/>
      <c r="G107" s="606" t="s">
        <v>675</v>
      </c>
      <c r="H107" s="564" t="s">
        <v>551</v>
      </c>
      <c r="I107" s="25" t="s">
        <v>1215</v>
      </c>
      <c r="J107" s="44" t="s">
        <v>58</v>
      </c>
      <c r="K107" s="44"/>
      <c r="L107" s="31" t="s">
        <v>1149</v>
      </c>
      <c r="M107" s="36" t="s">
        <v>1883</v>
      </c>
      <c r="N107" s="36" t="s">
        <v>2025</v>
      </c>
      <c r="O107" s="32" t="s">
        <v>1979</v>
      </c>
    </row>
    <row r="108" spans="1:15" s="1" customFormat="1" ht="16.5" customHeight="1" x14ac:dyDescent="0.3">
      <c r="A108" s="568"/>
      <c r="B108" s="561"/>
      <c r="C108" s="573"/>
      <c r="D108" s="564"/>
      <c r="E108" s="606"/>
      <c r="F108" s="564"/>
      <c r="G108" s="606"/>
      <c r="H108" s="564"/>
      <c r="I108" s="25" t="s">
        <v>1216</v>
      </c>
      <c r="J108" s="44" t="s">
        <v>59</v>
      </c>
      <c r="K108" s="44"/>
      <c r="L108" s="31" t="s">
        <v>1149</v>
      </c>
      <c r="M108" s="36" t="s">
        <v>1883</v>
      </c>
      <c r="N108" s="36" t="s">
        <v>2025</v>
      </c>
      <c r="O108" s="32" t="s">
        <v>1979</v>
      </c>
    </row>
    <row r="109" spans="1:15" s="1" customFormat="1" ht="16.5" customHeight="1" x14ac:dyDescent="0.3">
      <c r="A109" s="568"/>
      <c r="B109" s="561"/>
      <c r="C109" s="573"/>
      <c r="D109" s="564"/>
      <c r="E109" s="606"/>
      <c r="F109" s="564"/>
      <c r="G109" s="606"/>
      <c r="H109" s="564"/>
      <c r="I109" s="25" t="s">
        <v>1217</v>
      </c>
      <c r="J109" s="44" t="s">
        <v>60</v>
      </c>
      <c r="K109" s="44"/>
      <c r="L109" s="31" t="s">
        <v>1149</v>
      </c>
      <c r="M109" s="36" t="s">
        <v>1883</v>
      </c>
      <c r="N109" s="36" t="s">
        <v>2025</v>
      </c>
      <c r="O109" s="32" t="s">
        <v>1979</v>
      </c>
    </row>
    <row r="110" spans="1:15" s="1" customFormat="1" ht="16.5" customHeight="1" x14ac:dyDescent="0.3">
      <c r="A110" s="568"/>
      <c r="B110" s="561"/>
      <c r="C110" s="573"/>
      <c r="D110" s="564"/>
      <c r="E110" s="606"/>
      <c r="F110" s="564"/>
      <c r="G110" s="606"/>
      <c r="H110" s="564"/>
      <c r="I110" s="25" t="s">
        <v>1218</v>
      </c>
      <c r="J110" s="44" t="s">
        <v>61</v>
      </c>
      <c r="K110" s="44"/>
      <c r="L110" s="31" t="s">
        <v>1149</v>
      </c>
      <c r="M110" s="36" t="s">
        <v>1883</v>
      </c>
      <c r="N110" s="36" t="s">
        <v>2025</v>
      </c>
      <c r="O110" s="32" t="s">
        <v>1979</v>
      </c>
    </row>
    <row r="111" spans="1:15" s="1" customFormat="1" ht="16.5" customHeight="1" x14ac:dyDescent="0.3">
      <c r="A111" s="568"/>
      <c r="B111" s="561"/>
      <c r="C111" s="573"/>
      <c r="D111" s="564"/>
      <c r="E111" s="606"/>
      <c r="F111" s="564"/>
      <c r="G111" s="606"/>
      <c r="H111" s="564"/>
      <c r="I111" s="25" t="s">
        <v>1219</v>
      </c>
      <c r="J111" s="44" t="s">
        <v>62</v>
      </c>
      <c r="K111" s="44"/>
      <c r="L111" s="31" t="s">
        <v>1149</v>
      </c>
      <c r="M111" s="36" t="s">
        <v>1883</v>
      </c>
      <c r="N111" s="36" t="s">
        <v>2025</v>
      </c>
      <c r="O111" s="32" t="s">
        <v>1979</v>
      </c>
    </row>
    <row r="112" spans="1:15" s="1" customFormat="1" ht="16.5" customHeight="1" x14ac:dyDescent="0.3">
      <c r="A112" s="568"/>
      <c r="B112" s="561"/>
      <c r="C112" s="573"/>
      <c r="D112" s="564"/>
      <c r="E112" s="606"/>
      <c r="F112" s="564"/>
      <c r="G112" s="606"/>
      <c r="H112" s="564"/>
      <c r="I112" s="25" t="s">
        <v>1221</v>
      </c>
      <c r="J112" s="44" t="s">
        <v>63</v>
      </c>
      <c r="K112" s="44"/>
      <c r="L112" s="31" t="s">
        <v>1149</v>
      </c>
      <c r="M112" s="36" t="s">
        <v>1883</v>
      </c>
      <c r="N112" s="36" t="s">
        <v>2025</v>
      </c>
      <c r="O112" s="32" t="s">
        <v>1979</v>
      </c>
    </row>
    <row r="113" spans="1:15" s="1" customFormat="1" ht="16.5" customHeight="1" x14ac:dyDescent="0.3">
      <c r="A113" s="568"/>
      <c r="B113" s="561"/>
      <c r="C113" s="573"/>
      <c r="D113" s="564"/>
      <c r="E113" s="606"/>
      <c r="F113" s="564"/>
      <c r="G113" s="606"/>
      <c r="H113" s="564"/>
      <c r="I113" s="25" t="s">
        <v>1222</v>
      </c>
      <c r="J113" s="44" t="s">
        <v>64</v>
      </c>
      <c r="K113" s="44" t="s">
        <v>65</v>
      </c>
      <c r="L113" s="31" t="s">
        <v>1149</v>
      </c>
      <c r="M113" s="36" t="s">
        <v>1883</v>
      </c>
      <c r="N113" s="36" t="s">
        <v>2025</v>
      </c>
      <c r="O113" s="32" t="s">
        <v>1979</v>
      </c>
    </row>
    <row r="114" spans="1:15" s="1" customFormat="1" ht="16.5" customHeight="1" x14ac:dyDescent="0.3">
      <c r="A114" s="568"/>
      <c r="B114" s="561"/>
      <c r="C114" s="573"/>
      <c r="D114" s="564"/>
      <c r="E114" s="606"/>
      <c r="F114" s="564"/>
      <c r="G114" s="606"/>
      <c r="H114" s="564"/>
      <c r="I114" s="25" t="s">
        <v>1220</v>
      </c>
      <c r="J114" s="50" t="s">
        <v>1810</v>
      </c>
      <c r="K114" s="44"/>
      <c r="L114" s="31" t="s">
        <v>1149</v>
      </c>
      <c r="M114" s="36" t="s">
        <v>1883</v>
      </c>
      <c r="N114" s="36" t="s">
        <v>2025</v>
      </c>
      <c r="O114" s="32" t="s">
        <v>1979</v>
      </c>
    </row>
    <row r="115" spans="1:15" s="1" customFormat="1" ht="16.5" customHeight="1" x14ac:dyDescent="0.3">
      <c r="A115" s="568"/>
      <c r="B115" s="561"/>
      <c r="C115" s="573"/>
      <c r="D115" s="564"/>
      <c r="E115" s="606"/>
      <c r="F115" s="564"/>
      <c r="G115" s="606"/>
      <c r="H115" s="564"/>
      <c r="I115" s="25" t="s">
        <v>1223</v>
      </c>
      <c r="J115" s="44" t="s">
        <v>66</v>
      </c>
      <c r="K115" s="50" t="s">
        <v>1811</v>
      </c>
      <c r="L115" s="31" t="s">
        <v>1149</v>
      </c>
      <c r="M115" s="36" t="s">
        <v>1883</v>
      </c>
      <c r="N115" s="36" t="s">
        <v>2025</v>
      </c>
      <c r="O115" s="32" t="s">
        <v>1979</v>
      </c>
    </row>
    <row r="116" spans="1:15" s="1" customFormat="1" ht="16.5" customHeight="1" x14ac:dyDescent="0.3">
      <c r="A116" s="568"/>
      <c r="B116" s="561"/>
      <c r="C116" s="573"/>
      <c r="D116" s="564"/>
      <c r="E116" s="46" t="s">
        <v>676</v>
      </c>
      <c r="F116" s="42" t="s">
        <v>50</v>
      </c>
      <c r="G116" s="46" t="s">
        <v>677</v>
      </c>
      <c r="H116" s="42" t="s">
        <v>50</v>
      </c>
      <c r="I116" s="25" t="s">
        <v>1202</v>
      </c>
      <c r="J116" s="44" t="s">
        <v>50</v>
      </c>
      <c r="K116" s="44" t="s">
        <v>21</v>
      </c>
      <c r="L116" s="31" t="s">
        <v>1149</v>
      </c>
      <c r="M116" s="36" t="s">
        <v>1883</v>
      </c>
      <c r="N116" s="36" t="s">
        <v>2025</v>
      </c>
      <c r="O116" s="32" t="s">
        <v>1979</v>
      </c>
    </row>
    <row r="117" spans="1:15" s="1" customFormat="1" ht="16.5" customHeight="1" x14ac:dyDescent="0.3">
      <c r="A117" s="568"/>
      <c r="B117" s="561"/>
      <c r="C117" s="573" t="s">
        <v>678</v>
      </c>
      <c r="D117" s="564" t="s">
        <v>552</v>
      </c>
      <c r="E117" s="606" t="s">
        <v>679</v>
      </c>
      <c r="F117" s="564" t="s">
        <v>553</v>
      </c>
      <c r="G117" s="606" t="s">
        <v>680</v>
      </c>
      <c r="H117" s="564" t="s">
        <v>554</v>
      </c>
      <c r="I117" s="25" t="s">
        <v>1229</v>
      </c>
      <c r="J117" s="44" t="s">
        <v>1228</v>
      </c>
      <c r="K117" s="44"/>
      <c r="L117" s="31" t="s">
        <v>1149</v>
      </c>
      <c r="M117" s="36" t="s">
        <v>1884</v>
      </c>
      <c r="N117" s="36" t="s">
        <v>2026</v>
      </c>
      <c r="O117" s="32" t="s">
        <v>1980</v>
      </c>
    </row>
    <row r="118" spans="1:15" s="1" customFormat="1" ht="16.5" customHeight="1" x14ac:dyDescent="0.3">
      <c r="A118" s="568"/>
      <c r="B118" s="561"/>
      <c r="C118" s="573"/>
      <c r="D118" s="564"/>
      <c r="E118" s="606"/>
      <c r="F118" s="564"/>
      <c r="G118" s="606"/>
      <c r="H118" s="564"/>
      <c r="I118" s="25" t="s">
        <v>1231</v>
      </c>
      <c r="J118" s="44" t="s">
        <v>1230</v>
      </c>
      <c r="K118" s="44"/>
      <c r="L118" s="31" t="s">
        <v>1149</v>
      </c>
      <c r="M118" s="36" t="s">
        <v>1884</v>
      </c>
      <c r="N118" s="36" t="s">
        <v>2026</v>
      </c>
      <c r="O118" s="32" t="s">
        <v>1980</v>
      </c>
    </row>
    <row r="119" spans="1:15" s="1" customFormat="1" ht="16.5" customHeight="1" x14ac:dyDescent="0.3">
      <c r="A119" s="568"/>
      <c r="B119" s="561"/>
      <c r="C119" s="573"/>
      <c r="D119" s="564"/>
      <c r="E119" s="606"/>
      <c r="F119" s="564"/>
      <c r="G119" s="606"/>
      <c r="H119" s="564"/>
      <c r="I119" s="25" t="s">
        <v>1234</v>
      </c>
      <c r="J119" s="44" t="s">
        <v>69</v>
      </c>
      <c r="K119" s="44" t="s">
        <v>70</v>
      </c>
      <c r="L119" s="31" t="s">
        <v>1149</v>
      </c>
      <c r="M119" s="36" t="s">
        <v>1884</v>
      </c>
      <c r="N119" s="36" t="s">
        <v>2026</v>
      </c>
      <c r="O119" s="32" t="s">
        <v>1980</v>
      </c>
    </row>
    <row r="120" spans="1:15" s="1" customFormat="1" ht="16.5" customHeight="1" x14ac:dyDescent="0.3">
      <c r="A120" s="568"/>
      <c r="B120" s="561"/>
      <c r="C120" s="573"/>
      <c r="D120" s="564"/>
      <c r="E120" s="606"/>
      <c r="F120" s="564"/>
      <c r="G120" s="606"/>
      <c r="H120" s="564"/>
      <c r="I120" s="25" t="s">
        <v>1234</v>
      </c>
      <c r="J120" s="44" t="s">
        <v>69</v>
      </c>
      <c r="K120" s="44" t="s">
        <v>71</v>
      </c>
      <c r="L120" s="31" t="s">
        <v>1149</v>
      </c>
      <c r="M120" s="36" t="s">
        <v>1884</v>
      </c>
      <c r="N120" s="36" t="s">
        <v>2026</v>
      </c>
      <c r="O120" s="32" t="s">
        <v>1980</v>
      </c>
    </row>
    <row r="121" spans="1:15" s="1" customFormat="1" ht="16.5" customHeight="1" x14ac:dyDescent="0.3">
      <c r="A121" s="568"/>
      <c r="B121" s="561"/>
      <c r="C121" s="573"/>
      <c r="D121" s="564"/>
      <c r="E121" s="606"/>
      <c r="F121" s="564"/>
      <c r="G121" s="606"/>
      <c r="H121" s="564"/>
      <c r="I121" s="25" t="s">
        <v>1233</v>
      </c>
      <c r="J121" s="44" t="s">
        <v>1232</v>
      </c>
      <c r="K121" s="44"/>
      <c r="L121" s="31" t="s">
        <v>1149</v>
      </c>
      <c r="M121" s="36" t="s">
        <v>1884</v>
      </c>
      <c r="N121" s="36" t="s">
        <v>2026</v>
      </c>
      <c r="O121" s="32" t="s">
        <v>1980</v>
      </c>
    </row>
    <row r="122" spans="1:15" s="1" customFormat="1" ht="16.5" customHeight="1" x14ac:dyDescent="0.3">
      <c r="A122" s="568"/>
      <c r="B122" s="561"/>
      <c r="C122" s="573"/>
      <c r="D122" s="564"/>
      <c r="E122" s="606"/>
      <c r="F122" s="564"/>
      <c r="G122" s="606" t="s">
        <v>681</v>
      </c>
      <c r="H122" s="564" t="s">
        <v>682</v>
      </c>
      <c r="I122" s="25" t="s">
        <v>1224</v>
      </c>
      <c r="J122" s="44" t="s">
        <v>67</v>
      </c>
      <c r="K122" s="44"/>
      <c r="L122" s="31" t="s">
        <v>1149</v>
      </c>
      <c r="M122" s="36" t="s">
        <v>1884</v>
      </c>
      <c r="N122" s="36" t="s">
        <v>2026</v>
      </c>
      <c r="O122" s="32" t="s">
        <v>1980</v>
      </c>
    </row>
    <row r="123" spans="1:15" s="1" customFormat="1" ht="16.5" customHeight="1" x14ac:dyDescent="0.3">
      <c r="A123" s="568"/>
      <c r="B123" s="561"/>
      <c r="C123" s="573"/>
      <c r="D123" s="564"/>
      <c r="E123" s="606"/>
      <c r="F123" s="564"/>
      <c r="G123" s="606"/>
      <c r="H123" s="564"/>
      <c r="I123" s="25" t="s">
        <v>1225</v>
      </c>
      <c r="J123" s="44" t="s">
        <v>68</v>
      </c>
      <c r="K123" s="44"/>
      <c r="L123" s="31" t="s">
        <v>1149</v>
      </c>
      <c r="M123" s="36" t="s">
        <v>1884</v>
      </c>
      <c r="N123" s="36" t="s">
        <v>2026</v>
      </c>
      <c r="O123" s="32" t="s">
        <v>1980</v>
      </c>
    </row>
    <row r="124" spans="1:15" s="1" customFormat="1" ht="16.5" customHeight="1" x14ac:dyDescent="0.3">
      <c r="A124" s="568"/>
      <c r="B124" s="561"/>
      <c r="C124" s="573"/>
      <c r="D124" s="564"/>
      <c r="E124" s="606"/>
      <c r="F124" s="564"/>
      <c r="G124" s="606"/>
      <c r="H124" s="564"/>
      <c r="I124" s="25" t="s">
        <v>1227</v>
      </c>
      <c r="J124" s="44" t="s">
        <v>1226</v>
      </c>
      <c r="K124" s="44"/>
      <c r="L124" s="31" t="s">
        <v>1149</v>
      </c>
      <c r="M124" s="36" t="s">
        <v>1884</v>
      </c>
      <c r="N124" s="36" t="s">
        <v>2026</v>
      </c>
      <c r="O124" s="32" t="s">
        <v>1980</v>
      </c>
    </row>
    <row r="125" spans="1:15" s="1" customFormat="1" ht="16.5" customHeight="1" x14ac:dyDescent="0.3">
      <c r="A125" s="568"/>
      <c r="B125" s="561"/>
      <c r="C125" s="573"/>
      <c r="D125" s="564"/>
      <c r="E125" s="606" t="s">
        <v>683</v>
      </c>
      <c r="F125" s="564" t="s">
        <v>684</v>
      </c>
      <c r="G125" s="606" t="s">
        <v>685</v>
      </c>
      <c r="H125" s="564" t="s">
        <v>684</v>
      </c>
      <c r="I125" s="25" t="s">
        <v>1166</v>
      </c>
      <c r="J125" s="44" t="s">
        <v>72</v>
      </c>
      <c r="K125" s="44"/>
      <c r="L125" s="31" t="s">
        <v>1149</v>
      </c>
      <c r="M125" s="36" t="s">
        <v>1884</v>
      </c>
      <c r="N125" s="36" t="s">
        <v>2026</v>
      </c>
      <c r="O125" s="32" t="s">
        <v>1980</v>
      </c>
    </row>
    <row r="126" spans="1:15" s="1" customFormat="1" ht="16.5" customHeight="1" x14ac:dyDescent="0.3">
      <c r="A126" s="568"/>
      <c r="B126" s="561"/>
      <c r="C126" s="573"/>
      <c r="D126" s="564"/>
      <c r="E126" s="606"/>
      <c r="F126" s="564"/>
      <c r="G126" s="606"/>
      <c r="H126" s="564"/>
      <c r="I126" s="25" t="s">
        <v>1168</v>
      </c>
      <c r="J126" s="44" t="s">
        <v>73</v>
      </c>
      <c r="K126" s="44"/>
      <c r="L126" s="31" t="s">
        <v>1149</v>
      </c>
      <c r="M126" s="36" t="s">
        <v>1884</v>
      </c>
      <c r="N126" s="36" t="s">
        <v>2026</v>
      </c>
      <c r="O126" s="32" t="s">
        <v>1980</v>
      </c>
    </row>
    <row r="127" spans="1:15" s="1" customFormat="1" ht="16.5" customHeight="1" x14ac:dyDescent="0.3">
      <c r="A127" s="568"/>
      <c r="B127" s="561"/>
      <c r="C127" s="573"/>
      <c r="D127" s="564"/>
      <c r="E127" s="606"/>
      <c r="F127" s="564"/>
      <c r="G127" s="606"/>
      <c r="H127" s="564"/>
      <c r="I127" s="25" t="s">
        <v>1170</v>
      </c>
      <c r="J127" s="44" t="s">
        <v>74</v>
      </c>
      <c r="K127" s="44"/>
      <c r="L127" s="31" t="s">
        <v>1149</v>
      </c>
      <c r="M127" s="36" t="s">
        <v>1884</v>
      </c>
      <c r="N127" s="36" t="s">
        <v>2026</v>
      </c>
      <c r="O127" s="32" t="s">
        <v>1980</v>
      </c>
    </row>
    <row r="128" spans="1:15" s="1" customFormat="1" ht="16.5" customHeight="1" x14ac:dyDescent="0.3">
      <c r="A128" s="568"/>
      <c r="B128" s="561"/>
      <c r="C128" s="573" t="s">
        <v>686</v>
      </c>
      <c r="D128" s="564" t="s">
        <v>687</v>
      </c>
      <c r="E128" s="606" t="s">
        <v>688</v>
      </c>
      <c r="F128" s="564" t="s">
        <v>687</v>
      </c>
      <c r="G128" s="606" t="s">
        <v>689</v>
      </c>
      <c r="H128" s="564" t="s">
        <v>687</v>
      </c>
      <c r="I128" s="25" t="s">
        <v>1235</v>
      </c>
      <c r="J128" s="44" t="s">
        <v>75</v>
      </c>
      <c r="K128" s="44"/>
      <c r="L128" s="31" t="s">
        <v>1149</v>
      </c>
      <c r="M128" s="36" t="s">
        <v>1885</v>
      </c>
      <c r="N128" s="36" t="s">
        <v>2027</v>
      </c>
      <c r="O128" s="32" t="s">
        <v>1981</v>
      </c>
    </row>
    <row r="129" spans="1:15" s="1" customFormat="1" ht="16.5" customHeight="1" x14ac:dyDescent="0.3">
      <c r="A129" s="568"/>
      <c r="B129" s="561"/>
      <c r="C129" s="573"/>
      <c r="D129" s="564"/>
      <c r="E129" s="606"/>
      <c r="F129" s="564"/>
      <c r="G129" s="606"/>
      <c r="H129" s="564"/>
      <c r="I129" s="25" t="s">
        <v>1236</v>
      </c>
      <c r="J129" s="44" t="s">
        <v>76</v>
      </c>
      <c r="K129" s="44"/>
      <c r="L129" s="31" t="s">
        <v>1149</v>
      </c>
      <c r="M129" s="36" t="s">
        <v>1885</v>
      </c>
      <c r="N129" s="36" t="s">
        <v>2027</v>
      </c>
      <c r="O129" s="32" t="s">
        <v>1981</v>
      </c>
    </row>
    <row r="130" spans="1:15" s="1" customFormat="1" ht="13.5" customHeight="1" x14ac:dyDescent="0.3">
      <c r="A130" s="568"/>
      <c r="B130" s="561"/>
      <c r="C130" s="573" t="s">
        <v>690</v>
      </c>
      <c r="D130" s="564" t="s">
        <v>691</v>
      </c>
      <c r="E130" s="606" t="s">
        <v>692</v>
      </c>
      <c r="F130" s="564" t="s">
        <v>693</v>
      </c>
      <c r="G130" s="606" t="s">
        <v>694</v>
      </c>
      <c r="H130" s="564" t="s">
        <v>693</v>
      </c>
      <c r="I130" s="25" t="s">
        <v>1238</v>
      </c>
      <c r="J130" s="44" t="s">
        <v>79</v>
      </c>
      <c r="K130" s="44"/>
      <c r="L130" s="31" t="s">
        <v>1150</v>
      </c>
      <c r="M130" s="36" t="s">
        <v>1886</v>
      </c>
      <c r="N130" s="36" t="s">
        <v>2028</v>
      </c>
      <c r="O130" s="32" t="s">
        <v>1982</v>
      </c>
    </row>
    <row r="131" spans="1:15" s="1" customFormat="1" ht="16.5" customHeight="1" x14ac:dyDescent="0.3">
      <c r="A131" s="568"/>
      <c r="B131" s="561"/>
      <c r="C131" s="573"/>
      <c r="D131" s="564"/>
      <c r="E131" s="606"/>
      <c r="F131" s="564"/>
      <c r="G131" s="606"/>
      <c r="H131" s="564"/>
      <c r="I131" s="25" t="s">
        <v>1239</v>
      </c>
      <c r="J131" s="44" t="s">
        <v>80</v>
      </c>
      <c r="K131" s="44"/>
      <c r="L131" s="31" t="s">
        <v>1150</v>
      </c>
      <c r="M131" s="36" t="s">
        <v>1886</v>
      </c>
      <c r="N131" s="36" t="s">
        <v>2028</v>
      </c>
      <c r="O131" s="32" t="s">
        <v>1982</v>
      </c>
    </row>
    <row r="132" spans="1:15" s="1" customFormat="1" ht="16.5" customHeight="1" x14ac:dyDescent="0.3">
      <c r="A132" s="568"/>
      <c r="B132" s="561"/>
      <c r="C132" s="573"/>
      <c r="D132" s="564"/>
      <c r="E132" s="606"/>
      <c r="F132" s="564"/>
      <c r="G132" s="606"/>
      <c r="H132" s="564"/>
      <c r="I132" s="25" t="s">
        <v>1240</v>
      </c>
      <c r="J132" s="44" t="s">
        <v>81</v>
      </c>
      <c r="K132" s="44"/>
      <c r="L132" s="31" t="s">
        <v>1150</v>
      </c>
      <c r="M132" s="36" t="s">
        <v>1886</v>
      </c>
      <c r="N132" s="36" t="s">
        <v>2028</v>
      </c>
      <c r="O132" s="32" t="s">
        <v>1982</v>
      </c>
    </row>
    <row r="133" spans="1:15" s="1" customFormat="1" ht="16.5" customHeight="1" x14ac:dyDescent="0.3">
      <c r="A133" s="568"/>
      <c r="B133" s="561"/>
      <c r="C133" s="573"/>
      <c r="D133" s="564"/>
      <c r="E133" s="606"/>
      <c r="F133" s="564"/>
      <c r="G133" s="606"/>
      <c r="H133" s="564"/>
      <c r="I133" s="25" t="s">
        <v>1241</v>
      </c>
      <c r="J133" s="44" t="s">
        <v>82</v>
      </c>
      <c r="K133" s="44" t="s">
        <v>21</v>
      </c>
      <c r="L133" s="31" t="s">
        <v>1150</v>
      </c>
      <c r="M133" s="36" t="s">
        <v>1886</v>
      </c>
      <c r="N133" s="36" t="s">
        <v>2028</v>
      </c>
      <c r="O133" s="32" t="s">
        <v>1982</v>
      </c>
    </row>
    <row r="134" spans="1:15" s="1" customFormat="1" ht="16.5" customHeight="1" x14ac:dyDescent="0.3">
      <c r="A134" s="568"/>
      <c r="B134" s="561"/>
      <c r="C134" s="573"/>
      <c r="D134" s="564"/>
      <c r="E134" s="606"/>
      <c r="F134" s="564"/>
      <c r="G134" s="606"/>
      <c r="H134" s="564"/>
      <c r="I134" s="25" t="s">
        <v>1237</v>
      </c>
      <c r="J134" s="44" t="s">
        <v>77</v>
      </c>
      <c r="K134" s="44" t="s">
        <v>83</v>
      </c>
      <c r="L134" s="31" t="s">
        <v>1150</v>
      </c>
      <c r="M134" s="36" t="s">
        <v>1886</v>
      </c>
      <c r="N134" s="36" t="s">
        <v>2028</v>
      </c>
      <c r="O134" s="32" t="s">
        <v>1982</v>
      </c>
    </row>
    <row r="135" spans="1:15" s="1" customFormat="1" ht="16.5" customHeight="1" x14ac:dyDescent="0.3">
      <c r="A135" s="568"/>
      <c r="B135" s="561"/>
      <c r="C135" s="573"/>
      <c r="D135" s="564"/>
      <c r="E135" s="606"/>
      <c r="F135" s="564"/>
      <c r="G135" s="606"/>
      <c r="H135" s="564"/>
      <c r="I135" s="25" t="s">
        <v>1237</v>
      </c>
      <c r="J135" s="44" t="s">
        <v>77</v>
      </c>
      <c r="K135" s="44" t="s">
        <v>78</v>
      </c>
      <c r="L135" s="31" t="s">
        <v>1150</v>
      </c>
      <c r="M135" s="36" t="s">
        <v>1886</v>
      </c>
      <c r="N135" s="36" t="s">
        <v>2028</v>
      </c>
      <c r="O135" s="32" t="s">
        <v>1982</v>
      </c>
    </row>
    <row r="136" spans="1:15" s="1" customFormat="1" ht="16.5" customHeight="1" x14ac:dyDescent="0.3">
      <c r="A136" s="568"/>
      <c r="B136" s="561"/>
      <c r="C136" s="573"/>
      <c r="D136" s="564"/>
      <c r="E136" s="606" t="s">
        <v>695</v>
      </c>
      <c r="F136" s="564" t="s">
        <v>696</v>
      </c>
      <c r="G136" s="606" t="s">
        <v>697</v>
      </c>
      <c r="H136" s="564" t="s">
        <v>698</v>
      </c>
      <c r="I136" s="25" t="s">
        <v>1243</v>
      </c>
      <c r="J136" s="44" t="s">
        <v>85</v>
      </c>
      <c r="K136" s="44"/>
      <c r="L136" s="31" t="s">
        <v>1150</v>
      </c>
      <c r="M136" s="36" t="s">
        <v>1886</v>
      </c>
      <c r="N136" s="36" t="s">
        <v>2028</v>
      </c>
      <c r="O136" s="32" t="s">
        <v>1982</v>
      </c>
    </row>
    <row r="137" spans="1:15" s="1" customFormat="1" ht="16.5" customHeight="1" x14ac:dyDescent="0.3">
      <c r="A137" s="568"/>
      <c r="B137" s="561"/>
      <c r="C137" s="573"/>
      <c r="D137" s="564"/>
      <c r="E137" s="606"/>
      <c r="F137" s="564"/>
      <c r="G137" s="606"/>
      <c r="H137" s="564"/>
      <c r="I137" s="25" t="s">
        <v>1244</v>
      </c>
      <c r="J137" s="44" t="s">
        <v>86</v>
      </c>
      <c r="K137" s="44"/>
      <c r="L137" s="31" t="s">
        <v>1150</v>
      </c>
      <c r="M137" s="36" t="s">
        <v>1886</v>
      </c>
      <c r="N137" s="36" t="s">
        <v>2028</v>
      </c>
      <c r="O137" s="32" t="s">
        <v>1982</v>
      </c>
    </row>
    <row r="138" spans="1:15" s="1" customFormat="1" ht="16.5" customHeight="1" x14ac:dyDescent="0.3">
      <c r="A138" s="568"/>
      <c r="B138" s="561"/>
      <c r="C138" s="573"/>
      <c r="D138" s="564"/>
      <c r="E138" s="606"/>
      <c r="F138" s="564"/>
      <c r="G138" s="606"/>
      <c r="H138" s="564"/>
      <c r="I138" s="25" t="s">
        <v>1242</v>
      </c>
      <c r="J138" s="44" t="s">
        <v>84</v>
      </c>
      <c r="K138" s="44"/>
      <c r="L138" s="31" t="s">
        <v>1150</v>
      </c>
      <c r="M138" s="36" t="s">
        <v>1886</v>
      </c>
      <c r="N138" s="36" t="s">
        <v>2028</v>
      </c>
      <c r="O138" s="32" t="s">
        <v>1982</v>
      </c>
    </row>
    <row r="139" spans="1:15" s="1" customFormat="1" ht="16.5" customHeight="1" x14ac:dyDescent="0.3">
      <c r="A139" s="568"/>
      <c r="B139" s="561"/>
      <c r="C139" s="573"/>
      <c r="D139" s="564"/>
      <c r="E139" s="606"/>
      <c r="F139" s="564"/>
      <c r="G139" s="606"/>
      <c r="H139" s="564"/>
      <c r="I139" s="25" t="s">
        <v>1245</v>
      </c>
      <c r="J139" s="44" t="s">
        <v>87</v>
      </c>
      <c r="K139" s="44"/>
      <c r="L139" s="31" t="s">
        <v>1150</v>
      </c>
      <c r="M139" s="36" t="s">
        <v>1886</v>
      </c>
      <c r="N139" s="36" t="s">
        <v>2028</v>
      </c>
      <c r="O139" s="32" t="s">
        <v>1982</v>
      </c>
    </row>
    <row r="140" spans="1:15" s="1" customFormat="1" ht="16.5" customHeight="1" x14ac:dyDescent="0.3">
      <c r="A140" s="568"/>
      <c r="B140" s="561"/>
      <c r="C140" s="573"/>
      <c r="D140" s="564"/>
      <c r="E140" s="606"/>
      <c r="F140" s="564"/>
      <c r="G140" s="606"/>
      <c r="H140" s="564"/>
      <c r="I140" s="25" t="s">
        <v>1246</v>
      </c>
      <c r="J140" s="44" t="s">
        <v>88</v>
      </c>
      <c r="K140" s="44"/>
      <c r="L140" s="31" t="s">
        <v>1150</v>
      </c>
      <c r="M140" s="36" t="s">
        <v>1886</v>
      </c>
      <c r="N140" s="36" t="s">
        <v>2028</v>
      </c>
      <c r="O140" s="32" t="s">
        <v>1982</v>
      </c>
    </row>
    <row r="141" spans="1:15" s="1" customFormat="1" ht="16.5" customHeight="1" x14ac:dyDescent="0.3">
      <c r="A141" s="568"/>
      <c r="B141" s="561"/>
      <c r="C141" s="573"/>
      <c r="D141" s="564"/>
      <c r="E141" s="606"/>
      <c r="F141" s="564"/>
      <c r="G141" s="606" t="s">
        <v>699</v>
      </c>
      <c r="H141" s="564" t="s">
        <v>700</v>
      </c>
      <c r="I141" s="25" t="s">
        <v>1257</v>
      </c>
      <c r="J141" s="44" t="s">
        <v>97</v>
      </c>
      <c r="K141" s="44"/>
      <c r="L141" s="31" t="s">
        <v>1150</v>
      </c>
      <c r="M141" s="36" t="s">
        <v>1886</v>
      </c>
      <c r="N141" s="36" t="s">
        <v>2028</v>
      </c>
      <c r="O141" s="32" t="s">
        <v>1982</v>
      </c>
    </row>
    <row r="142" spans="1:15" s="1" customFormat="1" ht="16.5" customHeight="1" x14ac:dyDescent="0.3">
      <c r="A142" s="568"/>
      <c r="B142" s="561"/>
      <c r="C142" s="573"/>
      <c r="D142" s="564"/>
      <c r="E142" s="606"/>
      <c r="F142" s="564"/>
      <c r="G142" s="606"/>
      <c r="H142" s="564"/>
      <c r="I142" s="25" t="s">
        <v>1258</v>
      </c>
      <c r="J142" s="44" t="s">
        <v>98</v>
      </c>
      <c r="K142" s="44"/>
      <c r="L142" s="31" t="s">
        <v>1150</v>
      </c>
      <c r="M142" s="36" t="s">
        <v>1886</v>
      </c>
      <c r="N142" s="36" t="s">
        <v>2028</v>
      </c>
      <c r="O142" s="32" t="s">
        <v>1982</v>
      </c>
    </row>
    <row r="143" spans="1:15" s="1" customFormat="1" ht="16.5" customHeight="1" x14ac:dyDescent="0.3">
      <c r="A143" s="568"/>
      <c r="B143" s="561"/>
      <c r="C143" s="573"/>
      <c r="D143" s="564"/>
      <c r="E143" s="606"/>
      <c r="F143" s="564"/>
      <c r="G143" s="606"/>
      <c r="H143" s="564"/>
      <c r="I143" s="25" t="s">
        <v>1259</v>
      </c>
      <c r="J143" s="44" t="s">
        <v>99</v>
      </c>
      <c r="K143" s="44"/>
      <c r="L143" s="31" t="s">
        <v>1150</v>
      </c>
      <c r="M143" s="36" t="s">
        <v>1886</v>
      </c>
      <c r="N143" s="36" t="s">
        <v>2028</v>
      </c>
      <c r="O143" s="32" t="s">
        <v>1982</v>
      </c>
    </row>
    <row r="144" spans="1:15" s="1" customFormat="1" ht="16.5" customHeight="1" x14ac:dyDescent="0.3">
      <c r="A144" s="568"/>
      <c r="B144" s="561"/>
      <c r="C144" s="573"/>
      <c r="D144" s="564"/>
      <c r="E144" s="606"/>
      <c r="F144" s="564"/>
      <c r="G144" s="606"/>
      <c r="H144" s="564"/>
      <c r="I144" s="25" t="s">
        <v>1260</v>
      </c>
      <c r="J144" s="44" t="s">
        <v>100</v>
      </c>
      <c r="K144" s="44"/>
      <c r="L144" s="31" t="s">
        <v>1150</v>
      </c>
      <c r="M144" s="36" t="s">
        <v>1886</v>
      </c>
      <c r="N144" s="36" t="s">
        <v>2028</v>
      </c>
      <c r="O144" s="32" t="s">
        <v>1982</v>
      </c>
    </row>
    <row r="145" spans="1:15" s="1" customFormat="1" ht="16.5" customHeight="1" x14ac:dyDescent="0.3">
      <c r="A145" s="568"/>
      <c r="B145" s="561"/>
      <c r="C145" s="573"/>
      <c r="D145" s="564"/>
      <c r="E145" s="606"/>
      <c r="F145" s="564"/>
      <c r="G145" s="606"/>
      <c r="H145" s="564"/>
      <c r="I145" s="25" t="s">
        <v>1261</v>
      </c>
      <c r="J145" s="44" t="s">
        <v>101</v>
      </c>
      <c r="K145" s="44"/>
      <c r="L145" s="31" t="s">
        <v>1150</v>
      </c>
      <c r="M145" s="36" t="s">
        <v>1886</v>
      </c>
      <c r="N145" s="36" t="s">
        <v>2028</v>
      </c>
      <c r="O145" s="32" t="s">
        <v>1982</v>
      </c>
    </row>
    <row r="146" spans="1:15" s="1" customFormat="1" ht="16.5" customHeight="1" x14ac:dyDescent="0.3">
      <c r="A146" s="568"/>
      <c r="B146" s="561"/>
      <c r="C146" s="573"/>
      <c r="D146" s="564"/>
      <c r="E146" s="606"/>
      <c r="F146" s="564"/>
      <c r="G146" s="606"/>
      <c r="H146" s="564"/>
      <c r="I146" s="25" t="s">
        <v>1262</v>
      </c>
      <c r="J146" s="44" t="s">
        <v>102</v>
      </c>
      <c r="K146" s="44"/>
      <c r="L146" s="31" t="s">
        <v>1150</v>
      </c>
      <c r="M146" s="36" t="s">
        <v>1886</v>
      </c>
      <c r="N146" s="36" t="s">
        <v>2028</v>
      </c>
      <c r="O146" s="32" t="s">
        <v>1982</v>
      </c>
    </row>
    <row r="147" spans="1:15" s="1" customFormat="1" ht="16.5" customHeight="1" x14ac:dyDescent="0.3">
      <c r="A147" s="568"/>
      <c r="B147" s="561"/>
      <c r="C147" s="573"/>
      <c r="D147" s="564"/>
      <c r="E147" s="606" t="s">
        <v>701</v>
      </c>
      <c r="F147" s="564" t="s">
        <v>702</v>
      </c>
      <c r="G147" s="46" t="s">
        <v>703</v>
      </c>
      <c r="H147" s="42" t="s">
        <v>89</v>
      </c>
      <c r="I147" s="25" t="s">
        <v>1247</v>
      </c>
      <c r="J147" s="44" t="s">
        <v>89</v>
      </c>
      <c r="K147" s="44" t="s">
        <v>21</v>
      </c>
      <c r="L147" s="31" t="s">
        <v>1150</v>
      </c>
      <c r="M147" s="36" t="s">
        <v>1886</v>
      </c>
      <c r="N147" s="36" t="s">
        <v>2028</v>
      </c>
      <c r="O147" s="32" t="s">
        <v>1982</v>
      </c>
    </row>
    <row r="148" spans="1:15" s="1" customFormat="1" ht="16.5" customHeight="1" x14ac:dyDescent="0.3">
      <c r="A148" s="568"/>
      <c r="B148" s="561"/>
      <c r="C148" s="573"/>
      <c r="D148" s="564"/>
      <c r="E148" s="606"/>
      <c r="F148" s="564"/>
      <c r="G148" s="46" t="s">
        <v>704</v>
      </c>
      <c r="H148" s="42" t="s">
        <v>91</v>
      </c>
      <c r="I148" s="25" t="s">
        <v>1250</v>
      </c>
      <c r="J148" s="44" t="s">
        <v>91</v>
      </c>
      <c r="K148" s="44" t="s">
        <v>92</v>
      </c>
      <c r="L148" s="31" t="s">
        <v>1150</v>
      </c>
      <c r="M148" s="36" t="s">
        <v>1886</v>
      </c>
      <c r="N148" s="36" t="s">
        <v>2028</v>
      </c>
      <c r="O148" s="32" t="s">
        <v>1982</v>
      </c>
    </row>
    <row r="149" spans="1:15" s="1" customFormat="1" ht="16.5" customHeight="1" x14ac:dyDescent="0.3">
      <c r="A149" s="568"/>
      <c r="B149" s="561"/>
      <c r="C149" s="573"/>
      <c r="D149" s="564"/>
      <c r="E149" s="606" t="s">
        <v>705</v>
      </c>
      <c r="F149" s="564" t="s">
        <v>706</v>
      </c>
      <c r="G149" s="606" t="s">
        <v>707</v>
      </c>
      <c r="H149" s="564" t="s">
        <v>706</v>
      </c>
      <c r="I149" s="25" t="s">
        <v>1252</v>
      </c>
      <c r="J149" s="44" t="s">
        <v>93</v>
      </c>
      <c r="K149" s="44"/>
      <c r="L149" s="31" t="s">
        <v>1150</v>
      </c>
      <c r="M149" s="36" t="s">
        <v>1886</v>
      </c>
      <c r="N149" s="36" t="s">
        <v>2028</v>
      </c>
      <c r="O149" s="32" t="s">
        <v>1982</v>
      </c>
    </row>
    <row r="150" spans="1:15" s="1" customFormat="1" ht="16.5" customHeight="1" x14ac:dyDescent="0.3">
      <c r="A150" s="568"/>
      <c r="B150" s="561"/>
      <c r="C150" s="573"/>
      <c r="D150" s="564"/>
      <c r="E150" s="606"/>
      <c r="F150" s="564"/>
      <c r="G150" s="606"/>
      <c r="H150" s="564"/>
      <c r="I150" s="25" t="s">
        <v>1253</v>
      </c>
      <c r="J150" s="44" t="s">
        <v>94</v>
      </c>
      <c r="K150" s="44"/>
      <c r="L150" s="31" t="s">
        <v>1150</v>
      </c>
      <c r="M150" s="36" t="s">
        <v>1886</v>
      </c>
      <c r="N150" s="36" t="s">
        <v>2028</v>
      </c>
      <c r="O150" s="32" t="s">
        <v>1982</v>
      </c>
    </row>
    <row r="151" spans="1:15" s="1" customFormat="1" ht="16.5" customHeight="1" x14ac:dyDescent="0.3">
      <c r="A151" s="568"/>
      <c r="B151" s="561"/>
      <c r="C151" s="573"/>
      <c r="D151" s="564"/>
      <c r="E151" s="606"/>
      <c r="F151" s="564"/>
      <c r="G151" s="606"/>
      <c r="H151" s="564"/>
      <c r="I151" s="25" t="s">
        <v>1254</v>
      </c>
      <c r="J151" s="44" t="s">
        <v>95</v>
      </c>
      <c r="K151" s="44"/>
      <c r="L151" s="31" t="s">
        <v>1150</v>
      </c>
      <c r="M151" s="36" t="s">
        <v>1886</v>
      </c>
      <c r="N151" s="36" t="s">
        <v>2028</v>
      </c>
      <c r="O151" s="32" t="s">
        <v>1982</v>
      </c>
    </row>
    <row r="152" spans="1:15" s="1" customFormat="1" ht="16.5" customHeight="1" x14ac:dyDescent="0.3">
      <c r="A152" s="568"/>
      <c r="B152" s="561"/>
      <c r="C152" s="573"/>
      <c r="D152" s="564"/>
      <c r="E152" s="606"/>
      <c r="F152" s="564"/>
      <c r="G152" s="606"/>
      <c r="H152" s="564"/>
      <c r="I152" s="25" t="s">
        <v>1255</v>
      </c>
      <c r="J152" s="44" t="s">
        <v>96</v>
      </c>
      <c r="K152" s="44"/>
      <c r="L152" s="31" t="s">
        <v>1150</v>
      </c>
      <c r="M152" s="36" t="s">
        <v>1886</v>
      </c>
      <c r="N152" s="36" t="s">
        <v>2028</v>
      </c>
      <c r="O152" s="32" t="s">
        <v>1982</v>
      </c>
    </row>
    <row r="153" spans="1:15" s="1" customFormat="1" ht="16.5" customHeight="1" x14ac:dyDescent="0.3">
      <c r="A153" s="568"/>
      <c r="B153" s="561"/>
      <c r="C153" s="573"/>
      <c r="D153" s="564"/>
      <c r="E153" s="606"/>
      <c r="F153" s="564"/>
      <c r="G153" s="606"/>
      <c r="H153" s="564"/>
      <c r="I153" s="25" t="s">
        <v>1256</v>
      </c>
      <c r="J153" s="50" t="s">
        <v>1812</v>
      </c>
      <c r="K153" s="44" t="s">
        <v>21</v>
      </c>
      <c r="L153" s="31" t="s">
        <v>1150</v>
      </c>
      <c r="M153" s="36" t="s">
        <v>1886</v>
      </c>
      <c r="N153" s="36" t="s">
        <v>2028</v>
      </c>
      <c r="O153" s="32" t="s">
        <v>1982</v>
      </c>
    </row>
    <row r="154" spans="1:15" s="1" customFormat="1" ht="16.5" customHeight="1" x14ac:dyDescent="0.3">
      <c r="A154" s="568"/>
      <c r="B154" s="561"/>
      <c r="C154" s="573"/>
      <c r="D154" s="564"/>
      <c r="E154" s="606" t="s">
        <v>708</v>
      </c>
      <c r="F154" s="564" t="s">
        <v>709</v>
      </c>
      <c r="G154" s="46" t="s">
        <v>710</v>
      </c>
      <c r="H154" s="42" t="s">
        <v>1814</v>
      </c>
      <c r="I154" s="25" t="s">
        <v>1263</v>
      </c>
      <c r="J154" s="50" t="s">
        <v>1813</v>
      </c>
      <c r="K154" s="44" t="s">
        <v>21</v>
      </c>
      <c r="L154" s="31" t="s">
        <v>1150</v>
      </c>
      <c r="M154" s="36" t="s">
        <v>1886</v>
      </c>
      <c r="N154" s="36" t="s">
        <v>2028</v>
      </c>
      <c r="O154" s="32" t="s">
        <v>1982</v>
      </c>
    </row>
    <row r="155" spans="1:15" s="1" customFormat="1" ht="16.5" customHeight="1" x14ac:dyDescent="0.3">
      <c r="A155" s="568"/>
      <c r="B155" s="561"/>
      <c r="C155" s="573"/>
      <c r="D155" s="564"/>
      <c r="E155" s="606"/>
      <c r="F155" s="564"/>
      <c r="G155" s="606" t="s">
        <v>555</v>
      </c>
      <c r="H155" s="564" t="s">
        <v>711</v>
      </c>
      <c r="I155" s="25" t="s">
        <v>1264</v>
      </c>
      <c r="J155" s="44" t="s">
        <v>103</v>
      </c>
      <c r="K155" s="44"/>
      <c r="L155" s="31" t="s">
        <v>1150</v>
      </c>
      <c r="M155" s="36" t="s">
        <v>1886</v>
      </c>
      <c r="N155" s="36" t="s">
        <v>2028</v>
      </c>
      <c r="O155" s="32" t="s">
        <v>1982</v>
      </c>
    </row>
    <row r="156" spans="1:15" s="1" customFormat="1" ht="16.5" customHeight="1" x14ac:dyDescent="0.3">
      <c r="A156" s="568"/>
      <c r="B156" s="561"/>
      <c r="C156" s="573"/>
      <c r="D156" s="564"/>
      <c r="E156" s="606"/>
      <c r="F156" s="564"/>
      <c r="G156" s="606"/>
      <c r="H156" s="564"/>
      <c r="I156" s="25" t="s">
        <v>1265</v>
      </c>
      <c r="J156" s="44" t="s">
        <v>104</v>
      </c>
      <c r="K156" s="44"/>
      <c r="L156" s="31" t="s">
        <v>1150</v>
      </c>
      <c r="M156" s="36" t="s">
        <v>1886</v>
      </c>
      <c r="N156" s="36" t="s">
        <v>2028</v>
      </c>
      <c r="O156" s="32" t="s">
        <v>1982</v>
      </c>
    </row>
    <row r="157" spans="1:15" s="1" customFormat="1" ht="16.5" customHeight="1" x14ac:dyDescent="0.3">
      <c r="A157" s="568"/>
      <c r="B157" s="561"/>
      <c r="C157" s="573"/>
      <c r="D157" s="564"/>
      <c r="E157" s="606"/>
      <c r="F157" s="564"/>
      <c r="G157" s="606" t="s">
        <v>556</v>
      </c>
      <c r="H157" s="564" t="s">
        <v>712</v>
      </c>
      <c r="I157" s="25" t="s">
        <v>1266</v>
      </c>
      <c r="J157" s="44" t="s">
        <v>105</v>
      </c>
      <c r="K157" s="44"/>
      <c r="L157" s="31" t="s">
        <v>1150</v>
      </c>
      <c r="M157" s="36" t="s">
        <v>1886</v>
      </c>
      <c r="N157" s="36" t="s">
        <v>2028</v>
      </c>
      <c r="O157" s="32" t="s">
        <v>1982</v>
      </c>
    </row>
    <row r="158" spans="1:15" s="1" customFormat="1" ht="16.5" customHeight="1" x14ac:dyDescent="0.3">
      <c r="A158" s="568"/>
      <c r="B158" s="561"/>
      <c r="C158" s="573"/>
      <c r="D158" s="564"/>
      <c r="E158" s="606"/>
      <c r="F158" s="564"/>
      <c r="G158" s="606"/>
      <c r="H158" s="564"/>
      <c r="I158" s="25" t="s">
        <v>1268</v>
      </c>
      <c r="J158" s="44" t="s">
        <v>107</v>
      </c>
      <c r="K158" s="44"/>
      <c r="L158" s="31" t="s">
        <v>1150</v>
      </c>
      <c r="M158" s="36" t="s">
        <v>1886</v>
      </c>
      <c r="N158" s="36" t="s">
        <v>2028</v>
      </c>
      <c r="O158" s="32" t="s">
        <v>1982</v>
      </c>
    </row>
    <row r="159" spans="1:15" s="1" customFormat="1" ht="16.5" customHeight="1" x14ac:dyDescent="0.3">
      <c r="A159" s="568"/>
      <c r="B159" s="561"/>
      <c r="C159" s="573"/>
      <c r="D159" s="564"/>
      <c r="E159" s="606"/>
      <c r="F159" s="564"/>
      <c r="G159" s="606"/>
      <c r="H159" s="564"/>
      <c r="I159" s="25" t="s">
        <v>1269</v>
      </c>
      <c r="J159" s="44" t="s">
        <v>108</v>
      </c>
      <c r="K159" s="44"/>
      <c r="L159" s="31" t="s">
        <v>1150</v>
      </c>
      <c r="M159" s="36" t="s">
        <v>1886</v>
      </c>
      <c r="N159" s="36" t="s">
        <v>2028</v>
      </c>
      <c r="O159" s="32" t="s">
        <v>1982</v>
      </c>
    </row>
    <row r="160" spans="1:15" s="1" customFormat="1" ht="16.5" customHeight="1" x14ac:dyDescent="0.3">
      <c r="A160" s="568"/>
      <c r="B160" s="561"/>
      <c r="C160" s="573"/>
      <c r="D160" s="564"/>
      <c r="E160" s="606"/>
      <c r="F160" s="564"/>
      <c r="G160" s="606"/>
      <c r="H160" s="564"/>
      <c r="I160" s="25" t="s">
        <v>1270</v>
      </c>
      <c r="J160" s="44" t="s">
        <v>109</v>
      </c>
      <c r="K160" s="44"/>
      <c r="L160" s="31" t="s">
        <v>1150</v>
      </c>
      <c r="M160" s="36" t="s">
        <v>1886</v>
      </c>
      <c r="N160" s="36" t="s">
        <v>2028</v>
      </c>
      <c r="O160" s="32" t="s">
        <v>1982</v>
      </c>
    </row>
    <row r="161" spans="1:15" s="1" customFormat="1" ht="16.5" customHeight="1" x14ac:dyDescent="0.3">
      <c r="A161" s="568"/>
      <c r="B161" s="561"/>
      <c r="C161" s="573"/>
      <c r="D161" s="564"/>
      <c r="E161" s="606"/>
      <c r="F161" s="564"/>
      <c r="G161" s="606"/>
      <c r="H161" s="564"/>
      <c r="I161" s="25" t="s">
        <v>1267</v>
      </c>
      <c r="J161" s="50" t="s">
        <v>1815</v>
      </c>
      <c r="K161" s="44" t="s">
        <v>110</v>
      </c>
      <c r="L161" s="31" t="s">
        <v>1150</v>
      </c>
      <c r="M161" s="36" t="s">
        <v>1886</v>
      </c>
      <c r="N161" s="36" t="s">
        <v>2028</v>
      </c>
      <c r="O161" s="32" t="s">
        <v>1982</v>
      </c>
    </row>
    <row r="162" spans="1:15" s="1" customFormat="1" ht="16.5" customHeight="1" x14ac:dyDescent="0.3">
      <c r="A162" s="568"/>
      <c r="B162" s="561"/>
      <c r="C162" s="573"/>
      <c r="D162" s="564"/>
      <c r="E162" s="606"/>
      <c r="F162" s="564"/>
      <c r="G162" s="606"/>
      <c r="H162" s="564"/>
      <c r="I162" s="25" t="s">
        <v>1267</v>
      </c>
      <c r="J162" s="50" t="s">
        <v>1815</v>
      </c>
      <c r="K162" s="44" t="s">
        <v>106</v>
      </c>
      <c r="L162" s="31" t="s">
        <v>1150</v>
      </c>
      <c r="M162" s="36" t="s">
        <v>1886</v>
      </c>
      <c r="N162" s="36" t="s">
        <v>2028</v>
      </c>
      <c r="O162" s="32" t="s">
        <v>1982</v>
      </c>
    </row>
    <row r="163" spans="1:15" s="1" customFormat="1" ht="13.5" customHeight="1" x14ac:dyDescent="0.3">
      <c r="A163" s="568"/>
      <c r="B163" s="561"/>
      <c r="C163" s="573" t="s">
        <v>713</v>
      </c>
      <c r="D163" s="564" t="s">
        <v>714</v>
      </c>
      <c r="E163" s="606" t="s">
        <v>715</v>
      </c>
      <c r="F163" s="564" t="s">
        <v>716</v>
      </c>
      <c r="G163" s="606" t="s">
        <v>717</v>
      </c>
      <c r="H163" s="564" t="s">
        <v>718</v>
      </c>
      <c r="I163" s="25" t="s">
        <v>1272</v>
      </c>
      <c r="J163" s="44" t="s">
        <v>111</v>
      </c>
      <c r="K163" s="44"/>
      <c r="L163" s="31" t="s">
        <v>1150</v>
      </c>
      <c r="M163" s="37" t="s">
        <v>1887</v>
      </c>
      <c r="N163" s="37" t="s">
        <v>2029</v>
      </c>
      <c r="O163" s="65" t="s">
        <v>1983</v>
      </c>
    </row>
    <row r="164" spans="1:15" s="1" customFormat="1" ht="16.5" customHeight="1" x14ac:dyDescent="0.3">
      <c r="A164" s="568"/>
      <c r="B164" s="561"/>
      <c r="C164" s="573"/>
      <c r="D164" s="564"/>
      <c r="E164" s="606"/>
      <c r="F164" s="564"/>
      <c r="G164" s="606"/>
      <c r="H164" s="564"/>
      <c r="I164" s="25" t="s">
        <v>1274</v>
      </c>
      <c r="J164" s="44" t="s">
        <v>112</v>
      </c>
      <c r="K164" s="44"/>
      <c r="L164" s="31" t="s">
        <v>1150</v>
      </c>
      <c r="M164" s="37" t="s">
        <v>1887</v>
      </c>
      <c r="N164" s="37" t="s">
        <v>2029</v>
      </c>
      <c r="O164" s="65" t="s">
        <v>1983</v>
      </c>
    </row>
    <row r="165" spans="1:15" s="1" customFormat="1" ht="16.5" customHeight="1" x14ac:dyDescent="0.3">
      <c r="A165" s="568"/>
      <c r="B165" s="561"/>
      <c r="C165" s="573"/>
      <c r="D165" s="564"/>
      <c r="E165" s="606"/>
      <c r="F165" s="564"/>
      <c r="G165" s="46" t="s">
        <v>719</v>
      </c>
      <c r="H165" s="42" t="s">
        <v>113</v>
      </c>
      <c r="I165" s="25" t="s">
        <v>1275</v>
      </c>
      <c r="J165" s="44" t="s">
        <v>113</v>
      </c>
      <c r="K165" s="44" t="s">
        <v>21</v>
      </c>
      <c r="L165" s="31" t="s">
        <v>1150</v>
      </c>
      <c r="M165" s="37" t="s">
        <v>1887</v>
      </c>
      <c r="N165" s="37" t="s">
        <v>2029</v>
      </c>
      <c r="O165" s="65" t="s">
        <v>1983</v>
      </c>
    </row>
    <row r="166" spans="1:15" s="1" customFormat="1" ht="16.5" customHeight="1" x14ac:dyDescent="0.3">
      <c r="A166" s="568"/>
      <c r="B166" s="561"/>
      <c r="C166" s="573"/>
      <c r="D166" s="564"/>
      <c r="E166" s="606"/>
      <c r="F166" s="564"/>
      <c r="G166" s="46" t="s">
        <v>720</v>
      </c>
      <c r="H166" s="42" t="s">
        <v>114</v>
      </c>
      <c r="I166" s="25" t="s">
        <v>1276</v>
      </c>
      <c r="J166" s="44" t="s">
        <v>114</v>
      </c>
      <c r="K166" s="44"/>
      <c r="L166" s="31" t="s">
        <v>1150</v>
      </c>
      <c r="M166" s="37" t="s">
        <v>1887</v>
      </c>
      <c r="N166" s="37" t="s">
        <v>2029</v>
      </c>
      <c r="O166" s="65" t="s">
        <v>1983</v>
      </c>
    </row>
    <row r="167" spans="1:15" s="1" customFormat="1" ht="16.5" customHeight="1" x14ac:dyDescent="0.3">
      <c r="A167" s="568"/>
      <c r="B167" s="561"/>
      <c r="C167" s="573"/>
      <c r="D167" s="564"/>
      <c r="E167" s="606"/>
      <c r="F167" s="564"/>
      <c r="G167" s="606" t="s">
        <v>721</v>
      </c>
      <c r="H167" s="564" t="s">
        <v>722</v>
      </c>
      <c r="I167" s="25" t="s">
        <v>1277</v>
      </c>
      <c r="J167" s="44" t="s">
        <v>115</v>
      </c>
      <c r="K167" s="44"/>
      <c r="L167" s="31" t="s">
        <v>1150</v>
      </c>
      <c r="M167" s="37" t="s">
        <v>1887</v>
      </c>
      <c r="N167" s="37" t="s">
        <v>2029</v>
      </c>
      <c r="O167" s="65" t="s">
        <v>1983</v>
      </c>
    </row>
    <row r="168" spans="1:15" s="1" customFormat="1" ht="16.5" customHeight="1" x14ac:dyDescent="0.3">
      <c r="A168" s="568"/>
      <c r="B168" s="561"/>
      <c r="C168" s="573"/>
      <c r="D168" s="564"/>
      <c r="E168" s="606"/>
      <c r="F168" s="564"/>
      <c r="G168" s="606"/>
      <c r="H168" s="564"/>
      <c r="I168" s="25" t="s">
        <v>1278</v>
      </c>
      <c r="J168" s="50" t="s">
        <v>1858</v>
      </c>
      <c r="K168" s="44"/>
      <c r="L168" s="31" t="s">
        <v>1150</v>
      </c>
      <c r="M168" s="37" t="s">
        <v>1887</v>
      </c>
      <c r="N168" s="37" t="s">
        <v>2029</v>
      </c>
      <c r="O168" s="65" t="s">
        <v>1983</v>
      </c>
    </row>
    <row r="169" spans="1:15" s="1" customFormat="1" ht="16.5" customHeight="1" x14ac:dyDescent="0.3">
      <c r="A169" s="568"/>
      <c r="B169" s="561"/>
      <c r="C169" s="573"/>
      <c r="D169" s="564"/>
      <c r="E169" s="606"/>
      <c r="F169" s="564"/>
      <c r="G169" s="606"/>
      <c r="H169" s="564"/>
      <c r="I169" s="25" t="s">
        <v>1279</v>
      </c>
      <c r="J169" s="44" t="s">
        <v>116</v>
      </c>
      <c r="K169" s="44"/>
      <c r="L169" s="31" t="s">
        <v>1150</v>
      </c>
      <c r="M169" s="37" t="s">
        <v>1887</v>
      </c>
      <c r="N169" s="37" t="s">
        <v>2029</v>
      </c>
      <c r="O169" s="65" t="s">
        <v>1983</v>
      </c>
    </row>
    <row r="170" spans="1:15" s="1" customFormat="1" ht="16.5" customHeight="1" x14ac:dyDescent="0.3">
      <c r="A170" s="568"/>
      <c r="B170" s="561"/>
      <c r="C170" s="573"/>
      <c r="D170" s="564"/>
      <c r="E170" s="606"/>
      <c r="F170" s="564"/>
      <c r="G170" s="606"/>
      <c r="H170" s="564"/>
      <c r="I170" s="25" t="s">
        <v>1280</v>
      </c>
      <c r="J170" s="44" t="s">
        <v>117</v>
      </c>
      <c r="K170" s="44"/>
      <c r="L170" s="31" t="s">
        <v>1150</v>
      </c>
      <c r="M170" s="37" t="s">
        <v>1887</v>
      </c>
      <c r="N170" s="37" t="s">
        <v>2029</v>
      </c>
      <c r="O170" s="65" t="s">
        <v>1983</v>
      </c>
    </row>
    <row r="171" spans="1:15" s="1" customFormat="1" ht="16.5" customHeight="1" x14ac:dyDescent="0.3">
      <c r="A171" s="568"/>
      <c r="B171" s="561"/>
      <c r="C171" s="573"/>
      <c r="D171" s="564"/>
      <c r="E171" s="606"/>
      <c r="F171" s="564"/>
      <c r="G171" s="606"/>
      <c r="H171" s="564"/>
      <c r="I171" s="25" t="s">
        <v>1281</v>
      </c>
      <c r="J171" s="44" t="s">
        <v>118</v>
      </c>
      <c r="K171" s="44"/>
      <c r="L171" s="31" t="s">
        <v>1150</v>
      </c>
      <c r="M171" s="37" t="s">
        <v>1887</v>
      </c>
      <c r="N171" s="37" t="s">
        <v>2029</v>
      </c>
      <c r="O171" s="65" t="s">
        <v>1983</v>
      </c>
    </row>
    <row r="172" spans="1:15" s="1" customFormat="1" ht="16.5" customHeight="1" x14ac:dyDescent="0.3">
      <c r="A172" s="568"/>
      <c r="B172" s="561"/>
      <c r="C172" s="573"/>
      <c r="D172" s="564"/>
      <c r="E172" s="606" t="s">
        <v>723</v>
      </c>
      <c r="F172" s="564" t="s">
        <v>724</v>
      </c>
      <c r="G172" s="606" t="s">
        <v>725</v>
      </c>
      <c r="H172" s="564" t="s">
        <v>724</v>
      </c>
      <c r="I172" s="25" t="s">
        <v>1284</v>
      </c>
      <c r="J172" s="44" t="s">
        <v>119</v>
      </c>
      <c r="K172" s="44" t="s">
        <v>21</v>
      </c>
      <c r="L172" s="31" t="s">
        <v>1150</v>
      </c>
      <c r="M172" s="37" t="s">
        <v>1887</v>
      </c>
      <c r="N172" s="37" t="s">
        <v>2030</v>
      </c>
      <c r="O172" s="65" t="s">
        <v>1984</v>
      </c>
    </row>
    <row r="173" spans="1:15" s="1" customFormat="1" ht="16.5" customHeight="1" x14ac:dyDescent="0.3">
      <c r="A173" s="568"/>
      <c r="B173" s="561"/>
      <c r="C173" s="573"/>
      <c r="D173" s="564"/>
      <c r="E173" s="606"/>
      <c r="F173" s="564"/>
      <c r="G173" s="606"/>
      <c r="H173" s="564"/>
      <c r="I173" s="25" t="s">
        <v>1285</v>
      </c>
      <c r="J173" s="44" t="s">
        <v>120</v>
      </c>
      <c r="K173" s="44"/>
      <c r="L173" s="31" t="s">
        <v>1150</v>
      </c>
      <c r="M173" s="37" t="s">
        <v>1887</v>
      </c>
      <c r="N173" s="37" t="s">
        <v>2030</v>
      </c>
      <c r="O173" s="65" t="s">
        <v>1984</v>
      </c>
    </row>
    <row r="174" spans="1:15" s="1" customFormat="1" ht="16.5" customHeight="1" x14ac:dyDescent="0.3">
      <c r="A174" s="568"/>
      <c r="B174" s="561"/>
      <c r="C174" s="573"/>
      <c r="D174" s="564"/>
      <c r="E174" s="606"/>
      <c r="F174" s="564"/>
      <c r="G174" s="606"/>
      <c r="H174" s="564"/>
      <c r="I174" s="25" t="s">
        <v>1286</v>
      </c>
      <c r="J174" s="50" t="s">
        <v>1816</v>
      </c>
      <c r="K174" s="44"/>
      <c r="L174" s="31" t="s">
        <v>1150</v>
      </c>
      <c r="M174" s="37" t="s">
        <v>1887</v>
      </c>
      <c r="N174" s="37" t="s">
        <v>2030</v>
      </c>
      <c r="O174" s="65" t="s">
        <v>1984</v>
      </c>
    </row>
    <row r="175" spans="1:15" s="1" customFormat="1" ht="16.5" customHeight="1" x14ac:dyDescent="0.3">
      <c r="A175" s="568"/>
      <c r="B175" s="561"/>
      <c r="C175" s="573"/>
      <c r="D175" s="564"/>
      <c r="E175" s="46" t="s">
        <v>726</v>
      </c>
      <c r="F175" s="42" t="s">
        <v>90</v>
      </c>
      <c r="G175" s="46" t="s">
        <v>727</v>
      </c>
      <c r="H175" s="42" t="s">
        <v>90</v>
      </c>
      <c r="I175" s="25" t="s">
        <v>1248</v>
      </c>
      <c r="J175" s="44" t="s">
        <v>90</v>
      </c>
      <c r="K175" s="44"/>
      <c r="L175" s="31" t="s">
        <v>1150</v>
      </c>
      <c r="M175" s="37" t="s">
        <v>1887</v>
      </c>
      <c r="N175" s="37" t="s">
        <v>2029</v>
      </c>
      <c r="O175" s="65" t="s">
        <v>1983</v>
      </c>
    </row>
    <row r="176" spans="1:15" s="1" customFormat="1" ht="16.5" customHeight="1" x14ac:dyDescent="0.3">
      <c r="A176" s="568"/>
      <c r="B176" s="561"/>
      <c r="C176" s="573"/>
      <c r="D176" s="564"/>
      <c r="E176" s="606" t="s">
        <v>557</v>
      </c>
      <c r="F176" s="564" t="s">
        <v>728</v>
      </c>
      <c r="G176" s="606" t="s">
        <v>558</v>
      </c>
      <c r="H176" s="564" t="s">
        <v>729</v>
      </c>
      <c r="I176" s="25" t="s">
        <v>1249</v>
      </c>
      <c r="J176" s="44" t="s">
        <v>730</v>
      </c>
      <c r="K176" s="44" t="s">
        <v>731</v>
      </c>
      <c r="L176" s="31" t="s">
        <v>1150</v>
      </c>
      <c r="M176" s="37" t="s">
        <v>1887</v>
      </c>
      <c r="N176" s="37" t="s">
        <v>2029</v>
      </c>
      <c r="O176" s="65" t="s">
        <v>1983</v>
      </c>
    </row>
    <row r="177" spans="1:15" s="1" customFormat="1" ht="16.5" customHeight="1" x14ac:dyDescent="0.3">
      <c r="A177" s="568"/>
      <c r="B177" s="561"/>
      <c r="C177" s="573"/>
      <c r="D177" s="564"/>
      <c r="E177" s="606"/>
      <c r="F177" s="564"/>
      <c r="G177" s="606"/>
      <c r="H177" s="564"/>
      <c r="I177" s="25" t="s">
        <v>1251</v>
      </c>
      <c r="J177" s="44" t="s">
        <v>732</v>
      </c>
      <c r="K177" s="50" t="s">
        <v>1869</v>
      </c>
      <c r="L177" s="31" t="s">
        <v>1150</v>
      </c>
      <c r="M177" s="37" t="s">
        <v>1887</v>
      </c>
      <c r="N177" s="37" t="s">
        <v>2029</v>
      </c>
      <c r="O177" s="65" t="s">
        <v>1983</v>
      </c>
    </row>
    <row r="178" spans="1:15" s="1" customFormat="1" ht="16.5" customHeight="1" x14ac:dyDescent="0.3">
      <c r="A178" s="568"/>
      <c r="B178" s="561"/>
      <c r="C178" s="573"/>
      <c r="D178" s="564"/>
      <c r="E178" s="606"/>
      <c r="F178" s="564"/>
      <c r="G178" s="606" t="s">
        <v>559</v>
      </c>
      <c r="H178" s="564" t="s">
        <v>733</v>
      </c>
      <c r="I178" s="25" t="s">
        <v>1282</v>
      </c>
      <c r="J178" s="44" t="s">
        <v>734</v>
      </c>
      <c r="K178" s="44"/>
      <c r="L178" s="31" t="s">
        <v>1150</v>
      </c>
      <c r="M178" s="37" t="s">
        <v>1887</v>
      </c>
      <c r="N178" s="37" t="s">
        <v>2029</v>
      </c>
      <c r="O178" s="65" t="s">
        <v>1983</v>
      </c>
    </row>
    <row r="179" spans="1:15" s="1" customFormat="1" ht="16.5" customHeight="1" x14ac:dyDescent="0.3">
      <c r="A179" s="568"/>
      <c r="B179" s="561"/>
      <c r="C179" s="573"/>
      <c r="D179" s="564"/>
      <c r="E179" s="606"/>
      <c r="F179" s="564"/>
      <c r="G179" s="606"/>
      <c r="H179" s="564"/>
      <c r="I179" s="25" t="s">
        <v>1283</v>
      </c>
      <c r="J179" s="44" t="s">
        <v>735</v>
      </c>
      <c r="K179" s="44" t="s">
        <v>736</v>
      </c>
      <c r="L179" s="31" t="s">
        <v>1150</v>
      </c>
      <c r="M179" s="37" t="s">
        <v>1887</v>
      </c>
      <c r="N179" s="37" t="s">
        <v>2029</v>
      </c>
      <c r="O179" s="65" t="s">
        <v>1983</v>
      </c>
    </row>
    <row r="180" spans="1:15" s="1" customFormat="1" ht="16.5" customHeight="1" x14ac:dyDescent="0.3">
      <c r="A180" s="568"/>
      <c r="B180" s="561"/>
      <c r="C180" s="573"/>
      <c r="D180" s="564"/>
      <c r="E180" s="606"/>
      <c r="F180" s="564"/>
      <c r="G180" s="606"/>
      <c r="H180" s="564"/>
      <c r="I180" s="25" t="s">
        <v>1283</v>
      </c>
      <c r="J180" s="44" t="s">
        <v>735</v>
      </c>
      <c r="K180" s="44" t="s">
        <v>737</v>
      </c>
      <c r="L180" s="31" t="s">
        <v>1150</v>
      </c>
      <c r="M180" s="37" t="s">
        <v>1887</v>
      </c>
      <c r="N180" s="37" t="s">
        <v>2029</v>
      </c>
      <c r="O180" s="65" t="s">
        <v>1983</v>
      </c>
    </row>
    <row r="181" spans="1:15" s="1" customFormat="1" ht="13.5" customHeight="1" x14ac:dyDescent="0.3">
      <c r="A181" s="568"/>
      <c r="B181" s="561"/>
      <c r="C181" s="573" t="s">
        <v>738</v>
      </c>
      <c r="D181" s="564" t="s">
        <v>739</v>
      </c>
      <c r="E181" s="606" t="s">
        <v>740</v>
      </c>
      <c r="F181" s="564" t="s">
        <v>741</v>
      </c>
      <c r="G181" s="606" t="s">
        <v>742</v>
      </c>
      <c r="H181" s="564" t="s">
        <v>743</v>
      </c>
      <c r="I181" s="25" t="s">
        <v>1288</v>
      </c>
      <c r="J181" s="44" t="s">
        <v>743</v>
      </c>
      <c r="K181" s="44" t="s">
        <v>744</v>
      </c>
      <c r="L181" s="31" t="s">
        <v>1150</v>
      </c>
      <c r="M181" s="37" t="s">
        <v>1888</v>
      </c>
      <c r="N181" s="37" t="s">
        <v>2030</v>
      </c>
      <c r="O181" s="65" t="s">
        <v>1984</v>
      </c>
    </row>
    <row r="182" spans="1:15" s="1" customFormat="1" ht="16.5" customHeight="1" x14ac:dyDescent="0.3">
      <c r="A182" s="568"/>
      <c r="B182" s="561"/>
      <c r="C182" s="573"/>
      <c r="D182" s="564"/>
      <c r="E182" s="606"/>
      <c r="F182" s="564"/>
      <c r="G182" s="606"/>
      <c r="H182" s="564"/>
      <c r="I182" s="25" t="s">
        <v>1288</v>
      </c>
      <c r="J182" s="44" t="s">
        <v>743</v>
      </c>
      <c r="K182" s="44" t="s">
        <v>745</v>
      </c>
      <c r="L182" s="31" t="s">
        <v>1150</v>
      </c>
      <c r="M182" s="37" t="s">
        <v>1888</v>
      </c>
      <c r="N182" s="37" t="s">
        <v>2030</v>
      </c>
      <c r="O182" s="65" t="s">
        <v>1984</v>
      </c>
    </row>
    <row r="183" spans="1:15" s="1" customFormat="1" ht="16.5" customHeight="1" x14ac:dyDescent="0.3">
      <c r="A183" s="568"/>
      <c r="B183" s="561"/>
      <c r="C183" s="573"/>
      <c r="D183" s="564"/>
      <c r="E183" s="606"/>
      <c r="F183" s="564"/>
      <c r="G183" s="606" t="s">
        <v>746</v>
      </c>
      <c r="H183" s="564" t="s">
        <v>747</v>
      </c>
      <c r="I183" s="25" t="s">
        <v>1183</v>
      </c>
      <c r="J183" s="44" t="s">
        <v>748</v>
      </c>
      <c r="K183" s="44"/>
      <c r="L183" s="31" t="s">
        <v>1150</v>
      </c>
      <c r="M183" s="37" t="s">
        <v>1888</v>
      </c>
      <c r="N183" s="37" t="s">
        <v>2030</v>
      </c>
      <c r="O183" s="65" t="s">
        <v>1984</v>
      </c>
    </row>
    <row r="184" spans="1:15" s="1" customFormat="1" ht="16.5" customHeight="1" x14ac:dyDescent="0.3">
      <c r="A184" s="568"/>
      <c r="B184" s="561"/>
      <c r="C184" s="573"/>
      <c r="D184" s="564"/>
      <c r="E184" s="606"/>
      <c r="F184" s="564"/>
      <c r="G184" s="606"/>
      <c r="H184" s="564"/>
      <c r="I184" s="25" t="s">
        <v>1188</v>
      </c>
      <c r="J184" s="50" t="s">
        <v>1817</v>
      </c>
      <c r="K184" s="44" t="s">
        <v>731</v>
      </c>
      <c r="L184" s="31" t="s">
        <v>1150</v>
      </c>
      <c r="M184" s="37" t="s">
        <v>1888</v>
      </c>
      <c r="N184" s="37" t="s">
        <v>2030</v>
      </c>
      <c r="O184" s="65" t="s">
        <v>1984</v>
      </c>
    </row>
    <row r="185" spans="1:15" s="1" customFormat="1" ht="16.5" customHeight="1" x14ac:dyDescent="0.3">
      <c r="A185" s="568"/>
      <c r="B185" s="561"/>
      <c r="C185" s="573"/>
      <c r="D185" s="564"/>
      <c r="E185" s="606"/>
      <c r="F185" s="564"/>
      <c r="G185" s="46" t="s">
        <v>749</v>
      </c>
      <c r="H185" s="42" t="s">
        <v>750</v>
      </c>
      <c r="I185" s="25" t="s">
        <v>1289</v>
      </c>
      <c r="J185" s="44" t="s">
        <v>750</v>
      </c>
      <c r="K185" s="44"/>
      <c r="L185" s="31" t="s">
        <v>1150</v>
      </c>
      <c r="M185" s="37" t="s">
        <v>1888</v>
      </c>
      <c r="N185" s="37" t="s">
        <v>2030</v>
      </c>
      <c r="O185" s="65" t="s">
        <v>1984</v>
      </c>
    </row>
    <row r="186" spans="1:15" s="1" customFormat="1" ht="16.5" customHeight="1" x14ac:dyDescent="0.3">
      <c r="A186" s="568"/>
      <c r="B186" s="561"/>
      <c r="C186" s="573"/>
      <c r="D186" s="564"/>
      <c r="E186" s="606" t="s">
        <v>751</v>
      </c>
      <c r="F186" s="564" t="s">
        <v>752</v>
      </c>
      <c r="G186" s="606" t="s">
        <v>753</v>
      </c>
      <c r="H186" s="564" t="s">
        <v>560</v>
      </c>
      <c r="I186" s="25" t="s">
        <v>1290</v>
      </c>
      <c r="J186" s="44" t="s">
        <v>754</v>
      </c>
      <c r="K186" s="44"/>
      <c r="L186" s="31" t="s">
        <v>1150</v>
      </c>
      <c r="M186" s="37" t="s">
        <v>1888</v>
      </c>
      <c r="N186" s="37" t="s">
        <v>2030</v>
      </c>
      <c r="O186" s="65" t="s">
        <v>1984</v>
      </c>
    </row>
    <row r="187" spans="1:15" s="1" customFormat="1" ht="16.5" customHeight="1" x14ac:dyDescent="0.3">
      <c r="A187" s="568"/>
      <c r="B187" s="561"/>
      <c r="C187" s="573"/>
      <c r="D187" s="564"/>
      <c r="E187" s="606"/>
      <c r="F187" s="564"/>
      <c r="G187" s="606"/>
      <c r="H187" s="564"/>
      <c r="I187" s="25" t="s">
        <v>1291</v>
      </c>
      <c r="J187" s="44" t="s">
        <v>755</v>
      </c>
      <c r="K187" s="44"/>
      <c r="L187" s="31" t="s">
        <v>1150</v>
      </c>
      <c r="M187" s="37" t="s">
        <v>1888</v>
      </c>
      <c r="N187" s="37" t="s">
        <v>2030</v>
      </c>
      <c r="O187" s="65" t="s">
        <v>1984</v>
      </c>
    </row>
    <row r="188" spans="1:15" s="1" customFormat="1" ht="16.5" customHeight="1" x14ac:dyDescent="0.3">
      <c r="A188" s="568"/>
      <c r="B188" s="561"/>
      <c r="C188" s="573"/>
      <c r="D188" s="564"/>
      <c r="E188" s="606"/>
      <c r="F188" s="564"/>
      <c r="G188" s="46" t="s">
        <v>756</v>
      </c>
      <c r="H188" s="42" t="s">
        <v>1293</v>
      </c>
      <c r="I188" s="25" t="s">
        <v>1292</v>
      </c>
      <c r="J188" s="44" t="s">
        <v>1293</v>
      </c>
      <c r="K188" s="44" t="s">
        <v>731</v>
      </c>
      <c r="L188" s="31" t="s">
        <v>1150</v>
      </c>
      <c r="M188" s="37" t="s">
        <v>1888</v>
      </c>
      <c r="N188" s="37" t="s">
        <v>2030</v>
      </c>
      <c r="O188" s="65" t="s">
        <v>1984</v>
      </c>
    </row>
    <row r="189" spans="1:15" s="1" customFormat="1" ht="13.5" customHeight="1" x14ac:dyDescent="0.3">
      <c r="A189" s="568"/>
      <c r="B189" s="561"/>
      <c r="C189" s="573" t="s">
        <v>757</v>
      </c>
      <c r="D189" s="564" t="s">
        <v>758</v>
      </c>
      <c r="E189" s="606" t="s">
        <v>759</v>
      </c>
      <c r="F189" s="564" t="s">
        <v>760</v>
      </c>
      <c r="G189" s="606" t="s">
        <v>761</v>
      </c>
      <c r="H189" s="564" t="s">
        <v>760</v>
      </c>
      <c r="I189" s="25" t="s">
        <v>1294</v>
      </c>
      <c r="J189" s="44" t="s">
        <v>762</v>
      </c>
      <c r="K189" s="44"/>
      <c r="L189" s="31" t="s">
        <v>1151</v>
      </c>
      <c r="M189" s="36" t="s">
        <v>1889</v>
      </c>
      <c r="N189" s="36" t="s">
        <v>2031</v>
      </c>
      <c r="O189" s="32" t="s">
        <v>1985</v>
      </c>
    </row>
    <row r="190" spans="1:15" s="1" customFormat="1" ht="16.5" customHeight="1" x14ac:dyDescent="0.3">
      <c r="A190" s="568"/>
      <c r="B190" s="561"/>
      <c r="C190" s="573"/>
      <c r="D190" s="564"/>
      <c r="E190" s="606"/>
      <c r="F190" s="564"/>
      <c r="G190" s="606"/>
      <c r="H190" s="564"/>
      <c r="I190" s="25" t="s">
        <v>1295</v>
      </c>
      <c r="J190" s="44" t="s">
        <v>763</v>
      </c>
      <c r="K190" s="44" t="s">
        <v>731</v>
      </c>
      <c r="L190" s="31" t="s">
        <v>1151</v>
      </c>
      <c r="M190" s="36" t="s">
        <v>1889</v>
      </c>
      <c r="N190" s="36" t="s">
        <v>2031</v>
      </c>
      <c r="O190" s="32" t="s">
        <v>1985</v>
      </c>
    </row>
    <row r="191" spans="1:15" s="1" customFormat="1" ht="16.5" customHeight="1" x14ac:dyDescent="0.3">
      <c r="A191" s="568"/>
      <c r="B191" s="561"/>
      <c r="C191" s="573"/>
      <c r="D191" s="564"/>
      <c r="E191" s="606"/>
      <c r="F191" s="564"/>
      <c r="G191" s="606"/>
      <c r="H191" s="564"/>
      <c r="I191" s="25" t="s">
        <v>1296</v>
      </c>
      <c r="J191" s="44" t="s">
        <v>764</v>
      </c>
      <c r="K191" s="44" t="s">
        <v>731</v>
      </c>
      <c r="L191" s="31" t="s">
        <v>1151</v>
      </c>
      <c r="M191" s="36" t="s">
        <v>1889</v>
      </c>
      <c r="N191" s="36" t="s">
        <v>2031</v>
      </c>
      <c r="O191" s="32" t="s">
        <v>1985</v>
      </c>
    </row>
    <row r="192" spans="1:15" s="1" customFormat="1" ht="16.5" customHeight="1" x14ac:dyDescent="0.3">
      <c r="A192" s="568"/>
      <c r="B192" s="561"/>
      <c r="C192" s="573"/>
      <c r="D192" s="564"/>
      <c r="E192" s="606" t="s">
        <v>765</v>
      </c>
      <c r="F192" s="564" t="s">
        <v>766</v>
      </c>
      <c r="G192" s="606" t="s">
        <v>767</v>
      </c>
      <c r="H192" s="564" t="s">
        <v>561</v>
      </c>
      <c r="I192" s="25" t="s">
        <v>1297</v>
      </c>
      <c r="J192" s="44" t="s">
        <v>1298</v>
      </c>
      <c r="K192" s="44" t="s">
        <v>731</v>
      </c>
      <c r="L192" s="31" t="s">
        <v>1151</v>
      </c>
      <c r="M192" s="36" t="s">
        <v>1889</v>
      </c>
      <c r="N192" s="36" t="s">
        <v>2031</v>
      </c>
      <c r="O192" s="32" t="s">
        <v>1985</v>
      </c>
    </row>
    <row r="193" spans="1:15" s="1" customFormat="1" ht="16.5" customHeight="1" x14ac:dyDescent="0.3">
      <c r="A193" s="568"/>
      <c r="B193" s="561"/>
      <c r="C193" s="573"/>
      <c r="D193" s="564"/>
      <c r="E193" s="606"/>
      <c r="F193" s="564"/>
      <c r="G193" s="606"/>
      <c r="H193" s="564"/>
      <c r="I193" s="25" t="s">
        <v>1299</v>
      </c>
      <c r="J193" s="44" t="s">
        <v>768</v>
      </c>
      <c r="K193" s="44"/>
      <c r="L193" s="31" t="s">
        <v>1151</v>
      </c>
      <c r="M193" s="36" t="s">
        <v>1889</v>
      </c>
      <c r="N193" s="36" t="s">
        <v>2031</v>
      </c>
      <c r="O193" s="32" t="s">
        <v>1985</v>
      </c>
    </row>
    <row r="194" spans="1:15" s="1" customFormat="1" ht="16.5" customHeight="1" x14ac:dyDescent="0.3">
      <c r="A194" s="568"/>
      <c r="B194" s="561"/>
      <c r="C194" s="573"/>
      <c r="D194" s="564"/>
      <c r="E194" s="606"/>
      <c r="F194" s="564"/>
      <c r="G194" s="606" t="s">
        <v>769</v>
      </c>
      <c r="H194" s="564" t="s">
        <v>770</v>
      </c>
      <c r="I194" s="25" t="s">
        <v>1300</v>
      </c>
      <c r="J194" s="44" t="s">
        <v>771</v>
      </c>
      <c r="K194" s="44"/>
      <c r="L194" s="31" t="s">
        <v>1151</v>
      </c>
      <c r="M194" s="36" t="s">
        <v>1889</v>
      </c>
      <c r="N194" s="36" t="s">
        <v>2031</v>
      </c>
      <c r="O194" s="32" t="s">
        <v>1985</v>
      </c>
    </row>
    <row r="195" spans="1:15" s="1" customFormat="1" ht="16.5" customHeight="1" x14ac:dyDescent="0.3">
      <c r="A195" s="568"/>
      <c r="B195" s="561"/>
      <c r="C195" s="573"/>
      <c r="D195" s="564"/>
      <c r="E195" s="606"/>
      <c r="F195" s="564"/>
      <c r="G195" s="606"/>
      <c r="H195" s="564"/>
      <c r="I195" s="25" t="s">
        <v>1301</v>
      </c>
      <c r="J195" s="44" t="s">
        <v>772</v>
      </c>
      <c r="K195" s="44" t="s">
        <v>731</v>
      </c>
      <c r="L195" s="31" t="s">
        <v>1151</v>
      </c>
      <c r="M195" s="36" t="s">
        <v>1889</v>
      </c>
      <c r="N195" s="36" t="s">
        <v>2031</v>
      </c>
      <c r="O195" s="32" t="s">
        <v>1985</v>
      </c>
    </row>
    <row r="196" spans="1:15" s="1" customFormat="1" ht="16.5" customHeight="1" x14ac:dyDescent="0.3">
      <c r="A196" s="568"/>
      <c r="B196" s="561"/>
      <c r="C196" s="573"/>
      <c r="D196" s="564"/>
      <c r="E196" s="606"/>
      <c r="F196" s="564"/>
      <c r="G196" s="606" t="s">
        <v>773</v>
      </c>
      <c r="H196" s="564" t="s">
        <v>774</v>
      </c>
      <c r="I196" s="25" t="s">
        <v>1302</v>
      </c>
      <c r="J196" s="50" t="s">
        <v>1857</v>
      </c>
      <c r="K196" s="44" t="s">
        <v>731</v>
      </c>
      <c r="L196" s="31" t="s">
        <v>1151</v>
      </c>
      <c r="M196" s="36" t="s">
        <v>1889</v>
      </c>
      <c r="N196" s="36" t="s">
        <v>2031</v>
      </c>
      <c r="O196" s="32" t="s">
        <v>1985</v>
      </c>
    </row>
    <row r="197" spans="1:15" s="1" customFormat="1" ht="16.5" customHeight="1" x14ac:dyDescent="0.3">
      <c r="A197" s="568"/>
      <c r="B197" s="561"/>
      <c r="C197" s="573"/>
      <c r="D197" s="564"/>
      <c r="E197" s="606"/>
      <c r="F197" s="564"/>
      <c r="G197" s="606"/>
      <c r="H197" s="564"/>
      <c r="I197" s="25" t="s">
        <v>1303</v>
      </c>
      <c r="J197" s="44" t="s">
        <v>775</v>
      </c>
      <c r="K197" s="44" t="s">
        <v>731</v>
      </c>
      <c r="L197" s="31" t="s">
        <v>1151</v>
      </c>
      <c r="M197" s="36" t="s">
        <v>1889</v>
      </c>
      <c r="N197" s="36" t="s">
        <v>2031</v>
      </c>
      <c r="O197" s="32" t="s">
        <v>1985</v>
      </c>
    </row>
    <row r="198" spans="1:15" s="1" customFormat="1" ht="16.5" customHeight="1" x14ac:dyDescent="0.3">
      <c r="A198" s="568"/>
      <c r="B198" s="561"/>
      <c r="C198" s="573"/>
      <c r="D198" s="564"/>
      <c r="E198" s="606"/>
      <c r="F198" s="564"/>
      <c r="G198" s="606" t="s">
        <v>776</v>
      </c>
      <c r="H198" s="564" t="s">
        <v>777</v>
      </c>
      <c r="I198" s="25" t="s">
        <v>1306</v>
      </c>
      <c r="J198" s="44" t="s">
        <v>778</v>
      </c>
      <c r="K198" s="44"/>
      <c r="L198" s="31" t="s">
        <v>1151</v>
      </c>
      <c r="M198" s="36" t="s">
        <v>1889</v>
      </c>
      <c r="N198" s="36" t="s">
        <v>2031</v>
      </c>
      <c r="O198" s="32" t="s">
        <v>1985</v>
      </c>
    </row>
    <row r="199" spans="1:15" s="1" customFormat="1" ht="16.5" customHeight="1" x14ac:dyDescent="0.3">
      <c r="A199" s="568"/>
      <c r="B199" s="561"/>
      <c r="C199" s="573"/>
      <c r="D199" s="564"/>
      <c r="E199" s="606"/>
      <c r="F199" s="564"/>
      <c r="G199" s="606"/>
      <c r="H199" s="564"/>
      <c r="I199" s="25" t="s">
        <v>1307</v>
      </c>
      <c r="J199" s="44" t="s">
        <v>779</v>
      </c>
      <c r="K199" s="44"/>
      <c r="L199" s="31" t="s">
        <v>1151</v>
      </c>
      <c r="M199" s="36" t="s">
        <v>1889</v>
      </c>
      <c r="N199" s="36" t="s">
        <v>2031</v>
      </c>
      <c r="O199" s="32" t="s">
        <v>1985</v>
      </c>
    </row>
    <row r="200" spans="1:15" s="1" customFormat="1" ht="16.5" customHeight="1" x14ac:dyDescent="0.3">
      <c r="A200" s="568"/>
      <c r="B200" s="561"/>
      <c r="C200" s="573"/>
      <c r="D200" s="564"/>
      <c r="E200" s="606"/>
      <c r="F200" s="564"/>
      <c r="G200" s="606"/>
      <c r="H200" s="564"/>
      <c r="I200" s="25" t="s">
        <v>1308</v>
      </c>
      <c r="J200" s="44" t="s">
        <v>780</v>
      </c>
      <c r="K200" s="44"/>
      <c r="L200" s="31" t="s">
        <v>1151</v>
      </c>
      <c r="M200" s="36" t="s">
        <v>1889</v>
      </c>
      <c r="N200" s="36" t="s">
        <v>2031</v>
      </c>
      <c r="O200" s="32" t="s">
        <v>1985</v>
      </c>
    </row>
    <row r="201" spans="1:15" s="1" customFormat="1" ht="16.5" customHeight="1" x14ac:dyDescent="0.3">
      <c r="A201" s="568"/>
      <c r="B201" s="561"/>
      <c r="C201" s="573"/>
      <c r="D201" s="564"/>
      <c r="E201" s="606"/>
      <c r="F201" s="564"/>
      <c r="G201" s="606"/>
      <c r="H201" s="564"/>
      <c r="I201" s="25" t="s">
        <v>1309</v>
      </c>
      <c r="J201" s="44" t="s">
        <v>781</v>
      </c>
      <c r="K201" s="44" t="s">
        <v>731</v>
      </c>
      <c r="L201" s="31" t="s">
        <v>1151</v>
      </c>
      <c r="M201" s="36" t="s">
        <v>1889</v>
      </c>
      <c r="N201" s="36" t="s">
        <v>2031</v>
      </c>
      <c r="O201" s="32" t="s">
        <v>1985</v>
      </c>
    </row>
    <row r="202" spans="1:15" s="1" customFormat="1" ht="16.5" customHeight="1" x14ac:dyDescent="0.3">
      <c r="A202" s="568"/>
      <c r="B202" s="561"/>
      <c r="C202" s="573"/>
      <c r="D202" s="564"/>
      <c r="E202" s="606" t="s">
        <v>782</v>
      </c>
      <c r="F202" s="564" t="s">
        <v>783</v>
      </c>
      <c r="G202" s="606" t="s">
        <v>784</v>
      </c>
      <c r="H202" s="564" t="s">
        <v>783</v>
      </c>
      <c r="I202" s="25" t="s">
        <v>1304</v>
      </c>
      <c r="J202" s="44" t="s">
        <v>785</v>
      </c>
      <c r="K202" s="44" t="s">
        <v>731</v>
      </c>
      <c r="L202" s="31" t="s">
        <v>1151</v>
      </c>
      <c r="M202" s="36" t="s">
        <v>1889</v>
      </c>
      <c r="N202" s="36" t="s">
        <v>2031</v>
      </c>
      <c r="O202" s="32" t="s">
        <v>1985</v>
      </c>
    </row>
    <row r="203" spans="1:15" s="1" customFormat="1" ht="16.5" customHeight="1" x14ac:dyDescent="0.3">
      <c r="A203" s="568"/>
      <c r="B203" s="561"/>
      <c r="C203" s="573"/>
      <c r="D203" s="564"/>
      <c r="E203" s="606"/>
      <c r="F203" s="564"/>
      <c r="G203" s="606"/>
      <c r="H203" s="564"/>
      <c r="I203" s="25" t="s">
        <v>1305</v>
      </c>
      <c r="J203" s="44" t="s">
        <v>786</v>
      </c>
      <c r="K203" s="44"/>
      <c r="L203" s="31" t="s">
        <v>1151</v>
      </c>
      <c r="M203" s="36" t="s">
        <v>1889</v>
      </c>
      <c r="N203" s="36" t="s">
        <v>2031</v>
      </c>
      <c r="O203" s="32" t="s">
        <v>1985</v>
      </c>
    </row>
    <row r="204" spans="1:15" s="8" customFormat="1" ht="13.5" customHeight="1" x14ac:dyDescent="0.3">
      <c r="A204" s="568"/>
      <c r="B204" s="561"/>
      <c r="C204" s="573" t="s">
        <v>787</v>
      </c>
      <c r="D204" s="564" t="s">
        <v>562</v>
      </c>
      <c r="E204" s="606" t="s">
        <v>788</v>
      </c>
      <c r="F204" s="564" t="s">
        <v>563</v>
      </c>
      <c r="G204" s="46" t="s">
        <v>789</v>
      </c>
      <c r="H204" s="42" t="s">
        <v>790</v>
      </c>
      <c r="I204" s="25" t="s">
        <v>1310</v>
      </c>
      <c r="J204" s="44" t="s">
        <v>790</v>
      </c>
      <c r="K204" s="44"/>
      <c r="L204" s="31" t="s">
        <v>503</v>
      </c>
      <c r="M204" s="36" t="s">
        <v>1890</v>
      </c>
      <c r="N204" s="36" t="s">
        <v>2032</v>
      </c>
      <c r="O204" s="32" t="s">
        <v>1986</v>
      </c>
    </row>
    <row r="205" spans="1:15" s="8" customFormat="1" ht="16.5" customHeight="1" x14ac:dyDescent="0.3">
      <c r="A205" s="568"/>
      <c r="B205" s="561"/>
      <c r="C205" s="573"/>
      <c r="D205" s="564"/>
      <c r="E205" s="606"/>
      <c r="F205" s="564"/>
      <c r="G205" s="606" t="s">
        <v>791</v>
      </c>
      <c r="H205" s="564" t="s">
        <v>792</v>
      </c>
      <c r="I205" s="25" t="s">
        <v>1311</v>
      </c>
      <c r="J205" s="44" t="s">
        <v>793</v>
      </c>
      <c r="K205" s="44"/>
      <c r="L205" s="31" t="s">
        <v>503</v>
      </c>
      <c r="M205" s="36" t="s">
        <v>1890</v>
      </c>
      <c r="N205" s="36" t="s">
        <v>2032</v>
      </c>
      <c r="O205" s="32" t="s">
        <v>1986</v>
      </c>
    </row>
    <row r="206" spans="1:15" s="8" customFormat="1" ht="16.5" customHeight="1" x14ac:dyDescent="0.3">
      <c r="A206" s="568"/>
      <c r="B206" s="561"/>
      <c r="C206" s="573"/>
      <c r="D206" s="564"/>
      <c r="E206" s="606"/>
      <c r="F206" s="564"/>
      <c r="G206" s="606"/>
      <c r="H206" s="564"/>
      <c r="I206" s="25" t="s">
        <v>1312</v>
      </c>
      <c r="J206" s="44" t="s">
        <v>794</v>
      </c>
      <c r="K206" s="44" t="s">
        <v>731</v>
      </c>
      <c r="L206" s="31" t="s">
        <v>503</v>
      </c>
      <c r="M206" s="36" t="s">
        <v>1890</v>
      </c>
      <c r="N206" s="36" t="s">
        <v>2032</v>
      </c>
      <c r="O206" s="32" t="s">
        <v>1986</v>
      </c>
    </row>
    <row r="207" spans="1:15" s="8" customFormat="1" ht="16.5" customHeight="1" x14ac:dyDescent="0.3">
      <c r="A207" s="568"/>
      <c r="B207" s="561"/>
      <c r="C207" s="573"/>
      <c r="D207" s="564"/>
      <c r="E207" s="606"/>
      <c r="F207" s="564"/>
      <c r="G207" s="606"/>
      <c r="H207" s="564"/>
      <c r="I207" s="25" t="s">
        <v>1313</v>
      </c>
      <c r="J207" s="50" t="s">
        <v>1818</v>
      </c>
      <c r="K207" s="44"/>
      <c r="L207" s="31" t="s">
        <v>503</v>
      </c>
      <c r="M207" s="36" t="s">
        <v>1890</v>
      </c>
      <c r="N207" s="36" t="s">
        <v>2032</v>
      </c>
      <c r="O207" s="32" t="s">
        <v>1986</v>
      </c>
    </row>
    <row r="208" spans="1:15" s="8" customFormat="1" ht="16.5" customHeight="1" x14ac:dyDescent="0.3">
      <c r="A208" s="568"/>
      <c r="B208" s="561"/>
      <c r="C208" s="573"/>
      <c r="D208" s="564"/>
      <c r="E208" s="606"/>
      <c r="F208" s="564"/>
      <c r="G208" s="606"/>
      <c r="H208" s="564"/>
      <c r="I208" s="25" t="s">
        <v>1314</v>
      </c>
      <c r="J208" s="44" t="s">
        <v>795</v>
      </c>
      <c r="K208" s="44" t="s">
        <v>731</v>
      </c>
      <c r="L208" s="31" t="s">
        <v>503</v>
      </c>
      <c r="M208" s="36" t="s">
        <v>1890</v>
      </c>
      <c r="N208" s="36" t="s">
        <v>2032</v>
      </c>
      <c r="O208" s="32" t="s">
        <v>1986</v>
      </c>
    </row>
    <row r="209" spans="1:15" s="8" customFormat="1" ht="16.5" customHeight="1" x14ac:dyDescent="0.3">
      <c r="A209" s="568"/>
      <c r="B209" s="561"/>
      <c r="C209" s="573"/>
      <c r="D209" s="564"/>
      <c r="E209" s="606"/>
      <c r="F209" s="564"/>
      <c r="G209" s="606"/>
      <c r="H209" s="564"/>
      <c r="I209" s="25" t="s">
        <v>1315</v>
      </c>
      <c r="J209" s="44" t="s">
        <v>796</v>
      </c>
      <c r="K209" s="44"/>
      <c r="L209" s="31" t="s">
        <v>503</v>
      </c>
      <c r="M209" s="36" t="s">
        <v>1890</v>
      </c>
      <c r="N209" s="36" t="s">
        <v>2032</v>
      </c>
      <c r="O209" s="32" t="s">
        <v>1986</v>
      </c>
    </row>
    <row r="210" spans="1:15" s="1" customFormat="1" ht="16.5" customHeight="1" x14ac:dyDescent="0.3">
      <c r="A210" s="568"/>
      <c r="B210" s="561"/>
      <c r="C210" s="573"/>
      <c r="D210" s="564"/>
      <c r="E210" s="606" t="s">
        <v>797</v>
      </c>
      <c r="F210" s="564" t="s">
        <v>798</v>
      </c>
      <c r="G210" s="46" t="s">
        <v>799</v>
      </c>
      <c r="H210" s="42" t="s">
        <v>800</v>
      </c>
      <c r="I210" s="25" t="s">
        <v>1316</v>
      </c>
      <c r="J210" s="44" t="s">
        <v>800</v>
      </c>
      <c r="K210" s="44"/>
      <c r="L210" s="31" t="s">
        <v>503</v>
      </c>
      <c r="M210" s="36" t="s">
        <v>1890</v>
      </c>
      <c r="N210" s="36" t="s">
        <v>2032</v>
      </c>
      <c r="O210" s="32" t="s">
        <v>1986</v>
      </c>
    </row>
    <row r="211" spans="1:15" s="1" customFormat="1" ht="16.5" customHeight="1" x14ac:dyDescent="0.3">
      <c r="A211" s="568"/>
      <c r="B211" s="561"/>
      <c r="C211" s="573"/>
      <c r="D211" s="564"/>
      <c r="E211" s="606"/>
      <c r="F211" s="564"/>
      <c r="G211" s="606" t="s">
        <v>801</v>
      </c>
      <c r="H211" s="564" t="s">
        <v>802</v>
      </c>
      <c r="I211" s="25" t="s">
        <v>1317</v>
      </c>
      <c r="J211" s="44" t="s">
        <v>803</v>
      </c>
      <c r="K211" s="44" t="s">
        <v>731</v>
      </c>
      <c r="L211" s="31" t="s">
        <v>503</v>
      </c>
      <c r="M211" s="36" t="s">
        <v>1890</v>
      </c>
      <c r="N211" s="36" t="s">
        <v>2032</v>
      </c>
      <c r="O211" s="32" t="s">
        <v>1986</v>
      </c>
    </row>
    <row r="212" spans="1:15" s="1" customFormat="1" ht="16.5" customHeight="1" x14ac:dyDescent="0.3">
      <c r="A212" s="568"/>
      <c r="B212" s="561"/>
      <c r="C212" s="573"/>
      <c r="D212" s="564"/>
      <c r="E212" s="606"/>
      <c r="F212" s="564"/>
      <c r="G212" s="606"/>
      <c r="H212" s="564"/>
      <c r="I212" s="25" t="s">
        <v>1320</v>
      </c>
      <c r="J212" s="44" t="s">
        <v>804</v>
      </c>
      <c r="K212" s="44" t="s">
        <v>805</v>
      </c>
      <c r="L212" s="31" t="s">
        <v>503</v>
      </c>
      <c r="M212" s="36" t="s">
        <v>1890</v>
      </c>
      <c r="N212" s="36" t="s">
        <v>2032</v>
      </c>
      <c r="O212" s="32" t="s">
        <v>1986</v>
      </c>
    </row>
    <row r="213" spans="1:15" s="1" customFormat="1" ht="16.5" customHeight="1" x14ac:dyDescent="0.3">
      <c r="A213" s="568"/>
      <c r="B213" s="561"/>
      <c r="C213" s="573"/>
      <c r="D213" s="564"/>
      <c r="E213" s="606"/>
      <c r="F213" s="564"/>
      <c r="G213" s="606"/>
      <c r="H213" s="564"/>
      <c r="I213" s="25" t="s">
        <v>1318</v>
      </c>
      <c r="J213" s="50" t="s">
        <v>1856</v>
      </c>
      <c r="K213" s="44" t="s">
        <v>806</v>
      </c>
      <c r="L213" s="31" t="s">
        <v>503</v>
      </c>
      <c r="M213" s="36" t="s">
        <v>1890</v>
      </c>
      <c r="N213" s="36" t="s">
        <v>2032</v>
      </c>
      <c r="O213" s="32" t="s">
        <v>1986</v>
      </c>
    </row>
    <row r="214" spans="1:15" s="1" customFormat="1" ht="16.5" customHeight="1" x14ac:dyDescent="0.3">
      <c r="A214" s="568"/>
      <c r="B214" s="561"/>
      <c r="C214" s="573"/>
      <c r="D214" s="564"/>
      <c r="E214" s="606"/>
      <c r="F214" s="564"/>
      <c r="G214" s="606"/>
      <c r="H214" s="564"/>
      <c r="I214" s="25" t="s">
        <v>1321</v>
      </c>
      <c r="J214" s="44" t="s">
        <v>807</v>
      </c>
      <c r="K214" s="44" t="s">
        <v>808</v>
      </c>
      <c r="L214" s="31" t="s">
        <v>503</v>
      </c>
      <c r="M214" s="36" t="s">
        <v>1890</v>
      </c>
      <c r="N214" s="36" t="s">
        <v>2032</v>
      </c>
      <c r="O214" s="32" t="s">
        <v>1986</v>
      </c>
    </row>
    <row r="215" spans="1:15" s="1" customFormat="1" ht="16.5" customHeight="1" x14ac:dyDescent="0.3">
      <c r="A215" s="568"/>
      <c r="B215" s="561"/>
      <c r="C215" s="573"/>
      <c r="D215" s="564"/>
      <c r="E215" s="606" t="s">
        <v>809</v>
      </c>
      <c r="F215" s="564" t="s">
        <v>810</v>
      </c>
      <c r="G215" s="606" t="s">
        <v>811</v>
      </c>
      <c r="H215" s="564" t="s">
        <v>810</v>
      </c>
      <c r="I215" s="25" t="s">
        <v>1322</v>
      </c>
      <c r="J215" s="44" t="s">
        <v>812</v>
      </c>
      <c r="K215" s="44"/>
      <c r="L215" s="31" t="s">
        <v>503</v>
      </c>
      <c r="M215" s="36" t="s">
        <v>1890</v>
      </c>
      <c r="N215" s="36" t="s">
        <v>2032</v>
      </c>
      <c r="O215" s="32" t="s">
        <v>1986</v>
      </c>
    </row>
    <row r="216" spans="1:15" s="1" customFormat="1" ht="16.5" customHeight="1" x14ac:dyDescent="0.3">
      <c r="A216" s="568"/>
      <c r="B216" s="561"/>
      <c r="C216" s="573"/>
      <c r="D216" s="564"/>
      <c r="E216" s="606"/>
      <c r="F216" s="564"/>
      <c r="G216" s="606"/>
      <c r="H216" s="564"/>
      <c r="I216" s="25" t="s">
        <v>1323</v>
      </c>
      <c r="J216" s="44" t="s">
        <v>813</v>
      </c>
      <c r="K216" s="44"/>
      <c r="L216" s="31" t="s">
        <v>503</v>
      </c>
      <c r="M216" s="36" t="s">
        <v>1890</v>
      </c>
      <c r="N216" s="36" t="s">
        <v>2032</v>
      </c>
      <c r="O216" s="32" t="s">
        <v>1986</v>
      </c>
    </row>
    <row r="217" spans="1:15" s="1" customFormat="1" ht="16.5" customHeight="1" x14ac:dyDescent="0.3">
      <c r="A217" s="568"/>
      <c r="B217" s="561"/>
      <c r="C217" s="573"/>
      <c r="D217" s="564"/>
      <c r="E217" s="606"/>
      <c r="F217" s="564"/>
      <c r="G217" s="606"/>
      <c r="H217" s="564"/>
      <c r="I217" s="25" t="s">
        <v>1324</v>
      </c>
      <c r="J217" s="44" t="s">
        <v>814</v>
      </c>
      <c r="K217" s="44"/>
      <c r="L217" s="31" t="s">
        <v>503</v>
      </c>
      <c r="M217" s="36" t="s">
        <v>1890</v>
      </c>
      <c r="N217" s="36" t="s">
        <v>2032</v>
      </c>
      <c r="O217" s="32" t="s">
        <v>1986</v>
      </c>
    </row>
    <row r="218" spans="1:15" s="1" customFormat="1" ht="16.5" customHeight="1" x14ac:dyDescent="0.3">
      <c r="A218" s="568"/>
      <c r="B218" s="561"/>
      <c r="C218" s="573"/>
      <c r="D218" s="564"/>
      <c r="E218" s="606"/>
      <c r="F218" s="564"/>
      <c r="G218" s="606"/>
      <c r="H218" s="564"/>
      <c r="I218" s="25" t="s">
        <v>1319</v>
      </c>
      <c r="J218" s="50" t="s">
        <v>1819</v>
      </c>
      <c r="K218" s="44" t="s">
        <v>815</v>
      </c>
      <c r="L218" s="31" t="s">
        <v>503</v>
      </c>
      <c r="M218" s="36" t="s">
        <v>1890</v>
      </c>
      <c r="N218" s="36" t="s">
        <v>2032</v>
      </c>
      <c r="O218" s="32" t="s">
        <v>1986</v>
      </c>
    </row>
    <row r="219" spans="1:15" s="1" customFormat="1" ht="27" x14ac:dyDescent="0.3">
      <c r="A219" s="568"/>
      <c r="B219" s="561"/>
      <c r="C219" s="573"/>
      <c r="D219" s="564"/>
      <c r="E219" s="606"/>
      <c r="F219" s="564"/>
      <c r="G219" s="606"/>
      <c r="H219" s="564"/>
      <c r="I219" s="25" t="s">
        <v>1319</v>
      </c>
      <c r="J219" s="50" t="s">
        <v>1820</v>
      </c>
      <c r="K219" s="44" t="s">
        <v>816</v>
      </c>
      <c r="L219" s="31" t="s">
        <v>503</v>
      </c>
      <c r="M219" s="36" t="s">
        <v>1890</v>
      </c>
      <c r="N219" s="36" t="s">
        <v>2032</v>
      </c>
      <c r="O219" s="32" t="s">
        <v>1986</v>
      </c>
    </row>
    <row r="220" spans="1:15" s="1" customFormat="1" ht="13.5" customHeight="1" x14ac:dyDescent="0.3">
      <c r="A220" s="568"/>
      <c r="B220" s="561"/>
      <c r="C220" s="573" t="s">
        <v>817</v>
      </c>
      <c r="D220" s="564" t="s">
        <v>564</v>
      </c>
      <c r="E220" s="606" t="s">
        <v>818</v>
      </c>
      <c r="F220" s="564" t="s">
        <v>819</v>
      </c>
      <c r="G220" s="606" t="s">
        <v>820</v>
      </c>
      <c r="H220" s="564" t="s">
        <v>565</v>
      </c>
      <c r="I220" s="25" t="s">
        <v>1271</v>
      </c>
      <c r="J220" s="44" t="s">
        <v>121</v>
      </c>
      <c r="K220" s="44"/>
      <c r="L220" s="31" t="s">
        <v>503</v>
      </c>
      <c r="M220" s="36" t="s">
        <v>1891</v>
      </c>
      <c r="N220" s="36" t="s">
        <v>2033</v>
      </c>
      <c r="O220" s="32" t="s">
        <v>1987</v>
      </c>
    </row>
    <row r="221" spans="1:15" s="1" customFormat="1" ht="16.5" customHeight="1" x14ac:dyDescent="0.3">
      <c r="A221" s="568"/>
      <c r="B221" s="561"/>
      <c r="C221" s="573"/>
      <c r="D221" s="564"/>
      <c r="E221" s="606"/>
      <c r="F221" s="564"/>
      <c r="G221" s="606"/>
      <c r="H221" s="564"/>
      <c r="I221" s="25" t="s">
        <v>1273</v>
      </c>
      <c r="J221" s="44" t="s">
        <v>122</v>
      </c>
      <c r="K221" s="44"/>
      <c r="L221" s="31" t="s">
        <v>503</v>
      </c>
      <c r="M221" s="36" t="s">
        <v>1891</v>
      </c>
      <c r="N221" s="36" t="s">
        <v>2033</v>
      </c>
      <c r="O221" s="32" t="s">
        <v>1987</v>
      </c>
    </row>
    <row r="222" spans="1:15" s="1" customFormat="1" ht="16.5" customHeight="1" x14ac:dyDescent="0.3">
      <c r="A222" s="568"/>
      <c r="B222" s="561"/>
      <c r="C222" s="573"/>
      <c r="D222" s="564"/>
      <c r="E222" s="606"/>
      <c r="F222" s="564"/>
      <c r="G222" s="606"/>
      <c r="H222" s="564"/>
      <c r="I222" s="25" t="s">
        <v>1327</v>
      </c>
      <c r="J222" s="44" t="s">
        <v>123</v>
      </c>
      <c r="K222" s="44"/>
      <c r="L222" s="31" t="s">
        <v>503</v>
      </c>
      <c r="M222" s="36" t="s">
        <v>1891</v>
      </c>
      <c r="N222" s="36" t="s">
        <v>2033</v>
      </c>
      <c r="O222" s="32" t="s">
        <v>1987</v>
      </c>
    </row>
    <row r="223" spans="1:15" s="1" customFormat="1" ht="16.5" customHeight="1" x14ac:dyDescent="0.3">
      <c r="A223" s="568"/>
      <c r="B223" s="561"/>
      <c r="C223" s="573"/>
      <c r="D223" s="564"/>
      <c r="E223" s="606"/>
      <c r="F223" s="564"/>
      <c r="G223" s="606" t="s">
        <v>821</v>
      </c>
      <c r="H223" s="564" t="s">
        <v>822</v>
      </c>
      <c r="I223" s="25" t="s">
        <v>1329</v>
      </c>
      <c r="J223" s="44" t="s">
        <v>124</v>
      </c>
      <c r="K223" s="44"/>
      <c r="L223" s="31" t="s">
        <v>503</v>
      </c>
      <c r="M223" s="36" t="s">
        <v>1891</v>
      </c>
      <c r="N223" s="36" t="s">
        <v>2033</v>
      </c>
      <c r="O223" s="32" t="s">
        <v>1987</v>
      </c>
    </row>
    <row r="224" spans="1:15" s="1" customFormat="1" ht="16.5" customHeight="1" x14ac:dyDescent="0.3">
      <c r="A224" s="568"/>
      <c r="B224" s="561"/>
      <c r="C224" s="573"/>
      <c r="D224" s="564"/>
      <c r="E224" s="606"/>
      <c r="F224" s="564"/>
      <c r="G224" s="606"/>
      <c r="H224" s="564"/>
      <c r="I224" s="25" t="s">
        <v>1331</v>
      </c>
      <c r="J224" s="44" t="s">
        <v>125</v>
      </c>
      <c r="K224" s="44"/>
      <c r="L224" s="31" t="s">
        <v>503</v>
      </c>
      <c r="M224" s="36" t="s">
        <v>1891</v>
      </c>
      <c r="N224" s="36" t="s">
        <v>2033</v>
      </c>
      <c r="O224" s="32" t="s">
        <v>1987</v>
      </c>
    </row>
    <row r="225" spans="1:15" s="1" customFormat="1" ht="16.5" customHeight="1" x14ac:dyDescent="0.3">
      <c r="A225" s="568"/>
      <c r="B225" s="561"/>
      <c r="C225" s="573"/>
      <c r="D225" s="564"/>
      <c r="E225" s="606"/>
      <c r="F225" s="564"/>
      <c r="G225" s="606"/>
      <c r="H225" s="564"/>
      <c r="I225" s="25" t="s">
        <v>1333</v>
      </c>
      <c r="J225" s="44" t="s">
        <v>126</v>
      </c>
      <c r="K225" s="44"/>
      <c r="L225" s="31" t="s">
        <v>503</v>
      </c>
      <c r="M225" s="36" t="s">
        <v>1891</v>
      </c>
      <c r="N225" s="36" t="s">
        <v>2033</v>
      </c>
      <c r="O225" s="32" t="s">
        <v>1987</v>
      </c>
    </row>
    <row r="226" spans="1:15" s="1" customFormat="1" ht="16.5" customHeight="1" x14ac:dyDescent="0.3">
      <c r="A226" s="568"/>
      <c r="B226" s="561"/>
      <c r="C226" s="573"/>
      <c r="D226" s="564"/>
      <c r="E226" s="46" t="s">
        <v>823</v>
      </c>
      <c r="F226" s="42" t="s">
        <v>127</v>
      </c>
      <c r="G226" s="46" t="s">
        <v>824</v>
      </c>
      <c r="H226" s="42" t="s">
        <v>127</v>
      </c>
      <c r="I226" s="25" t="s">
        <v>1334</v>
      </c>
      <c r="J226" s="44" t="s">
        <v>127</v>
      </c>
      <c r="K226" s="44"/>
      <c r="L226" s="31" t="s">
        <v>503</v>
      </c>
      <c r="M226" s="36" t="s">
        <v>1891</v>
      </c>
      <c r="N226" s="36" t="s">
        <v>2033</v>
      </c>
      <c r="O226" s="32" t="s">
        <v>1987</v>
      </c>
    </row>
    <row r="227" spans="1:15" s="1" customFormat="1" ht="13.5" customHeight="1" x14ac:dyDescent="0.3">
      <c r="A227" s="568"/>
      <c r="B227" s="561"/>
      <c r="C227" s="635" t="s">
        <v>825</v>
      </c>
      <c r="D227" s="574" t="s">
        <v>826</v>
      </c>
      <c r="E227" s="638" t="s">
        <v>827</v>
      </c>
      <c r="F227" s="574" t="s">
        <v>566</v>
      </c>
      <c r="G227" s="638" t="s">
        <v>828</v>
      </c>
      <c r="H227" s="574" t="s">
        <v>566</v>
      </c>
      <c r="I227" s="25" t="s">
        <v>1287</v>
      </c>
      <c r="J227" s="44" t="s">
        <v>128</v>
      </c>
      <c r="K227" s="44"/>
      <c r="L227" s="32" t="s">
        <v>506</v>
      </c>
      <c r="M227" s="36" t="s">
        <v>1892</v>
      </c>
      <c r="N227" s="36" t="s">
        <v>2034</v>
      </c>
      <c r="O227" s="32" t="s">
        <v>1988</v>
      </c>
    </row>
    <row r="228" spans="1:15" s="1" customFormat="1" ht="16.5" customHeight="1" x14ac:dyDescent="0.3">
      <c r="A228" s="568"/>
      <c r="B228" s="561"/>
      <c r="C228" s="636"/>
      <c r="D228" s="575"/>
      <c r="E228" s="639"/>
      <c r="F228" s="575"/>
      <c r="G228" s="639"/>
      <c r="H228" s="575"/>
      <c r="I228" s="25" t="s">
        <v>1158</v>
      </c>
      <c r="J228" s="44" t="s">
        <v>22</v>
      </c>
      <c r="K228" s="44" t="s">
        <v>23</v>
      </c>
      <c r="L228" s="32" t="s">
        <v>506</v>
      </c>
      <c r="M228" s="36" t="s">
        <v>1892</v>
      </c>
      <c r="N228" s="36" t="s">
        <v>2034</v>
      </c>
      <c r="O228" s="32" t="s">
        <v>1988</v>
      </c>
    </row>
    <row r="229" spans="1:15" s="1" customFormat="1" ht="16.5" customHeight="1" x14ac:dyDescent="0.3">
      <c r="A229" s="568"/>
      <c r="B229" s="561"/>
      <c r="C229" s="636"/>
      <c r="D229" s="575"/>
      <c r="E229" s="640"/>
      <c r="F229" s="576"/>
      <c r="G229" s="640"/>
      <c r="H229" s="576"/>
      <c r="I229" s="25" t="s">
        <v>1158</v>
      </c>
      <c r="J229" s="44" t="s">
        <v>22</v>
      </c>
      <c r="K229" s="44" t="s">
        <v>24</v>
      </c>
      <c r="L229" s="32" t="s">
        <v>506</v>
      </c>
      <c r="M229" s="36" t="s">
        <v>1892</v>
      </c>
      <c r="N229" s="36" t="s">
        <v>2034</v>
      </c>
      <c r="O229" s="32" t="s">
        <v>1988</v>
      </c>
    </row>
    <row r="230" spans="1:15" s="8" customFormat="1" ht="16.5" customHeight="1" x14ac:dyDescent="0.3">
      <c r="A230" s="568"/>
      <c r="B230" s="561"/>
      <c r="C230" s="636"/>
      <c r="D230" s="575"/>
      <c r="E230" s="638" t="s">
        <v>829</v>
      </c>
      <c r="F230" s="574" t="s">
        <v>830</v>
      </c>
      <c r="G230" s="46" t="s">
        <v>831</v>
      </c>
      <c r="H230" s="42" t="s">
        <v>129</v>
      </c>
      <c r="I230" s="25" t="s">
        <v>1335</v>
      </c>
      <c r="J230" s="44" t="s">
        <v>129</v>
      </c>
      <c r="K230" s="44"/>
      <c r="L230" s="31" t="s">
        <v>1152</v>
      </c>
      <c r="M230" s="36" t="s">
        <v>1893</v>
      </c>
      <c r="N230" s="36" t="s">
        <v>2034</v>
      </c>
      <c r="O230" s="32" t="s">
        <v>1988</v>
      </c>
    </row>
    <row r="231" spans="1:15" s="8" customFormat="1" ht="16.5" customHeight="1" x14ac:dyDescent="0.3">
      <c r="A231" s="568"/>
      <c r="B231" s="561"/>
      <c r="C231" s="636"/>
      <c r="D231" s="575"/>
      <c r="E231" s="639"/>
      <c r="F231" s="575"/>
      <c r="G231" s="638" t="s">
        <v>832</v>
      </c>
      <c r="H231" s="574" t="s">
        <v>833</v>
      </c>
      <c r="I231" s="25" t="s">
        <v>1337</v>
      </c>
      <c r="J231" s="44" t="s">
        <v>130</v>
      </c>
      <c r="K231" s="44"/>
      <c r="L231" s="31" t="s">
        <v>1152</v>
      </c>
      <c r="M231" s="36" t="s">
        <v>1893</v>
      </c>
      <c r="N231" s="36" t="s">
        <v>2034</v>
      </c>
      <c r="O231" s="32" t="s">
        <v>1988</v>
      </c>
    </row>
    <row r="232" spans="1:15" s="8" customFormat="1" ht="16.5" customHeight="1" x14ac:dyDescent="0.3">
      <c r="A232" s="568"/>
      <c r="B232" s="561"/>
      <c r="C232" s="637"/>
      <c r="D232" s="576"/>
      <c r="E232" s="640"/>
      <c r="F232" s="576"/>
      <c r="G232" s="640"/>
      <c r="H232" s="576"/>
      <c r="I232" s="25" t="s">
        <v>1339</v>
      </c>
      <c r="J232" s="44" t="s">
        <v>131</v>
      </c>
      <c r="K232" s="44"/>
      <c r="L232" s="31" t="s">
        <v>1152</v>
      </c>
      <c r="M232" s="36" t="s">
        <v>1893</v>
      </c>
      <c r="N232" s="36" t="s">
        <v>2034</v>
      </c>
      <c r="O232" s="32" t="s">
        <v>1988</v>
      </c>
    </row>
    <row r="233" spans="1:15" s="8" customFormat="1" ht="13.5" customHeight="1" x14ac:dyDescent="0.3">
      <c r="A233" s="568"/>
      <c r="B233" s="561"/>
      <c r="C233" s="573" t="s">
        <v>834</v>
      </c>
      <c r="D233" s="564" t="s">
        <v>835</v>
      </c>
      <c r="E233" s="606" t="s">
        <v>836</v>
      </c>
      <c r="F233" s="564" t="s">
        <v>837</v>
      </c>
      <c r="G233" s="606" t="s">
        <v>838</v>
      </c>
      <c r="H233" s="564" t="s">
        <v>839</v>
      </c>
      <c r="I233" s="25" t="s">
        <v>1343</v>
      </c>
      <c r="J233" s="44" t="s">
        <v>135</v>
      </c>
      <c r="K233" s="44" t="s">
        <v>21</v>
      </c>
      <c r="L233" s="31" t="s">
        <v>1152</v>
      </c>
      <c r="M233" s="39" t="s">
        <v>1895</v>
      </c>
      <c r="N233" s="39" t="s">
        <v>2035</v>
      </c>
      <c r="O233" s="66" t="s">
        <v>1989</v>
      </c>
    </row>
    <row r="234" spans="1:15" s="8" customFormat="1" ht="16.5" customHeight="1" x14ac:dyDescent="0.3">
      <c r="A234" s="568"/>
      <c r="B234" s="561"/>
      <c r="C234" s="573"/>
      <c r="D234" s="564"/>
      <c r="E234" s="606"/>
      <c r="F234" s="564"/>
      <c r="G234" s="606"/>
      <c r="H234" s="564"/>
      <c r="I234" s="25" t="s">
        <v>1347</v>
      </c>
      <c r="J234" s="44" t="s">
        <v>138</v>
      </c>
      <c r="K234" s="44" t="s">
        <v>21</v>
      </c>
      <c r="L234" s="31" t="s">
        <v>1152</v>
      </c>
      <c r="M234" s="39" t="s">
        <v>1895</v>
      </c>
      <c r="N234" s="39" t="s">
        <v>2035</v>
      </c>
      <c r="O234" s="66" t="s">
        <v>1989</v>
      </c>
    </row>
    <row r="235" spans="1:15" s="8" customFormat="1" ht="16.5" customHeight="1" x14ac:dyDescent="0.3">
      <c r="A235" s="568"/>
      <c r="B235" s="561"/>
      <c r="C235" s="573"/>
      <c r="D235" s="564"/>
      <c r="E235" s="606"/>
      <c r="F235" s="564"/>
      <c r="G235" s="606"/>
      <c r="H235" s="564"/>
      <c r="I235" s="25" t="s">
        <v>1345</v>
      </c>
      <c r="J235" s="44" t="s">
        <v>136</v>
      </c>
      <c r="K235" s="44" t="s">
        <v>139</v>
      </c>
      <c r="L235" s="31" t="s">
        <v>1152</v>
      </c>
      <c r="M235" s="39" t="s">
        <v>1895</v>
      </c>
      <c r="N235" s="39" t="s">
        <v>2035</v>
      </c>
      <c r="O235" s="66" t="s">
        <v>1989</v>
      </c>
    </row>
    <row r="236" spans="1:15" s="8" customFormat="1" ht="16.5" customHeight="1" x14ac:dyDescent="0.3">
      <c r="A236" s="568"/>
      <c r="B236" s="561"/>
      <c r="C236" s="573"/>
      <c r="D236" s="564"/>
      <c r="E236" s="606"/>
      <c r="F236" s="564"/>
      <c r="G236" s="606"/>
      <c r="H236" s="564"/>
      <c r="I236" s="25" t="s">
        <v>1345</v>
      </c>
      <c r="J236" s="44" t="s">
        <v>136</v>
      </c>
      <c r="K236" s="44" t="s">
        <v>137</v>
      </c>
      <c r="L236" s="31" t="s">
        <v>1152</v>
      </c>
      <c r="M236" s="39" t="s">
        <v>1895</v>
      </c>
      <c r="N236" s="39" t="s">
        <v>2035</v>
      </c>
      <c r="O236" s="66" t="s">
        <v>1989</v>
      </c>
    </row>
    <row r="237" spans="1:15" s="8" customFormat="1" ht="16.5" customHeight="1" x14ac:dyDescent="0.3">
      <c r="A237" s="568"/>
      <c r="B237" s="561"/>
      <c r="C237" s="573"/>
      <c r="D237" s="564"/>
      <c r="E237" s="606"/>
      <c r="F237" s="564"/>
      <c r="G237" s="606" t="s">
        <v>840</v>
      </c>
      <c r="H237" s="564" t="s">
        <v>841</v>
      </c>
      <c r="I237" s="25" t="s">
        <v>1350</v>
      </c>
      <c r="J237" s="44" t="s">
        <v>140</v>
      </c>
      <c r="K237" s="44"/>
      <c r="L237" s="31" t="s">
        <v>1152</v>
      </c>
      <c r="M237" s="39" t="s">
        <v>1895</v>
      </c>
      <c r="N237" s="39" t="s">
        <v>2035</v>
      </c>
      <c r="O237" s="66" t="s">
        <v>1989</v>
      </c>
    </row>
    <row r="238" spans="1:15" s="8" customFormat="1" ht="16.5" customHeight="1" x14ac:dyDescent="0.3">
      <c r="A238" s="568"/>
      <c r="B238" s="561"/>
      <c r="C238" s="573"/>
      <c r="D238" s="564"/>
      <c r="E238" s="606"/>
      <c r="F238" s="564"/>
      <c r="G238" s="606"/>
      <c r="H238" s="564"/>
      <c r="I238" s="25" t="s">
        <v>1340</v>
      </c>
      <c r="J238" s="44" t="s">
        <v>141</v>
      </c>
      <c r="K238" s="44" t="s">
        <v>142</v>
      </c>
      <c r="L238" s="31" t="s">
        <v>1152</v>
      </c>
      <c r="M238" s="39" t="s">
        <v>1895</v>
      </c>
      <c r="N238" s="39" t="s">
        <v>2035</v>
      </c>
      <c r="O238" s="66" t="s">
        <v>1989</v>
      </c>
    </row>
    <row r="239" spans="1:15" s="8" customFormat="1" ht="16.5" customHeight="1" x14ac:dyDescent="0.3">
      <c r="A239" s="568"/>
      <c r="B239" s="561"/>
      <c r="C239" s="573"/>
      <c r="D239" s="564"/>
      <c r="E239" s="606"/>
      <c r="F239" s="564"/>
      <c r="G239" s="606"/>
      <c r="H239" s="564"/>
      <c r="I239" s="25" t="s">
        <v>1340</v>
      </c>
      <c r="J239" s="44" t="s">
        <v>132</v>
      </c>
      <c r="K239" s="44" t="s">
        <v>133</v>
      </c>
      <c r="L239" s="31" t="s">
        <v>1152</v>
      </c>
      <c r="M239" s="39" t="s">
        <v>1895</v>
      </c>
      <c r="N239" s="39" t="s">
        <v>2035</v>
      </c>
      <c r="O239" s="66" t="s">
        <v>1989</v>
      </c>
    </row>
    <row r="240" spans="1:15" s="8" customFormat="1" ht="16.5" customHeight="1" x14ac:dyDescent="0.3">
      <c r="A240" s="568"/>
      <c r="B240" s="561"/>
      <c r="C240" s="573"/>
      <c r="D240" s="564"/>
      <c r="E240" s="606"/>
      <c r="F240" s="564"/>
      <c r="G240" s="606" t="s">
        <v>842</v>
      </c>
      <c r="H240" s="564" t="s">
        <v>843</v>
      </c>
      <c r="I240" s="25" t="s">
        <v>1352</v>
      </c>
      <c r="J240" s="50" t="s">
        <v>1870</v>
      </c>
      <c r="K240" s="44"/>
      <c r="L240" s="31" t="s">
        <v>1152</v>
      </c>
      <c r="M240" s="39" t="s">
        <v>1895</v>
      </c>
      <c r="N240" s="39" t="s">
        <v>2035</v>
      </c>
      <c r="O240" s="66" t="s">
        <v>1989</v>
      </c>
    </row>
    <row r="241" spans="1:15" s="8" customFormat="1" ht="16.5" customHeight="1" x14ac:dyDescent="0.3">
      <c r="A241" s="568"/>
      <c r="B241" s="561"/>
      <c r="C241" s="573"/>
      <c r="D241" s="564"/>
      <c r="E241" s="606"/>
      <c r="F241" s="564"/>
      <c r="G241" s="606"/>
      <c r="H241" s="564"/>
      <c r="I241" s="25" t="s">
        <v>1354</v>
      </c>
      <c r="J241" s="44" t="s">
        <v>143</v>
      </c>
      <c r="K241" s="44"/>
      <c r="L241" s="31" t="s">
        <v>1152</v>
      </c>
      <c r="M241" s="39" t="s">
        <v>1895</v>
      </c>
      <c r="N241" s="39" t="s">
        <v>2035</v>
      </c>
      <c r="O241" s="66" t="s">
        <v>1989</v>
      </c>
    </row>
    <row r="242" spans="1:15" s="1" customFormat="1" ht="16.5" customHeight="1" x14ac:dyDescent="0.3">
      <c r="A242" s="568"/>
      <c r="B242" s="561"/>
      <c r="C242" s="573"/>
      <c r="D242" s="564"/>
      <c r="E242" s="606" t="s">
        <v>844</v>
      </c>
      <c r="F242" s="564" t="s">
        <v>567</v>
      </c>
      <c r="G242" s="606" t="s">
        <v>845</v>
      </c>
      <c r="H242" s="564" t="s">
        <v>567</v>
      </c>
      <c r="I242" s="25" t="s">
        <v>1355</v>
      </c>
      <c r="J242" s="44" t="s">
        <v>144</v>
      </c>
      <c r="K242" s="44"/>
      <c r="L242" s="31" t="s">
        <v>1152</v>
      </c>
      <c r="M242" s="36" t="s">
        <v>1896</v>
      </c>
      <c r="N242" s="36" t="s">
        <v>2036</v>
      </c>
      <c r="O242" s="32" t="s">
        <v>1992</v>
      </c>
    </row>
    <row r="243" spans="1:15" s="1" customFormat="1" ht="16.5" customHeight="1" x14ac:dyDescent="0.3">
      <c r="A243" s="568"/>
      <c r="B243" s="561"/>
      <c r="C243" s="573"/>
      <c r="D243" s="564"/>
      <c r="E243" s="606"/>
      <c r="F243" s="564"/>
      <c r="G243" s="606"/>
      <c r="H243" s="564"/>
      <c r="I243" s="25" t="s">
        <v>1356</v>
      </c>
      <c r="J243" s="44" t="s">
        <v>145</v>
      </c>
      <c r="K243" s="44"/>
      <c r="L243" s="31" t="s">
        <v>1152</v>
      </c>
      <c r="M243" s="36" t="s">
        <v>1896</v>
      </c>
      <c r="N243" s="36" t="s">
        <v>2036</v>
      </c>
      <c r="O243" s="32" t="s">
        <v>1992</v>
      </c>
    </row>
    <row r="244" spans="1:15" s="1" customFormat="1" ht="16.5" customHeight="1" x14ac:dyDescent="0.3">
      <c r="A244" s="568"/>
      <c r="B244" s="561"/>
      <c r="C244" s="573"/>
      <c r="D244" s="564"/>
      <c r="E244" s="606"/>
      <c r="F244" s="564"/>
      <c r="G244" s="606"/>
      <c r="H244" s="564"/>
      <c r="I244" s="25" t="s">
        <v>1357</v>
      </c>
      <c r="J244" s="44" t="s">
        <v>146</v>
      </c>
      <c r="K244" s="44"/>
      <c r="L244" s="31" t="s">
        <v>1152</v>
      </c>
      <c r="M244" s="36" t="s">
        <v>1896</v>
      </c>
      <c r="N244" s="36" t="s">
        <v>2036</v>
      </c>
      <c r="O244" s="32" t="s">
        <v>1992</v>
      </c>
    </row>
    <row r="245" spans="1:15" s="1" customFormat="1" ht="16.5" customHeight="1" x14ac:dyDescent="0.3">
      <c r="A245" s="568"/>
      <c r="B245" s="561"/>
      <c r="C245" s="573"/>
      <c r="D245" s="564"/>
      <c r="E245" s="606" t="s">
        <v>846</v>
      </c>
      <c r="F245" s="564" t="s">
        <v>847</v>
      </c>
      <c r="G245" s="606" t="s">
        <v>848</v>
      </c>
      <c r="H245" s="564" t="s">
        <v>847</v>
      </c>
      <c r="I245" s="25" t="s">
        <v>1358</v>
      </c>
      <c r="J245" s="44" t="s">
        <v>147</v>
      </c>
      <c r="K245" s="44"/>
      <c r="L245" s="31" t="s">
        <v>1152</v>
      </c>
      <c r="M245" s="38" t="s">
        <v>1894</v>
      </c>
      <c r="N245" s="38" t="s">
        <v>2037</v>
      </c>
      <c r="O245" s="67" t="s">
        <v>1990</v>
      </c>
    </row>
    <row r="246" spans="1:15" s="1" customFormat="1" ht="16.5" customHeight="1" x14ac:dyDescent="0.3">
      <c r="A246" s="568"/>
      <c r="B246" s="561"/>
      <c r="C246" s="573"/>
      <c r="D246" s="564"/>
      <c r="E246" s="606"/>
      <c r="F246" s="564"/>
      <c r="G246" s="606"/>
      <c r="H246" s="564"/>
      <c r="I246" s="25" t="s">
        <v>1359</v>
      </c>
      <c r="J246" s="44" t="s">
        <v>148</v>
      </c>
      <c r="K246" s="44"/>
      <c r="L246" s="31" t="s">
        <v>1152</v>
      </c>
      <c r="M246" s="38" t="s">
        <v>1894</v>
      </c>
      <c r="N246" s="38" t="s">
        <v>2037</v>
      </c>
      <c r="O246" s="67" t="s">
        <v>1990</v>
      </c>
    </row>
    <row r="247" spans="1:15" s="1" customFormat="1" ht="16.5" customHeight="1" x14ac:dyDescent="0.3">
      <c r="A247" s="568"/>
      <c r="B247" s="561"/>
      <c r="C247" s="573"/>
      <c r="D247" s="564"/>
      <c r="E247" s="606"/>
      <c r="F247" s="564"/>
      <c r="G247" s="606"/>
      <c r="H247" s="564"/>
      <c r="I247" s="25" t="s">
        <v>1360</v>
      </c>
      <c r="J247" s="50" t="s">
        <v>1821</v>
      </c>
      <c r="K247" s="44"/>
      <c r="L247" s="31" t="s">
        <v>1152</v>
      </c>
      <c r="M247" s="38" t="s">
        <v>1894</v>
      </c>
      <c r="N247" s="38" t="s">
        <v>2037</v>
      </c>
      <c r="O247" s="67" t="s">
        <v>1990</v>
      </c>
    </row>
    <row r="248" spans="1:15" s="1" customFormat="1" ht="16.5" customHeight="1" x14ac:dyDescent="0.3">
      <c r="A248" s="568"/>
      <c r="B248" s="561"/>
      <c r="C248" s="573"/>
      <c r="D248" s="564"/>
      <c r="E248" s="606" t="s">
        <v>849</v>
      </c>
      <c r="F248" s="564" t="s">
        <v>568</v>
      </c>
      <c r="G248" s="606" t="s">
        <v>850</v>
      </c>
      <c r="H248" s="564" t="s">
        <v>851</v>
      </c>
      <c r="I248" s="25" t="s">
        <v>1372</v>
      </c>
      <c r="J248" s="44" t="s">
        <v>154</v>
      </c>
      <c r="K248" s="44"/>
      <c r="L248" s="31" t="s">
        <v>1152</v>
      </c>
      <c r="M248" s="36" t="s">
        <v>1897</v>
      </c>
      <c r="N248" s="36" t="s">
        <v>2042</v>
      </c>
      <c r="O248" s="32" t="s">
        <v>1992</v>
      </c>
    </row>
    <row r="249" spans="1:15" s="1" customFormat="1" ht="16.5" customHeight="1" x14ac:dyDescent="0.3">
      <c r="A249" s="568"/>
      <c r="B249" s="561"/>
      <c r="C249" s="573"/>
      <c r="D249" s="564"/>
      <c r="E249" s="606"/>
      <c r="F249" s="564"/>
      <c r="G249" s="606"/>
      <c r="H249" s="564"/>
      <c r="I249" s="25" t="s">
        <v>1374</v>
      </c>
      <c r="J249" s="44" t="s">
        <v>155</v>
      </c>
      <c r="K249" s="44"/>
      <c r="L249" s="31" t="s">
        <v>1152</v>
      </c>
      <c r="M249" s="36" t="s">
        <v>1897</v>
      </c>
      <c r="N249" s="36" t="s">
        <v>2042</v>
      </c>
      <c r="O249" s="32" t="s">
        <v>1992</v>
      </c>
    </row>
    <row r="250" spans="1:15" s="1" customFormat="1" ht="16.5" customHeight="1" x14ac:dyDescent="0.3">
      <c r="A250" s="568"/>
      <c r="B250" s="561"/>
      <c r="C250" s="573"/>
      <c r="D250" s="564"/>
      <c r="E250" s="606"/>
      <c r="F250" s="564"/>
      <c r="G250" s="606" t="s">
        <v>569</v>
      </c>
      <c r="H250" s="564" t="s">
        <v>570</v>
      </c>
      <c r="I250" s="25" t="s">
        <v>1376</v>
      </c>
      <c r="J250" s="44" t="s">
        <v>156</v>
      </c>
      <c r="K250" s="44"/>
      <c r="L250" s="31" t="s">
        <v>1152</v>
      </c>
      <c r="M250" s="36" t="s">
        <v>1897</v>
      </c>
      <c r="N250" s="36" t="s">
        <v>2040</v>
      </c>
      <c r="O250" s="32" t="s">
        <v>1994</v>
      </c>
    </row>
    <row r="251" spans="1:15" s="1" customFormat="1" ht="16.5" customHeight="1" x14ac:dyDescent="0.3">
      <c r="A251" s="568"/>
      <c r="B251" s="561"/>
      <c r="C251" s="573"/>
      <c r="D251" s="564"/>
      <c r="E251" s="606"/>
      <c r="F251" s="564"/>
      <c r="G251" s="606"/>
      <c r="H251" s="564"/>
      <c r="I251" s="25" t="s">
        <v>1378</v>
      </c>
      <c r="J251" s="44" t="s">
        <v>157</v>
      </c>
      <c r="K251" s="44"/>
      <c r="L251" s="31" t="s">
        <v>1152</v>
      </c>
      <c r="M251" s="36" t="s">
        <v>1897</v>
      </c>
      <c r="N251" s="36" t="s">
        <v>2040</v>
      </c>
      <c r="O251" s="32" t="s">
        <v>1994</v>
      </c>
    </row>
    <row r="252" spans="1:15" s="1" customFormat="1" ht="16.5" customHeight="1" x14ac:dyDescent="0.3">
      <c r="A252" s="568"/>
      <c r="B252" s="561"/>
      <c r="C252" s="573"/>
      <c r="D252" s="564"/>
      <c r="E252" s="606"/>
      <c r="F252" s="564"/>
      <c r="G252" s="606"/>
      <c r="H252" s="564"/>
      <c r="I252" s="25" t="s">
        <v>1379</v>
      </c>
      <c r="J252" s="44" t="s">
        <v>158</v>
      </c>
      <c r="K252" s="44"/>
      <c r="L252" s="31" t="s">
        <v>1152</v>
      </c>
      <c r="M252" s="36" t="s">
        <v>1897</v>
      </c>
      <c r="N252" s="36" t="s">
        <v>2040</v>
      </c>
      <c r="O252" s="32" t="s">
        <v>1994</v>
      </c>
    </row>
    <row r="253" spans="1:15" s="1" customFormat="1" ht="16.5" customHeight="1" x14ac:dyDescent="0.3">
      <c r="A253" s="568"/>
      <c r="B253" s="561"/>
      <c r="C253" s="573"/>
      <c r="D253" s="564"/>
      <c r="E253" s="606"/>
      <c r="F253" s="564"/>
      <c r="G253" s="606"/>
      <c r="H253" s="564"/>
      <c r="I253" s="25" t="s">
        <v>1380</v>
      </c>
      <c r="J253" s="44" t="s">
        <v>159</v>
      </c>
      <c r="K253" s="44"/>
      <c r="L253" s="31" t="s">
        <v>1152</v>
      </c>
      <c r="M253" s="36" t="s">
        <v>1897</v>
      </c>
      <c r="N253" s="36" t="s">
        <v>2040</v>
      </c>
      <c r="O253" s="32" t="s">
        <v>1994</v>
      </c>
    </row>
    <row r="254" spans="1:15" s="1" customFormat="1" ht="16.5" customHeight="1" x14ac:dyDescent="0.3">
      <c r="A254" s="568"/>
      <c r="B254" s="561"/>
      <c r="C254" s="573"/>
      <c r="D254" s="564"/>
      <c r="E254" s="606"/>
      <c r="F254" s="564"/>
      <c r="G254" s="606" t="s">
        <v>571</v>
      </c>
      <c r="H254" s="564" t="s">
        <v>852</v>
      </c>
      <c r="I254" s="25" t="s">
        <v>1381</v>
      </c>
      <c r="J254" s="44" t="s">
        <v>160</v>
      </c>
      <c r="K254" s="44"/>
      <c r="L254" s="31" t="s">
        <v>1152</v>
      </c>
      <c r="M254" s="36" t="s">
        <v>1897</v>
      </c>
      <c r="N254" s="36" t="s">
        <v>2041</v>
      </c>
      <c r="O254" s="32" t="s">
        <v>2070</v>
      </c>
    </row>
    <row r="255" spans="1:15" s="1" customFormat="1" ht="16.5" customHeight="1" x14ac:dyDescent="0.3">
      <c r="A255" s="568"/>
      <c r="B255" s="561"/>
      <c r="C255" s="573"/>
      <c r="D255" s="564"/>
      <c r="E255" s="606"/>
      <c r="F255" s="564"/>
      <c r="G255" s="606"/>
      <c r="H255" s="564"/>
      <c r="I255" s="25" t="s">
        <v>1382</v>
      </c>
      <c r="J255" s="44" t="s">
        <v>161</v>
      </c>
      <c r="K255" s="44"/>
      <c r="L255" s="31" t="s">
        <v>1152</v>
      </c>
      <c r="M255" s="36" t="s">
        <v>1897</v>
      </c>
      <c r="N255" s="36" t="s">
        <v>2041</v>
      </c>
      <c r="O255" s="32" t="s">
        <v>2070</v>
      </c>
    </row>
    <row r="256" spans="1:15" s="1" customFormat="1" ht="16.5" customHeight="1" x14ac:dyDescent="0.3">
      <c r="A256" s="568"/>
      <c r="B256" s="561"/>
      <c r="C256" s="573"/>
      <c r="D256" s="564"/>
      <c r="E256" s="606"/>
      <c r="F256" s="564"/>
      <c r="G256" s="606"/>
      <c r="H256" s="564"/>
      <c r="I256" s="25" t="s">
        <v>1383</v>
      </c>
      <c r="J256" s="44" t="s">
        <v>162</v>
      </c>
      <c r="K256" s="44"/>
      <c r="L256" s="31" t="s">
        <v>1152</v>
      </c>
      <c r="M256" s="36" t="s">
        <v>1897</v>
      </c>
      <c r="N256" s="36" t="s">
        <v>2041</v>
      </c>
      <c r="O256" s="32" t="s">
        <v>2070</v>
      </c>
    </row>
    <row r="257" spans="1:15" s="1" customFormat="1" ht="16.5" customHeight="1" x14ac:dyDescent="0.3">
      <c r="A257" s="568"/>
      <c r="B257" s="561"/>
      <c r="C257" s="573"/>
      <c r="D257" s="564"/>
      <c r="E257" s="606"/>
      <c r="F257" s="564"/>
      <c r="G257" s="606"/>
      <c r="H257" s="564"/>
      <c r="I257" s="25" t="s">
        <v>1384</v>
      </c>
      <c r="J257" s="44" t="s">
        <v>163</v>
      </c>
      <c r="K257" s="44"/>
      <c r="L257" s="31" t="s">
        <v>1152</v>
      </c>
      <c r="M257" s="36" t="s">
        <v>1897</v>
      </c>
      <c r="N257" s="36" t="s">
        <v>2041</v>
      </c>
      <c r="O257" s="32" t="s">
        <v>2070</v>
      </c>
    </row>
    <row r="258" spans="1:15" s="1" customFormat="1" ht="16.5" customHeight="1" x14ac:dyDescent="0.3">
      <c r="A258" s="568"/>
      <c r="B258" s="561"/>
      <c r="C258" s="573"/>
      <c r="D258" s="564"/>
      <c r="E258" s="606"/>
      <c r="F258" s="564"/>
      <c r="G258" s="606" t="s">
        <v>853</v>
      </c>
      <c r="H258" s="564" t="s">
        <v>572</v>
      </c>
      <c r="I258" s="25" t="s">
        <v>1386</v>
      </c>
      <c r="J258" s="50" t="s">
        <v>1855</v>
      </c>
      <c r="K258" s="44"/>
      <c r="L258" s="31" t="s">
        <v>1152</v>
      </c>
      <c r="M258" s="36" t="s">
        <v>1897</v>
      </c>
      <c r="N258" s="36" t="s">
        <v>2040</v>
      </c>
      <c r="O258" s="32" t="s">
        <v>1994</v>
      </c>
    </row>
    <row r="259" spans="1:15" s="1" customFormat="1" ht="16.5" customHeight="1" x14ac:dyDescent="0.3">
      <c r="A259" s="568"/>
      <c r="B259" s="561"/>
      <c r="C259" s="573"/>
      <c r="D259" s="564"/>
      <c r="E259" s="606"/>
      <c r="F259" s="564"/>
      <c r="G259" s="606"/>
      <c r="H259" s="564"/>
      <c r="I259" s="25" t="s">
        <v>1388</v>
      </c>
      <c r="J259" s="44" t="s">
        <v>1387</v>
      </c>
      <c r="K259" s="44"/>
      <c r="L259" s="31" t="s">
        <v>1152</v>
      </c>
      <c r="M259" s="36" t="s">
        <v>1897</v>
      </c>
      <c r="N259" s="36" t="s">
        <v>2040</v>
      </c>
      <c r="O259" s="32" t="s">
        <v>1994</v>
      </c>
    </row>
    <row r="260" spans="1:15" s="1" customFormat="1" ht="16.5" customHeight="1" x14ac:dyDescent="0.3">
      <c r="A260" s="568"/>
      <c r="B260" s="561"/>
      <c r="C260" s="573"/>
      <c r="D260" s="564"/>
      <c r="E260" s="606"/>
      <c r="F260" s="564"/>
      <c r="G260" s="606"/>
      <c r="H260" s="564"/>
      <c r="I260" s="25" t="s">
        <v>1390</v>
      </c>
      <c r="J260" s="44" t="s">
        <v>166</v>
      </c>
      <c r="K260" s="44"/>
      <c r="L260" s="31" t="s">
        <v>1152</v>
      </c>
      <c r="M260" s="36" t="s">
        <v>1897</v>
      </c>
      <c r="N260" s="36" t="s">
        <v>2040</v>
      </c>
      <c r="O260" s="32" t="s">
        <v>1994</v>
      </c>
    </row>
    <row r="261" spans="1:15" s="1" customFormat="1" ht="16.5" customHeight="1" x14ac:dyDescent="0.3">
      <c r="A261" s="568"/>
      <c r="B261" s="561"/>
      <c r="C261" s="573"/>
      <c r="D261" s="564"/>
      <c r="E261" s="606"/>
      <c r="F261" s="564"/>
      <c r="G261" s="606"/>
      <c r="H261" s="564"/>
      <c r="I261" s="25" t="s">
        <v>1391</v>
      </c>
      <c r="J261" s="44" t="s">
        <v>167</v>
      </c>
      <c r="K261" s="44" t="s">
        <v>168</v>
      </c>
      <c r="L261" s="31" t="s">
        <v>1152</v>
      </c>
      <c r="M261" s="36" t="s">
        <v>1897</v>
      </c>
      <c r="N261" s="36" t="s">
        <v>2040</v>
      </c>
      <c r="O261" s="32" t="s">
        <v>1994</v>
      </c>
    </row>
    <row r="262" spans="1:15" s="1" customFormat="1" ht="16.5" customHeight="1" x14ac:dyDescent="0.3">
      <c r="A262" s="568"/>
      <c r="B262" s="561"/>
      <c r="C262" s="573"/>
      <c r="D262" s="564"/>
      <c r="E262" s="606"/>
      <c r="F262" s="564"/>
      <c r="G262" s="606"/>
      <c r="H262" s="564"/>
      <c r="I262" s="25" t="s">
        <v>1391</v>
      </c>
      <c r="J262" s="44" t="s">
        <v>167</v>
      </c>
      <c r="K262" s="44" t="s">
        <v>514</v>
      </c>
      <c r="L262" s="31" t="s">
        <v>1152</v>
      </c>
      <c r="M262" s="36" t="s">
        <v>1897</v>
      </c>
      <c r="N262" s="36" t="s">
        <v>2040</v>
      </c>
      <c r="O262" s="32" t="s">
        <v>1994</v>
      </c>
    </row>
    <row r="263" spans="1:15" s="1" customFormat="1" ht="16.5" customHeight="1" x14ac:dyDescent="0.3">
      <c r="A263" s="568"/>
      <c r="B263" s="561"/>
      <c r="C263" s="573"/>
      <c r="D263" s="564"/>
      <c r="E263" s="606"/>
      <c r="F263" s="564"/>
      <c r="G263" s="606"/>
      <c r="H263" s="564"/>
      <c r="I263" s="25" t="s">
        <v>1389</v>
      </c>
      <c r="J263" s="50" t="s">
        <v>1822</v>
      </c>
      <c r="K263" s="44" t="s">
        <v>110</v>
      </c>
      <c r="L263" s="31" t="s">
        <v>1152</v>
      </c>
      <c r="M263" s="36" t="s">
        <v>1897</v>
      </c>
      <c r="N263" s="36" t="s">
        <v>2040</v>
      </c>
      <c r="O263" s="32" t="s">
        <v>1994</v>
      </c>
    </row>
    <row r="264" spans="1:15" s="1" customFormat="1" ht="16.5" customHeight="1" x14ac:dyDescent="0.3">
      <c r="A264" s="568"/>
      <c r="B264" s="561"/>
      <c r="C264" s="573"/>
      <c r="D264" s="564"/>
      <c r="E264" s="606"/>
      <c r="F264" s="564"/>
      <c r="G264" s="606"/>
      <c r="H264" s="564"/>
      <c r="I264" s="25" t="s">
        <v>1389</v>
      </c>
      <c r="J264" s="50" t="s">
        <v>1822</v>
      </c>
      <c r="K264" s="44" t="s">
        <v>165</v>
      </c>
      <c r="L264" s="31" t="s">
        <v>1152</v>
      </c>
      <c r="M264" s="36" t="s">
        <v>1897</v>
      </c>
      <c r="N264" s="36" t="s">
        <v>2040</v>
      </c>
      <c r="O264" s="32" t="s">
        <v>1994</v>
      </c>
    </row>
    <row r="265" spans="1:15" s="1" customFormat="1" ht="16.5" customHeight="1" x14ac:dyDescent="0.3">
      <c r="A265" s="568"/>
      <c r="B265" s="561"/>
      <c r="C265" s="573"/>
      <c r="D265" s="564"/>
      <c r="E265" s="606" t="s">
        <v>854</v>
      </c>
      <c r="F265" s="564" t="s">
        <v>855</v>
      </c>
      <c r="G265" s="606" t="s">
        <v>856</v>
      </c>
      <c r="H265" s="564" t="s">
        <v>855</v>
      </c>
      <c r="I265" s="25" t="s">
        <v>1392</v>
      </c>
      <c r="J265" s="44" t="s">
        <v>169</v>
      </c>
      <c r="K265" s="44"/>
      <c r="L265" s="31" t="s">
        <v>1146</v>
      </c>
      <c r="M265" s="36" t="s">
        <v>1898</v>
      </c>
      <c r="N265" s="36" t="s">
        <v>2039</v>
      </c>
      <c r="O265" s="32" t="s">
        <v>1991</v>
      </c>
    </row>
    <row r="266" spans="1:15" s="1" customFormat="1" ht="16.5" customHeight="1" x14ac:dyDescent="0.3">
      <c r="A266" s="568"/>
      <c r="B266" s="561"/>
      <c r="C266" s="573"/>
      <c r="D266" s="564"/>
      <c r="E266" s="606"/>
      <c r="F266" s="564"/>
      <c r="G266" s="606"/>
      <c r="H266" s="564"/>
      <c r="I266" s="25" t="s">
        <v>1393</v>
      </c>
      <c r="J266" s="44" t="s">
        <v>170</v>
      </c>
      <c r="K266" s="44"/>
      <c r="L266" s="31" t="s">
        <v>1146</v>
      </c>
      <c r="M266" s="36" t="s">
        <v>1898</v>
      </c>
      <c r="N266" s="36" t="s">
        <v>2039</v>
      </c>
      <c r="O266" s="32" t="s">
        <v>1991</v>
      </c>
    </row>
    <row r="267" spans="1:15" s="1" customFormat="1" ht="13.5" customHeight="1" x14ac:dyDescent="0.3">
      <c r="A267" s="568"/>
      <c r="B267" s="561"/>
      <c r="C267" s="573" t="s">
        <v>857</v>
      </c>
      <c r="D267" s="564" t="s">
        <v>573</v>
      </c>
      <c r="E267" s="606" t="s">
        <v>858</v>
      </c>
      <c r="F267" s="564" t="s">
        <v>859</v>
      </c>
      <c r="G267" s="606" t="s">
        <v>860</v>
      </c>
      <c r="H267" s="564" t="s">
        <v>859</v>
      </c>
      <c r="I267" s="25" t="s">
        <v>1362</v>
      </c>
      <c r="J267" s="50" t="s">
        <v>1823</v>
      </c>
      <c r="K267" s="44"/>
      <c r="L267" s="31" t="s">
        <v>1152</v>
      </c>
      <c r="M267" s="36" t="s">
        <v>1899</v>
      </c>
      <c r="N267" s="36" t="s">
        <v>2038</v>
      </c>
      <c r="O267" s="32" t="s">
        <v>1993</v>
      </c>
    </row>
    <row r="268" spans="1:15" s="1" customFormat="1" ht="16.5" customHeight="1" x14ac:dyDescent="0.3">
      <c r="A268" s="568"/>
      <c r="B268" s="561"/>
      <c r="C268" s="573"/>
      <c r="D268" s="564"/>
      <c r="E268" s="606"/>
      <c r="F268" s="564"/>
      <c r="G268" s="606"/>
      <c r="H268" s="564"/>
      <c r="I268" s="25" t="s">
        <v>1364</v>
      </c>
      <c r="J268" s="44" t="s">
        <v>149</v>
      </c>
      <c r="K268" s="44"/>
      <c r="L268" s="31" t="s">
        <v>1152</v>
      </c>
      <c r="M268" s="36" t="s">
        <v>1899</v>
      </c>
      <c r="N268" s="36" t="s">
        <v>2038</v>
      </c>
      <c r="O268" s="32" t="s">
        <v>1993</v>
      </c>
    </row>
    <row r="269" spans="1:15" s="1" customFormat="1" ht="16.5" customHeight="1" x14ac:dyDescent="0.3">
      <c r="A269" s="568"/>
      <c r="B269" s="561"/>
      <c r="C269" s="573"/>
      <c r="D269" s="564"/>
      <c r="E269" s="606" t="s">
        <v>861</v>
      </c>
      <c r="F269" s="564" t="s">
        <v>862</v>
      </c>
      <c r="G269" s="46" t="s">
        <v>863</v>
      </c>
      <c r="H269" s="42" t="s">
        <v>150</v>
      </c>
      <c r="I269" s="25" t="s">
        <v>1366</v>
      </c>
      <c r="J269" s="44" t="s">
        <v>150</v>
      </c>
      <c r="K269" s="44" t="s">
        <v>21</v>
      </c>
      <c r="L269" s="31" t="s">
        <v>1152</v>
      </c>
      <c r="M269" s="36" t="s">
        <v>1900</v>
      </c>
      <c r="N269" s="36" t="s">
        <v>2038</v>
      </c>
      <c r="O269" s="32" t="s">
        <v>1993</v>
      </c>
    </row>
    <row r="270" spans="1:15" s="1" customFormat="1" ht="16.5" customHeight="1" x14ac:dyDescent="0.3">
      <c r="A270" s="568"/>
      <c r="B270" s="561"/>
      <c r="C270" s="573"/>
      <c r="D270" s="564"/>
      <c r="E270" s="606"/>
      <c r="F270" s="564"/>
      <c r="G270" s="46" t="s">
        <v>864</v>
      </c>
      <c r="H270" s="42" t="s">
        <v>151</v>
      </c>
      <c r="I270" s="25" t="s">
        <v>1368</v>
      </c>
      <c r="J270" s="44" t="s">
        <v>151</v>
      </c>
      <c r="K270" s="44" t="s">
        <v>21</v>
      </c>
      <c r="L270" s="31" t="s">
        <v>1152</v>
      </c>
      <c r="M270" s="36" t="s">
        <v>1900</v>
      </c>
      <c r="N270" s="36" t="s">
        <v>2038</v>
      </c>
      <c r="O270" s="32" t="s">
        <v>1993</v>
      </c>
    </row>
    <row r="271" spans="1:15" s="1" customFormat="1" ht="16.5" customHeight="1" x14ac:dyDescent="0.3">
      <c r="A271" s="568"/>
      <c r="B271" s="561"/>
      <c r="C271" s="573"/>
      <c r="D271" s="564"/>
      <c r="E271" s="606"/>
      <c r="F271" s="564"/>
      <c r="G271" s="46" t="s">
        <v>865</v>
      </c>
      <c r="H271" s="42" t="s">
        <v>152</v>
      </c>
      <c r="I271" s="25" t="s">
        <v>1369</v>
      </c>
      <c r="J271" s="44" t="s">
        <v>152</v>
      </c>
      <c r="K271" s="44" t="s">
        <v>21</v>
      </c>
      <c r="L271" s="31" t="s">
        <v>1152</v>
      </c>
      <c r="M271" s="36" t="s">
        <v>1900</v>
      </c>
      <c r="N271" s="36" t="s">
        <v>2038</v>
      </c>
      <c r="O271" s="32" t="s">
        <v>1993</v>
      </c>
    </row>
    <row r="272" spans="1:15" s="1" customFormat="1" ht="16.5" customHeight="1" x14ac:dyDescent="0.3">
      <c r="A272" s="568"/>
      <c r="B272" s="561"/>
      <c r="C272" s="573"/>
      <c r="D272" s="564"/>
      <c r="E272" s="46" t="s">
        <v>866</v>
      </c>
      <c r="F272" s="42" t="s">
        <v>153</v>
      </c>
      <c r="G272" s="46" t="s">
        <v>867</v>
      </c>
      <c r="H272" s="42" t="s">
        <v>153</v>
      </c>
      <c r="I272" s="25" t="s">
        <v>1370</v>
      </c>
      <c r="J272" s="44" t="s">
        <v>153</v>
      </c>
      <c r="K272" s="44"/>
      <c r="L272" s="31" t="s">
        <v>1152</v>
      </c>
      <c r="M272" s="36" t="s">
        <v>1901</v>
      </c>
      <c r="N272" s="36" t="s">
        <v>2038</v>
      </c>
      <c r="O272" s="32" t="s">
        <v>1993</v>
      </c>
    </row>
    <row r="273" spans="1:15" s="1" customFormat="1" ht="13.5" customHeight="1" x14ac:dyDescent="0.3">
      <c r="A273" s="568"/>
      <c r="B273" s="561"/>
      <c r="C273" s="573" t="s">
        <v>868</v>
      </c>
      <c r="D273" s="564" t="s">
        <v>574</v>
      </c>
      <c r="E273" s="606" t="s">
        <v>869</v>
      </c>
      <c r="F273" s="564" t="s">
        <v>575</v>
      </c>
      <c r="G273" s="606" t="s">
        <v>870</v>
      </c>
      <c r="H273" s="564" t="s">
        <v>871</v>
      </c>
      <c r="I273" s="43" t="s">
        <v>1396</v>
      </c>
      <c r="J273" s="44" t="s">
        <v>1395</v>
      </c>
      <c r="K273" s="44"/>
      <c r="L273" s="31" t="s">
        <v>1152</v>
      </c>
      <c r="M273" s="38" t="s">
        <v>1894</v>
      </c>
      <c r="N273" s="38" t="s">
        <v>2043</v>
      </c>
      <c r="O273" s="67" t="s">
        <v>1995</v>
      </c>
    </row>
    <row r="274" spans="1:15" s="1" customFormat="1" ht="16.5" customHeight="1" x14ac:dyDescent="0.3">
      <c r="A274" s="568"/>
      <c r="B274" s="561"/>
      <c r="C274" s="573"/>
      <c r="D274" s="564"/>
      <c r="E274" s="606"/>
      <c r="F274" s="564"/>
      <c r="G274" s="606"/>
      <c r="H274" s="564"/>
      <c r="I274" s="43" t="s">
        <v>1398</v>
      </c>
      <c r="J274" s="44" t="s">
        <v>171</v>
      </c>
      <c r="K274" s="44"/>
      <c r="L274" s="31" t="s">
        <v>1152</v>
      </c>
      <c r="M274" s="38" t="s">
        <v>1894</v>
      </c>
      <c r="N274" s="38" t="s">
        <v>2043</v>
      </c>
      <c r="O274" s="67" t="s">
        <v>1995</v>
      </c>
    </row>
    <row r="275" spans="1:15" s="1" customFormat="1" ht="16.5" customHeight="1" x14ac:dyDescent="0.3">
      <c r="A275" s="568"/>
      <c r="B275" s="561"/>
      <c r="C275" s="573"/>
      <c r="D275" s="564"/>
      <c r="E275" s="606"/>
      <c r="F275" s="564"/>
      <c r="G275" s="606" t="s">
        <v>872</v>
      </c>
      <c r="H275" s="564" t="s">
        <v>873</v>
      </c>
      <c r="I275" s="43" t="s">
        <v>1399</v>
      </c>
      <c r="J275" s="44" t="s">
        <v>172</v>
      </c>
      <c r="K275" s="44"/>
      <c r="L275" s="31" t="s">
        <v>1152</v>
      </c>
      <c r="M275" s="38" t="s">
        <v>1894</v>
      </c>
      <c r="N275" s="38" t="s">
        <v>2043</v>
      </c>
      <c r="O275" s="67" t="s">
        <v>1995</v>
      </c>
    </row>
    <row r="276" spans="1:15" s="1" customFormat="1" ht="16.5" customHeight="1" x14ac:dyDescent="0.3">
      <c r="A276" s="568"/>
      <c r="B276" s="561"/>
      <c r="C276" s="573"/>
      <c r="D276" s="564"/>
      <c r="E276" s="606"/>
      <c r="F276" s="564"/>
      <c r="G276" s="606"/>
      <c r="H276" s="564"/>
      <c r="I276" s="43" t="s">
        <v>1400</v>
      </c>
      <c r="J276" s="44" t="s">
        <v>173</v>
      </c>
      <c r="K276" s="44"/>
      <c r="L276" s="31" t="s">
        <v>1152</v>
      </c>
      <c r="M276" s="38" t="s">
        <v>1894</v>
      </c>
      <c r="N276" s="38" t="s">
        <v>2043</v>
      </c>
      <c r="O276" s="67" t="s">
        <v>1995</v>
      </c>
    </row>
    <row r="277" spans="1:15" s="1" customFormat="1" ht="16.5" customHeight="1" x14ac:dyDescent="0.3">
      <c r="A277" s="568"/>
      <c r="B277" s="561"/>
      <c r="C277" s="573"/>
      <c r="D277" s="564"/>
      <c r="E277" s="606"/>
      <c r="F277" s="564"/>
      <c r="G277" s="606"/>
      <c r="H277" s="564"/>
      <c r="I277" s="43" t="s">
        <v>1401</v>
      </c>
      <c r="J277" s="44" t="s">
        <v>174</v>
      </c>
      <c r="K277" s="50" t="s">
        <v>1871</v>
      </c>
      <c r="L277" s="31" t="s">
        <v>1152</v>
      </c>
      <c r="M277" s="38" t="s">
        <v>1894</v>
      </c>
      <c r="N277" s="38" t="s">
        <v>2043</v>
      </c>
      <c r="O277" s="67" t="s">
        <v>1995</v>
      </c>
    </row>
    <row r="278" spans="1:15" s="1" customFormat="1" ht="16.5" customHeight="1" x14ac:dyDescent="0.3">
      <c r="A278" s="568"/>
      <c r="B278" s="561"/>
      <c r="C278" s="573"/>
      <c r="D278" s="564"/>
      <c r="E278" s="606"/>
      <c r="F278" s="564"/>
      <c r="G278" s="606"/>
      <c r="H278" s="564"/>
      <c r="I278" s="43" t="s">
        <v>1401</v>
      </c>
      <c r="J278" s="44" t="s">
        <v>174</v>
      </c>
      <c r="K278" s="44" t="s">
        <v>397</v>
      </c>
      <c r="L278" s="31" t="s">
        <v>1152</v>
      </c>
      <c r="M278" s="38" t="s">
        <v>1894</v>
      </c>
      <c r="N278" s="38" t="s">
        <v>2043</v>
      </c>
      <c r="O278" s="67" t="s">
        <v>1995</v>
      </c>
    </row>
    <row r="279" spans="1:15" s="1" customFormat="1" ht="16.5" customHeight="1" x14ac:dyDescent="0.3">
      <c r="A279" s="568"/>
      <c r="B279" s="561"/>
      <c r="C279" s="573"/>
      <c r="D279" s="564"/>
      <c r="E279" s="606" t="s">
        <v>874</v>
      </c>
      <c r="F279" s="564" t="s">
        <v>875</v>
      </c>
      <c r="G279" s="606" t="s">
        <v>876</v>
      </c>
      <c r="H279" s="564" t="s">
        <v>877</v>
      </c>
      <c r="I279" s="43" t="s">
        <v>1325</v>
      </c>
      <c r="J279" s="50" t="s">
        <v>1854</v>
      </c>
      <c r="K279" s="44"/>
      <c r="L279" s="31" t="s">
        <v>1152</v>
      </c>
      <c r="M279" s="38" t="s">
        <v>1894</v>
      </c>
      <c r="N279" s="38" t="s">
        <v>2043</v>
      </c>
      <c r="O279" s="67" t="s">
        <v>1995</v>
      </c>
    </row>
    <row r="280" spans="1:15" s="1" customFormat="1" ht="16.5" customHeight="1" x14ac:dyDescent="0.3">
      <c r="A280" s="568"/>
      <c r="B280" s="561"/>
      <c r="C280" s="573"/>
      <c r="D280" s="564"/>
      <c r="E280" s="606"/>
      <c r="F280" s="564"/>
      <c r="G280" s="606"/>
      <c r="H280" s="564"/>
      <c r="I280" s="43" t="s">
        <v>1326</v>
      </c>
      <c r="J280" s="44" t="s">
        <v>175</v>
      </c>
      <c r="K280" s="44"/>
      <c r="L280" s="31" t="s">
        <v>1152</v>
      </c>
      <c r="M280" s="38" t="s">
        <v>1894</v>
      </c>
      <c r="N280" s="38" t="s">
        <v>2043</v>
      </c>
      <c r="O280" s="67" t="s">
        <v>1995</v>
      </c>
    </row>
    <row r="281" spans="1:15" s="1" customFormat="1" ht="16.5" customHeight="1" x14ac:dyDescent="0.3">
      <c r="A281" s="568"/>
      <c r="B281" s="561"/>
      <c r="C281" s="573"/>
      <c r="D281" s="564"/>
      <c r="E281" s="606"/>
      <c r="F281" s="564"/>
      <c r="G281" s="606"/>
      <c r="H281" s="564"/>
      <c r="I281" s="43" t="s">
        <v>1402</v>
      </c>
      <c r="J281" s="44" t="s">
        <v>176</v>
      </c>
      <c r="K281" s="44"/>
      <c r="L281" s="31" t="s">
        <v>1152</v>
      </c>
      <c r="M281" s="38" t="s">
        <v>1894</v>
      </c>
      <c r="N281" s="38" t="s">
        <v>2043</v>
      </c>
      <c r="O281" s="67" t="s">
        <v>1995</v>
      </c>
    </row>
    <row r="282" spans="1:15" s="1" customFormat="1" ht="16.5" customHeight="1" x14ac:dyDescent="0.3">
      <c r="A282" s="568"/>
      <c r="B282" s="561"/>
      <c r="C282" s="573"/>
      <c r="D282" s="564"/>
      <c r="E282" s="606"/>
      <c r="F282" s="564"/>
      <c r="G282" s="606" t="s">
        <v>576</v>
      </c>
      <c r="H282" s="564" t="s">
        <v>878</v>
      </c>
      <c r="I282" s="43" t="s">
        <v>1328</v>
      </c>
      <c r="J282" s="44" t="s">
        <v>177</v>
      </c>
      <c r="K282" s="44"/>
      <c r="L282" s="31" t="s">
        <v>1152</v>
      </c>
      <c r="M282" s="38" t="s">
        <v>1894</v>
      </c>
      <c r="N282" s="38" t="s">
        <v>2043</v>
      </c>
      <c r="O282" s="67" t="s">
        <v>1995</v>
      </c>
    </row>
    <row r="283" spans="1:15" s="1" customFormat="1" ht="16.5" customHeight="1" x14ac:dyDescent="0.3">
      <c r="A283" s="568"/>
      <c r="B283" s="561"/>
      <c r="C283" s="573"/>
      <c r="D283" s="564"/>
      <c r="E283" s="606"/>
      <c r="F283" s="564"/>
      <c r="G283" s="606"/>
      <c r="H283" s="564"/>
      <c r="I283" s="43" t="s">
        <v>1330</v>
      </c>
      <c r="J283" s="44" t="s">
        <v>178</v>
      </c>
      <c r="K283" s="44" t="s">
        <v>21</v>
      </c>
      <c r="L283" s="31" t="s">
        <v>1152</v>
      </c>
      <c r="M283" s="38" t="s">
        <v>1894</v>
      </c>
      <c r="N283" s="38" t="s">
        <v>2043</v>
      </c>
      <c r="O283" s="67" t="s">
        <v>1995</v>
      </c>
    </row>
    <row r="284" spans="1:15" s="1" customFormat="1" ht="16.5" customHeight="1" x14ac:dyDescent="0.3">
      <c r="A284" s="568"/>
      <c r="B284" s="561"/>
      <c r="C284" s="573"/>
      <c r="D284" s="564"/>
      <c r="E284" s="606"/>
      <c r="F284" s="564"/>
      <c r="G284" s="606"/>
      <c r="H284" s="564"/>
      <c r="I284" s="43" t="s">
        <v>1403</v>
      </c>
      <c r="J284" s="44" t="s">
        <v>179</v>
      </c>
      <c r="K284" s="44" t="s">
        <v>180</v>
      </c>
      <c r="L284" s="31" t="s">
        <v>1152</v>
      </c>
      <c r="M284" s="38" t="s">
        <v>1894</v>
      </c>
      <c r="N284" s="38" t="s">
        <v>2043</v>
      </c>
      <c r="O284" s="67" t="s">
        <v>1995</v>
      </c>
    </row>
    <row r="285" spans="1:15" s="1" customFormat="1" ht="16.5" customHeight="1" x14ac:dyDescent="0.3">
      <c r="A285" s="568"/>
      <c r="B285" s="561"/>
      <c r="C285" s="573"/>
      <c r="D285" s="564"/>
      <c r="E285" s="606"/>
      <c r="F285" s="564"/>
      <c r="G285" s="606"/>
      <c r="H285" s="564"/>
      <c r="I285" s="43" t="s">
        <v>1332</v>
      </c>
      <c r="J285" s="44" t="s">
        <v>181</v>
      </c>
      <c r="K285" s="44" t="s">
        <v>182</v>
      </c>
      <c r="L285" s="31" t="s">
        <v>1152</v>
      </c>
      <c r="M285" s="38" t="s">
        <v>1894</v>
      </c>
      <c r="N285" s="38" t="s">
        <v>2043</v>
      </c>
      <c r="O285" s="67" t="s">
        <v>1995</v>
      </c>
    </row>
    <row r="286" spans="1:15" s="1" customFormat="1" ht="16.5" customHeight="1" x14ac:dyDescent="0.3">
      <c r="A286" s="568"/>
      <c r="B286" s="561"/>
      <c r="C286" s="573"/>
      <c r="D286" s="564"/>
      <c r="E286" s="606"/>
      <c r="F286" s="564"/>
      <c r="G286" s="606" t="s">
        <v>577</v>
      </c>
      <c r="H286" s="564" t="s">
        <v>879</v>
      </c>
      <c r="I286" s="43" t="s">
        <v>1404</v>
      </c>
      <c r="J286" s="44" t="s">
        <v>183</v>
      </c>
      <c r="K286" s="44"/>
      <c r="L286" s="31" t="s">
        <v>1152</v>
      </c>
      <c r="M286" s="38" t="s">
        <v>1894</v>
      </c>
      <c r="N286" s="38" t="s">
        <v>2043</v>
      </c>
      <c r="O286" s="67" t="s">
        <v>1995</v>
      </c>
    </row>
    <row r="287" spans="1:15" s="1" customFormat="1" ht="16.5" customHeight="1" x14ac:dyDescent="0.3">
      <c r="A287" s="568"/>
      <c r="B287" s="561"/>
      <c r="C287" s="573"/>
      <c r="D287" s="564"/>
      <c r="E287" s="606"/>
      <c r="F287" s="564"/>
      <c r="G287" s="606"/>
      <c r="H287" s="564"/>
      <c r="I287" s="43" t="s">
        <v>1405</v>
      </c>
      <c r="J287" s="44" t="s">
        <v>184</v>
      </c>
      <c r="K287" s="44"/>
      <c r="L287" s="31" t="s">
        <v>1152</v>
      </c>
      <c r="M287" s="38" t="s">
        <v>1894</v>
      </c>
      <c r="N287" s="38" t="s">
        <v>2043</v>
      </c>
      <c r="O287" s="67" t="s">
        <v>1995</v>
      </c>
    </row>
    <row r="288" spans="1:15" s="1" customFormat="1" ht="16.5" customHeight="1" x14ac:dyDescent="0.3">
      <c r="A288" s="568"/>
      <c r="B288" s="561"/>
      <c r="C288" s="573"/>
      <c r="D288" s="564"/>
      <c r="E288" s="606"/>
      <c r="F288" s="564"/>
      <c r="G288" s="46" t="s">
        <v>578</v>
      </c>
      <c r="H288" s="42" t="s">
        <v>185</v>
      </c>
      <c r="I288" s="43" t="s">
        <v>1406</v>
      </c>
      <c r="J288" s="44" t="s">
        <v>185</v>
      </c>
      <c r="K288" s="44"/>
      <c r="L288" s="31" t="s">
        <v>1152</v>
      </c>
      <c r="M288" s="38" t="s">
        <v>1894</v>
      </c>
      <c r="N288" s="38" t="s">
        <v>2043</v>
      </c>
      <c r="O288" s="67" t="s">
        <v>1995</v>
      </c>
    </row>
    <row r="289" spans="1:15" s="1" customFormat="1" ht="16.5" customHeight="1" x14ac:dyDescent="0.3">
      <c r="A289" s="568"/>
      <c r="B289" s="561"/>
      <c r="C289" s="573"/>
      <c r="D289" s="564"/>
      <c r="E289" s="606"/>
      <c r="F289" s="564"/>
      <c r="G289" s="46" t="s">
        <v>880</v>
      </c>
      <c r="H289" s="42" t="s">
        <v>186</v>
      </c>
      <c r="I289" s="43" t="s">
        <v>1407</v>
      </c>
      <c r="J289" s="44" t="s">
        <v>186</v>
      </c>
      <c r="K289" s="44"/>
      <c r="L289" s="31" t="s">
        <v>1152</v>
      </c>
      <c r="M289" s="38" t="s">
        <v>1894</v>
      </c>
      <c r="N289" s="38" t="s">
        <v>2043</v>
      </c>
      <c r="O289" s="67" t="s">
        <v>1995</v>
      </c>
    </row>
    <row r="290" spans="1:15" s="1" customFormat="1" ht="16.5" customHeight="1" x14ac:dyDescent="0.3">
      <c r="A290" s="568"/>
      <c r="B290" s="561"/>
      <c r="C290" s="573"/>
      <c r="D290" s="564"/>
      <c r="E290" s="606"/>
      <c r="F290" s="564"/>
      <c r="G290" s="606" t="s">
        <v>881</v>
      </c>
      <c r="H290" s="564" t="s">
        <v>882</v>
      </c>
      <c r="I290" s="43" t="s">
        <v>1408</v>
      </c>
      <c r="J290" s="44" t="s">
        <v>187</v>
      </c>
      <c r="K290" s="44" t="s">
        <v>21</v>
      </c>
      <c r="L290" s="31" t="s">
        <v>1152</v>
      </c>
      <c r="M290" s="38" t="s">
        <v>1894</v>
      </c>
      <c r="N290" s="38" t="s">
        <v>2043</v>
      </c>
      <c r="O290" s="67" t="s">
        <v>1995</v>
      </c>
    </row>
    <row r="291" spans="1:15" s="1" customFormat="1" ht="27" x14ac:dyDescent="0.3">
      <c r="A291" s="568"/>
      <c r="B291" s="561"/>
      <c r="C291" s="573"/>
      <c r="D291" s="564"/>
      <c r="E291" s="606"/>
      <c r="F291" s="564"/>
      <c r="G291" s="606"/>
      <c r="H291" s="564"/>
      <c r="I291" s="43" t="s">
        <v>1409</v>
      </c>
      <c r="J291" s="44" t="s">
        <v>188</v>
      </c>
      <c r="K291" s="44" t="s">
        <v>189</v>
      </c>
      <c r="L291" s="31" t="s">
        <v>1152</v>
      </c>
      <c r="M291" s="38" t="s">
        <v>1894</v>
      </c>
      <c r="N291" s="38" t="s">
        <v>2043</v>
      </c>
      <c r="O291" s="67" t="s">
        <v>1995</v>
      </c>
    </row>
    <row r="292" spans="1:15" s="1" customFormat="1" ht="16.5" customHeight="1" x14ac:dyDescent="0.3">
      <c r="A292" s="568"/>
      <c r="B292" s="561"/>
      <c r="C292" s="573"/>
      <c r="D292" s="564"/>
      <c r="E292" s="606"/>
      <c r="F292" s="564"/>
      <c r="G292" s="606"/>
      <c r="H292" s="564"/>
      <c r="I292" s="43" t="s">
        <v>1409</v>
      </c>
      <c r="J292" s="44" t="s">
        <v>188</v>
      </c>
      <c r="K292" s="44" t="s">
        <v>398</v>
      </c>
      <c r="L292" s="31" t="s">
        <v>1152</v>
      </c>
      <c r="M292" s="38" t="s">
        <v>1894</v>
      </c>
      <c r="N292" s="38" t="s">
        <v>2043</v>
      </c>
      <c r="O292" s="67" t="s">
        <v>1995</v>
      </c>
    </row>
    <row r="293" spans="1:15" s="1" customFormat="1" ht="13.5" customHeight="1" x14ac:dyDescent="0.3">
      <c r="A293" s="568"/>
      <c r="B293" s="561"/>
      <c r="C293" s="573" t="s">
        <v>883</v>
      </c>
      <c r="D293" s="564" t="s">
        <v>579</v>
      </c>
      <c r="E293" s="606" t="s">
        <v>884</v>
      </c>
      <c r="F293" s="564" t="s">
        <v>885</v>
      </c>
      <c r="G293" s="46" t="s">
        <v>886</v>
      </c>
      <c r="H293" s="42" t="s">
        <v>190</v>
      </c>
      <c r="I293" s="43" t="s">
        <v>1410</v>
      </c>
      <c r="J293" s="44" t="s">
        <v>190</v>
      </c>
      <c r="K293" s="44"/>
      <c r="L293" s="31" t="s">
        <v>504</v>
      </c>
      <c r="M293" s="11" t="s">
        <v>1902</v>
      </c>
      <c r="N293" s="11" t="s">
        <v>2044</v>
      </c>
      <c r="O293" s="50" t="s">
        <v>1996</v>
      </c>
    </row>
    <row r="294" spans="1:15" s="1" customFormat="1" ht="16.5" customHeight="1" x14ac:dyDescent="0.3">
      <c r="A294" s="568"/>
      <c r="B294" s="561"/>
      <c r="C294" s="573"/>
      <c r="D294" s="564"/>
      <c r="E294" s="606"/>
      <c r="F294" s="564"/>
      <c r="G294" s="606" t="s">
        <v>887</v>
      </c>
      <c r="H294" s="564" t="s">
        <v>888</v>
      </c>
      <c r="I294" s="43" t="s">
        <v>1413</v>
      </c>
      <c r="J294" s="44" t="s">
        <v>192</v>
      </c>
      <c r="K294" s="44"/>
      <c r="L294" s="31" t="s">
        <v>504</v>
      </c>
      <c r="M294" s="11" t="s">
        <v>1902</v>
      </c>
      <c r="N294" s="11" t="s">
        <v>2044</v>
      </c>
      <c r="O294" s="50" t="s">
        <v>1996</v>
      </c>
    </row>
    <row r="295" spans="1:15" s="1" customFormat="1" ht="16.5" customHeight="1" x14ac:dyDescent="0.3">
      <c r="A295" s="568"/>
      <c r="B295" s="561"/>
      <c r="C295" s="573"/>
      <c r="D295" s="564"/>
      <c r="E295" s="606"/>
      <c r="F295" s="564"/>
      <c r="G295" s="606"/>
      <c r="H295" s="564"/>
      <c r="I295" s="43" t="s">
        <v>1414</v>
      </c>
      <c r="J295" s="44" t="s">
        <v>193</v>
      </c>
      <c r="K295" s="44"/>
      <c r="L295" s="31" t="s">
        <v>504</v>
      </c>
      <c r="M295" s="11" t="s">
        <v>1902</v>
      </c>
      <c r="N295" s="11" t="s">
        <v>2044</v>
      </c>
      <c r="O295" s="50" t="s">
        <v>1996</v>
      </c>
    </row>
    <row r="296" spans="1:15" s="1" customFormat="1" ht="16.5" customHeight="1" x14ac:dyDescent="0.3">
      <c r="A296" s="568"/>
      <c r="B296" s="561"/>
      <c r="C296" s="573"/>
      <c r="D296" s="564"/>
      <c r="E296" s="606"/>
      <c r="F296" s="564"/>
      <c r="G296" s="606"/>
      <c r="H296" s="564"/>
      <c r="I296" s="43" t="s">
        <v>1415</v>
      </c>
      <c r="J296" s="44" t="s">
        <v>194</v>
      </c>
      <c r="K296" s="44"/>
      <c r="L296" s="31" t="s">
        <v>504</v>
      </c>
      <c r="M296" s="11" t="s">
        <v>1902</v>
      </c>
      <c r="N296" s="11" t="s">
        <v>2044</v>
      </c>
      <c r="O296" s="50" t="s">
        <v>1996</v>
      </c>
    </row>
    <row r="297" spans="1:15" s="1" customFormat="1" ht="16.5" customHeight="1" x14ac:dyDescent="0.3">
      <c r="A297" s="568"/>
      <c r="B297" s="561"/>
      <c r="C297" s="573"/>
      <c r="D297" s="564"/>
      <c r="E297" s="606"/>
      <c r="F297" s="564"/>
      <c r="G297" s="606" t="s">
        <v>889</v>
      </c>
      <c r="H297" s="564" t="s">
        <v>890</v>
      </c>
      <c r="I297" s="43" t="s">
        <v>1416</v>
      </c>
      <c r="J297" s="44" t="s">
        <v>195</v>
      </c>
      <c r="K297" s="44"/>
      <c r="L297" s="31" t="s">
        <v>504</v>
      </c>
      <c r="M297" s="11" t="s">
        <v>1902</v>
      </c>
      <c r="N297" s="11" t="s">
        <v>2044</v>
      </c>
      <c r="O297" s="50" t="s">
        <v>1996</v>
      </c>
    </row>
    <row r="298" spans="1:15" s="1" customFormat="1" ht="16.5" customHeight="1" x14ac:dyDescent="0.3">
      <c r="A298" s="568"/>
      <c r="B298" s="561"/>
      <c r="C298" s="573"/>
      <c r="D298" s="564"/>
      <c r="E298" s="606"/>
      <c r="F298" s="564"/>
      <c r="G298" s="606"/>
      <c r="H298" s="564"/>
      <c r="I298" s="43" t="s">
        <v>1417</v>
      </c>
      <c r="J298" s="44" t="s">
        <v>196</v>
      </c>
      <c r="K298" s="44"/>
      <c r="L298" s="31" t="s">
        <v>504</v>
      </c>
      <c r="M298" s="11" t="s">
        <v>1902</v>
      </c>
      <c r="N298" s="11" t="s">
        <v>2044</v>
      </c>
      <c r="O298" s="50" t="s">
        <v>1996</v>
      </c>
    </row>
    <row r="299" spans="1:15" s="1" customFormat="1" ht="16.5" customHeight="1" x14ac:dyDescent="0.3">
      <c r="A299" s="568"/>
      <c r="B299" s="561"/>
      <c r="C299" s="573"/>
      <c r="D299" s="564"/>
      <c r="E299" s="606"/>
      <c r="F299" s="564"/>
      <c r="G299" s="606"/>
      <c r="H299" s="564"/>
      <c r="I299" s="43" t="s">
        <v>1411</v>
      </c>
      <c r="J299" s="44" t="s">
        <v>197</v>
      </c>
      <c r="K299" s="44" t="s">
        <v>198</v>
      </c>
      <c r="L299" s="31" t="s">
        <v>504</v>
      </c>
      <c r="M299" s="11" t="s">
        <v>1902</v>
      </c>
      <c r="N299" s="11" t="s">
        <v>2044</v>
      </c>
      <c r="O299" s="50" t="s">
        <v>1996</v>
      </c>
    </row>
    <row r="300" spans="1:15" s="1" customFormat="1" ht="16.5" customHeight="1" x14ac:dyDescent="0.3">
      <c r="A300" s="568"/>
      <c r="B300" s="561"/>
      <c r="C300" s="573"/>
      <c r="D300" s="564"/>
      <c r="E300" s="606"/>
      <c r="F300" s="564"/>
      <c r="G300" s="606"/>
      <c r="H300" s="564"/>
      <c r="I300" s="43" t="s">
        <v>1411</v>
      </c>
      <c r="J300" s="44" t="s">
        <v>1412</v>
      </c>
      <c r="K300" s="44" t="s">
        <v>191</v>
      </c>
      <c r="L300" s="31" t="s">
        <v>504</v>
      </c>
      <c r="M300" s="11" t="s">
        <v>1902</v>
      </c>
      <c r="N300" s="11" t="s">
        <v>2044</v>
      </c>
      <c r="O300" s="50" t="s">
        <v>1996</v>
      </c>
    </row>
    <row r="301" spans="1:15" s="1" customFormat="1" ht="16.5" customHeight="1" x14ac:dyDescent="0.3">
      <c r="A301" s="568"/>
      <c r="B301" s="561"/>
      <c r="C301" s="573"/>
      <c r="D301" s="564"/>
      <c r="E301" s="606" t="s">
        <v>891</v>
      </c>
      <c r="F301" s="564" t="s">
        <v>1903</v>
      </c>
      <c r="G301" s="606" t="s">
        <v>892</v>
      </c>
      <c r="H301" s="564" t="s">
        <v>893</v>
      </c>
      <c r="I301" s="43" t="s">
        <v>1419</v>
      </c>
      <c r="J301" s="44" t="s">
        <v>199</v>
      </c>
      <c r="K301" s="44"/>
      <c r="L301" s="31" t="s">
        <v>504</v>
      </c>
      <c r="M301" s="40" t="s">
        <v>1904</v>
      </c>
      <c r="N301" s="36" t="s">
        <v>2045</v>
      </c>
      <c r="O301" s="31" t="s">
        <v>1997</v>
      </c>
    </row>
    <row r="302" spans="1:15" s="1" customFormat="1" ht="16.5" customHeight="1" x14ac:dyDescent="0.3">
      <c r="A302" s="568"/>
      <c r="B302" s="561"/>
      <c r="C302" s="573"/>
      <c r="D302" s="564"/>
      <c r="E302" s="606"/>
      <c r="F302" s="564"/>
      <c r="G302" s="606"/>
      <c r="H302" s="564"/>
      <c r="I302" s="43" t="s">
        <v>1420</v>
      </c>
      <c r="J302" s="44" t="s">
        <v>200</v>
      </c>
      <c r="K302" s="44"/>
      <c r="L302" s="31" t="s">
        <v>504</v>
      </c>
      <c r="M302" s="40" t="s">
        <v>1904</v>
      </c>
      <c r="N302" s="36" t="s">
        <v>2045</v>
      </c>
      <c r="O302" s="31" t="s">
        <v>1997</v>
      </c>
    </row>
    <row r="303" spans="1:15" s="1" customFormat="1" ht="16.5" customHeight="1" x14ac:dyDescent="0.3">
      <c r="A303" s="568"/>
      <c r="B303" s="561"/>
      <c r="C303" s="573"/>
      <c r="D303" s="564"/>
      <c r="E303" s="606"/>
      <c r="F303" s="564"/>
      <c r="G303" s="606"/>
      <c r="H303" s="564"/>
      <c r="I303" s="43" t="s">
        <v>1421</v>
      </c>
      <c r="J303" s="44" t="s">
        <v>201</v>
      </c>
      <c r="K303" s="44" t="s">
        <v>202</v>
      </c>
      <c r="L303" s="31" t="s">
        <v>504</v>
      </c>
      <c r="M303" s="40" t="s">
        <v>1904</v>
      </c>
      <c r="N303" s="36" t="s">
        <v>2045</v>
      </c>
      <c r="O303" s="31" t="s">
        <v>1997</v>
      </c>
    </row>
    <row r="304" spans="1:15" s="1" customFormat="1" ht="16.5" customHeight="1" x14ac:dyDescent="0.3">
      <c r="A304" s="568"/>
      <c r="B304" s="561"/>
      <c r="C304" s="573"/>
      <c r="D304" s="564"/>
      <c r="E304" s="606"/>
      <c r="F304" s="564"/>
      <c r="G304" s="606"/>
      <c r="H304" s="564"/>
      <c r="I304" s="43" t="s">
        <v>1421</v>
      </c>
      <c r="J304" s="44" t="s">
        <v>201</v>
      </c>
      <c r="K304" s="44" t="s">
        <v>399</v>
      </c>
      <c r="L304" s="31" t="s">
        <v>504</v>
      </c>
      <c r="M304" s="40" t="s">
        <v>1904</v>
      </c>
      <c r="N304" s="36" t="s">
        <v>2045</v>
      </c>
      <c r="O304" s="31" t="s">
        <v>1997</v>
      </c>
    </row>
    <row r="305" spans="1:15" s="1" customFormat="1" ht="16.5" customHeight="1" x14ac:dyDescent="0.3">
      <c r="A305" s="568"/>
      <c r="B305" s="561"/>
      <c r="C305" s="573"/>
      <c r="D305" s="564"/>
      <c r="E305" s="606"/>
      <c r="F305" s="564"/>
      <c r="G305" s="606"/>
      <c r="H305" s="564"/>
      <c r="I305" s="43" t="s">
        <v>1423</v>
      </c>
      <c r="J305" s="44" t="s">
        <v>203</v>
      </c>
      <c r="K305" s="44"/>
      <c r="L305" s="31" t="s">
        <v>504</v>
      </c>
      <c r="M305" s="40" t="s">
        <v>1904</v>
      </c>
      <c r="N305" s="36" t="s">
        <v>2045</v>
      </c>
      <c r="O305" s="31" t="s">
        <v>1997</v>
      </c>
    </row>
    <row r="306" spans="1:15" s="1" customFormat="1" ht="16.5" customHeight="1" x14ac:dyDescent="0.3">
      <c r="A306" s="568"/>
      <c r="B306" s="561"/>
      <c r="C306" s="573"/>
      <c r="D306" s="564"/>
      <c r="E306" s="606"/>
      <c r="F306" s="564"/>
      <c r="G306" s="606" t="s">
        <v>894</v>
      </c>
      <c r="H306" s="564" t="s">
        <v>895</v>
      </c>
      <c r="I306" s="43" t="s">
        <v>1336</v>
      </c>
      <c r="J306" s="44" t="s">
        <v>204</v>
      </c>
      <c r="K306" s="44"/>
      <c r="L306" s="31" t="s">
        <v>504</v>
      </c>
      <c r="M306" s="40" t="s">
        <v>1904</v>
      </c>
      <c r="N306" s="36" t="s">
        <v>2045</v>
      </c>
      <c r="O306" s="31" t="s">
        <v>1997</v>
      </c>
    </row>
    <row r="307" spans="1:15" s="1" customFormat="1" ht="16.5" customHeight="1" x14ac:dyDescent="0.3">
      <c r="A307" s="568"/>
      <c r="B307" s="561"/>
      <c r="C307" s="573"/>
      <c r="D307" s="564"/>
      <c r="E307" s="606"/>
      <c r="F307" s="564"/>
      <c r="G307" s="606"/>
      <c r="H307" s="564"/>
      <c r="I307" s="43" t="s">
        <v>1338</v>
      </c>
      <c r="J307" s="44" t="s">
        <v>205</v>
      </c>
      <c r="K307" s="44"/>
      <c r="L307" s="31" t="s">
        <v>504</v>
      </c>
      <c r="M307" s="40" t="s">
        <v>1904</v>
      </c>
      <c r="N307" s="36" t="s">
        <v>2045</v>
      </c>
      <c r="O307" s="31" t="s">
        <v>1997</v>
      </c>
    </row>
    <row r="308" spans="1:15" s="1" customFormat="1" ht="16.5" customHeight="1" x14ac:dyDescent="0.3">
      <c r="A308" s="568"/>
      <c r="B308" s="561"/>
      <c r="C308" s="573"/>
      <c r="D308" s="564"/>
      <c r="E308" s="606"/>
      <c r="F308" s="564"/>
      <c r="G308" s="606" t="s">
        <v>896</v>
      </c>
      <c r="H308" s="564" t="s">
        <v>897</v>
      </c>
      <c r="I308" s="43" t="s">
        <v>1425</v>
      </c>
      <c r="J308" s="44" t="s">
        <v>206</v>
      </c>
      <c r="K308" s="44"/>
      <c r="L308" s="31" t="s">
        <v>504</v>
      </c>
      <c r="M308" s="40" t="s">
        <v>1904</v>
      </c>
      <c r="N308" s="36" t="s">
        <v>2045</v>
      </c>
      <c r="O308" s="31" t="s">
        <v>1997</v>
      </c>
    </row>
    <row r="309" spans="1:15" s="1" customFormat="1" ht="16.5" customHeight="1" x14ac:dyDescent="0.3">
      <c r="A309" s="568"/>
      <c r="B309" s="561"/>
      <c r="C309" s="573"/>
      <c r="D309" s="564"/>
      <c r="E309" s="606"/>
      <c r="F309" s="564"/>
      <c r="G309" s="606"/>
      <c r="H309" s="564"/>
      <c r="I309" s="43" t="s">
        <v>1426</v>
      </c>
      <c r="J309" s="50" t="s">
        <v>1852</v>
      </c>
      <c r="K309" s="44"/>
      <c r="L309" s="31" t="s">
        <v>504</v>
      </c>
      <c r="M309" s="40" t="s">
        <v>1904</v>
      </c>
      <c r="N309" s="36" t="s">
        <v>2045</v>
      </c>
      <c r="O309" s="31" t="s">
        <v>1997</v>
      </c>
    </row>
    <row r="310" spans="1:15" s="1" customFormat="1" ht="16.5" customHeight="1" x14ac:dyDescent="0.3">
      <c r="A310" s="568"/>
      <c r="B310" s="561"/>
      <c r="C310" s="573"/>
      <c r="D310" s="564"/>
      <c r="E310" s="606"/>
      <c r="F310" s="564"/>
      <c r="G310" s="606"/>
      <c r="H310" s="564"/>
      <c r="I310" s="43" t="s">
        <v>1427</v>
      </c>
      <c r="J310" s="50" t="s">
        <v>1853</v>
      </c>
      <c r="K310" s="44"/>
      <c r="L310" s="31" t="s">
        <v>504</v>
      </c>
      <c r="M310" s="40" t="s">
        <v>1904</v>
      </c>
      <c r="N310" s="36" t="s">
        <v>2045</v>
      </c>
      <c r="O310" s="31" t="s">
        <v>1997</v>
      </c>
    </row>
    <row r="311" spans="1:15" s="1" customFormat="1" ht="16.5" customHeight="1" x14ac:dyDescent="0.3">
      <c r="A311" s="568"/>
      <c r="B311" s="561"/>
      <c r="C311" s="573"/>
      <c r="D311" s="564"/>
      <c r="E311" s="606" t="s">
        <v>898</v>
      </c>
      <c r="F311" s="564" t="s">
        <v>1907</v>
      </c>
      <c r="G311" s="606" t="s">
        <v>899</v>
      </c>
      <c r="H311" s="564" t="s">
        <v>580</v>
      </c>
      <c r="I311" s="43" t="s">
        <v>1428</v>
      </c>
      <c r="J311" s="44" t="s">
        <v>207</v>
      </c>
      <c r="K311" s="44"/>
      <c r="L311" s="31" t="s">
        <v>504</v>
      </c>
      <c r="M311" s="36" t="s">
        <v>1908</v>
      </c>
      <c r="N311" s="36" t="s">
        <v>2046</v>
      </c>
      <c r="O311" s="32" t="s">
        <v>1998</v>
      </c>
    </row>
    <row r="312" spans="1:15" s="1" customFormat="1" ht="16.5" customHeight="1" x14ac:dyDescent="0.3">
      <c r="A312" s="568"/>
      <c r="B312" s="561"/>
      <c r="C312" s="573"/>
      <c r="D312" s="564"/>
      <c r="E312" s="606"/>
      <c r="F312" s="564"/>
      <c r="G312" s="606"/>
      <c r="H312" s="564"/>
      <c r="I312" s="43" t="s">
        <v>1429</v>
      </c>
      <c r="J312" s="44" t="s">
        <v>208</v>
      </c>
      <c r="K312" s="44" t="s">
        <v>209</v>
      </c>
      <c r="L312" s="31" t="s">
        <v>504</v>
      </c>
      <c r="M312" s="36" t="s">
        <v>1908</v>
      </c>
      <c r="N312" s="36" t="s">
        <v>2046</v>
      </c>
      <c r="O312" s="32" t="s">
        <v>1998</v>
      </c>
    </row>
    <row r="313" spans="1:15" s="1" customFormat="1" ht="16.5" customHeight="1" x14ac:dyDescent="0.3">
      <c r="A313" s="568"/>
      <c r="B313" s="561"/>
      <c r="C313" s="573"/>
      <c r="D313" s="564"/>
      <c r="E313" s="606"/>
      <c r="F313" s="564"/>
      <c r="G313" s="606"/>
      <c r="H313" s="564"/>
      <c r="I313" s="43" t="s">
        <v>1429</v>
      </c>
      <c r="J313" s="44" t="s">
        <v>1430</v>
      </c>
      <c r="K313" s="44" t="s">
        <v>210</v>
      </c>
      <c r="L313" s="31" t="s">
        <v>504</v>
      </c>
      <c r="M313" s="36" t="s">
        <v>1908</v>
      </c>
      <c r="N313" s="36" t="s">
        <v>2046</v>
      </c>
      <c r="O313" s="32" t="s">
        <v>1998</v>
      </c>
    </row>
    <row r="314" spans="1:15" s="1" customFormat="1" ht="16.5" customHeight="1" x14ac:dyDescent="0.3">
      <c r="A314" s="568"/>
      <c r="B314" s="561"/>
      <c r="C314" s="573"/>
      <c r="D314" s="564"/>
      <c r="E314" s="606"/>
      <c r="F314" s="564"/>
      <c r="G314" s="606" t="s">
        <v>900</v>
      </c>
      <c r="H314" s="564" t="s">
        <v>901</v>
      </c>
      <c r="I314" s="43" t="s">
        <v>1432</v>
      </c>
      <c r="J314" s="44" t="s">
        <v>211</v>
      </c>
      <c r="K314" s="44"/>
      <c r="L314" s="31" t="s">
        <v>504</v>
      </c>
      <c r="M314" s="36" t="s">
        <v>1908</v>
      </c>
      <c r="N314" s="36" t="s">
        <v>2046</v>
      </c>
      <c r="O314" s="32" t="s">
        <v>1998</v>
      </c>
    </row>
    <row r="315" spans="1:15" s="1" customFormat="1" ht="16.5" customHeight="1" x14ac:dyDescent="0.3">
      <c r="A315" s="568"/>
      <c r="B315" s="561"/>
      <c r="C315" s="573"/>
      <c r="D315" s="564"/>
      <c r="E315" s="606"/>
      <c r="F315" s="564"/>
      <c r="G315" s="606"/>
      <c r="H315" s="564"/>
      <c r="I315" s="43" t="s">
        <v>1434</v>
      </c>
      <c r="J315" s="44" t="s">
        <v>212</v>
      </c>
      <c r="K315" s="44"/>
      <c r="L315" s="31" t="s">
        <v>504</v>
      </c>
      <c r="M315" s="36" t="s">
        <v>1908</v>
      </c>
      <c r="N315" s="36" t="s">
        <v>2046</v>
      </c>
      <c r="O315" s="32" t="s">
        <v>1998</v>
      </c>
    </row>
    <row r="316" spans="1:15" s="1" customFormat="1" ht="16.5" customHeight="1" x14ac:dyDescent="0.3">
      <c r="A316" s="568"/>
      <c r="B316" s="561"/>
      <c r="C316" s="573"/>
      <c r="D316" s="564"/>
      <c r="E316" s="606"/>
      <c r="F316" s="564"/>
      <c r="G316" s="606"/>
      <c r="H316" s="564"/>
      <c r="I316" s="43" t="s">
        <v>1436</v>
      </c>
      <c r="J316" s="44" t="s">
        <v>213</v>
      </c>
      <c r="K316" s="44"/>
      <c r="L316" s="31" t="s">
        <v>504</v>
      </c>
      <c r="M316" s="36" t="s">
        <v>1908</v>
      </c>
      <c r="N316" s="36" t="s">
        <v>2046</v>
      </c>
      <c r="O316" s="32" t="s">
        <v>1998</v>
      </c>
    </row>
    <row r="317" spans="1:15" s="1" customFormat="1" ht="16.5" customHeight="1" x14ac:dyDescent="0.3">
      <c r="A317" s="568"/>
      <c r="B317" s="561"/>
      <c r="C317" s="573"/>
      <c r="D317" s="564"/>
      <c r="E317" s="606"/>
      <c r="F317" s="564"/>
      <c r="G317" s="606"/>
      <c r="H317" s="564"/>
      <c r="I317" s="43" t="s">
        <v>1437</v>
      </c>
      <c r="J317" s="44" t="s">
        <v>214</v>
      </c>
      <c r="K317" s="44"/>
      <c r="L317" s="31" t="s">
        <v>504</v>
      </c>
      <c r="M317" s="36" t="s">
        <v>1908</v>
      </c>
      <c r="N317" s="36" t="s">
        <v>2046</v>
      </c>
      <c r="O317" s="32" t="s">
        <v>1998</v>
      </c>
    </row>
    <row r="318" spans="1:15" s="1" customFormat="1" ht="16.5" customHeight="1" x14ac:dyDescent="0.3">
      <c r="A318" s="568"/>
      <c r="B318" s="561"/>
      <c r="C318" s="573"/>
      <c r="D318" s="564"/>
      <c r="E318" s="606"/>
      <c r="F318" s="564"/>
      <c r="G318" s="606"/>
      <c r="H318" s="564"/>
      <c r="I318" s="43" t="s">
        <v>1438</v>
      </c>
      <c r="J318" s="44" t="s">
        <v>215</v>
      </c>
      <c r="K318" s="44"/>
      <c r="L318" s="31" t="s">
        <v>504</v>
      </c>
      <c r="M318" s="36" t="s">
        <v>1908</v>
      </c>
      <c r="N318" s="36" t="s">
        <v>2046</v>
      </c>
      <c r="O318" s="32" t="s">
        <v>1998</v>
      </c>
    </row>
    <row r="319" spans="1:15" s="1" customFormat="1" ht="16.5" customHeight="1" x14ac:dyDescent="0.3">
      <c r="A319" s="568"/>
      <c r="B319" s="561"/>
      <c r="C319" s="573"/>
      <c r="D319" s="564"/>
      <c r="E319" s="606"/>
      <c r="F319" s="564"/>
      <c r="G319" s="606"/>
      <c r="H319" s="564"/>
      <c r="I319" s="43" t="s">
        <v>1439</v>
      </c>
      <c r="J319" s="44" t="s">
        <v>216</v>
      </c>
      <c r="K319" s="44" t="s">
        <v>21</v>
      </c>
      <c r="L319" s="31" t="s">
        <v>504</v>
      </c>
      <c r="M319" s="36" t="s">
        <v>1908</v>
      </c>
      <c r="N319" s="36" t="s">
        <v>2046</v>
      </c>
      <c r="O319" s="32" t="s">
        <v>1998</v>
      </c>
    </row>
    <row r="320" spans="1:15" s="1" customFormat="1" ht="16.5" customHeight="1" x14ac:dyDescent="0.3">
      <c r="A320" s="568"/>
      <c r="B320" s="561"/>
      <c r="C320" s="573"/>
      <c r="D320" s="564"/>
      <c r="E320" s="606"/>
      <c r="F320" s="564"/>
      <c r="G320" s="606"/>
      <c r="H320" s="564"/>
      <c r="I320" s="43" t="s">
        <v>1441</v>
      </c>
      <c r="J320" s="44" t="s">
        <v>217</v>
      </c>
      <c r="K320" s="44" t="s">
        <v>21</v>
      </c>
      <c r="L320" s="31" t="s">
        <v>504</v>
      </c>
      <c r="M320" s="36" t="s">
        <v>1908</v>
      </c>
      <c r="N320" s="36" t="s">
        <v>2046</v>
      </c>
      <c r="O320" s="32" t="s">
        <v>1998</v>
      </c>
    </row>
    <row r="321" spans="1:15" s="1" customFormat="1" ht="16.5" customHeight="1" x14ac:dyDescent="0.3">
      <c r="A321" s="568"/>
      <c r="B321" s="561"/>
      <c r="C321" s="573"/>
      <c r="D321" s="564"/>
      <c r="E321" s="606" t="s">
        <v>902</v>
      </c>
      <c r="F321" s="564" t="s">
        <v>1905</v>
      </c>
      <c r="G321" s="606" t="s">
        <v>903</v>
      </c>
      <c r="H321" s="564" t="s">
        <v>904</v>
      </c>
      <c r="I321" s="43" t="s">
        <v>1442</v>
      </c>
      <c r="J321" s="44" t="s">
        <v>218</v>
      </c>
      <c r="K321" s="44" t="s">
        <v>219</v>
      </c>
      <c r="L321" s="31" t="s">
        <v>504</v>
      </c>
      <c r="M321" s="11" t="s">
        <v>1906</v>
      </c>
      <c r="N321" s="11" t="s">
        <v>2046</v>
      </c>
      <c r="O321" s="50" t="s">
        <v>1998</v>
      </c>
    </row>
    <row r="322" spans="1:15" s="1" customFormat="1" ht="16.5" customHeight="1" x14ac:dyDescent="0.3">
      <c r="A322" s="568"/>
      <c r="B322" s="561"/>
      <c r="C322" s="573"/>
      <c r="D322" s="564"/>
      <c r="E322" s="606"/>
      <c r="F322" s="564"/>
      <c r="G322" s="606"/>
      <c r="H322" s="564"/>
      <c r="I322" s="43" t="s">
        <v>1442</v>
      </c>
      <c r="J322" s="44" t="s">
        <v>218</v>
      </c>
      <c r="K322" s="44" t="s">
        <v>222</v>
      </c>
      <c r="L322" s="31" t="s">
        <v>504</v>
      </c>
      <c r="M322" s="11" t="s">
        <v>1906</v>
      </c>
      <c r="N322" s="11" t="s">
        <v>2046</v>
      </c>
      <c r="O322" s="50" t="s">
        <v>1998</v>
      </c>
    </row>
    <row r="323" spans="1:15" s="1" customFormat="1" ht="16.5" customHeight="1" x14ac:dyDescent="0.3">
      <c r="A323" s="568"/>
      <c r="B323" s="561"/>
      <c r="C323" s="573"/>
      <c r="D323" s="564"/>
      <c r="E323" s="606"/>
      <c r="F323" s="564"/>
      <c r="G323" s="606"/>
      <c r="H323" s="564"/>
      <c r="I323" s="43" t="s">
        <v>1443</v>
      </c>
      <c r="J323" s="44" t="s">
        <v>220</v>
      </c>
      <c r="K323" s="44" t="s">
        <v>221</v>
      </c>
      <c r="L323" s="31" t="s">
        <v>504</v>
      </c>
      <c r="M323" s="11" t="s">
        <v>1906</v>
      </c>
      <c r="N323" s="11" t="s">
        <v>2046</v>
      </c>
      <c r="O323" s="50" t="s">
        <v>1998</v>
      </c>
    </row>
    <row r="324" spans="1:15" s="1" customFormat="1" ht="16.5" customHeight="1" x14ac:dyDescent="0.3">
      <c r="A324" s="568"/>
      <c r="B324" s="561"/>
      <c r="C324" s="573"/>
      <c r="D324" s="564"/>
      <c r="E324" s="606"/>
      <c r="F324" s="564"/>
      <c r="G324" s="606"/>
      <c r="H324" s="564"/>
      <c r="I324" s="43" t="s">
        <v>1443</v>
      </c>
      <c r="J324" s="44" t="s">
        <v>220</v>
      </c>
      <c r="K324" s="44" t="s">
        <v>223</v>
      </c>
      <c r="L324" s="31" t="s">
        <v>504</v>
      </c>
      <c r="M324" s="11" t="s">
        <v>1906</v>
      </c>
      <c r="N324" s="11" t="s">
        <v>2046</v>
      </c>
      <c r="O324" s="50" t="s">
        <v>1998</v>
      </c>
    </row>
    <row r="325" spans="1:15" s="1" customFormat="1" ht="16.5" customHeight="1" x14ac:dyDescent="0.3">
      <c r="A325" s="568"/>
      <c r="B325" s="561"/>
      <c r="C325" s="573"/>
      <c r="D325" s="564"/>
      <c r="E325" s="606"/>
      <c r="F325" s="564"/>
      <c r="G325" s="606" t="s">
        <v>905</v>
      </c>
      <c r="H325" s="564" t="s">
        <v>906</v>
      </c>
      <c r="I325" s="43" t="s">
        <v>1444</v>
      </c>
      <c r="J325" s="44" t="s">
        <v>224</v>
      </c>
      <c r="K325" s="44"/>
      <c r="L325" s="31" t="s">
        <v>504</v>
      </c>
      <c r="M325" s="11" t="s">
        <v>1906</v>
      </c>
      <c r="N325" s="11" t="s">
        <v>2046</v>
      </c>
      <c r="O325" s="50" t="s">
        <v>1998</v>
      </c>
    </row>
    <row r="326" spans="1:15" s="1" customFormat="1" ht="16.5" customHeight="1" x14ac:dyDescent="0.3">
      <c r="A326" s="568"/>
      <c r="B326" s="561"/>
      <c r="C326" s="573"/>
      <c r="D326" s="564"/>
      <c r="E326" s="606"/>
      <c r="F326" s="564"/>
      <c r="G326" s="606"/>
      <c r="H326" s="564"/>
      <c r="I326" s="43" t="s">
        <v>1446</v>
      </c>
      <c r="J326" s="44" t="s">
        <v>227</v>
      </c>
      <c r="K326" s="44"/>
      <c r="L326" s="31" t="s">
        <v>504</v>
      </c>
      <c r="M326" s="11" t="s">
        <v>1906</v>
      </c>
      <c r="N326" s="11" t="s">
        <v>2046</v>
      </c>
      <c r="O326" s="50" t="s">
        <v>1998</v>
      </c>
    </row>
    <row r="327" spans="1:15" s="1" customFormat="1" ht="16.5" customHeight="1" x14ac:dyDescent="0.3">
      <c r="A327" s="568"/>
      <c r="B327" s="561"/>
      <c r="C327" s="573"/>
      <c r="D327" s="564"/>
      <c r="E327" s="606"/>
      <c r="F327" s="564"/>
      <c r="G327" s="606"/>
      <c r="H327" s="564"/>
      <c r="I327" s="43" t="s">
        <v>1447</v>
      </c>
      <c r="J327" s="44" t="s">
        <v>228</v>
      </c>
      <c r="K327" s="44"/>
      <c r="L327" s="31" t="s">
        <v>504</v>
      </c>
      <c r="M327" s="11" t="s">
        <v>1906</v>
      </c>
      <c r="N327" s="11" t="s">
        <v>2046</v>
      </c>
      <c r="O327" s="50" t="s">
        <v>1998</v>
      </c>
    </row>
    <row r="328" spans="1:15" s="1" customFormat="1" ht="16.5" customHeight="1" x14ac:dyDescent="0.3">
      <c r="A328" s="568"/>
      <c r="B328" s="561"/>
      <c r="C328" s="573"/>
      <c r="D328" s="564"/>
      <c r="E328" s="606"/>
      <c r="F328" s="564"/>
      <c r="G328" s="606"/>
      <c r="H328" s="564"/>
      <c r="I328" s="43" t="s">
        <v>1448</v>
      </c>
      <c r="J328" s="44" t="s">
        <v>229</v>
      </c>
      <c r="K328" s="44"/>
      <c r="L328" s="31" t="s">
        <v>504</v>
      </c>
      <c r="M328" s="11" t="s">
        <v>1906</v>
      </c>
      <c r="N328" s="11" t="s">
        <v>2046</v>
      </c>
      <c r="O328" s="50" t="s">
        <v>1998</v>
      </c>
    </row>
    <row r="329" spans="1:15" s="1" customFormat="1" ht="16.5" customHeight="1" x14ac:dyDescent="0.3">
      <c r="A329" s="568"/>
      <c r="B329" s="561"/>
      <c r="C329" s="573"/>
      <c r="D329" s="564"/>
      <c r="E329" s="606"/>
      <c r="F329" s="564"/>
      <c r="G329" s="606"/>
      <c r="H329" s="564"/>
      <c r="I329" s="43" t="s">
        <v>1445</v>
      </c>
      <c r="J329" s="44" t="s">
        <v>225</v>
      </c>
      <c r="K329" s="44" t="s">
        <v>226</v>
      </c>
      <c r="L329" s="31" t="s">
        <v>504</v>
      </c>
      <c r="M329" s="11" t="s">
        <v>1906</v>
      </c>
      <c r="N329" s="11" t="s">
        <v>2046</v>
      </c>
      <c r="O329" s="50" t="s">
        <v>1998</v>
      </c>
    </row>
    <row r="330" spans="1:15" s="1" customFormat="1" ht="16.5" customHeight="1" x14ac:dyDescent="0.3">
      <c r="A330" s="568"/>
      <c r="B330" s="561"/>
      <c r="C330" s="573"/>
      <c r="D330" s="564"/>
      <c r="E330" s="606"/>
      <c r="F330" s="564"/>
      <c r="G330" s="606"/>
      <c r="H330" s="564"/>
      <c r="I330" s="43" t="s">
        <v>1445</v>
      </c>
      <c r="J330" s="44" t="s">
        <v>225</v>
      </c>
      <c r="K330" s="44" t="s">
        <v>230</v>
      </c>
      <c r="L330" s="31" t="s">
        <v>504</v>
      </c>
      <c r="M330" s="11" t="s">
        <v>1906</v>
      </c>
      <c r="N330" s="11" t="s">
        <v>2046</v>
      </c>
      <c r="O330" s="50" t="s">
        <v>1998</v>
      </c>
    </row>
    <row r="331" spans="1:15" s="1" customFormat="1" ht="16.5" customHeight="1" x14ac:dyDescent="0.3">
      <c r="A331" s="568"/>
      <c r="B331" s="561"/>
      <c r="C331" s="573"/>
      <c r="D331" s="564"/>
      <c r="E331" s="606"/>
      <c r="F331" s="564"/>
      <c r="G331" s="606"/>
      <c r="H331" s="564"/>
      <c r="I331" s="43" t="s">
        <v>1445</v>
      </c>
      <c r="J331" s="44" t="s">
        <v>225</v>
      </c>
      <c r="K331" s="44" t="s">
        <v>231</v>
      </c>
      <c r="L331" s="31" t="s">
        <v>504</v>
      </c>
      <c r="M331" s="11" t="s">
        <v>1906</v>
      </c>
      <c r="N331" s="11" t="s">
        <v>2046</v>
      </c>
      <c r="O331" s="50" t="s">
        <v>1998</v>
      </c>
    </row>
    <row r="332" spans="1:15" s="1" customFormat="1" ht="13.5" customHeight="1" x14ac:dyDescent="0.3">
      <c r="A332" s="568"/>
      <c r="B332" s="561"/>
      <c r="C332" s="563" t="s">
        <v>907</v>
      </c>
      <c r="D332" s="564" t="s">
        <v>908</v>
      </c>
      <c r="E332" s="592" t="s">
        <v>909</v>
      </c>
      <c r="F332" s="564" t="s">
        <v>1909</v>
      </c>
      <c r="G332" s="592" t="s">
        <v>910</v>
      </c>
      <c r="H332" s="564" t="s">
        <v>911</v>
      </c>
      <c r="I332" s="43" t="s">
        <v>1342</v>
      </c>
      <c r="J332" s="44" t="s">
        <v>232</v>
      </c>
      <c r="K332" s="44" t="s">
        <v>232</v>
      </c>
      <c r="L332" s="31" t="s">
        <v>505</v>
      </c>
      <c r="M332" s="36" t="s">
        <v>1910</v>
      </c>
      <c r="N332" s="36" t="s">
        <v>2047</v>
      </c>
      <c r="O332" s="32" t="s">
        <v>1999</v>
      </c>
    </row>
    <row r="333" spans="1:15" s="1" customFormat="1" ht="16.5" customHeight="1" x14ac:dyDescent="0.3">
      <c r="A333" s="568"/>
      <c r="B333" s="561"/>
      <c r="C333" s="563"/>
      <c r="D333" s="564"/>
      <c r="E333" s="592"/>
      <c r="F333" s="564"/>
      <c r="G333" s="592"/>
      <c r="H333" s="564"/>
      <c r="I333" s="43" t="s">
        <v>1344</v>
      </c>
      <c r="J333" s="44" t="s">
        <v>233</v>
      </c>
      <c r="K333" s="44" t="s">
        <v>233</v>
      </c>
      <c r="L333" s="31" t="s">
        <v>505</v>
      </c>
      <c r="M333" s="36" t="s">
        <v>1910</v>
      </c>
      <c r="N333" s="36" t="s">
        <v>2047</v>
      </c>
      <c r="O333" s="32" t="s">
        <v>1999</v>
      </c>
    </row>
    <row r="334" spans="1:15" s="1" customFormat="1" ht="16.5" customHeight="1" x14ac:dyDescent="0.3">
      <c r="A334" s="568"/>
      <c r="B334" s="561"/>
      <c r="C334" s="563"/>
      <c r="D334" s="564"/>
      <c r="E334" s="592"/>
      <c r="F334" s="564"/>
      <c r="G334" s="592"/>
      <c r="H334" s="564"/>
      <c r="I334" s="43" t="s">
        <v>1346</v>
      </c>
      <c r="J334" s="44" t="s">
        <v>234</v>
      </c>
      <c r="K334" s="44"/>
      <c r="L334" s="31" t="s">
        <v>505</v>
      </c>
      <c r="M334" s="36" t="s">
        <v>1910</v>
      </c>
      <c r="N334" s="36" t="s">
        <v>2047</v>
      </c>
      <c r="O334" s="32" t="s">
        <v>1999</v>
      </c>
    </row>
    <row r="335" spans="1:15" s="1" customFormat="1" ht="16.5" customHeight="1" x14ac:dyDescent="0.3">
      <c r="A335" s="568"/>
      <c r="B335" s="561"/>
      <c r="C335" s="563"/>
      <c r="D335" s="564"/>
      <c r="E335" s="592"/>
      <c r="F335" s="564"/>
      <c r="G335" s="592"/>
      <c r="H335" s="564"/>
      <c r="I335" s="43" t="s">
        <v>1348</v>
      </c>
      <c r="J335" s="44" t="s">
        <v>235</v>
      </c>
      <c r="K335" s="44"/>
      <c r="L335" s="31" t="s">
        <v>505</v>
      </c>
      <c r="M335" s="36" t="s">
        <v>1910</v>
      </c>
      <c r="N335" s="36" t="s">
        <v>2047</v>
      </c>
      <c r="O335" s="32" t="s">
        <v>1999</v>
      </c>
    </row>
    <row r="336" spans="1:15" s="1" customFormat="1" ht="16.5" customHeight="1" x14ac:dyDescent="0.3">
      <c r="A336" s="568"/>
      <c r="B336" s="561"/>
      <c r="C336" s="563"/>
      <c r="D336" s="564"/>
      <c r="E336" s="592"/>
      <c r="F336" s="564"/>
      <c r="G336" s="592" t="s">
        <v>912</v>
      </c>
      <c r="H336" s="564" t="s">
        <v>913</v>
      </c>
      <c r="I336" s="43" t="s">
        <v>1349</v>
      </c>
      <c r="J336" s="44" t="s">
        <v>236</v>
      </c>
      <c r="K336" s="44"/>
      <c r="L336" s="31" t="s">
        <v>505</v>
      </c>
      <c r="M336" s="36" t="s">
        <v>1910</v>
      </c>
      <c r="N336" s="36" t="s">
        <v>2047</v>
      </c>
      <c r="O336" s="32" t="s">
        <v>1999</v>
      </c>
    </row>
    <row r="337" spans="1:15" s="1" customFormat="1" ht="16.5" customHeight="1" x14ac:dyDescent="0.3">
      <c r="A337" s="568"/>
      <c r="B337" s="561"/>
      <c r="C337" s="563"/>
      <c r="D337" s="564"/>
      <c r="E337" s="592"/>
      <c r="F337" s="564"/>
      <c r="G337" s="592"/>
      <c r="H337" s="564"/>
      <c r="I337" s="43" t="s">
        <v>1451</v>
      </c>
      <c r="J337" s="44" t="s">
        <v>237</v>
      </c>
      <c r="K337" s="44"/>
      <c r="L337" s="31" t="s">
        <v>505</v>
      </c>
      <c r="M337" s="36" t="s">
        <v>1910</v>
      </c>
      <c r="N337" s="36" t="s">
        <v>2047</v>
      </c>
      <c r="O337" s="32" t="s">
        <v>1999</v>
      </c>
    </row>
    <row r="338" spans="1:15" s="1" customFormat="1" ht="16.5" customHeight="1" x14ac:dyDescent="0.3">
      <c r="A338" s="568"/>
      <c r="B338" s="561"/>
      <c r="C338" s="563"/>
      <c r="D338" s="564"/>
      <c r="E338" s="592"/>
      <c r="F338" s="564"/>
      <c r="G338" s="592"/>
      <c r="H338" s="564"/>
      <c r="I338" s="43" t="s">
        <v>1452</v>
      </c>
      <c r="J338" s="44" t="s">
        <v>238</v>
      </c>
      <c r="K338" s="44"/>
      <c r="L338" s="31" t="s">
        <v>505</v>
      </c>
      <c r="M338" s="36" t="s">
        <v>1910</v>
      </c>
      <c r="N338" s="36" t="s">
        <v>2047</v>
      </c>
      <c r="O338" s="32" t="s">
        <v>1999</v>
      </c>
    </row>
    <row r="339" spans="1:15" s="1" customFormat="1" ht="16.5" customHeight="1" x14ac:dyDescent="0.3">
      <c r="A339" s="568"/>
      <c r="B339" s="561"/>
      <c r="C339" s="563"/>
      <c r="D339" s="564"/>
      <c r="E339" s="592"/>
      <c r="F339" s="564"/>
      <c r="G339" s="592" t="s">
        <v>914</v>
      </c>
      <c r="H339" s="564" t="s">
        <v>915</v>
      </c>
      <c r="I339" s="43" t="s">
        <v>1351</v>
      </c>
      <c r="J339" s="44" t="s">
        <v>239</v>
      </c>
      <c r="K339" s="44"/>
      <c r="L339" s="31" t="s">
        <v>505</v>
      </c>
      <c r="M339" s="36" t="s">
        <v>1910</v>
      </c>
      <c r="N339" s="36" t="s">
        <v>2047</v>
      </c>
      <c r="O339" s="32" t="s">
        <v>1999</v>
      </c>
    </row>
    <row r="340" spans="1:15" s="1" customFormat="1" ht="16.5" customHeight="1" x14ac:dyDescent="0.3">
      <c r="A340" s="568"/>
      <c r="B340" s="561"/>
      <c r="C340" s="563"/>
      <c r="D340" s="564"/>
      <c r="E340" s="592"/>
      <c r="F340" s="564"/>
      <c r="G340" s="592"/>
      <c r="H340" s="564"/>
      <c r="I340" s="43" t="s">
        <v>1353</v>
      </c>
      <c r="J340" s="44" t="s">
        <v>240</v>
      </c>
      <c r="K340" s="44"/>
      <c r="L340" s="31" t="s">
        <v>505</v>
      </c>
      <c r="M340" s="36" t="s">
        <v>1910</v>
      </c>
      <c r="N340" s="36" t="s">
        <v>2047</v>
      </c>
      <c r="O340" s="32" t="s">
        <v>1999</v>
      </c>
    </row>
    <row r="341" spans="1:15" s="1" customFormat="1" ht="16.5" customHeight="1" x14ac:dyDescent="0.3">
      <c r="A341" s="568"/>
      <c r="B341" s="561"/>
      <c r="C341" s="563"/>
      <c r="D341" s="564"/>
      <c r="E341" s="592"/>
      <c r="F341" s="564"/>
      <c r="G341" s="592" t="s">
        <v>916</v>
      </c>
      <c r="H341" s="564" t="s">
        <v>917</v>
      </c>
      <c r="I341" s="43" t="s">
        <v>1454</v>
      </c>
      <c r="J341" s="44" t="s">
        <v>241</v>
      </c>
      <c r="K341" s="44" t="s">
        <v>242</v>
      </c>
      <c r="L341" s="31" t="s">
        <v>505</v>
      </c>
      <c r="M341" s="36" t="s">
        <v>1910</v>
      </c>
      <c r="N341" s="36" t="s">
        <v>2047</v>
      </c>
      <c r="O341" s="32" t="s">
        <v>1999</v>
      </c>
    </row>
    <row r="342" spans="1:15" s="1" customFormat="1" ht="16.5" customHeight="1" x14ac:dyDescent="0.3">
      <c r="A342" s="568"/>
      <c r="B342" s="561"/>
      <c r="C342" s="563"/>
      <c r="D342" s="564"/>
      <c r="E342" s="592"/>
      <c r="F342" s="564"/>
      <c r="G342" s="592"/>
      <c r="H342" s="564"/>
      <c r="I342" s="43" t="s">
        <v>1455</v>
      </c>
      <c r="J342" s="44" t="s">
        <v>243</v>
      </c>
      <c r="K342" s="44" t="s">
        <v>244</v>
      </c>
      <c r="L342" s="31" t="s">
        <v>505</v>
      </c>
      <c r="M342" s="36" t="s">
        <v>1910</v>
      </c>
      <c r="N342" s="36" t="s">
        <v>2047</v>
      </c>
      <c r="O342" s="32" t="s">
        <v>1999</v>
      </c>
    </row>
    <row r="343" spans="1:15" s="1" customFormat="1" ht="16.5" customHeight="1" x14ac:dyDescent="0.3">
      <c r="A343" s="568"/>
      <c r="B343" s="561"/>
      <c r="C343" s="563"/>
      <c r="D343" s="564"/>
      <c r="E343" s="592"/>
      <c r="F343" s="564"/>
      <c r="G343" s="592"/>
      <c r="H343" s="564"/>
      <c r="I343" s="43" t="s">
        <v>1455</v>
      </c>
      <c r="J343" s="44" t="s">
        <v>1457</v>
      </c>
      <c r="K343" s="50" t="s">
        <v>1872</v>
      </c>
      <c r="L343" s="31" t="s">
        <v>505</v>
      </c>
      <c r="M343" s="36" t="s">
        <v>1910</v>
      </c>
      <c r="N343" s="36" t="s">
        <v>2047</v>
      </c>
      <c r="O343" s="32" t="s">
        <v>1999</v>
      </c>
    </row>
    <row r="344" spans="1:15" s="1" customFormat="1" ht="16.5" customHeight="1" x14ac:dyDescent="0.3">
      <c r="A344" s="568"/>
      <c r="B344" s="561"/>
      <c r="C344" s="563"/>
      <c r="D344" s="564"/>
      <c r="E344" s="592" t="s">
        <v>918</v>
      </c>
      <c r="F344" s="564" t="s">
        <v>1911</v>
      </c>
      <c r="G344" s="592" t="s">
        <v>919</v>
      </c>
      <c r="H344" s="564" t="s">
        <v>920</v>
      </c>
      <c r="I344" s="43" t="s">
        <v>1361</v>
      </c>
      <c r="J344" s="44" t="s">
        <v>245</v>
      </c>
      <c r="K344" s="44"/>
      <c r="L344" s="31" t="s">
        <v>1147</v>
      </c>
      <c r="M344" s="11" t="s">
        <v>1912</v>
      </c>
      <c r="N344" s="11" t="s">
        <v>2048</v>
      </c>
      <c r="O344" s="50" t="s">
        <v>2000</v>
      </c>
    </row>
    <row r="345" spans="1:15" s="1" customFormat="1" ht="16.5" customHeight="1" x14ac:dyDescent="0.3">
      <c r="A345" s="568"/>
      <c r="B345" s="561"/>
      <c r="C345" s="563"/>
      <c r="D345" s="564"/>
      <c r="E345" s="592"/>
      <c r="F345" s="564"/>
      <c r="G345" s="592"/>
      <c r="H345" s="564"/>
      <c r="I345" s="43" t="s">
        <v>1363</v>
      </c>
      <c r="J345" s="50" t="s">
        <v>1847</v>
      </c>
      <c r="K345" s="44"/>
      <c r="L345" s="31" t="s">
        <v>1147</v>
      </c>
      <c r="M345" s="11" t="s">
        <v>1912</v>
      </c>
      <c r="N345" s="11" t="s">
        <v>2048</v>
      </c>
      <c r="O345" s="50" t="s">
        <v>2000</v>
      </c>
    </row>
    <row r="346" spans="1:15" s="1" customFormat="1" ht="16.5" customHeight="1" x14ac:dyDescent="0.3">
      <c r="A346" s="568"/>
      <c r="B346" s="561"/>
      <c r="C346" s="563"/>
      <c r="D346" s="564"/>
      <c r="E346" s="592"/>
      <c r="F346" s="564"/>
      <c r="G346" s="592"/>
      <c r="H346" s="564"/>
      <c r="I346" s="43" t="s">
        <v>1461</v>
      </c>
      <c r="J346" s="50" t="s">
        <v>1848</v>
      </c>
      <c r="K346" s="44"/>
      <c r="L346" s="31" t="s">
        <v>1147</v>
      </c>
      <c r="M346" s="11" t="s">
        <v>1912</v>
      </c>
      <c r="N346" s="11" t="s">
        <v>2048</v>
      </c>
      <c r="O346" s="50" t="s">
        <v>2000</v>
      </c>
    </row>
    <row r="347" spans="1:15" s="1" customFormat="1" ht="16.5" customHeight="1" x14ac:dyDescent="0.3">
      <c r="A347" s="568"/>
      <c r="B347" s="561"/>
      <c r="C347" s="563"/>
      <c r="D347" s="564"/>
      <c r="E347" s="592"/>
      <c r="F347" s="564"/>
      <c r="G347" s="592"/>
      <c r="H347" s="564"/>
      <c r="I347" s="43" t="s">
        <v>1341</v>
      </c>
      <c r="J347" s="50" t="s">
        <v>1850</v>
      </c>
      <c r="K347" s="50" t="s">
        <v>1849</v>
      </c>
      <c r="L347" s="31" t="s">
        <v>1147</v>
      </c>
      <c r="M347" s="11" t="s">
        <v>1912</v>
      </c>
      <c r="N347" s="11" t="s">
        <v>2048</v>
      </c>
      <c r="O347" s="50" t="s">
        <v>2000</v>
      </c>
    </row>
    <row r="348" spans="1:15" s="1" customFormat="1" ht="16.5" customHeight="1" x14ac:dyDescent="0.3">
      <c r="A348" s="568"/>
      <c r="B348" s="561"/>
      <c r="C348" s="563"/>
      <c r="D348" s="564"/>
      <c r="E348" s="592"/>
      <c r="F348" s="564"/>
      <c r="G348" s="592"/>
      <c r="H348" s="564"/>
      <c r="I348" s="43" t="s">
        <v>1341</v>
      </c>
      <c r="J348" s="50" t="s">
        <v>1851</v>
      </c>
      <c r="K348" s="44" t="s">
        <v>134</v>
      </c>
      <c r="L348" s="31" t="s">
        <v>1147</v>
      </c>
      <c r="M348" s="11" t="s">
        <v>1912</v>
      </c>
      <c r="N348" s="11" t="s">
        <v>2048</v>
      </c>
      <c r="O348" s="50" t="s">
        <v>2000</v>
      </c>
    </row>
    <row r="349" spans="1:15" s="1" customFormat="1" ht="16.5" customHeight="1" x14ac:dyDescent="0.3">
      <c r="A349" s="568"/>
      <c r="B349" s="561"/>
      <c r="C349" s="563"/>
      <c r="D349" s="564"/>
      <c r="E349" s="592"/>
      <c r="F349" s="564"/>
      <c r="G349" s="592" t="s">
        <v>921</v>
      </c>
      <c r="H349" s="564" t="s">
        <v>922</v>
      </c>
      <c r="I349" s="43" t="s">
        <v>1365</v>
      </c>
      <c r="J349" s="44" t="s">
        <v>246</v>
      </c>
      <c r="K349" s="44"/>
      <c r="L349" s="31" t="s">
        <v>1147</v>
      </c>
      <c r="M349" s="11" t="s">
        <v>1912</v>
      </c>
      <c r="N349" s="11" t="s">
        <v>2048</v>
      </c>
      <c r="O349" s="50" t="s">
        <v>2000</v>
      </c>
    </row>
    <row r="350" spans="1:15" s="1" customFormat="1" ht="16.5" customHeight="1" x14ac:dyDescent="0.3">
      <c r="A350" s="568"/>
      <c r="B350" s="561"/>
      <c r="C350" s="563"/>
      <c r="D350" s="564"/>
      <c r="E350" s="592"/>
      <c r="F350" s="564"/>
      <c r="G350" s="592"/>
      <c r="H350" s="564"/>
      <c r="I350" s="43" t="s">
        <v>1367</v>
      </c>
      <c r="J350" s="50" t="s">
        <v>1865</v>
      </c>
      <c r="K350" s="44"/>
      <c r="L350" s="31" t="s">
        <v>1147</v>
      </c>
      <c r="M350" s="11" t="s">
        <v>1912</v>
      </c>
      <c r="N350" s="11" t="s">
        <v>2048</v>
      </c>
      <c r="O350" s="50" t="s">
        <v>2000</v>
      </c>
    </row>
    <row r="351" spans="1:15" s="1" customFormat="1" ht="16.5" customHeight="1" x14ac:dyDescent="0.3">
      <c r="A351" s="568"/>
      <c r="B351" s="561"/>
      <c r="C351" s="563"/>
      <c r="D351" s="564"/>
      <c r="E351" s="592"/>
      <c r="F351" s="564"/>
      <c r="G351" s="592"/>
      <c r="H351" s="564"/>
      <c r="I351" s="43" t="s">
        <v>1463</v>
      </c>
      <c r="J351" s="50" t="s">
        <v>1866</v>
      </c>
      <c r="K351" s="44"/>
      <c r="L351" s="31" t="s">
        <v>1147</v>
      </c>
      <c r="M351" s="11" t="s">
        <v>1912</v>
      </c>
      <c r="N351" s="11" t="s">
        <v>2048</v>
      </c>
      <c r="O351" s="50" t="s">
        <v>2000</v>
      </c>
    </row>
    <row r="352" spans="1:15" s="1" customFormat="1" ht="16.5" customHeight="1" x14ac:dyDescent="0.3">
      <c r="A352" s="568"/>
      <c r="B352" s="561"/>
      <c r="C352" s="563"/>
      <c r="D352" s="564"/>
      <c r="E352" s="592"/>
      <c r="F352" s="564"/>
      <c r="G352" s="41" t="s">
        <v>923</v>
      </c>
      <c r="H352" s="42" t="s">
        <v>247</v>
      </c>
      <c r="I352" s="43" t="s">
        <v>1464</v>
      </c>
      <c r="J352" s="44" t="s">
        <v>247</v>
      </c>
      <c r="K352" s="44" t="s">
        <v>21</v>
      </c>
      <c r="L352" s="31" t="s">
        <v>1147</v>
      </c>
      <c r="M352" s="11" t="s">
        <v>1912</v>
      </c>
      <c r="N352" s="11" t="s">
        <v>2048</v>
      </c>
      <c r="O352" s="50" t="s">
        <v>2000</v>
      </c>
    </row>
    <row r="353" spans="1:15" s="1" customFormat="1" ht="16.5" customHeight="1" x14ac:dyDescent="0.3">
      <c r="A353" s="568"/>
      <c r="B353" s="561"/>
      <c r="C353" s="563"/>
      <c r="D353" s="564"/>
      <c r="E353" s="592" t="s">
        <v>924</v>
      </c>
      <c r="F353" s="564" t="s">
        <v>1913</v>
      </c>
      <c r="G353" s="592" t="s">
        <v>925</v>
      </c>
      <c r="H353" s="564" t="s">
        <v>926</v>
      </c>
      <c r="I353" s="43" t="s">
        <v>1371</v>
      </c>
      <c r="J353" s="44" t="s">
        <v>248</v>
      </c>
      <c r="K353" s="44"/>
      <c r="L353" s="32" t="s">
        <v>1650</v>
      </c>
      <c r="M353" s="11" t="s">
        <v>1914</v>
      </c>
      <c r="N353" s="11" t="s">
        <v>2049</v>
      </c>
      <c r="O353" s="50" t="s">
        <v>2001</v>
      </c>
    </row>
    <row r="354" spans="1:15" s="1" customFormat="1" ht="16.5" customHeight="1" x14ac:dyDescent="0.3">
      <c r="A354" s="568"/>
      <c r="B354" s="561"/>
      <c r="C354" s="563"/>
      <c r="D354" s="564"/>
      <c r="E354" s="592"/>
      <c r="F354" s="564"/>
      <c r="G354" s="592"/>
      <c r="H354" s="564"/>
      <c r="I354" s="43" t="s">
        <v>1373</v>
      </c>
      <c r="J354" s="44" t="s">
        <v>249</v>
      </c>
      <c r="K354" s="44"/>
      <c r="L354" s="32" t="s">
        <v>1650</v>
      </c>
      <c r="M354" s="11" t="s">
        <v>1914</v>
      </c>
      <c r="N354" s="11" t="s">
        <v>2049</v>
      </c>
      <c r="O354" s="50" t="s">
        <v>2001</v>
      </c>
    </row>
    <row r="355" spans="1:15" s="1" customFormat="1" ht="16.5" customHeight="1" x14ac:dyDescent="0.3">
      <c r="A355" s="568"/>
      <c r="B355" s="561"/>
      <c r="C355" s="563"/>
      <c r="D355" s="564"/>
      <c r="E355" s="592"/>
      <c r="F355" s="564"/>
      <c r="G355" s="592" t="s">
        <v>927</v>
      </c>
      <c r="H355" s="564" t="s">
        <v>928</v>
      </c>
      <c r="I355" s="43" t="s">
        <v>1375</v>
      </c>
      <c r="J355" s="44" t="s">
        <v>250</v>
      </c>
      <c r="K355" s="44"/>
      <c r="L355" s="31" t="s">
        <v>1147</v>
      </c>
      <c r="M355" s="11" t="s">
        <v>1914</v>
      </c>
      <c r="N355" s="11" t="s">
        <v>2049</v>
      </c>
      <c r="O355" s="50" t="s">
        <v>2001</v>
      </c>
    </row>
    <row r="356" spans="1:15" s="1" customFormat="1" ht="16.5" customHeight="1" x14ac:dyDescent="0.3">
      <c r="A356" s="568"/>
      <c r="B356" s="561"/>
      <c r="C356" s="563"/>
      <c r="D356" s="564"/>
      <c r="E356" s="592"/>
      <c r="F356" s="564"/>
      <c r="G356" s="592"/>
      <c r="H356" s="564"/>
      <c r="I356" s="43" t="s">
        <v>1377</v>
      </c>
      <c r="J356" s="44" t="s">
        <v>251</v>
      </c>
      <c r="K356" s="44"/>
      <c r="L356" s="31" t="s">
        <v>1147</v>
      </c>
      <c r="M356" s="11" t="s">
        <v>1914</v>
      </c>
      <c r="N356" s="11" t="s">
        <v>2049</v>
      </c>
      <c r="O356" s="50" t="s">
        <v>2001</v>
      </c>
    </row>
    <row r="357" spans="1:15" s="1" customFormat="1" ht="16.5" customHeight="1" x14ac:dyDescent="0.3">
      <c r="A357" s="568"/>
      <c r="B357" s="561"/>
      <c r="C357" s="563"/>
      <c r="D357" s="564"/>
      <c r="E357" s="592"/>
      <c r="F357" s="564"/>
      <c r="G357" s="592"/>
      <c r="H357" s="564"/>
      <c r="I357" s="43" t="s">
        <v>1468</v>
      </c>
      <c r="J357" s="44" t="s">
        <v>252</v>
      </c>
      <c r="K357" s="44"/>
      <c r="L357" s="31" t="s">
        <v>1147</v>
      </c>
      <c r="M357" s="11" t="s">
        <v>1914</v>
      </c>
      <c r="N357" s="11" t="s">
        <v>2049</v>
      </c>
      <c r="O357" s="50" t="s">
        <v>2001</v>
      </c>
    </row>
    <row r="358" spans="1:15" s="1" customFormat="1" ht="13.5" customHeight="1" x14ac:dyDescent="0.3">
      <c r="A358" s="568"/>
      <c r="B358" s="561"/>
      <c r="C358" s="563" t="s">
        <v>929</v>
      </c>
      <c r="D358" s="564" t="s">
        <v>1915</v>
      </c>
      <c r="E358" s="592" t="s">
        <v>930</v>
      </c>
      <c r="F358" s="564" t="s">
        <v>931</v>
      </c>
      <c r="G358" s="592" t="s">
        <v>932</v>
      </c>
      <c r="H358" s="564" t="s">
        <v>933</v>
      </c>
      <c r="I358" s="43" t="s">
        <v>1394</v>
      </c>
      <c r="J358" s="44" t="s">
        <v>253</v>
      </c>
      <c r="K358" s="44" t="s">
        <v>21</v>
      </c>
      <c r="L358" s="32" t="s">
        <v>1153</v>
      </c>
      <c r="M358" s="38" t="s">
        <v>1916</v>
      </c>
      <c r="N358" s="11" t="s">
        <v>2049</v>
      </c>
      <c r="O358" s="67" t="s">
        <v>2001</v>
      </c>
    </row>
    <row r="359" spans="1:15" s="1" customFormat="1" ht="16.5" customHeight="1" x14ac:dyDescent="0.3">
      <c r="A359" s="568"/>
      <c r="B359" s="561"/>
      <c r="C359" s="563"/>
      <c r="D359" s="564"/>
      <c r="E359" s="592"/>
      <c r="F359" s="564"/>
      <c r="G359" s="592"/>
      <c r="H359" s="564"/>
      <c r="I359" s="43" t="s">
        <v>1397</v>
      </c>
      <c r="J359" s="44" t="s">
        <v>254</v>
      </c>
      <c r="K359" s="44"/>
      <c r="L359" s="31" t="s">
        <v>1153</v>
      </c>
      <c r="M359" s="38" t="s">
        <v>1916</v>
      </c>
      <c r="N359" s="11" t="s">
        <v>2049</v>
      </c>
      <c r="O359" s="67" t="s">
        <v>2001</v>
      </c>
    </row>
    <row r="360" spans="1:15" s="1" customFormat="1" ht="16.5" customHeight="1" x14ac:dyDescent="0.3">
      <c r="A360" s="568"/>
      <c r="B360" s="561"/>
      <c r="C360" s="563"/>
      <c r="D360" s="564"/>
      <c r="E360" s="592"/>
      <c r="F360" s="564"/>
      <c r="G360" s="592"/>
      <c r="H360" s="564"/>
      <c r="I360" s="43" t="s">
        <v>1472</v>
      </c>
      <c r="J360" s="44" t="s">
        <v>255</v>
      </c>
      <c r="K360" s="44"/>
      <c r="L360" s="31" t="s">
        <v>1153</v>
      </c>
      <c r="M360" s="38" t="s">
        <v>1916</v>
      </c>
      <c r="N360" s="11" t="s">
        <v>2049</v>
      </c>
      <c r="O360" s="67" t="s">
        <v>2001</v>
      </c>
    </row>
    <row r="361" spans="1:15" s="1" customFormat="1" ht="16.5" customHeight="1" x14ac:dyDescent="0.3">
      <c r="A361" s="568"/>
      <c r="B361" s="561"/>
      <c r="C361" s="563"/>
      <c r="D361" s="564"/>
      <c r="E361" s="592"/>
      <c r="F361" s="564"/>
      <c r="G361" s="592"/>
      <c r="H361" s="564"/>
      <c r="I361" s="43" t="s">
        <v>1474</v>
      </c>
      <c r="J361" s="44" t="s">
        <v>256</v>
      </c>
      <c r="K361" s="44"/>
      <c r="L361" s="31" t="s">
        <v>1153</v>
      </c>
      <c r="M361" s="38" t="s">
        <v>1916</v>
      </c>
      <c r="N361" s="11" t="s">
        <v>2049</v>
      </c>
      <c r="O361" s="67" t="s">
        <v>2001</v>
      </c>
    </row>
    <row r="362" spans="1:15" s="1" customFormat="1" ht="16.5" customHeight="1" x14ac:dyDescent="0.3">
      <c r="A362" s="568"/>
      <c r="B362" s="561"/>
      <c r="C362" s="563"/>
      <c r="D362" s="564"/>
      <c r="E362" s="592"/>
      <c r="F362" s="564"/>
      <c r="G362" s="592" t="s">
        <v>934</v>
      </c>
      <c r="H362" s="564" t="s">
        <v>935</v>
      </c>
      <c r="I362" s="43" t="s">
        <v>1476</v>
      </c>
      <c r="J362" s="44" t="s">
        <v>257</v>
      </c>
      <c r="K362" s="44"/>
      <c r="L362" s="31" t="s">
        <v>1153</v>
      </c>
      <c r="M362" s="38" t="s">
        <v>1916</v>
      </c>
      <c r="N362" s="11" t="s">
        <v>2049</v>
      </c>
      <c r="O362" s="67" t="s">
        <v>2001</v>
      </c>
    </row>
    <row r="363" spans="1:15" s="1" customFormat="1" ht="16.5" customHeight="1" x14ac:dyDescent="0.3">
      <c r="A363" s="568"/>
      <c r="B363" s="561"/>
      <c r="C363" s="563"/>
      <c r="D363" s="564"/>
      <c r="E363" s="592"/>
      <c r="F363" s="564"/>
      <c r="G363" s="592"/>
      <c r="H363" s="564"/>
      <c r="I363" s="43" t="s">
        <v>1478</v>
      </c>
      <c r="J363" s="44" t="s">
        <v>258</v>
      </c>
      <c r="K363" s="44"/>
      <c r="L363" s="31" t="s">
        <v>1153</v>
      </c>
      <c r="M363" s="38" t="s">
        <v>1916</v>
      </c>
      <c r="N363" s="11" t="s">
        <v>2049</v>
      </c>
      <c r="O363" s="67" t="s">
        <v>2001</v>
      </c>
    </row>
    <row r="364" spans="1:15" s="1" customFormat="1" ht="16.5" customHeight="1" x14ac:dyDescent="0.3">
      <c r="A364" s="568"/>
      <c r="B364" s="561"/>
      <c r="C364" s="563"/>
      <c r="D364" s="564"/>
      <c r="E364" s="592"/>
      <c r="F364" s="564"/>
      <c r="G364" s="592" t="s">
        <v>936</v>
      </c>
      <c r="H364" s="564" t="s">
        <v>259</v>
      </c>
      <c r="I364" s="43" t="s">
        <v>1479</v>
      </c>
      <c r="J364" s="44" t="s">
        <v>259</v>
      </c>
      <c r="K364" s="44" t="s">
        <v>260</v>
      </c>
      <c r="L364" s="31" t="s">
        <v>1153</v>
      </c>
      <c r="M364" s="38" t="s">
        <v>1916</v>
      </c>
      <c r="N364" s="11" t="s">
        <v>2049</v>
      </c>
      <c r="O364" s="67" t="s">
        <v>2001</v>
      </c>
    </row>
    <row r="365" spans="1:15" s="1" customFormat="1" ht="16.5" customHeight="1" x14ac:dyDescent="0.3">
      <c r="A365" s="568"/>
      <c r="B365" s="561"/>
      <c r="C365" s="563"/>
      <c r="D365" s="564"/>
      <c r="E365" s="592"/>
      <c r="F365" s="564"/>
      <c r="G365" s="592"/>
      <c r="H365" s="564"/>
      <c r="I365" s="43" t="s">
        <v>1479</v>
      </c>
      <c r="J365" s="44" t="s">
        <v>1480</v>
      </c>
      <c r="K365" s="44" t="s">
        <v>261</v>
      </c>
      <c r="L365" s="31" t="s">
        <v>1153</v>
      </c>
      <c r="M365" s="38" t="s">
        <v>1916</v>
      </c>
      <c r="N365" s="11" t="s">
        <v>2049</v>
      </c>
      <c r="O365" s="67" t="s">
        <v>2001</v>
      </c>
    </row>
    <row r="366" spans="1:15" s="1" customFormat="1" ht="27" x14ac:dyDescent="0.3">
      <c r="A366" s="568"/>
      <c r="B366" s="561"/>
      <c r="C366" s="563"/>
      <c r="D366" s="564"/>
      <c r="E366" s="41" t="s">
        <v>937</v>
      </c>
      <c r="F366" s="42" t="s">
        <v>339</v>
      </c>
      <c r="G366" s="41" t="s">
        <v>938</v>
      </c>
      <c r="H366" s="42" t="s">
        <v>339</v>
      </c>
      <c r="I366" s="43" t="s">
        <v>1548</v>
      </c>
      <c r="J366" s="44" t="s">
        <v>339</v>
      </c>
      <c r="K366" s="44" t="s">
        <v>528</v>
      </c>
      <c r="L366" s="31" t="s">
        <v>1153</v>
      </c>
      <c r="M366" s="38" t="s">
        <v>1916</v>
      </c>
      <c r="N366" s="11" t="s">
        <v>2049</v>
      </c>
      <c r="O366" s="67" t="s">
        <v>2001</v>
      </c>
    </row>
    <row r="367" spans="1:15" s="1" customFormat="1" ht="16.5" customHeight="1" x14ac:dyDescent="0.3">
      <c r="A367" s="568"/>
      <c r="B367" s="561"/>
      <c r="C367" s="563"/>
      <c r="D367" s="564"/>
      <c r="E367" s="592" t="s">
        <v>939</v>
      </c>
      <c r="F367" s="564" t="s">
        <v>940</v>
      </c>
      <c r="G367" s="592" t="s">
        <v>941</v>
      </c>
      <c r="H367" s="564" t="s">
        <v>942</v>
      </c>
      <c r="I367" s="43" t="s">
        <v>1481</v>
      </c>
      <c r="J367" s="44" t="s">
        <v>262</v>
      </c>
      <c r="K367" s="44"/>
      <c r="L367" s="31" t="s">
        <v>1153</v>
      </c>
      <c r="M367" s="38" t="s">
        <v>1916</v>
      </c>
      <c r="N367" s="11" t="s">
        <v>2049</v>
      </c>
      <c r="O367" s="67" t="s">
        <v>2001</v>
      </c>
    </row>
    <row r="368" spans="1:15" s="1" customFormat="1" ht="16.5" customHeight="1" x14ac:dyDescent="0.3">
      <c r="A368" s="568"/>
      <c r="B368" s="561"/>
      <c r="C368" s="563"/>
      <c r="D368" s="564"/>
      <c r="E368" s="592"/>
      <c r="F368" s="564"/>
      <c r="G368" s="592"/>
      <c r="H368" s="564"/>
      <c r="I368" s="43" t="s">
        <v>1482</v>
      </c>
      <c r="J368" s="44" t="s">
        <v>263</v>
      </c>
      <c r="K368" s="44"/>
      <c r="L368" s="31" t="s">
        <v>1153</v>
      </c>
      <c r="M368" s="38" t="s">
        <v>1916</v>
      </c>
      <c r="N368" s="11" t="s">
        <v>2049</v>
      </c>
      <c r="O368" s="67" t="s">
        <v>2001</v>
      </c>
    </row>
    <row r="369" spans="1:15" s="1" customFormat="1" ht="16.5" customHeight="1" x14ac:dyDescent="0.3">
      <c r="A369" s="568"/>
      <c r="B369" s="561"/>
      <c r="C369" s="563"/>
      <c r="D369" s="564"/>
      <c r="E369" s="592"/>
      <c r="F369" s="564"/>
      <c r="G369" s="592"/>
      <c r="H369" s="564"/>
      <c r="I369" s="43" t="s">
        <v>1483</v>
      </c>
      <c r="J369" s="44" t="s">
        <v>264</v>
      </c>
      <c r="K369" s="44"/>
      <c r="L369" s="31" t="s">
        <v>1153</v>
      </c>
      <c r="M369" s="38" t="s">
        <v>1916</v>
      </c>
      <c r="N369" s="11" t="s">
        <v>2049</v>
      </c>
      <c r="O369" s="67" t="s">
        <v>2001</v>
      </c>
    </row>
    <row r="370" spans="1:15" s="1" customFormat="1" ht="16.5" customHeight="1" x14ac:dyDescent="0.3">
      <c r="A370" s="568"/>
      <c r="B370" s="561"/>
      <c r="C370" s="563"/>
      <c r="D370" s="564"/>
      <c r="E370" s="592"/>
      <c r="F370" s="564"/>
      <c r="G370" s="592" t="s">
        <v>943</v>
      </c>
      <c r="H370" s="564" t="s">
        <v>944</v>
      </c>
      <c r="I370" s="43" t="s">
        <v>1484</v>
      </c>
      <c r="J370" s="44" t="s">
        <v>265</v>
      </c>
      <c r="K370" s="44"/>
      <c r="L370" s="31" t="s">
        <v>1153</v>
      </c>
      <c r="M370" s="38" t="s">
        <v>1916</v>
      </c>
      <c r="N370" s="11" t="s">
        <v>2049</v>
      </c>
      <c r="O370" s="67" t="s">
        <v>2001</v>
      </c>
    </row>
    <row r="371" spans="1:15" s="1" customFormat="1" ht="16.5" customHeight="1" x14ac:dyDescent="0.3">
      <c r="A371" s="568"/>
      <c r="B371" s="561"/>
      <c r="C371" s="563"/>
      <c r="D371" s="564"/>
      <c r="E371" s="592"/>
      <c r="F371" s="564"/>
      <c r="G371" s="592"/>
      <c r="H371" s="564"/>
      <c r="I371" s="43" t="s">
        <v>1485</v>
      </c>
      <c r="J371" s="44" t="s">
        <v>266</v>
      </c>
      <c r="K371" s="44"/>
      <c r="L371" s="31" t="s">
        <v>1153</v>
      </c>
      <c r="M371" s="38" t="s">
        <v>1916</v>
      </c>
      <c r="N371" s="11" t="s">
        <v>2049</v>
      </c>
      <c r="O371" s="67" t="s">
        <v>2001</v>
      </c>
    </row>
    <row r="372" spans="1:15" s="1" customFormat="1" ht="16.5" customHeight="1" x14ac:dyDescent="0.3">
      <c r="A372" s="568"/>
      <c r="B372" s="561"/>
      <c r="C372" s="563"/>
      <c r="D372" s="564"/>
      <c r="E372" s="592"/>
      <c r="F372" s="564"/>
      <c r="G372" s="592"/>
      <c r="H372" s="564"/>
      <c r="I372" s="43" t="s">
        <v>1486</v>
      </c>
      <c r="J372" s="44" t="s">
        <v>267</v>
      </c>
      <c r="K372" s="44"/>
      <c r="L372" s="31" t="s">
        <v>1153</v>
      </c>
      <c r="M372" s="38" t="s">
        <v>1916</v>
      </c>
      <c r="N372" s="11" t="s">
        <v>2049</v>
      </c>
      <c r="O372" s="67" t="s">
        <v>2001</v>
      </c>
    </row>
    <row r="373" spans="1:15" s="1" customFormat="1" ht="16.5" customHeight="1" x14ac:dyDescent="0.3">
      <c r="A373" s="568"/>
      <c r="B373" s="561"/>
      <c r="C373" s="563"/>
      <c r="D373" s="564"/>
      <c r="E373" s="592"/>
      <c r="F373" s="564"/>
      <c r="G373" s="592"/>
      <c r="H373" s="564"/>
      <c r="I373" s="43" t="s">
        <v>1487</v>
      </c>
      <c r="J373" s="44" t="s">
        <v>268</v>
      </c>
      <c r="K373" s="44"/>
      <c r="L373" s="31" t="s">
        <v>1153</v>
      </c>
      <c r="M373" s="38" t="s">
        <v>1916</v>
      </c>
      <c r="N373" s="11" t="s">
        <v>2049</v>
      </c>
      <c r="O373" s="67" t="s">
        <v>2001</v>
      </c>
    </row>
    <row r="374" spans="1:15" s="1" customFormat="1" ht="16.5" customHeight="1" x14ac:dyDescent="0.3">
      <c r="A374" s="568"/>
      <c r="B374" s="561"/>
      <c r="C374" s="563"/>
      <c r="D374" s="564"/>
      <c r="E374" s="592"/>
      <c r="F374" s="564"/>
      <c r="G374" s="592"/>
      <c r="H374" s="564"/>
      <c r="I374" s="43" t="s">
        <v>1488</v>
      </c>
      <c r="J374" s="44" t="s">
        <v>269</v>
      </c>
      <c r="K374" s="44" t="s">
        <v>21</v>
      </c>
      <c r="L374" s="31" t="s">
        <v>1153</v>
      </c>
      <c r="M374" s="38" t="s">
        <v>1916</v>
      </c>
      <c r="N374" s="11" t="s">
        <v>2049</v>
      </c>
      <c r="O374" s="67" t="s">
        <v>2001</v>
      </c>
    </row>
    <row r="375" spans="1:15" s="1" customFormat="1" ht="16.5" customHeight="1" x14ac:dyDescent="0.3">
      <c r="A375" s="568"/>
      <c r="B375" s="561"/>
      <c r="C375" s="563"/>
      <c r="D375" s="564"/>
      <c r="E375" s="592"/>
      <c r="F375" s="564"/>
      <c r="G375" s="592" t="s">
        <v>945</v>
      </c>
      <c r="H375" s="564" t="s">
        <v>946</v>
      </c>
      <c r="I375" s="43" t="s">
        <v>1489</v>
      </c>
      <c r="J375" s="44" t="s">
        <v>270</v>
      </c>
      <c r="K375" s="44"/>
      <c r="L375" s="31" t="s">
        <v>1153</v>
      </c>
      <c r="M375" s="38" t="s">
        <v>1916</v>
      </c>
      <c r="N375" s="11" t="s">
        <v>2049</v>
      </c>
      <c r="O375" s="67" t="s">
        <v>2001</v>
      </c>
    </row>
    <row r="376" spans="1:15" s="1" customFormat="1" ht="16.5" customHeight="1" x14ac:dyDescent="0.3">
      <c r="A376" s="568"/>
      <c r="B376" s="561"/>
      <c r="C376" s="563"/>
      <c r="D376" s="564"/>
      <c r="E376" s="592"/>
      <c r="F376" s="564"/>
      <c r="G376" s="592"/>
      <c r="H376" s="564"/>
      <c r="I376" s="43" t="s">
        <v>1490</v>
      </c>
      <c r="J376" s="44" t="s">
        <v>271</v>
      </c>
      <c r="K376" s="44"/>
      <c r="L376" s="31" t="s">
        <v>1153</v>
      </c>
      <c r="M376" s="38" t="s">
        <v>1916</v>
      </c>
      <c r="N376" s="11" t="s">
        <v>2049</v>
      </c>
      <c r="O376" s="67" t="s">
        <v>2001</v>
      </c>
    </row>
    <row r="377" spans="1:15" s="1" customFormat="1" ht="16.5" customHeight="1" x14ac:dyDescent="0.3">
      <c r="A377" s="568"/>
      <c r="B377" s="561"/>
      <c r="C377" s="563"/>
      <c r="D377" s="564"/>
      <c r="E377" s="592"/>
      <c r="F377" s="564"/>
      <c r="G377" s="592"/>
      <c r="H377" s="564"/>
      <c r="I377" s="43" t="s">
        <v>1491</v>
      </c>
      <c r="J377" s="44" t="s">
        <v>272</v>
      </c>
      <c r="K377" s="44" t="s">
        <v>21</v>
      </c>
      <c r="L377" s="31" t="s">
        <v>1153</v>
      </c>
      <c r="M377" s="38" t="s">
        <v>1916</v>
      </c>
      <c r="N377" s="11" t="s">
        <v>2049</v>
      </c>
      <c r="O377" s="67" t="s">
        <v>2001</v>
      </c>
    </row>
    <row r="378" spans="1:15" s="1" customFormat="1" ht="16.5" customHeight="1" x14ac:dyDescent="0.3">
      <c r="A378" s="568"/>
      <c r="B378" s="561"/>
      <c r="C378" s="563"/>
      <c r="D378" s="564"/>
      <c r="E378" s="592"/>
      <c r="F378" s="564"/>
      <c r="G378" s="592"/>
      <c r="H378" s="564"/>
      <c r="I378" s="43" t="s">
        <v>1492</v>
      </c>
      <c r="J378" s="44" t="s">
        <v>273</v>
      </c>
      <c r="K378" s="44"/>
      <c r="L378" s="31" t="s">
        <v>1153</v>
      </c>
      <c r="M378" s="38" t="s">
        <v>1916</v>
      </c>
      <c r="N378" s="11" t="s">
        <v>2049</v>
      </c>
      <c r="O378" s="67" t="s">
        <v>2001</v>
      </c>
    </row>
    <row r="379" spans="1:15" s="1" customFormat="1" ht="16.5" customHeight="1" x14ac:dyDescent="0.3">
      <c r="A379" s="568"/>
      <c r="B379" s="561"/>
      <c r="C379" s="563"/>
      <c r="D379" s="564"/>
      <c r="E379" s="592"/>
      <c r="F379" s="564"/>
      <c r="G379" s="592" t="s">
        <v>947</v>
      </c>
      <c r="H379" s="564" t="s">
        <v>948</v>
      </c>
      <c r="I379" s="43" t="s">
        <v>1493</v>
      </c>
      <c r="J379" s="44" t="s">
        <v>274</v>
      </c>
      <c r="K379" s="44"/>
      <c r="L379" s="31" t="s">
        <v>1153</v>
      </c>
      <c r="M379" s="38" t="s">
        <v>1916</v>
      </c>
      <c r="N379" s="11" t="s">
        <v>2049</v>
      </c>
      <c r="O379" s="67" t="s">
        <v>2001</v>
      </c>
    </row>
    <row r="380" spans="1:15" s="1" customFormat="1" ht="16.5" customHeight="1" x14ac:dyDescent="0.3">
      <c r="A380" s="568"/>
      <c r="B380" s="561"/>
      <c r="C380" s="563"/>
      <c r="D380" s="564"/>
      <c r="E380" s="592"/>
      <c r="F380" s="564"/>
      <c r="G380" s="592"/>
      <c r="H380" s="564"/>
      <c r="I380" s="43" t="s">
        <v>1495</v>
      </c>
      <c r="J380" s="44" t="s">
        <v>276</v>
      </c>
      <c r="K380" s="44"/>
      <c r="L380" s="31" t="s">
        <v>1153</v>
      </c>
      <c r="M380" s="38" t="s">
        <v>1916</v>
      </c>
      <c r="N380" s="11" t="s">
        <v>2049</v>
      </c>
      <c r="O380" s="67" t="s">
        <v>2001</v>
      </c>
    </row>
    <row r="381" spans="1:15" s="1" customFormat="1" ht="16.5" customHeight="1" x14ac:dyDescent="0.3">
      <c r="A381" s="568"/>
      <c r="B381" s="561"/>
      <c r="C381" s="563"/>
      <c r="D381" s="564"/>
      <c r="E381" s="592"/>
      <c r="F381" s="564"/>
      <c r="G381" s="592"/>
      <c r="H381" s="564"/>
      <c r="I381" s="43" t="s">
        <v>1494</v>
      </c>
      <c r="J381" s="44" t="s">
        <v>275</v>
      </c>
      <c r="K381" s="44" t="s">
        <v>21</v>
      </c>
      <c r="L381" s="31" t="s">
        <v>1153</v>
      </c>
      <c r="M381" s="38" t="s">
        <v>1916</v>
      </c>
      <c r="N381" s="11" t="s">
        <v>2049</v>
      </c>
      <c r="O381" s="67" t="s">
        <v>2001</v>
      </c>
    </row>
    <row r="382" spans="1:15" s="1" customFormat="1" ht="16.5" customHeight="1" x14ac:dyDescent="0.3">
      <c r="A382" s="568"/>
      <c r="B382" s="561"/>
      <c r="C382" s="563"/>
      <c r="D382" s="564"/>
      <c r="E382" s="592"/>
      <c r="F382" s="564"/>
      <c r="G382" s="592" t="s">
        <v>949</v>
      </c>
      <c r="H382" s="564" t="s">
        <v>950</v>
      </c>
      <c r="I382" s="43" t="s">
        <v>1496</v>
      </c>
      <c r="J382" s="44" t="s">
        <v>277</v>
      </c>
      <c r="K382" s="44"/>
      <c r="L382" s="31" t="s">
        <v>1153</v>
      </c>
      <c r="M382" s="38" t="s">
        <v>1916</v>
      </c>
      <c r="N382" s="11" t="s">
        <v>2049</v>
      </c>
      <c r="O382" s="67" t="s">
        <v>2001</v>
      </c>
    </row>
    <row r="383" spans="1:15" s="1" customFormat="1" ht="16.5" customHeight="1" x14ac:dyDescent="0.3">
      <c r="A383" s="568"/>
      <c r="B383" s="561"/>
      <c r="C383" s="563"/>
      <c r="D383" s="564"/>
      <c r="E383" s="592"/>
      <c r="F383" s="564"/>
      <c r="G383" s="592"/>
      <c r="H383" s="564"/>
      <c r="I383" s="43" t="s">
        <v>1497</v>
      </c>
      <c r="J383" s="44" t="s">
        <v>278</v>
      </c>
      <c r="K383" s="44"/>
      <c r="L383" s="31" t="s">
        <v>1153</v>
      </c>
      <c r="M383" s="38" t="s">
        <v>1916</v>
      </c>
      <c r="N383" s="11" t="s">
        <v>2049</v>
      </c>
      <c r="O383" s="67" t="s">
        <v>2001</v>
      </c>
    </row>
    <row r="384" spans="1:15" s="1" customFormat="1" ht="16.5" customHeight="1" x14ac:dyDescent="0.3">
      <c r="A384" s="568"/>
      <c r="B384" s="561"/>
      <c r="C384" s="563"/>
      <c r="D384" s="564"/>
      <c r="E384" s="592"/>
      <c r="F384" s="564"/>
      <c r="G384" s="592"/>
      <c r="H384" s="564"/>
      <c r="I384" s="43" t="s">
        <v>1498</v>
      </c>
      <c r="J384" s="44" t="s">
        <v>279</v>
      </c>
      <c r="K384" s="44"/>
      <c r="L384" s="31" t="s">
        <v>1153</v>
      </c>
      <c r="M384" s="38" t="s">
        <v>1916</v>
      </c>
      <c r="N384" s="11" t="s">
        <v>2049</v>
      </c>
      <c r="O384" s="67" t="s">
        <v>2001</v>
      </c>
    </row>
    <row r="385" spans="1:15" s="1" customFormat="1" ht="16.5" customHeight="1" x14ac:dyDescent="0.3">
      <c r="A385" s="568"/>
      <c r="B385" s="561"/>
      <c r="C385" s="563"/>
      <c r="D385" s="564"/>
      <c r="E385" s="592"/>
      <c r="F385" s="564"/>
      <c r="G385" s="592"/>
      <c r="H385" s="564"/>
      <c r="I385" s="43" t="s">
        <v>1499</v>
      </c>
      <c r="J385" s="44" t="s">
        <v>280</v>
      </c>
      <c r="K385" s="44"/>
      <c r="L385" s="31" t="s">
        <v>1153</v>
      </c>
      <c r="M385" s="38" t="s">
        <v>1916</v>
      </c>
      <c r="N385" s="11" t="s">
        <v>2049</v>
      </c>
      <c r="O385" s="67" t="s">
        <v>2001</v>
      </c>
    </row>
    <row r="386" spans="1:15" s="1" customFormat="1" ht="16.5" customHeight="1" x14ac:dyDescent="0.3">
      <c r="A386" s="568"/>
      <c r="B386" s="561"/>
      <c r="C386" s="563"/>
      <c r="D386" s="564"/>
      <c r="E386" s="592"/>
      <c r="F386" s="564"/>
      <c r="G386" s="592"/>
      <c r="H386" s="564"/>
      <c r="I386" s="43" t="s">
        <v>1500</v>
      </c>
      <c r="J386" s="44" t="s">
        <v>281</v>
      </c>
      <c r="K386" s="44"/>
      <c r="L386" s="31" t="s">
        <v>1153</v>
      </c>
      <c r="M386" s="38" t="s">
        <v>1916</v>
      </c>
      <c r="N386" s="11" t="s">
        <v>2049</v>
      </c>
      <c r="O386" s="67" t="s">
        <v>2001</v>
      </c>
    </row>
    <row r="387" spans="1:15" s="1" customFormat="1" ht="16.5" customHeight="1" x14ac:dyDescent="0.3">
      <c r="A387" s="568"/>
      <c r="B387" s="561"/>
      <c r="C387" s="563"/>
      <c r="D387" s="564"/>
      <c r="E387" s="592"/>
      <c r="F387" s="564"/>
      <c r="G387" s="592"/>
      <c r="H387" s="564"/>
      <c r="I387" s="43" t="s">
        <v>1501</v>
      </c>
      <c r="J387" s="44" t="s">
        <v>282</v>
      </c>
      <c r="K387" s="44" t="s">
        <v>283</v>
      </c>
      <c r="L387" s="31" t="s">
        <v>1153</v>
      </c>
      <c r="M387" s="38" t="s">
        <v>1916</v>
      </c>
      <c r="N387" s="11" t="s">
        <v>2049</v>
      </c>
      <c r="O387" s="67" t="s">
        <v>2001</v>
      </c>
    </row>
    <row r="388" spans="1:15" s="1" customFormat="1" ht="16.5" customHeight="1" x14ac:dyDescent="0.3">
      <c r="A388" s="568"/>
      <c r="B388" s="561"/>
      <c r="C388" s="563"/>
      <c r="D388" s="564"/>
      <c r="E388" s="592"/>
      <c r="F388" s="564"/>
      <c r="G388" s="592"/>
      <c r="H388" s="564"/>
      <c r="I388" s="43" t="s">
        <v>1501</v>
      </c>
      <c r="J388" s="44" t="s">
        <v>1579</v>
      </c>
      <c r="K388" s="44" t="s">
        <v>400</v>
      </c>
      <c r="L388" s="31" t="s">
        <v>1153</v>
      </c>
      <c r="M388" s="38" t="s">
        <v>1916</v>
      </c>
      <c r="N388" s="11" t="s">
        <v>2049</v>
      </c>
      <c r="O388" s="67" t="s">
        <v>2001</v>
      </c>
    </row>
    <row r="389" spans="1:15" s="1" customFormat="1" ht="13.5" customHeight="1" x14ac:dyDescent="0.3">
      <c r="A389" s="568"/>
      <c r="B389" s="561"/>
      <c r="C389" s="563" t="s">
        <v>951</v>
      </c>
      <c r="D389" s="564" t="s">
        <v>1917</v>
      </c>
      <c r="E389" s="592" t="s">
        <v>952</v>
      </c>
      <c r="F389" s="564" t="s">
        <v>953</v>
      </c>
      <c r="G389" s="41" t="s">
        <v>954</v>
      </c>
      <c r="H389" s="42" t="s">
        <v>406</v>
      </c>
      <c r="I389" s="43" t="s">
        <v>1584</v>
      </c>
      <c r="J389" s="44" t="s">
        <v>406</v>
      </c>
      <c r="K389" s="44"/>
      <c r="L389" s="31" t="s">
        <v>1153</v>
      </c>
      <c r="M389" s="38" t="s">
        <v>1918</v>
      </c>
      <c r="N389" s="38" t="s">
        <v>2050</v>
      </c>
      <c r="O389" s="67" t="s">
        <v>2007</v>
      </c>
    </row>
    <row r="390" spans="1:15" s="1" customFormat="1" ht="27" x14ac:dyDescent="0.3">
      <c r="A390" s="568"/>
      <c r="B390" s="561"/>
      <c r="C390" s="563"/>
      <c r="D390" s="564"/>
      <c r="E390" s="592"/>
      <c r="F390" s="564"/>
      <c r="G390" s="41" t="s">
        <v>955</v>
      </c>
      <c r="H390" s="42" t="s">
        <v>405</v>
      </c>
      <c r="I390" s="43" t="s">
        <v>1583</v>
      </c>
      <c r="J390" s="44" t="s">
        <v>405</v>
      </c>
      <c r="K390" s="44" t="s">
        <v>21</v>
      </c>
      <c r="L390" s="31" t="s">
        <v>1153</v>
      </c>
      <c r="M390" s="38" t="s">
        <v>1918</v>
      </c>
      <c r="N390" s="38" t="s">
        <v>2050</v>
      </c>
      <c r="O390" s="67" t="s">
        <v>2007</v>
      </c>
    </row>
    <row r="391" spans="1:15" s="1" customFormat="1" ht="16.5" customHeight="1" x14ac:dyDescent="0.3">
      <c r="A391" s="568"/>
      <c r="B391" s="561"/>
      <c r="C391" s="563"/>
      <c r="D391" s="564"/>
      <c r="E391" s="592" t="s">
        <v>956</v>
      </c>
      <c r="F391" s="564" t="s">
        <v>957</v>
      </c>
      <c r="G391" s="592" t="s">
        <v>958</v>
      </c>
      <c r="H391" s="564" t="s">
        <v>959</v>
      </c>
      <c r="I391" s="43" t="s">
        <v>1418</v>
      </c>
      <c r="J391" s="44" t="s">
        <v>416</v>
      </c>
      <c r="K391" s="44" t="s">
        <v>21</v>
      </c>
      <c r="L391" s="31" t="s">
        <v>1153</v>
      </c>
      <c r="M391" s="38" t="s">
        <v>1918</v>
      </c>
      <c r="N391" s="38" t="s">
        <v>2051</v>
      </c>
      <c r="O391" s="67" t="s">
        <v>2007</v>
      </c>
    </row>
    <row r="392" spans="1:15" s="1" customFormat="1" ht="16.5" customHeight="1" x14ac:dyDescent="0.3">
      <c r="A392" s="568"/>
      <c r="B392" s="561"/>
      <c r="C392" s="563"/>
      <c r="D392" s="564"/>
      <c r="E392" s="592"/>
      <c r="F392" s="564"/>
      <c r="G392" s="592"/>
      <c r="H392" s="564"/>
      <c r="I392" s="43" t="s">
        <v>1422</v>
      </c>
      <c r="J392" s="50" t="s">
        <v>1874</v>
      </c>
      <c r="K392" s="50" t="s">
        <v>1873</v>
      </c>
      <c r="L392" s="31" t="s">
        <v>1153</v>
      </c>
      <c r="M392" s="38" t="s">
        <v>1918</v>
      </c>
      <c r="N392" s="38" t="s">
        <v>2051</v>
      </c>
      <c r="O392" s="67" t="s">
        <v>2007</v>
      </c>
    </row>
    <row r="393" spans="1:15" s="1" customFormat="1" ht="16.5" customHeight="1" x14ac:dyDescent="0.3">
      <c r="A393" s="568"/>
      <c r="B393" s="561"/>
      <c r="C393" s="563"/>
      <c r="D393" s="564"/>
      <c r="E393" s="592"/>
      <c r="F393" s="564"/>
      <c r="G393" s="592" t="s">
        <v>960</v>
      </c>
      <c r="H393" s="564" t="s">
        <v>961</v>
      </c>
      <c r="I393" s="43" t="s">
        <v>1424</v>
      </c>
      <c r="J393" s="44" t="s">
        <v>409</v>
      </c>
      <c r="K393" s="44" t="s">
        <v>410</v>
      </c>
      <c r="L393" s="31" t="s">
        <v>1153</v>
      </c>
      <c r="M393" s="38" t="s">
        <v>1918</v>
      </c>
      <c r="N393" s="38" t="s">
        <v>2052</v>
      </c>
      <c r="O393" s="67" t="s">
        <v>2007</v>
      </c>
    </row>
    <row r="394" spans="1:15" s="1" customFormat="1" ht="16.5" customHeight="1" x14ac:dyDescent="0.3">
      <c r="A394" s="568"/>
      <c r="B394" s="561"/>
      <c r="C394" s="563"/>
      <c r="D394" s="564"/>
      <c r="E394" s="592"/>
      <c r="F394" s="564"/>
      <c r="G394" s="592"/>
      <c r="H394" s="564"/>
      <c r="I394" s="43" t="s">
        <v>1586</v>
      </c>
      <c r="J394" s="44" t="s">
        <v>411</v>
      </c>
      <c r="K394" s="44" t="s">
        <v>412</v>
      </c>
      <c r="L394" s="31" t="s">
        <v>1153</v>
      </c>
      <c r="M394" s="38" t="s">
        <v>1918</v>
      </c>
      <c r="N394" s="38" t="s">
        <v>2052</v>
      </c>
      <c r="O394" s="67" t="s">
        <v>2007</v>
      </c>
    </row>
    <row r="395" spans="1:15" s="1" customFormat="1" ht="16.5" customHeight="1" x14ac:dyDescent="0.3">
      <c r="A395" s="568"/>
      <c r="B395" s="561"/>
      <c r="C395" s="563"/>
      <c r="D395" s="564"/>
      <c r="E395" s="592"/>
      <c r="F395" s="564"/>
      <c r="G395" s="592" t="s">
        <v>962</v>
      </c>
      <c r="H395" s="564" t="s">
        <v>963</v>
      </c>
      <c r="I395" s="43" t="s">
        <v>1585</v>
      </c>
      <c r="J395" s="44" t="s">
        <v>407</v>
      </c>
      <c r="K395" s="44" t="s">
        <v>408</v>
      </c>
      <c r="L395" s="31" t="s">
        <v>1153</v>
      </c>
      <c r="M395" s="38" t="s">
        <v>1918</v>
      </c>
      <c r="N395" s="38" t="s">
        <v>2052</v>
      </c>
      <c r="O395" s="67" t="s">
        <v>2007</v>
      </c>
    </row>
    <row r="396" spans="1:15" s="1" customFormat="1" ht="16.5" customHeight="1" x14ac:dyDescent="0.3">
      <c r="A396" s="568"/>
      <c r="B396" s="561"/>
      <c r="C396" s="563"/>
      <c r="D396" s="564"/>
      <c r="E396" s="592"/>
      <c r="F396" s="564"/>
      <c r="G396" s="592"/>
      <c r="H396" s="564"/>
      <c r="I396" s="43" t="s">
        <v>1587</v>
      </c>
      <c r="J396" s="44" t="s">
        <v>413</v>
      </c>
      <c r="K396" s="44"/>
      <c r="L396" s="31" t="s">
        <v>1153</v>
      </c>
      <c r="M396" s="38" t="s">
        <v>1918</v>
      </c>
      <c r="N396" s="38" t="s">
        <v>2052</v>
      </c>
      <c r="O396" s="67" t="s">
        <v>2007</v>
      </c>
    </row>
    <row r="397" spans="1:15" s="1" customFormat="1" ht="16.5" customHeight="1" x14ac:dyDescent="0.3">
      <c r="A397" s="568"/>
      <c r="B397" s="561"/>
      <c r="C397" s="563"/>
      <c r="D397" s="564"/>
      <c r="E397" s="592"/>
      <c r="F397" s="564"/>
      <c r="G397" s="592"/>
      <c r="H397" s="564"/>
      <c r="I397" s="43" t="s">
        <v>1588</v>
      </c>
      <c r="J397" s="44" t="s">
        <v>414</v>
      </c>
      <c r="K397" s="44"/>
      <c r="L397" s="31" t="s">
        <v>1153</v>
      </c>
      <c r="M397" s="38" t="s">
        <v>1918</v>
      </c>
      <c r="N397" s="38" t="s">
        <v>2052</v>
      </c>
      <c r="O397" s="67" t="s">
        <v>2007</v>
      </c>
    </row>
    <row r="398" spans="1:15" s="1" customFormat="1" ht="16.5" customHeight="1" x14ac:dyDescent="0.3">
      <c r="A398" s="568"/>
      <c r="B398" s="561"/>
      <c r="C398" s="563"/>
      <c r="D398" s="564"/>
      <c r="E398" s="592"/>
      <c r="F398" s="564"/>
      <c r="G398" s="592"/>
      <c r="H398" s="564"/>
      <c r="I398" s="43" t="s">
        <v>1589</v>
      </c>
      <c r="J398" s="44" t="s">
        <v>415</v>
      </c>
      <c r="K398" s="44"/>
      <c r="L398" s="31" t="s">
        <v>1153</v>
      </c>
      <c r="M398" s="38" t="s">
        <v>1918</v>
      </c>
      <c r="N398" s="38" t="s">
        <v>2052</v>
      </c>
      <c r="O398" s="67" t="s">
        <v>2007</v>
      </c>
    </row>
    <row r="399" spans="1:15" s="1" customFormat="1" ht="16.5" customHeight="1" x14ac:dyDescent="0.3">
      <c r="A399" s="568"/>
      <c r="B399" s="561"/>
      <c r="C399" s="563"/>
      <c r="D399" s="564"/>
      <c r="E399" s="592"/>
      <c r="F399" s="564"/>
      <c r="G399" s="592"/>
      <c r="H399" s="564"/>
      <c r="I399" s="43" t="s">
        <v>1561</v>
      </c>
      <c r="J399" s="44" t="s">
        <v>369</v>
      </c>
      <c r="K399" s="44"/>
      <c r="L399" s="31" t="s">
        <v>1153</v>
      </c>
      <c r="M399" s="38" t="s">
        <v>1918</v>
      </c>
      <c r="N399" s="38" t="s">
        <v>2052</v>
      </c>
      <c r="O399" s="67" t="s">
        <v>2007</v>
      </c>
    </row>
    <row r="400" spans="1:15" s="1" customFormat="1" ht="16.5" customHeight="1" x14ac:dyDescent="0.3">
      <c r="A400" s="568"/>
      <c r="B400" s="561"/>
      <c r="C400" s="563"/>
      <c r="D400" s="564"/>
      <c r="E400" s="592"/>
      <c r="F400" s="564"/>
      <c r="G400" s="592"/>
      <c r="H400" s="564"/>
      <c r="I400" s="43" t="s">
        <v>1558</v>
      </c>
      <c r="J400" s="44" t="s">
        <v>356</v>
      </c>
      <c r="K400" s="44" t="s">
        <v>357</v>
      </c>
      <c r="L400" s="31" t="s">
        <v>1153</v>
      </c>
      <c r="M400" s="38" t="s">
        <v>1918</v>
      </c>
      <c r="N400" s="38" t="s">
        <v>2052</v>
      </c>
      <c r="O400" s="67" t="s">
        <v>2007</v>
      </c>
    </row>
    <row r="401" spans="1:15" s="1" customFormat="1" ht="16.5" customHeight="1" x14ac:dyDescent="0.3">
      <c r="A401" s="568"/>
      <c r="B401" s="561"/>
      <c r="C401" s="563"/>
      <c r="D401" s="564"/>
      <c r="E401" s="592"/>
      <c r="F401" s="564"/>
      <c r="G401" s="592"/>
      <c r="H401" s="564"/>
      <c r="I401" s="43" t="s">
        <v>1558</v>
      </c>
      <c r="J401" s="44" t="s">
        <v>1590</v>
      </c>
      <c r="K401" s="44" t="s">
        <v>418</v>
      </c>
      <c r="L401" s="31" t="s">
        <v>1153</v>
      </c>
      <c r="M401" s="38" t="s">
        <v>1918</v>
      </c>
      <c r="N401" s="38" t="s">
        <v>2052</v>
      </c>
      <c r="O401" s="67" t="s">
        <v>2007</v>
      </c>
    </row>
    <row r="402" spans="1:15" s="1" customFormat="1" ht="16.5" customHeight="1" x14ac:dyDescent="0.3">
      <c r="A402" s="568"/>
      <c r="B402" s="561"/>
      <c r="C402" s="563"/>
      <c r="D402" s="564"/>
      <c r="E402" s="592"/>
      <c r="F402" s="564"/>
      <c r="G402" s="592"/>
      <c r="H402" s="564"/>
      <c r="I402" s="43" t="s">
        <v>1591</v>
      </c>
      <c r="J402" s="44" t="s">
        <v>417</v>
      </c>
      <c r="K402" s="44" t="s">
        <v>419</v>
      </c>
      <c r="L402" s="31" t="s">
        <v>1153</v>
      </c>
      <c r="M402" s="38" t="s">
        <v>1918</v>
      </c>
      <c r="N402" s="38" t="s">
        <v>2052</v>
      </c>
      <c r="O402" s="67" t="s">
        <v>2007</v>
      </c>
    </row>
    <row r="403" spans="1:15" s="1" customFormat="1" ht="16.5" customHeight="1" x14ac:dyDescent="0.3">
      <c r="A403" s="568"/>
      <c r="B403" s="561"/>
      <c r="C403" s="563"/>
      <c r="D403" s="564"/>
      <c r="E403" s="592" t="s">
        <v>964</v>
      </c>
      <c r="F403" s="564" t="s">
        <v>965</v>
      </c>
      <c r="G403" s="41" t="s">
        <v>966</v>
      </c>
      <c r="H403" s="42" t="s">
        <v>354</v>
      </c>
      <c r="I403" s="43" t="s">
        <v>1557</v>
      </c>
      <c r="J403" s="44" t="s">
        <v>354</v>
      </c>
      <c r="K403" s="44"/>
      <c r="L403" s="31" t="s">
        <v>1153</v>
      </c>
      <c r="M403" s="38" t="s">
        <v>1918</v>
      </c>
      <c r="N403" s="38" t="s">
        <v>2053</v>
      </c>
      <c r="O403" s="67" t="s">
        <v>2005</v>
      </c>
    </row>
    <row r="404" spans="1:15" s="1" customFormat="1" ht="16.5" customHeight="1" x14ac:dyDescent="0.3">
      <c r="A404" s="568"/>
      <c r="B404" s="561"/>
      <c r="C404" s="563"/>
      <c r="D404" s="564"/>
      <c r="E404" s="592"/>
      <c r="F404" s="564"/>
      <c r="G404" s="592" t="s">
        <v>967</v>
      </c>
      <c r="H404" s="564" t="s">
        <v>968</v>
      </c>
      <c r="I404" s="43" t="s">
        <v>1431</v>
      </c>
      <c r="J404" s="44" t="s">
        <v>355</v>
      </c>
      <c r="K404" s="44" t="s">
        <v>21</v>
      </c>
      <c r="L404" s="31" t="s">
        <v>1153</v>
      </c>
      <c r="M404" s="38" t="s">
        <v>1918</v>
      </c>
      <c r="N404" s="38" t="s">
        <v>2053</v>
      </c>
      <c r="O404" s="67" t="s">
        <v>2005</v>
      </c>
    </row>
    <row r="405" spans="1:15" s="1" customFormat="1" ht="16.5" customHeight="1" x14ac:dyDescent="0.3">
      <c r="A405" s="568"/>
      <c r="B405" s="561"/>
      <c r="C405" s="563"/>
      <c r="D405" s="564"/>
      <c r="E405" s="592"/>
      <c r="F405" s="564"/>
      <c r="G405" s="592"/>
      <c r="H405" s="564"/>
      <c r="I405" s="43" t="s">
        <v>1433</v>
      </c>
      <c r="J405" s="44" t="s">
        <v>358</v>
      </c>
      <c r="K405" s="44" t="s">
        <v>359</v>
      </c>
      <c r="L405" s="31" t="s">
        <v>1153</v>
      </c>
      <c r="M405" s="38" t="s">
        <v>1918</v>
      </c>
      <c r="N405" s="38" t="s">
        <v>2053</v>
      </c>
      <c r="O405" s="67" t="s">
        <v>2005</v>
      </c>
    </row>
    <row r="406" spans="1:15" s="1" customFormat="1" ht="16.5" customHeight="1" x14ac:dyDescent="0.3">
      <c r="A406" s="568"/>
      <c r="B406" s="561"/>
      <c r="C406" s="563"/>
      <c r="D406" s="564"/>
      <c r="E406" s="592"/>
      <c r="F406" s="564"/>
      <c r="G406" s="592"/>
      <c r="H406" s="564"/>
      <c r="I406" s="43" t="s">
        <v>1435</v>
      </c>
      <c r="J406" s="44" t="s">
        <v>360</v>
      </c>
      <c r="K406" s="44" t="s">
        <v>361</v>
      </c>
      <c r="L406" s="31" t="s">
        <v>1153</v>
      </c>
      <c r="M406" s="38" t="s">
        <v>1918</v>
      </c>
      <c r="N406" s="38" t="s">
        <v>2053</v>
      </c>
      <c r="O406" s="67" t="s">
        <v>2005</v>
      </c>
    </row>
    <row r="407" spans="1:15" s="1" customFormat="1" ht="16.5" customHeight="1" x14ac:dyDescent="0.3">
      <c r="A407" s="568"/>
      <c r="B407" s="561"/>
      <c r="C407" s="563"/>
      <c r="D407" s="564"/>
      <c r="E407" s="592"/>
      <c r="F407" s="564"/>
      <c r="G407" s="592"/>
      <c r="H407" s="564"/>
      <c r="I407" s="43" t="s">
        <v>1440</v>
      </c>
      <c r="J407" s="44" t="s">
        <v>362</v>
      </c>
      <c r="K407" s="44" t="s">
        <v>363</v>
      </c>
      <c r="L407" s="31" t="s">
        <v>1153</v>
      </c>
      <c r="M407" s="38" t="s">
        <v>1918</v>
      </c>
      <c r="N407" s="38" t="s">
        <v>2053</v>
      </c>
      <c r="O407" s="67" t="s">
        <v>2005</v>
      </c>
    </row>
    <row r="408" spans="1:15" s="1" customFormat="1" ht="27" x14ac:dyDescent="0.3">
      <c r="A408" s="568"/>
      <c r="B408" s="561"/>
      <c r="C408" s="563"/>
      <c r="D408" s="564"/>
      <c r="E408" s="592" t="s">
        <v>969</v>
      </c>
      <c r="F408" s="564" t="s">
        <v>970</v>
      </c>
      <c r="G408" s="592" t="s">
        <v>971</v>
      </c>
      <c r="H408" s="564" t="s">
        <v>393</v>
      </c>
      <c r="I408" s="43" t="s">
        <v>1577</v>
      </c>
      <c r="J408" s="44" t="s">
        <v>393</v>
      </c>
      <c r="K408" s="50" t="s">
        <v>1864</v>
      </c>
      <c r="L408" s="31" t="s">
        <v>1153</v>
      </c>
      <c r="M408" s="38" t="s">
        <v>1918</v>
      </c>
      <c r="N408" s="38" t="s">
        <v>2055</v>
      </c>
      <c r="O408" s="67" t="s">
        <v>2073</v>
      </c>
    </row>
    <row r="409" spans="1:15" s="1" customFormat="1" ht="16.5" customHeight="1" x14ac:dyDescent="0.3">
      <c r="A409" s="568"/>
      <c r="B409" s="561"/>
      <c r="C409" s="563"/>
      <c r="D409" s="564"/>
      <c r="E409" s="592"/>
      <c r="F409" s="564"/>
      <c r="G409" s="592"/>
      <c r="H409" s="564"/>
      <c r="I409" s="43" t="s">
        <v>1577</v>
      </c>
      <c r="J409" s="44" t="s">
        <v>393</v>
      </c>
      <c r="K409" s="44" t="s">
        <v>394</v>
      </c>
      <c r="L409" s="31" t="s">
        <v>1153</v>
      </c>
      <c r="M409" s="38" t="s">
        <v>1918</v>
      </c>
      <c r="N409" s="38" t="s">
        <v>2055</v>
      </c>
      <c r="O409" s="67" t="s">
        <v>2073</v>
      </c>
    </row>
    <row r="410" spans="1:15" s="1" customFormat="1" ht="16.5" customHeight="1" x14ac:dyDescent="0.3">
      <c r="A410" s="568"/>
      <c r="B410" s="561"/>
      <c r="C410" s="563"/>
      <c r="D410" s="564"/>
      <c r="E410" s="592"/>
      <c r="F410" s="564"/>
      <c r="G410" s="592" t="s">
        <v>972</v>
      </c>
      <c r="H410" s="564" t="s">
        <v>973</v>
      </c>
      <c r="I410" s="43" t="s">
        <v>1592</v>
      </c>
      <c r="J410" s="44" t="s">
        <v>420</v>
      </c>
      <c r="K410" s="44" t="s">
        <v>421</v>
      </c>
      <c r="L410" s="31" t="s">
        <v>1153</v>
      </c>
      <c r="M410" s="38" t="s">
        <v>1918</v>
      </c>
      <c r="N410" s="38" t="s">
        <v>2055</v>
      </c>
      <c r="O410" s="67" t="s">
        <v>2073</v>
      </c>
    </row>
    <row r="411" spans="1:15" s="1" customFormat="1" ht="16.5" customHeight="1" x14ac:dyDescent="0.3">
      <c r="A411" s="568"/>
      <c r="B411" s="561"/>
      <c r="C411" s="563"/>
      <c r="D411" s="564"/>
      <c r="E411" s="592"/>
      <c r="F411" s="564"/>
      <c r="G411" s="592"/>
      <c r="H411" s="564"/>
      <c r="I411" s="43" t="s">
        <v>1593</v>
      </c>
      <c r="J411" s="44" t="s">
        <v>422</v>
      </c>
      <c r="K411" s="44" t="s">
        <v>423</v>
      </c>
      <c r="L411" s="31" t="s">
        <v>1153</v>
      </c>
      <c r="M411" s="38" t="s">
        <v>1918</v>
      </c>
      <c r="N411" s="38" t="s">
        <v>2055</v>
      </c>
      <c r="O411" s="67" t="s">
        <v>2073</v>
      </c>
    </row>
    <row r="412" spans="1:15" s="1" customFormat="1" ht="16.5" customHeight="1" x14ac:dyDescent="0.3">
      <c r="A412" s="568"/>
      <c r="B412" s="561"/>
      <c r="C412" s="563"/>
      <c r="D412" s="564"/>
      <c r="E412" s="592"/>
      <c r="F412" s="564"/>
      <c r="G412" s="592"/>
      <c r="H412" s="564"/>
      <c r="I412" s="43" t="s">
        <v>1594</v>
      </c>
      <c r="J412" s="44" t="s">
        <v>424</v>
      </c>
      <c r="K412" s="44" t="s">
        <v>425</v>
      </c>
      <c r="L412" s="31" t="s">
        <v>1153</v>
      </c>
      <c r="M412" s="38" t="s">
        <v>1918</v>
      </c>
      <c r="N412" s="38" t="s">
        <v>2055</v>
      </c>
      <c r="O412" s="67" t="s">
        <v>2073</v>
      </c>
    </row>
    <row r="413" spans="1:15" s="1" customFormat="1" ht="16.5" customHeight="1" x14ac:dyDescent="0.3">
      <c r="A413" s="568"/>
      <c r="B413" s="561"/>
      <c r="C413" s="563"/>
      <c r="D413" s="564"/>
      <c r="E413" s="606" t="s">
        <v>974</v>
      </c>
      <c r="F413" s="564" t="s">
        <v>975</v>
      </c>
      <c r="G413" s="606" t="s">
        <v>976</v>
      </c>
      <c r="H413" s="564" t="s">
        <v>977</v>
      </c>
      <c r="I413" s="43" t="s">
        <v>1595</v>
      </c>
      <c r="J413" s="44" t="s">
        <v>426</v>
      </c>
      <c r="K413" s="44" t="s">
        <v>427</v>
      </c>
      <c r="L413" s="31" t="s">
        <v>1153</v>
      </c>
      <c r="M413" s="38" t="s">
        <v>1918</v>
      </c>
      <c r="N413" s="38" t="s">
        <v>2054</v>
      </c>
      <c r="O413" s="67" t="s">
        <v>2004</v>
      </c>
    </row>
    <row r="414" spans="1:15" s="1" customFormat="1" ht="16.5" customHeight="1" x14ac:dyDescent="0.3">
      <c r="A414" s="568"/>
      <c r="B414" s="561"/>
      <c r="C414" s="563"/>
      <c r="D414" s="564"/>
      <c r="E414" s="606"/>
      <c r="F414" s="564"/>
      <c r="G414" s="606"/>
      <c r="H414" s="564"/>
      <c r="I414" s="43" t="s">
        <v>1596</v>
      </c>
      <c r="J414" s="44" t="s">
        <v>428</v>
      </c>
      <c r="K414" s="44" t="s">
        <v>429</v>
      </c>
      <c r="L414" s="31" t="s">
        <v>1153</v>
      </c>
      <c r="M414" s="38" t="s">
        <v>1918</v>
      </c>
      <c r="N414" s="38" t="s">
        <v>2054</v>
      </c>
      <c r="O414" s="67" t="s">
        <v>2004</v>
      </c>
    </row>
    <row r="415" spans="1:15" s="1" customFormat="1" ht="16.5" customHeight="1" x14ac:dyDescent="0.3">
      <c r="A415" s="568"/>
      <c r="B415" s="561"/>
      <c r="C415" s="563"/>
      <c r="D415" s="564"/>
      <c r="E415" s="606"/>
      <c r="F415" s="564"/>
      <c r="G415" s="606" t="s">
        <v>978</v>
      </c>
      <c r="H415" s="564" t="s">
        <v>979</v>
      </c>
      <c r="I415" s="43" t="s">
        <v>1597</v>
      </c>
      <c r="J415" s="44" t="s">
        <v>430</v>
      </c>
      <c r="K415" s="44" t="s">
        <v>431</v>
      </c>
      <c r="L415" s="31" t="s">
        <v>1153</v>
      </c>
      <c r="M415" s="38" t="s">
        <v>1918</v>
      </c>
      <c r="N415" s="38" t="s">
        <v>2054</v>
      </c>
      <c r="O415" s="67" t="s">
        <v>2004</v>
      </c>
    </row>
    <row r="416" spans="1:15" s="1" customFormat="1" ht="16.5" customHeight="1" x14ac:dyDescent="0.3">
      <c r="A416" s="568"/>
      <c r="B416" s="561"/>
      <c r="C416" s="563"/>
      <c r="D416" s="564"/>
      <c r="E416" s="606"/>
      <c r="F416" s="564"/>
      <c r="G416" s="606"/>
      <c r="H416" s="564"/>
      <c r="I416" s="43" t="s">
        <v>1598</v>
      </c>
      <c r="J416" s="44" t="s">
        <v>432</v>
      </c>
      <c r="K416" s="44" t="s">
        <v>433</v>
      </c>
      <c r="L416" s="31" t="s">
        <v>1153</v>
      </c>
      <c r="M416" s="38" t="s">
        <v>1918</v>
      </c>
      <c r="N416" s="38" t="s">
        <v>2054</v>
      </c>
      <c r="O416" s="67" t="s">
        <v>2004</v>
      </c>
    </row>
    <row r="417" spans="1:15" s="1" customFormat="1" ht="16.5" customHeight="1" x14ac:dyDescent="0.3">
      <c r="A417" s="568"/>
      <c r="B417" s="561"/>
      <c r="C417" s="563"/>
      <c r="D417" s="564"/>
      <c r="E417" s="41" t="s">
        <v>980</v>
      </c>
      <c r="F417" s="42" t="s">
        <v>164</v>
      </c>
      <c r="G417" s="41" t="s">
        <v>981</v>
      </c>
      <c r="H417" s="42" t="s">
        <v>164</v>
      </c>
      <c r="I417" s="43" t="s">
        <v>1385</v>
      </c>
      <c r="J417" s="44" t="s">
        <v>164</v>
      </c>
      <c r="K417" s="44" t="s">
        <v>21</v>
      </c>
      <c r="L417" s="31" t="s">
        <v>1153</v>
      </c>
      <c r="M417" s="38" t="s">
        <v>1918</v>
      </c>
      <c r="N417" s="38" t="s">
        <v>2055</v>
      </c>
      <c r="O417" s="67" t="s">
        <v>2073</v>
      </c>
    </row>
    <row r="418" spans="1:15" s="1" customFormat="1" ht="13.5" customHeight="1" x14ac:dyDescent="0.3">
      <c r="A418" s="568"/>
      <c r="B418" s="561"/>
      <c r="C418" s="563" t="s">
        <v>982</v>
      </c>
      <c r="D418" s="564" t="s">
        <v>1919</v>
      </c>
      <c r="E418" s="592" t="s">
        <v>983</v>
      </c>
      <c r="F418" s="564" t="s">
        <v>984</v>
      </c>
      <c r="G418" s="592" t="s">
        <v>985</v>
      </c>
      <c r="H418" s="564" t="s">
        <v>986</v>
      </c>
      <c r="I418" s="43" t="s">
        <v>1449</v>
      </c>
      <c r="J418" s="44" t="s">
        <v>434</v>
      </c>
      <c r="K418" s="44"/>
      <c r="L418" s="31" t="s">
        <v>1153</v>
      </c>
      <c r="M418" s="36" t="s">
        <v>1920</v>
      </c>
      <c r="N418" s="36" t="s">
        <v>2056</v>
      </c>
      <c r="O418" s="32" t="s">
        <v>2008</v>
      </c>
    </row>
    <row r="419" spans="1:15" s="1" customFormat="1" ht="16.5" customHeight="1" x14ac:dyDescent="0.3">
      <c r="A419" s="568"/>
      <c r="B419" s="561"/>
      <c r="C419" s="563"/>
      <c r="D419" s="564"/>
      <c r="E419" s="592"/>
      <c r="F419" s="564"/>
      <c r="G419" s="592"/>
      <c r="H419" s="564"/>
      <c r="I419" s="43" t="s">
        <v>1450</v>
      </c>
      <c r="J419" s="44" t="s">
        <v>435</v>
      </c>
      <c r="K419" s="44"/>
      <c r="L419" s="31" t="s">
        <v>1153</v>
      </c>
      <c r="M419" s="36" t="s">
        <v>1920</v>
      </c>
      <c r="N419" s="36" t="s">
        <v>2056</v>
      </c>
      <c r="O419" s="32" t="s">
        <v>2008</v>
      </c>
    </row>
    <row r="420" spans="1:15" s="1" customFormat="1" ht="16.5" customHeight="1" x14ac:dyDescent="0.3">
      <c r="A420" s="568"/>
      <c r="B420" s="561"/>
      <c r="C420" s="563"/>
      <c r="D420" s="564"/>
      <c r="E420" s="592"/>
      <c r="F420" s="564"/>
      <c r="G420" s="592" t="s">
        <v>987</v>
      </c>
      <c r="H420" s="564" t="s">
        <v>988</v>
      </c>
      <c r="I420" s="43" t="s">
        <v>1453</v>
      </c>
      <c r="J420" s="44" t="s">
        <v>436</v>
      </c>
      <c r="K420" s="44"/>
      <c r="L420" s="31" t="s">
        <v>1153</v>
      </c>
      <c r="M420" s="36" t="s">
        <v>1920</v>
      </c>
      <c r="N420" s="36" t="s">
        <v>2056</v>
      </c>
      <c r="O420" s="32" t="s">
        <v>2008</v>
      </c>
    </row>
    <row r="421" spans="1:15" s="1" customFormat="1" ht="16.5" customHeight="1" x14ac:dyDescent="0.3">
      <c r="A421" s="568"/>
      <c r="B421" s="561"/>
      <c r="C421" s="563"/>
      <c r="D421" s="564"/>
      <c r="E421" s="592"/>
      <c r="F421" s="564"/>
      <c r="G421" s="592"/>
      <c r="H421" s="564"/>
      <c r="I421" s="43" t="s">
        <v>1599</v>
      </c>
      <c r="J421" s="50" t="s">
        <v>1863</v>
      </c>
      <c r="K421" s="44"/>
      <c r="L421" s="31" t="s">
        <v>1153</v>
      </c>
      <c r="M421" s="36" t="s">
        <v>1920</v>
      </c>
      <c r="N421" s="36" t="s">
        <v>2056</v>
      </c>
      <c r="O421" s="32" t="s">
        <v>2008</v>
      </c>
    </row>
    <row r="422" spans="1:15" s="1" customFormat="1" ht="16.5" customHeight="1" x14ac:dyDescent="0.3">
      <c r="A422" s="568"/>
      <c r="B422" s="561"/>
      <c r="C422" s="563"/>
      <c r="D422" s="564"/>
      <c r="E422" s="592"/>
      <c r="F422" s="564"/>
      <c r="G422" s="592"/>
      <c r="H422" s="564"/>
      <c r="I422" s="43" t="s">
        <v>1600</v>
      </c>
      <c r="J422" s="44" t="s">
        <v>437</v>
      </c>
      <c r="K422" s="44"/>
      <c r="L422" s="31" t="s">
        <v>1153</v>
      </c>
      <c r="M422" s="36" t="s">
        <v>1920</v>
      </c>
      <c r="N422" s="36" t="s">
        <v>2056</v>
      </c>
      <c r="O422" s="32" t="s">
        <v>2008</v>
      </c>
    </row>
    <row r="423" spans="1:15" s="1" customFormat="1" ht="16.5" customHeight="1" x14ac:dyDescent="0.3">
      <c r="A423" s="568"/>
      <c r="B423" s="561"/>
      <c r="C423" s="563"/>
      <c r="D423" s="564"/>
      <c r="E423" s="592"/>
      <c r="F423" s="564"/>
      <c r="G423" s="592"/>
      <c r="H423" s="564"/>
      <c r="I423" s="43" t="s">
        <v>1456</v>
      </c>
      <c r="J423" s="44" t="s">
        <v>438</v>
      </c>
      <c r="K423" s="44"/>
      <c r="L423" s="31" t="s">
        <v>1153</v>
      </c>
      <c r="M423" s="36" t="s">
        <v>1920</v>
      </c>
      <c r="N423" s="36" t="s">
        <v>2056</v>
      </c>
      <c r="O423" s="32" t="s">
        <v>2008</v>
      </c>
    </row>
    <row r="424" spans="1:15" s="1" customFormat="1" ht="16.5" customHeight="1" x14ac:dyDescent="0.3">
      <c r="A424" s="568"/>
      <c r="B424" s="561"/>
      <c r="C424" s="563"/>
      <c r="D424" s="564"/>
      <c r="E424" s="606" t="s">
        <v>989</v>
      </c>
      <c r="F424" s="564" t="s">
        <v>990</v>
      </c>
      <c r="G424" s="606" t="s">
        <v>991</v>
      </c>
      <c r="H424" s="564" t="s">
        <v>992</v>
      </c>
      <c r="I424" s="43" t="s">
        <v>1458</v>
      </c>
      <c r="J424" s="50" t="s">
        <v>1846</v>
      </c>
      <c r="K424" s="44"/>
      <c r="L424" s="31" t="s">
        <v>1153</v>
      </c>
      <c r="M424" s="36" t="s">
        <v>1920</v>
      </c>
      <c r="N424" s="36" t="s">
        <v>2057</v>
      </c>
      <c r="O424" s="32" t="s">
        <v>2071</v>
      </c>
    </row>
    <row r="425" spans="1:15" s="1" customFormat="1" ht="16.5" customHeight="1" x14ac:dyDescent="0.3">
      <c r="A425" s="568"/>
      <c r="B425" s="561"/>
      <c r="C425" s="563"/>
      <c r="D425" s="564"/>
      <c r="E425" s="606"/>
      <c r="F425" s="564"/>
      <c r="G425" s="606"/>
      <c r="H425" s="564"/>
      <c r="I425" s="43" t="s">
        <v>1459</v>
      </c>
      <c r="J425" s="50" t="s">
        <v>1845</v>
      </c>
      <c r="K425" s="44"/>
      <c r="L425" s="31" t="s">
        <v>1153</v>
      </c>
      <c r="M425" s="36" t="s">
        <v>1920</v>
      </c>
      <c r="N425" s="36" t="s">
        <v>2057</v>
      </c>
      <c r="O425" s="32" t="s">
        <v>2071</v>
      </c>
    </row>
    <row r="426" spans="1:15" s="1" customFormat="1" ht="16.5" customHeight="1" x14ac:dyDescent="0.3">
      <c r="A426" s="568"/>
      <c r="B426" s="561"/>
      <c r="C426" s="563"/>
      <c r="D426" s="564"/>
      <c r="E426" s="606"/>
      <c r="F426" s="564"/>
      <c r="G426" s="606"/>
      <c r="H426" s="564"/>
      <c r="I426" s="43" t="s">
        <v>1460</v>
      </c>
      <c r="J426" s="50" t="s">
        <v>1844</v>
      </c>
      <c r="K426" s="44"/>
      <c r="L426" s="31" t="s">
        <v>1153</v>
      </c>
      <c r="M426" s="36" t="s">
        <v>1920</v>
      </c>
      <c r="N426" s="36" t="s">
        <v>2057</v>
      </c>
      <c r="O426" s="32" t="s">
        <v>2071</v>
      </c>
    </row>
    <row r="427" spans="1:15" s="1" customFormat="1" ht="16.5" customHeight="1" x14ac:dyDescent="0.3">
      <c r="A427" s="568"/>
      <c r="B427" s="561"/>
      <c r="C427" s="563"/>
      <c r="D427" s="564"/>
      <c r="E427" s="606"/>
      <c r="F427" s="564"/>
      <c r="G427" s="606"/>
      <c r="H427" s="564"/>
      <c r="I427" s="43" t="s">
        <v>1601</v>
      </c>
      <c r="J427" s="44" t="s">
        <v>441</v>
      </c>
      <c r="K427" s="44"/>
      <c r="L427" s="31" t="s">
        <v>1153</v>
      </c>
      <c r="M427" s="36" t="s">
        <v>1920</v>
      </c>
      <c r="N427" s="36" t="s">
        <v>2057</v>
      </c>
      <c r="O427" s="32" t="s">
        <v>2071</v>
      </c>
    </row>
    <row r="428" spans="1:15" s="1" customFormat="1" ht="16.5" customHeight="1" x14ac:dyDescent="0.3">
      <c r="A428" s="568"/>
      <c r="B428" s="561"/>
      <c r="C428" s="563"/>
      <c r="D428" s="564"/>
      <c r="E428" s="606"/>
      <c r="F428" s="564"/>
      <c r="G428" s="606"/>
      <c r="H428" s="564"/>
      <c r="I428" s="43" t="s">
        <v>1602</v>
      </c>
      <c r="J428" s="50" t="s">
        <v>1862</v>
      </c>
      <c r="K428" s="44"/>
      <c r="L428" s="31" t="s">
        <v>1153</v>
      </c>
      <c r="M428" s="36" t="s">
        <v>1920</v>
      </c>
      <c r="N428" s="36" t="s">
        <v>2057</v>
      </c>
      <c r="O428" s="32" t="s">
        <v>2071</v>
      </c>
    </row>
    <row r="429" spans="1:15" s="1" customFormat="1" ht="16.5" customHeight="1" x14ac:dyDescent="0.3">
      <c r="A429" s="568"/>
      <c r="B429" s="561"/>
      <c r="C429" s="563"/>
      <c r="D429" s="564"/>
      <c r="E429" s="606"/>
      <c r="F429" s="564"/>
      <c r="G429" s="606"/>
      <c r="H429" s="564"/>
      <c r="I429" s="43" t="s">
        <v>1604</v>
      </c>
      <c r="J429" s="44" t="s">
        <v>443</v>
      </c>
      <c r="K429" s="44"/>
      <c r="L429" s="31" t="s">
        <v>1153</v>
      </c>
      <c r="M429" s="36" t="s">
        <v>1920</v>
      </c>
      <c r="N429" s="36" t="s">
        <v>2057</v>
      </c>
      <c r="O429" s="32" t="s">
        <v>2071</v>
      </c>
    </row>
    <row r="430" spans="1:15" s="1" customFormat="1" ht="16.5" customHeight="1" x14ac:dyDescent="0.3">
      <c r="A430" s="568"/>
      <c r="B430" s="561"/>
      <c r="C430" s="563"/>
      <c r="D430" s="564"/>
      <c r="E430" s="606"/>
      <c r="F430" s="564"/>
      <c r="G430" s="606"/>
      <c r="H430" s="564"/>
      <c r="I430" s="43" t="s">
        <v>1462</v>
      </c>
      <c r="J430" s="44" t="s">
        <v>439</v>
      </c>
      <c r="K430" s="44" t="s">
        <v>440</v>
      </c>
      <c r="L430" s="31" t="s">
        <v>1153</v>
      </c>
      <c r="M430" s="36" t="s">
        <v>1920</v>
      </c>
      <c r="N430" s="36" t="s">
        <v>2057</v>
      </c>
      <c r="O430" s="32" t="s">
        <v>2071</v>
      </c>
    </row>
    <row r="431" spans="1:15" s="1" customFormat="1" ht="27" x14ac:dyDescent="0.3">
      <c r="A431" s="568"/>
      <c r="B431" s="561"/>
      <c r="C431" s="563"/>
      <c r="D431" s="564"/>
      <c r="E431" s="606"/>
      <c r="F431" s="564"/>
      <c r="G431" s="606"/>
      <c r="H431" s="564"/>
      <c r="I431" s="43" t="s">
        <v>1462</v>
      </c>
      <c r="J431" s="44" t="s">
        <v>1603</v>
      </c>
      <c r="K431" s="44" t="s">
        <v>442</v>
      </c>
      <c r="L431" s="31" t="s">
        <v>1153</v>
      </c>
      <c r="M431" s="36" t="s">
        <v>1920</v>
      </c>
      <c r="N431" s="36" t="s">
        <v>2057</v>
      </c>
      <c r="O431" s="32" t="s">
        <v>2071</v>
      </c>
    </row>
    <row r="432" spans="1:15" s="1" customFormat="1" ht="16.5" customHeight="1" x14ac:dyDescent="0.3">
      <c r="A432" s="568"/>
      <c r="B432" s="561"/>
      <c r="C432" s="563"/>
      <c r="D432" s="564"/>
      <c r="E432" s="592" t="s">
        <v>993</v>
      </c>
      <c r="F432" s="564" t="s">
        <v>994</v>
      </c>
      <c r="G432" s="41" t="s">
        <v>995</v>
      </c>
      <c r="H432" s="42" t="s">
        <v>444</v>
      </c>
      <c r="I432" s="43" t="s">
        <v>1605</v>
      </c>
      <c r="J432" s="44" t="s">
        <v>444</v>
      </c>
      <c r="K432" s="44"/>
      <c r="L432" s="31" t="s">
        <v>1153</v>
      </c>
      <c r="M432" s="36" t="s">
        <v>1920</v>
      </c>
      <c r="N432" s="36" t="s">
        <v>2057</v>
      </c>
      <c r="O432" s="32" t="s">
        <v>2071</v>
      </c>
    </row>
    <row r="433" spans="1:15" s="1" customFormat="1" ht="16.5" customHeight="1" x14ac:dyDescent="0.3">
      <c r="A433" s="568"/>
      <c r="B433" s="561"/>
      <c r="C433" s="563"/>
      <c r="D433" s="564"/>
      <c r="E433" s="592"/>
      <c r="F433" s="564"/>
      <c r="G433" s="592" t="s">
        <v>996</v>
      </c>
      <c r="H433" s="564" t="s">
        <v>997</v>
      </c>
      <c r="I433" s="43" t="s">
        <v>1465</v>
      </c>
      <c r="J433" s="44" t="s">
        <v>445</v>
      </c>
      <c r="K433" s="44" t="s">
        <v>446</v>
      </c>
      <c r="L433" s="31" t="s">
        <v>1153</v>
      </c>
      <c r="M433" s="36" t="s">
        <v>1920</v>
      </c>
      <c r="N433" s="36" t="s">
        <v>2057</v>
      </c>
      <c r="O433" s="32" t="s">
        <v>2071</v>
      </c>
    </row>
    <row r="434" spans="1:15" s="1" customFormat="1" ht="16.5" customHeight="1" x14ac:dyDescent="0.3">
      <c r="A434" s="568"/>
      <c r="B434" s="561"/>
      <c r="C434" s="563"/>
      <c r="D434" s="564"/>
      <c r="E434" s="592"/>
      <c r="F434" s="564"/>
      <c r="G434" s="592"/>
      <c r="H434" s="564"/>
      <c r="I434" s="43" t="s">
        <v>1466</v>
      </c>
      <c r="J434" s="50" t="s">
        <v>1843</v>
      </c>
      <c r="K434" s="44"/>
      <c r="L434" s="31" t="s">
        <v>1153</v>
      </c>
      <c r="M434" s="36" t="s">
        <v>1920</v>
      </c>
      <c r="N434" s="36" t="s">
        <v>2057</v>
      </c>
      <c r="O434" s="32" t="s">
        <v>2071</v>
      </c>
    </row>
    <row r="435" spans="1:15" s="1" customFormat="1" ht="16.5" customHeight="1" x14ac:dyDescent="0.3">
      <c r="A435" s="568"/>
      <c r="B435" s="561"/>
      <c r="C435" s="563"/>
      <c r="D435" s="564"/>
      <c r="E435" s="592"/>
      <c r="F435" s="564"/>
      <c r="G435" s="592"/>
      <c r="H435" s="564"/>
      <c r="I435" s="43" t="s">
        <v>1467</v>
      </c>
      <c r="J435" s="44" t="s">
        <v>448</v>
      </c>
      <c r="K435" s="44"/>
      <c r="L435" s="31" t="s">
        <v>1153</v>
      </c>
      <c r="M435" s="36" t="s">
        <v>1920</v>
      </c>
      <c r="N435" s="36" t="s">
        <v>2057</v>
      </c>
      <c r="O435" s="32" t="s">
        <v>2071</v>
      </c>
    </row>
    <row r="436" spans="1:15" s="1" customFormat="1" ht="16.5" customHeight="1" x14ac:dyDescent="0.3">
      <c r="A436" s="568"/>
      <c r="B436" s="561"/>
      <c r="C436" s="563"/>
      <c r="D436" s="564"/>
      <c r="E436" s="592" t="s">
        <v>998</v>
      </c>
      <c r="F436" s="564" t="s">
        <v>999</v>
      </c>
      <c r="G436" s="592" t="s">
        <v>1000</v>
      </c>
      <c r="H436" s="564" t="s">
        <v>999</v>
      </c>
      <c r="I436" s="43" t="s">
        <v>1608</v>
      </c>
      <c r="J436" s="44" t="s">
        <v>449</v>
      </c>
      <c r="K436" s="44"/>
      <c r="L436" s="31" t="s">
        <v>1153</v>
      </c>
      <c r="M436" s="36" t="s">
        <v>1920</v>
      </c>
      <c r="N436" s="36" t="s">
        <v>2057</v>
      </c>
      <c r="O436" s="32" t="s">
        <v>2071</v>
      </c>
    </row>
    <row r="437" spans="1:15" s="1" customFormat="1" ht="16.5" customHeight="1" x14ac:dyDescent="0.3">
      <c r="A437" s="568"/>
      <c r="B437" s="561"/>
      <c r="C437" s="563"/>
      <c r="D437" s="564"/>
      <c r="E437" s="592"/>
      <c r="F437" s="564"/>
      <c r="G437" s="592"/>
      <c r="H437" s="564"/>
      <c r="I437" s="43" t="s">
        <v>1610</v>
      </c>
      <c r="J437" s="44" t="s">
        <v>450</v>
      </c>
      <c r="K437" s="44"/>
      <c r="L437" s="31" t="s">
        <v>1153</v>
      </c>
      <c r="M437" s="36" t="s">
        <v>1920</v>
      </c>
      <c r="N437" s="36" t="s">
        <v>2057</v>
      </c>
      <c r="O437" s="32" t="s">
        <v>2071</v>
      </c>
    </row>
    <row r="438" spans="1:15" s="1" customFormat="1" ht="13.5" customHeight="1" x14ac:dyDescent="0.3">
      <c r="A438" s="568"/>
      <c r="B438" s="561"/>
      <c r="C438" s="563" t="s">
        <v>1001</v>
      </c>
      <c r="D438" s="564" t="s">
        <v>1921</v>
      </c>
      <c r="E438" s="592" t="s">
        <v>1002</v>
      </c>
      <c r="F438" s="564" t="s">
        <v>1003</v>
      </c>
      <c r="G438" s="592" t="s">
        <v>1004</v>
      </c>
      <c r="H438" s="564" t="s">
        <v>1005</v>
      </c>
      <c r="I438" s="43" t="s">
        <v>1469</v>
      </c>
      <c r="J438" s="44" t="s">
        <v>367</v>
      </c>
      <c r="K438" s="44"/>
      <c r="L438" s="31" t="s">
        <v>1153</v>
      </c>
      <c r="M438" s="36" t="s">
        <v>1922</v>
      </c>
      <c r="N438" s="36" t="s">
        <v>2058</v>
      </c>
      <c r="O438" s="32" t="s">
        <v>2006</v>
      </c>
    </row>
    <row r="439" spans="1:15" s="1" customFormat="1" ht="16.5" customHeight="1" x14ac:dyDescent="0.3">
      <c r="A439" s="568"/>
      <c r="B439" s="561"/>
      <c r="C439" s="563"/>
      <c r="D439" s="564"/>
      <c r="E439" s="592"/>
      <c r="F439" s="564"/>
      <c r="G439" s="592"/>
      <c r="H439" s="564"/>
      <c r="I439" s="43" t="s">
        <v>1470</v>
      </c>
      <c r="J439" s="44" t="s">
        <v>368</v>
      </c>
      <c r="K439" s="44"/>
      <c r="L439" s="31" t="s">
        <v>1153</v>
      </c>
      <c r="M439" s="36" t="s">
        <v>1922</v>
      </c>
      <c r="N439" s="36" t="s">
        <v>2058</v>
      </c>
      <c r="O439" s="32" t="s">
        <v>2006</v>
      </c>
    </row>
    <row r="440" spans="1:15" s="1" customFormat="1" ht="16.5" customHeight="1" x14ac:dyDescent="0.3">
      <c r="A440" s="568"/>
      <c r="B440" s="561"/>
      <c r="C440" s="563"/>
      <c r="D440" s="564"/>
      <c r="E440" s="592"/>
      <c r="F440" s="564"/>
      <c r="G440" s="592"/>
      <c r="H440" s="564"/>
      <c r="I440" s="43" t="s">
        <v>1471</v>
      </c>
      <c r="J440" s="44" t="s">
        <v>370</v>
      </c>
      <c r="K440" s="44"/>
      <c r="L440" s="31" t="s">
        <v>1153</v>
      </c>
      <c r="M440" s="36" t="s">
        <v>1922</v>
      </c>
      <c r="N440" s="36" t="s">
        <v>2058</v>
      </c>
      <c r="O440" s="32" t="s">
        <v>2006</v>
      </c>
    </row>
    <row r="441" spans="1:15" s="1" customFormat="1" ht="16.5" customHeight="1" x14ac:dyDescent="0.3">
      <c r="A441" s="568"/>
      <c r="B441" s="561"/>
      <c r="C441" s="563"/>
      <c r="D441" s="564"/>
      <c r="E441" s="592"/>
      <c r="F441" s="564"/>
      <c r="G441" s="592"/>
      <c r="H441" s="564"/>
      <c r="I441" s="43" t="s">
        <v>1473</v>
      </c>
      <c r="J441" s="50" t="s">
        <v>1842</v>
      </c>
      <c r="K441" s="44"/>
      <c r="L441" s="31" t="s">
        <v>1153</v>
      </c>
      <c r="M441" s="36" t="s">
        <v>1922</v>
      </c>
      <c r="N441" s="36" t="s">
        <v>2058</v>
      </c>
      <c r="O441" s="32" t="s">
        <v>2006</v>
      </c>
    </row>
    <row r="442" spans="1:15" s="1" customFormat="1" ht="16.5" customHeight="1" x14ac:dyDescent="0.3">
      <c r="A442" s="568"/>
      <c r="B442" s="561"/>
      <c r="C442" s="563"/>
      <c r="D442" s="564"/>
      <c r="E442" s="592"/>
      <c r="F442" s="564"/>
      <c r="G442" s="592" t="s">
        <v>1006</v>
      </c>
      <c r="H442" s="564" t="s">
        <v>1007</v>
      </c>
      <c r="I442" s="43" t="s">
        <v>1475</v>
      </c>
      <c r="J442" s="50" t="s">
        <v>1943</v>
      </c>
      <c r="K442" s="44"/>
      <c r="L442" s="31" t="s">
        <v>1153</v>
      </c>
      <c r="M442" s="36" t="s">
        <v>1922</v>
      </c>
      <c r="N442" s="36" t="s">
        <v>2058</v>
      </c>
      <c r="O442" s="32" t="s">
        <v>2006</v>
      </c>
    </row>
    <row r="443" spans="1:15" s="1" customFormat="1" ht="16.5" customHeight="1" x14ac:dyDescent="0.3">
      <c r="A443" s="568"/>
      <c r="B443" s="561"/>
      <c r="C443" s="563"/>
      <c r="D443" s="564"/>
      <c r="E443" s="592"/>
      <c r="F443" s="564"/>
      <c r="G443" s="592"/>
      <c r="H443" s="564"/>
      <c r="I443" s="43" t="s">
        <v>1477</v>
      </c>
      <c r="J443" s="44" t="s">
        <v>371</v>
      </c>
      <c r="K443" s="44"/>
      <c r="L443" s="31" t="s">
        <v>1153</v>
      </c>
      <c r="M443" s="36" t="s">
        <v>1922</v>
      </c>
      <c r="N443" s="36" t="s">
        <v>2058</v>
      </c>
      <c r="O443" s="32" t="s">
        <v>2006</v>
      </c>
    </row>
    <row r="444" spans="1:15" s="1" customFormat="1" ht="16.5" customHeight="1" x14ac:dyDescent="0.3">
      <c r="A444" s="568"/>
      <c r="B444" s="561"/>
      <c r="C444" s="563"/>
      <c r="D444" s="564"/>
      <c r="E444" s="592" t="s">
        <v>1008</v>
      </c>
      <c r="F444" s="564" t="s">
        <v>1009</v>
      </c>
      <c r="G444" s="592" t="s">
        <v>1010</v>
      </c>
      <c r="H444" s="564" t="s">
        <v>1009</v>
      </c>
      <c r="I444" s="43" t="s">
        <v>1567</v>
      </c>
      <c r="J444" s="44" t="s">
        <v>375</v>
      </c>
      <c r="K444" s="44"/>
      <c r="L444" s="31" t="s">
        <v>1153</v>
      </c>
      <c r="M444" s="36" t="s">
        <v>1922</v>
      </c>
      <c r="N444" s="36" t="s">
        <v>2058</v>
      </c>
      <c r="O444" s="32" t="s">
        <v>2006</v>
      </c>
    </row>
    <row r="445" spans="1:15" s="1" customFormat="1" ht="16.5" customHeight="1" x14ac:dyDescent="0.3">
      <c r="A445" s="568"/>
      <c r="B445" s="561"/>
      <c r="C445" s="563"/>
      <c r="D445" s="564"/>
      <c r="E445" s="592"/>
      <c r="F445" s="564"/>
      <c r="G445" s="592"/>
      <c r="H445" s="564"/>
      <c r="I445" s="43" t="s">
        <v>1568</v>
      </c>
      <c r="J445" s="44" t="s">
        <v>376</v>
      </c>
      <c r="K445" s="44"/>
      <c r="L445" s="31" t="s">
        <v>1153</v>
      </c>
      <c r="M445" s="36" t="s">
        <v>1922</v>
      </c>
      <c r="N445" s="36" t="s">
        <v>2058</v>
      </c>
      <c r="O445" s="32" t="s">
        <v>2006</v>
      </c>
    </row>
    <row r="446" spans="1:15" s="1" customFormat="1" ht="16.5" customHeight="1" x14ac:dyDescent="0.3">
      <c r="A446" s="568"/>
      <c r="B446" s="561"/>
      <c r="C446" s="563"/>
      <c r="D446" s="564"/>
      <c r="E446" s="592" t="s">
        <v>1011</v>
      </c>
      <c r="F446" s="564" t="s">
        <v>581</v>
      </c>
      <c r="G446" s="592" t="s">
        <v>1012</v>
      </c>
      <c r="H446" s="564" t="s">
        <v>581</v>
      </c>
      <c r="I446" s="43" t="s">
        <v>1565</v>
      </c>
      <c r="J446" s="44" t="s">
        <v>373</v>
      </c>
      <c r="K446" s="44" t="s">
        <v>374</v>
      </c>
      <c r="L446" s="31" t="s">
        <v>1153</v>
      </c>
      <c r="M446" s="36" t="s">
        <v>1922</v>
      </c>
      <c r="N446" s="36" t="s">
        <v>2058</v>
      </c>
      <c r="O446" s="32" t="s">
        <v>2006</v>
      </c>
    </row>
    <row r="447" spans="1:15" s="1" customFormat="1" ht="16.5" customHeight="1" x14ac:dyDescent="0.3">
      <c r="A447" s="568"/>
      <c r="B447" s="561"/>
      <c r="C447" s="563"/>
      <c r="D447" s="564"/>
      <c r="E447" s="592"/>
      <c r="F447" s="564"/>
      <c r="G447" s="592"/>
      <c r="H447" s="564"/>
      <c r="I447" s="43" t="s">
        <v>1565</v>
      </c>
      <c r="J447" s="44" t="s">
        <v>1606</v>
      </c>
      <c r="K447" s="44" t="s">
        <v>447</v>
      </c>
      <c r="L447" s="31" t="s">
        <v>1153</v>
      </c>
      <c r="M447" s="36" t="s">
        <v>1922</v>
      </c>
      <c r="N447" s="36" t="s">
        <v>2058</v>
      </c>
      <c r="O447" s="32" t="s">
        <v>2006</v>
      </c>
    </row>
    <row r="448" spans="1:15" s="1" customFormat="1" ht="16.5" customHeight="1" x14ac:dyDescent="0.3">
      <c r="A448" s="568"/>
      <c r="B448" s="561"/>
      <c r="C448" s="563"/>
      <c r="D448" s="564"/>
      <c r="E448" s="592"/>
      <c r="F448" s="564"/>
      <c r="G448" s="592"/>
      <c r="H448" s="564"/>
      <c r="I448" s="43" t="s">
        <v>1564</v>
      </c>
      <c r="J448" s="44" t="s">
        <v>372</v>
      </c>
      <c r="K448" s="44" t="s">
        <v>21</v>
      </c>
      <c r="L448" s="31" t="s">
        <v>1153</v>
      </c>
      <c r="M448" s="36" t="s">
        <v>1922</v>
      </c>
      <c r="N448" s="36" t="s">
        <v>2058</v>
      </c>
      <c r="O448" s="32" t="s">
        <v>2006</v>
      </c>
    </row>
    <row r="449" spans="1:15" s="1" customFormat="1" ht="16.5" customHeight="1" x14ac:dyDescent="0.3">
      <c r="A449" s="568"/>
      <c r="B449" s="561"/>
      <c r="C449" s="563"/>
      <c r="D449" s="564"/>
      <c r="E449" s="592"/>
      <c r="F449" s="564"/>
      <c r="G449" s="592"/>
      <c r="H449" s="564"/>
      <c r="I449" s="43" t="s">
        <v>1566</v>
      </c>
      <c r="J449" s="50" t="s">
        <v>1841</v>
      </c>
      <c r="K449" s="44"/>
      <c r="L449" s="31" t="s">
        <v>1153</v>
      </c>
      <c r="M449" s="36" t="s">
        <v>1922</v>
      </c>
      <c r="N449" s="36" t="s">
        <v>2058</v>
      </c>
      <c r="O449" s="32" t="s">
        <v>2006</v>
      </c>
    </row>
    <row r="450" spans="1:15" s="1" customFormat="1" ht="16.5" customHeight="1" x14ac:dyDescent="0.3">
      <c r="A450" s="568"/>
      <c r="B450" s="561"/>
      <c r="C450" s="563"/>
      <c r="D450" s="564"/>
      <c r="E450" s="592" t="s">
        <v>1013</v>
      </c>
      <c r="F450" s="564" t="s">
        <v>1014</v>
      </c>
      <c r="G450" s="41" t="s">
        <v>1015</v>
      </c>
      <c r="H450" s="42" t="s">
        <v>1942</v>
      </c>
      <c r="I450" s="43" t="s">
        <v>1569</v>
      </c>
      <c r="J450" s="44" t="s">
        <v>377</v>
      </c>
      <c r="K450" s="44"/>
      <c r="L450" s="31" t="s">
        <v>1153</v>
      </c>
      <c r="M450" s="36" t="s">
        <v>1922</v>
      </c>
      <c r="N450" s="36" t="s">
        <v>2058</v>
      </c>
      <c r="O450" s="32" t="s">
        <v>2006</v>
      </c>
    </row>
    <row r="451" spans="1:15" s="1" customFormat="1" ht="16.5" customHeight="1" x14ac:dyDescent="0.3">
      <c r="A451" s="568"/>
      <c r="B451" s="561"/>
      <c r="C451" s="563"/>
      <c r="D451" s="564"/>
      <c r="E451" s="592"/>
      <c r="F451" s="564"/>
      <c r="G451" s="592" t="s">
        <v>1016</v>
      </c>
      <c r="H451" s="564" t="s">
        <v>1017</v>
      </c>
      <c r="I451" s="43" t="s">
        <v>1570</v>
      </c>
      <c r="J451" s="44" t="s">
        <v>378</v>
      </c>
      <c r="K451" s="44" t="s">
        <v>390</v>
      </c>
      <c r="L451" s="31" t="s">
        <v>1153</v>
      </c>
      <c r="M451" s="36" t="s">
        <v>1922</v>
      </c>
      <c r="N451" s="36" t="s">
        <v>2058</v>
      </c>
      <c r="O451" s="32" t="s">
        <v>2006</v>
      </c>
    </row>
    <row r="452" spans="1:15" s="1" customFormat="1" ht="16.5" customHeight="1" x14ac:dyDescent="0.3">
      <c r="A452" s="568"/>
      <c r="B452" s="561"/>
      <c r="C452" s="563"/>
      <c r="D452" s="564"/>
      <c r="E452" s="592"/>
      <c r="F452" s="564"/>
      <c r="G452" s="592"/>
      <c r="H452" s="564"/>
      <c r="I452" s="43" t="s">
        <v>1570</v>
      </c>
      <c r="J452" s="44" t="s">
        <v>378</v>
      </c>
      <c r="K452" s="44" t="s">
        <v>379</v>
      </c>
      <c r="L452" s="31" t="s">
        <v>1153</v>
      </c>
      <c r="M452" s="36" t="s">
        <v>1922</v>
      </c>
      <c r="N452" s="36" t="s">
        <v>2058</v>
      </c>
      <c r="O452" s="32" t="s">
        <v>2006</v>
      </c>
    </row>
    <row r="453" spans="1:15" s="1" customFormat="1" ht="27" x14ac:dyDescent="0.3">
      <c r="A453" s="568"/>
      <c r="B453" s="561"/>
      <c r="C453" s="563"/>
      <c r="D453" s="564"/>
      <c r="E453" s="592"/>
      <c r="F453" s="564"/>
      <c r="G453" s="592"/>
      <c r="H453" s="564"/>
      <c r="I453" s="43" t="s">
        <v>1571</v>
      </c>
      <c r="J453" s="44" t="s">
        <v>380</v>
      </c>
      <c r="K453" s="44" t="s">
        <v>381</v>
      </c>
      <c r="L453" s="31" t="s">
        <v>1153</v>
      </c>
      <c r="M453" s="36" t="s">
        <v>1922</v>
      </c>
      <c r="N453" s="36" t="s">
        <v>2058</v>
      </c>
      <c r="O453" s="32" t="s">
        <v>2006</v>
      </c>
    </row>
    <row r="454" spans="1:15" s="1" customFormat="1" ht="16.5" customHeight="1" x14ac:dyDescent="0.3">
      <c r="A454" s="568"/>
      <c r="B454" s="561"/>
      <c r="C454" s="563"/>
      <c r="D454" s="564"/>
      <c r="E454" s="592"/>
      <c r="F454" s="564"/>
      <c r="G454" s="592"/>
      <c r="H454" s="564"/>
      <c r="I454" s="43" t="s">
        <v>1572</v>
      </c>
      <c r="J454" s="44" t="s">
        <v>385</v>
      </c>
      <c r="K454" s="44" t="s">
        <v>386</v>
      </c>
      <c r="L454" s="31" t="s">
        <v>1153</v>
      </c>
      <c r="M454" s="36" t="s">
        <v>1922</v>
      </c>
      <c r="N454" s="36" t="s">
        <v>2058</v>
      </c>
      <c r="O454" s="32" t="s">
        <v>2006</v>
      </c>
    </row>
    <row r="455" spans="1:15" s="1" customFormat="1" ht="16.5" customHeight="1" x14ac:dyDescent="0.3">
      <c r="A455" s="568"/>
      <c r="B455" s="561"/>
      <c r="C455" s="563"/>
      <c r="D455" s="564"/>
      <c r="E455" s="592"/>
      <c r="F455" s="564"/>
      <c r="G455" s="592"/>
      <c r="H455" s="564"/>
      <c r="I455" s="43" t="s">
        <v>1572</v>
      </c>
      <c r="J455" s="44" t="s">
        <v>1573</v>
      </c>
      <c r="K455" s="44" t="s">
        <v>382</v>
      </c>
      <c r="L455" s="31" t="s">
        <v>1153</v>
      </c>
      <c r="M455" s="36" t="s">
        <v>1922</v>
      </c>
      <c r="N455" s="36" t="s">
        <v>2058</v>
      </c>
      <c r="O455" s="32" t="s">
        <v>2006</v>
      </c>
    </row>
    <row r="456" spans="1:15" s="1" customFormat="1" ht="16.5" customHeight="1" x14ac:dyDescent="0.3">
      <c r="A456" s="568"/>
      <c r="B456" s="561"/>
      <c r="C456" s="563"/>
      <c r="D456" s="564"/>
      <c r="E456" s="592"/>
      <c r="F456" s="564"/>
      <c r="G456" s="592"/>
      <c r="H456" s="564"/>
      <c r="I456" s="43" t="s">
        <v>1574</v>
      </c>
      <c r="J456" s="44" t="s">
        <v>383</v>
      </c>
      <c r="K456" s="44" t="s">
        <v>384</v>
      </c>
      <c r="L456" s="31" t="s">
        <v>1153</v>
      </c>
      <c r="M456" s="36" t="s">
        <v>1922</v>
      </c>
      <c r="N456" s="36" t="s">
        <v>2058</v>
      </c>
      <c r="O456" s="32" t="s">
        <v>2006</v>
      </c>
    </row>
    <row r="457" spans="1:15" s="1" customFormat="1" ht="16.5" customHeight="1" x14ac:dyDescent="0.3">
      <c r="A457" s="568"/>
      <c r="B457" s="561"/>
      <c r="C457" s="563"/>
      <c r="D457" s="564"/>
      <c r="E457" s="592" t="s">
        <v>1018</v>
      </c>
      <c r="F457" s="564" t="s">
        <v>1019</v>
      </c>
      <c r="G457" s="592" t="s">
        <v>1020</v>
      </c>
      <c r="H457" s="564" t="s">
        <v>1021</v>
      </c>
      <c r="I457" s="43" t="s">
        <v>1551</v>
      </c>
      <c r="J457" s="44" t="s">
        <v>344</v>
      </c>
      <c r="K457" s="50" t="s">
        <v>1941</v>
      </c>
      <c r="L457" s="31" t="s">
        <v>1153</v>
      </c>
      <c r="M457" s="36" t="s">
        <v>1922</v>
      </c>
      <c r="N457" s="36" t="s">
        <v>2054</v>
      </c>
      <c r="O457" s="32" t="s">
        <v>2004</v>
      </c>
    </row>
    <row r="458" spans="1:15" s="1" customFormat="1" ht="16.5" customHeight="1" x14ac:dyDescent="0.3">
      <c r="A458" s="568"/>
      <c r="B458" s="561"/>
      <c r="C458" s="563"/>
      <c r="D458" s="564"/>
      <c r="E458" s="592"/>
      <c r="F458" s="564"/>
      <c r="G458" s="592"/>
      <c r="H458" s="564"/>
      <c r="I458" s="43" t="s">
        <v>1551</v>
      </c>
      <c r="J458" s="44" t="s">
        <v>1555</v>
      </c>
      <c r="K458" s="50" t="s">
        <v>1940</v>
      </c>
      <c r="L458" s="31" t="s">
        <v>1153</v>
      </c>
      <c r="M458" s="36" t="s">
        <v>1922</v>
      </c>
      <c r="N458" s="36" t="s">
        <v>2054</v>
      </c>
      <c r="O458" s="32" t="s">
        <v>2004</v>
      </c>
    </row>
    <row r="459" spans="1:15" s="1" customFormat="1" ht="16.5" customHeight="1" x14ac:dyDescent="0.3">
      <c r="A459" s="568"/>
      <c r="B459" s="561"/>
      <c r="C459" s="563"/>
      <c r="D459" s="564"/>
      <c r="E459" s="592"/>
      <c r="F459" s="564"/>
      <c r="G459" s="592"/>
      <c r="H459" s="564"/>
      <c r="I459" s="43" t="s">
        <v>1552</v>
      </c>
      <c r="J459" s="44" t="s">
        <v>345</v>
      </c>
      <c r="K459" s="44" t="s">
        <v>346</v>
      </c>
      <c r="L459" s="31" t="s">
        <v>1153</v>
      </c>
      <c r="M459" s="36" t="s">
        <v>1922</v>
      </c>
      <c r="N459" s="36" t="s">
        <v>2054</v>
      </c>
      <c r="O459" s="32" t="s">
        <v>2004</v>
      </c>
    </row>
    <row r="460" spans="1:15" s="1" customFormat="1" ht="16.5" customHeight="1" x14ac:dyDescent="0.3">
      <c r="A460" s="568"/>
      <c r="B460" s="561"/>
      <c r="C460" s="563"/>
      <c r="D460" s="564"/>
      <c r="E460" s="592"/>
      <c r="F460" s="564"/>
      <c r="G460" s="592"/>
      <c r="H460" s="564"/>
      <c r="I460" s="43" t="s">
        <v>1553</v>
      </c>
      <c r="J460" s="44" t="s">
        <v>348</v>
      </c>
      <c r="K460" s="44" t="s">
        <v>349</v>
      </c>
      <c r="L460" s="31" t="s">
        <v>1153</v>
      </c>
      <c r="M460" s="36" t="s">
        <v>1922</v>
      </c>
      <c r="N460" s="36" t="s">
        <v>2054</v>
      </c>
      <c r="O460" s="32" t="s">
        <v>2004</v>
      </c>
    </row>
    <row r="461" spans="1:15" s="1" customFormat="1" ht="16.5" customHeight="1" x14ac:dyDescent="0.3">
      <c r="A461" s="568"/>
      <c r="B461" s="561"/>
      <c r="C461" s="563"/>
      <c r="D461" s="564"/>
      <c r="E461" s="592"/>
      <c r="F461" s="564"/>
      <c r="G461" s="592"/>
      <c r="H461" s="564"/>
      <c r="I461" s="43" t="s">
        <v>1553</v>
      </c>
      <c r="J461" s="44" t="s">
        <v>1554</v>
      </c>
      <c r="K461" s="44" t="s">
        <v>350</v>
      </c>
      <c r="L461" s="31" t="s">
        <v>1153</v>
      </c>
      <c r="M461" s="36" t="s">
        <v>1922</v>
      </c>
      <c r="N461" s="36" t="s">
        <v>2054</v>
      </c>
      <c r="O461" s="32" t="s">
        <v>2004</v>
      </c>
    </row>
    <row r="462" spans="1:15" s="1" customFormat="1" ht="27" x14ac:dyDescent="0.3">
      <c r="A462" s="568"/>
      <c r="B462" s="561"/>
      <c r="C462" s="563"/>
      <c r="D462" s="564"/>
      <c r="E462" s="592"/>
      <c r="F462" s="564"/>
      <c r="G462" s="592"/>
      <c r="H462" s="564"/>
      <c r="I462" s="43" t="s">
        <v>1553</v>
      </c>
      <c r="J462" s="44" t="s">
        <v>1554</v>
      </c>
      <c r="K462" s="44" t="s">
        <v>347</v>
      </c>
      <c r="L462" s="31" t="s">
        <v>1153</v>
      </c>
      <c r="M462" s="36" t="s">
        <v>1922</v>
      </c>
      <c r="N462" s="36" t="s">
        <v>2059</v>
      </c>
      <c r="O462" s="32" t="s">
        <v>2004</v>
      </c>
    </row>
    <row r="463" spans="1:15" s="1" customFormat="1" ht="27" x14ac:dyDescent="0.3">
      <c r="A463" s="568"/>
      <c r="B463" s="561"/>
      <c r="C463" s="563"/>
      <c r="D463" s="564"/>
      <c r="E463" s="592"/>
      <c r="F463" s="564"/>
      <c r="G463" s="41" t="s">
        <v>1022</v>
      </c>
      <c r="H463" s="42" t="s">
        <v>351</v>
      </c>
      <c r="I463" s="43" t="s">
        <v>1556</v>
      </c>
      <c r="J463" s="44" t="s">
        <v>351</v>
      </c>
      <c r="K463" s="44" t="s">
        <v>352</v>
      </c>
      <c r="L463" s="31" t="s">
        <v>1153</v>
      </c>
      <c r="M463" s="36" t="s">
        <v>1922</v>
      </c>
      <c r="N463" s="36" t="s">
        <v>2059</v>
      </c>
      <c r="O463" s="32" t="s">
        <v>2004</v>
      </c>
    </row>
    <row r="464" spans="1:15" s="1" customFormat="1" ht="27" x14ac:dyDescent="0.3">
      <c r="A464" s="568"/>
      <c r="B464" s="561"/>
      <c r="C464" s="563"/>
      <c r="D464" s="564"/>
      <c r="E464" s="592" t="s">
        <v>1023</v>
      </c>
      <c r="F464" s="564" t="s">
        <v>1923</v>
      </c>
      <c r="G464" s="592" t="s">
        <v>1025</v>
      </c>
      <c r="H464" s="564" t="s">
        <v>1024</v>
      </c>
      <c r="I464" s="43" t="s">
        <v>1578</v>
      </c>
      <c r="J464" s="44" t="s">
        <v>395</v>
      </c>
      <c r="K464" s="44" t="s">
        <v>396</v>
      </c>
      <c r="L464" s="31" t="s">
        <v>1153</v>
      </c>
      <c r="M464" s="36" t="s">
        <v>1922</v>
      </c>
      <c r="N464" s="36" t="s">
        <v>2058</v>
      </c>
      <c r="O464" s="32" t="s">
        <v>2006</v>
      </c>
    </row>
    <row r="465" spans="1:15" s="1" customFormat="1" ht="16.5" customHeight="1" x14ac:dyDescent="0.3">
      <c r="A465" s="568"/>
      <c r="B465" s="561"/>
      <c r="C465" s="563"/>
      <c r="D465" s="564"/>
      <c r="E465" s="592"/>
      <c r="F465" s="564"/>
      <c r="G465" s="592"/>
      <c r="H465" s="564"/>
      <c r="I465" s="43" t="s">
        <v>1580</v>
      </c>
      <c r="J465" s="50" t="s">
        <v>1840</v>
      </c>
      <c r="K465" s="44" t="s">
        <v>21</v>
      </c>
      <c r="L465" s="31" t="s">
        <v>1153</v>
      </c>
      <c r="M465" s="36" t="s">
        <v>1922</v>
      </c>
      <c r="N465" s="36" t="s">
        <v>2058</v>
      </c>
      <c r="O465" s="32" t="s">
        <v>2006</v>
      </c>
    </row>
    <row r="466" spans="1:15" s="1" customFormat="1" ht="16.5" customHeight="1" x14ac:dyDescent="0.3">
      <c r="A466" s="568"/>
      <c r="B466" s="561"/>
      <c r="C466" s="563"/>
      <c r="D466" s="564"/>
      <c r="E466" s="592"/>
      <c r="F466" s="564"/>
      <c r="G466" s="592"/>
      <c r="H466" s="564"/>
      <c r="I466" s="25" t="s">
        <v>1581</v>
      </c>
      <c r="J466" s="26" t="s">
        <v>403</v>
      </c>
      <c r="K466" s="26" t="s">
        <v>21</v>
      </c>
      <c r="L466" s="31" t="s">
        <v>1153</v>
      </c>
      <c r="M466" s="36" t="s">
        <v>1922</v>
      </c>
      <c r="N466" s="36" t="s">
        <v>2058</v>
      </c>
      <c r="O466" s="32" t="s">
        <v>2006</v>
      </c>
    </row>
    <row r="467" spans="1:15" s="1" customFormat="1" ht="16.5" customHeight="1" x14ac:dyDescent="0.3">
      <c r="A467" s="568"/>
      <c r="B467" s="561"/>
      <c r="C467" s="563"/>
      <c r="D467" s="564"/>
      <c r="E467" s="592"/>
      <c r="F467" s="564"/>
      <c r="G467" s="592"/>
      <c r="H467" s="564"/>
      <c r="I467" s="43" t="s">
        <v>1531</v>
      </c>
      <c r="J467" s="44" t="s">
        <v>401</v>
      </c>
      <c r="K467" s="44" t="s">
        <v>402</v>
      </c>
      <c r="L467" s="31" t="s">
        <v>1153</v>
      </c>
      <c r="M467" s="36" t="s">
        <v>1922</v>
      </c>
      <c r="N467" s="36" t="s">
        <v>2058</v>
      </c>
      <c r="O467" s="32" t="s">
        <v>2006</v>
      </c>
    </row>
    <row r="468" spans="1:15" s="1" customFormat="1" ht="16.5" customHeight="1" x14ac:dyDescent="0.3">
      <c r="A468" s="568"/>
      <c r="B468" s="561"/>
      <c r="C468" s="563"/>
      <c r="D468" s="564"/>
      <c r="E468" s="592"/>
      <c r="F468" s="564"/>
      <c r="G468" s="592"/>
      <c r="H468" s="564"/>
      <c r="I468" s="43" t="s">
        <v>1531</v>
      </c>
      <c r="J468" s="44" t="s">
        <v>1532</v>
      </c>
      <c r="K468" s="44" t="s">
        <v>404</v>
      </c>
      <c r="L468" s="31" t="s">
        <v>1153</v>
      </c>
      <c r="M468" s="36" t="s">
        <v>1922</v>
      </c>
      <c r="N468" s="36" t="s">
        <v>2058</v>
      </c>
      <c r="O468" s="32" t="s">
        <v>2006</v>
      </c>
    </row>
    <row r="469" spans="1:15" s="1" customFormat="1" ht="16.5" customHeight="1" x14ac:dyDescent="0.3">
      <c r="A469" s="568"/>
      <c r="B469" s="561"/>
      <c r="C469" s="563"/>
      <c r="D469" s="564"/>
      <c r="E469" s="592"/>
      <c r="F469" s="564"/>
      <c r="G469" s="592"/>
      <c r="H469" s="564"/>
      <c r="I469" s="43" t="s">
        <v>1531</v>
      </c>
      <c r="J469" s="44" t="s">
        <v>1532</v>
      </c>
      <c r="K469" s="44" t="s">
        <v>387</v>
      </c>
      <c r="L469" s="31" t="s">
        <v>1153</v>
      </c>
      <c r="M469" s="36" t="s">
        <v>1922</v>
      </c>
      <c r="N469" s="36" t="s">
        <v>2058</v>
      </c>
      <c r="O469" s="32" t="s">
        <v>2006</v>
      </c>
    </row>
    <row r="470" spans="1:15" s="1" customFormat="1" ht="27" x14ac:dyDescent="0.3">
      <c r="A470" s="568"/>
      <c r="B470" s="561"/>
      <c r="C470" s="563"/>
      <c r="D470" s="564"/>
      <c r="E470" s="592"/>
      <c r="F470" s="564"/>
      <c r="G470" s="592"/>
      <c r="H470" s="564"/>
      <c r="I470" s="43" t="s">
        <v>1531</v>
      </c>
      <c r="J470" s="44" t="s">
        <v>1532</v>
      </c>
      <c r="K470" s="44" t="s">
        <v>391</v>
      </c>
      <c r="L470" s="31" t="s">
        <v>1153</v>
      </c>
      <c r="M470" s="36" t="s">
        <v>1922</v>
      </c>
      <c r="N470" s="36" t="s">
        <v>2058</v>
      </c>
      <c r="O470" s="32" t="s">
        <v>2006</v>
      </c>
    </row>
    <row r="471" spans="1:15" s="1" customFormat="1" ht="16.5" customHeight="1" x14ac:dyDescent="0.3">
      <c r="A471" s="568"/>
      <c r="B471" s="561"/>
      <c r="C471" s="563"/>
      <c r="D471" s="564"/>
      <c r="E471" s="592"/>
      <c r="F471" s="564"/>
      <c r="G471" s="592"/>
      <c r="H471" s="564"/>
      <c r="I471" s="43" t="s">
        <v>1531</v>
      </c>
      <c r="J471" s="44" t="s">
        <v>1532</v>
      </c>
      <c r="K471" s="44" t="s">
        <v>319</v>
      </c>
      <c r="L471" s="31" t="s">
        <v>1153</v>
      </c>
      <c r="M471" s="36" t="s">
        <v>1922</v>
      </c>
      <c r="N471" s="36" t="s">
        <v>2058</v>
      </c>
      <c r="O471" s="32" t="s">
        <v>2006</v>
      </c>
    </row>
    <row r="472" spans="1:15" s="1" customFormat="1" ht="16.5" customHeight="1" x14ac:dyDescent="0.3">
      <c r="A472" s="568"/>
      <c r="B472" s="561"/>
      <c r="C472" s="563"/>
      <c r="D472" s="564"/>
      <c r="E472" s="592"/>
      <c r="F472" s="564"/>
      <c r="G472" s="592"/>
      <c r="H472" s="564"/>
      <c r="I472" s="43" t="s">
        <v>1531</v>
      </c>
      <c r="J472" s="44" t="s">
        <v>1532</v>
      </c>
      <c r="K472" s="50" t="s">
        <v>1875</v>
      </c>
      <c r="L472" s="31" t="s">
        <v>1153</v>
      </c>
      <c r="M472" s="36" t="s">
        <v>1922</v>
      </c>
      <c r="N472" s="36" t="s">
        <v>2058</v>
      </c>
      <c r="O472" s="32" t="s">
        <v>2006</v>
      </c>
    </row>
    <row r="473" spans="1:15" s="1" customFormat="1" ht="13.5" customHeight="1" x14ac:dyDescent="0.3">
      <c r="A473" s="568"/>
      <c r="B473" s="561"/>
      <c r="C473" s="563" t="s">
        <v>1026</v>
      </c>
      <c r="D473" s="564" t="s">
        <v>1027</v>
      </c>
      <c r="E473" s="592" t="s">
        <v>1028</v>
      </c>
      <c r="F473" s="564" t="s">
        <v>1029</v>
      </c>
      <c r="G473" s="592" t="s">
        <v>1030</v>
      </c>
      <c r="H473" s="564" t="s">
        <v>1031</v>
      </c>
      <c r="I473" s="43" t="s">
        <v>1502</v>
      </c>
      <c r="J473" s="44" t="s">
        <v>284</v>
      </c>
      <c r="K473" s="44"/>
      <c r="L473" s="31" t="s">
        <v>1153</v>
      </c>
      <c r="M473" s="36" t="s">
        <v>1924</v>
      </c>
      <c r="N473" s="36" t="s">
        <v>2060</v>
      </c>
      <c r="O473" s="32" t="s">
        <v>2002</v>
      </c>
    </row>
    <row r="474" spans="1:15" s="1" customFormat="1" ht="16.5" customHeight="1" x14ac:dyDescent="0.3">
      <c r="A474" s="568"/>
      <c r="B474" s="561"/>
      <c r="C474" s="563"/>
      <c r="D474" s="564"/>
      <c r="E474" s="592"/>
      <c r="F474" s="564"/>
      <c r="G474" s="592"/>
      <c r="H474" s="564"/>
      <c r="I474" s="43" t="s">
        <v>1503</v>
      </c>
      <c r="J474" s="44" t="s">
        <v>285</v>
      </c>
      <c r="K474" s="44"/>
      <c r="L474" s="31" t="s">
        <v>1153</v>
      </c>
      <c r="M474" s="36" t="s">
        <v>1924</v>
      </c>
      <c r="N474" s="36" t="s">
        <v>2060</v>
      </c>
      <c r="O474" s="32" t="s">
        <v>2002</v>
      </c>
    </row>
    <row r="475" spans="1:15" s="1" customFormat="1" ht="16.5" customHeight="1" x14ac:dyDescent="0.3">
      <c r="A475" s="568"/>
      <c r="B475" s="561"/>
      <c r="C475" s="563"/>
      <c r="D475" s="564"/>
      <c r="E475" s="592"/>
      <c r="F475" s="564"/>
      <c r="G475" s="592" t="s">
        <v>1032</v>
      </c>
      <c r="H475" s="564" t="s">
        <v>286</v>
      </c>
      <c r="I475" s="43" t="s">
        <v>1504</v>
      </c>
      <c r="J475" s="44" t="s">
        <v>286</v>
      </c>
      <c r="K475" s="44" t="s">
        <v>287</v>
      </c>
      <c r="L475" s="31" t="s">
        <v>1153</v>
      </c>
      <c r="M475" s="36" t="s">
        <v>1924</v>
      </c>
      <c r="N475" s="36" t="s">
        <v>2060</v>
      </c>
      <c r="O475" s="32" t="s">
        <v>2002</v>
      </c>
    </row>
    <row r="476" spans="1:15" s="1" customFormat="1" ht="16.5" customHeight="1" x14ac:dyDescent="0.3">
      <c r="A476" s="568"/>
      <c r="B476" s="561"/>
      <c r="C476" s="563"/>
      <c r="D476" s="564"/>
      <c r="E476" s="592"/>
      <c r="F476" s="564"/>
      <c r="G476" s="592"/>
      <c r="H476" s="564"/>
      <c r="I476" s="43" t="s">
        <v>1504</v>
      </c>
      <c r="J476" s="44" t="s">
        <v>1505</v>
      </c>
      <c r="K476" s="44" t="s">
        <v>289</v>
      </c>
      <c r="L476" s="31" t="s">
        <v>1153</v>
      </c>
      <c r="M476" s="36" t="s">
        <v>1924</v>
      </c>
      <c r="N476" s="36" t="s">
        <v>2060</v>
      </c>
      <c r="O476" s="32" t="s">
        <v>2002</v>
      </c>
    </row>
    <row r="477" spans="1:15" s="1" customFormat="1" ht="16.5" customHeight="1" x14ac:dyDescent="0.3">
      <c r="A477" s="568"/>
      <c r="B477" s="561"/>
      <c r="C477" s="563"/>
      <c r="D477" s="564"/>
      <c r="E477" s="592"/>
      <c r="F477" s="564"/>
      <c r="G477" s="592"/>
      <c r="H477" s="564"/>
      <c r="I477" s="43" t="s">
        <v>1504</v>
      </c>
      <c r="J477" s="44" t="s">
        <v>1505</v>
      </c>
      <c r="K477" s="44" t="s">
        <v>291</v>
      </c>
      <c r="L477" s="31" t="s">
        <v>1153</v>
      </c>
      <c r="M477" s="36" t="s">
        <v>1924</v>
      </c>
      <c r="N477" s="36" t="s">
        <v>2060</v>
      </c>
      <c r="O477" s="32" t="s">
        <v>2002</v>
      </c>
    </row>
    <row r="478" spans="1:15" s="1" customFormat="1" ht="16.5" customHeight="1" x14ac:dyDescent="0.3">
      <c r="A478" s="568"/>
      <c r="B478" s="561"/>
      <c r="C478" s="563"/>
      <c r="D478" s="564"/>
      <c r="E478" s="592"/>
      <c r="F478" s="564"/>
      <c r="G478" s="592"/>
      <c r="H478" s="564"/>
      <c r="I478" s="43" t="s">
        <v>1504</v>
      </c>
      <c r="J478" s="44" t="s">
        <v>1505</v>
      </c>
      <c r="K478" s="44" t="s">
        <v>296</v>
      </c>
      <c r="L478" s="31" t="s">
        <v>1153</v>
      </c>
      <c r="M478" s="36" t="s">
        <v>1924</v>
      </c>
      <c r="N478" s="36" t="s">
        <v>2060</v>
      </c>
      <c r="O478" s="32" t="s">
        <v>2002</v>
      </c>
    </row>
    <row r="479" spans="1:15" s="1" customFormat="1" ht="16.5" customHeight="1" x14ac:dyDescent="0.3">
      <c r="A479" s="568"/>
      <c r="B479" s="561"/>
      <c r="C479" s="563"/>
      <c r="D479" s="564"/>
      <c r="E479" s="592"/>
      <c r="F479" s="564"/>
      <c r="G479" s="592" t="s">
        <v>1033</v>
      </c>
      <c r="H479" s="564" t="s">
        <v>1034</v>
      </c>
      <c r="I479" s="43" t="s">
        <v>1506</v>
      </c>
      <c r="J479" s="44" t="s">
        <v>288</v>
      </c>
      <c r="K479" s="44" t="s">
        <v>290</v>
      </c>
      <c r="L479" s="31" t="s">
        <v>1153</v>
      </c>
      <c r="M479" s="36" t="s">
        <v>1924</v>
      </c>
      <c r="N479" s="36" t="s">
        <v>2060</v>
      </c>
      <c r="O479" s="32" t="s">
        <v>2002</v>
      </c>
    </row>
    <row r="480" spans="1:15" s="1" customFormat="1" ht="16.5" customHeight="1" x14ac:dyDescent="0.3">
      <c r="A480" s="568"/>
      <c r="B480" s="561"/>
      <c r="C480" s="563"/>
      <c r="D480" s="564"/>
      <c r="E480" s="592"/>
      <c r="F480" s="564"/>
      <c r="G480" s="592"/>
      <c r="H480" s="564"/>
      <c r="I480" s="43" t="s">
        <v>1507</v>
      </c>
      <c r="J480" s="44" t="s">
        <v>292</v>
      </c>
      <c r="K480" s="44" t="s">
        <v>293</v>
      </c>
      <c r="L480" s="31" t="s">
        <v>1153</v>
      </c>
      <c r="M480" s="36" t="s">
        <v>1924</v>
      </c>
      <c r="N480" s="36" t="s">
        <v>2060</v>
      </c>
      <c r="O480" s="32" t="s">
        <v>2002</v>
      </c>
    </row>
    <row r="481" spans="1:15" s="1" customFormat="1" ht="16.5" customHeight="1" x14ac:dyDescent="0.3">
      <c r="A481" s="568"/>
      <c r="B481" s="561"/>
      <c r="C481" s="563"/>
      <c r="D481" s="564"/>
      <c r="E481" s="592"/>
      <c r="F481" s="564"/>
      <c r="G481" s="592"/>
      <c r="H481" s="564"/>
      <c r="I481" s="43" t="s">
        <v>1508</v>
      </c>
      <c r="J481" s="44" t="s">
        <v>294</v>
      </c>
      <c r="K481" s="44"/>
      <c r="L481" s="31" t="s">
        <v>1153</v>
      </c>
      <c r="M481" s="36" t="s">
        <v>1924</v>
      </c>
      <c r="N481" s="36" t="s">
        <v>2060</v>
      </c>
      <c r="O481" s="32" t="s">
        <v>2002</v>
      </c>
    </row>
    <row r="482" spans="1:15" s="1" customFormat="1" ht="16.5" customHeight="1" x14ac:dyDescent="0.3">
      <c r="A482" s="568"/>
      <c r="B482" s="561"/>
      <c r="C482" s="563"/>
      <c r="D482" s="564"/>
      <c r="E482" s="592"/>
      <c r="F482" s="564"/>
      <c r="G482" s="592" t="s">
        <v>1035</v>
      </c>
      <c r="H482" s="564" t="s">
        <v>1036</v>
      </c>
      <c r="I482" s="43" t="s">
        <v>1509</v>
      </c>
      <c r="J482" s="44" t="s">
        <v>295</v>
      </c>
      <c r="K482" s="44" t="s">
        <v>21</v>
      </c>
      <c r="L482" s="31" t="s">
        <v>1153</v>
      </c>
      <c r="M482" s="36" t="s">
        <v>1924</v>
      </c>
      <c r="N482" s="36" t="s">
        <v>2060</v>
      </c>
      <c r="O482" s="32" t="s">
        <v>2002</v>
      </c>
    </row>
    <row r="483" spans="1:15" s="1" customFormat="1" ht="16.5" customHeight="1" x14ac:dyDescent="0.3">
      <c r="A483" s="568"/>
      <c r="B483" s="561"/>
      <c r="C483" s="563"/>
      <c r="D483" s="564"/>
      <c r="E483" s="592"/>
      <c r="F483" s="564"/>
      <c r="G483" s="592"/>
      <c r="H483" s="564"/>
      <c r="I483" s="43" t="s">
        <v>1510</v>
      </c>
      <c r="J483" s="44" t="s">
        <v>297</v>
      </c>
      <c r="K483" s="44" t="s">
        <v>298</v>
      </c>
      <c r="L483" s="31" t="s">
        <v>1153</v>
      </c>
      <c r="M483" s="36" t="s">
        <v>1924</v>
      </c>
      <c r="N483" s="36" t="s">
        <v>2060</v>
      </c>
      <c r="O483" s="32" t="s">
        <v>2002</v>
      </c>
    </row>
    <row r="484" spans="1:15" s="1" customFormat="1" ht="27" x14ac:dyDescent="0.3">
      <c r="A484" s="568"/>
      <c r="B484" s="561"/>
      <c r="C484" s="563"/>
      <c r="D484" s="564"/>
      <c r="E484" s="592"/>
      <c r="F484" s="564"/>
      <c r="G484" s="592" t="s">
        <v>1037</v>
      </c>
      <c r="H484" s="564" t="s">
        <v>299</v>
      </c>
      <c r="I484" s="25" t="s">
        <v>1511</v>
      </c>
      <c r="J484" s="27" t="s">
        <v>1861</v>
      </c>
      <c r="K484" s="26" t="s">
        <v>300</v>
      </c>
      <c r="L484" s="31" t="s">
        <v>1153</v>
      </c>
      <c r="M484" s="36" t="s">
        <v>1924</v>
      </c>
      <c r="N484" s="36" t="s">
        <v>2060</v>
      </c>
      <c r="O484" s="32" t="s">
        <v>2002</v>
      </c>
    </row>
    <row r="485" spans="1:15" s="1" customFormat="1" ht="16.5" customHeight="1" x14ac:dyDescent="0.3">
      <c r="A485" s="568"/>
      <c r="B485" s="561"/>
      <c r="C485" s="563"/>
      <c r="D485" s="564"/>
      <c r="E485" s="592"/>
      <c r="F485" s="564"/>
      <c r="G485" s="592"/>
      <c r="H485" s="564"/>
      <c r="I485" s="25" t="s">
        <v>1511</v>
      </c>
      <c r="J485" s="27" t="s">
        <v>1839</v>
      </c>
      <c r="K485" s="26" t="s">
        <v>353</v>
      </c>
      <c r="L485" s="31" t="s">
        <v>1153</v>
      </c>
      <c r="M485" s="36" t="s">
        <v>1924</v>
      </c>
      <c r="N485" s="36" t="s">
        <v>2060</v>
      </c>
      <c r="O485" s="32" t="s">
        <v>2002</v>
      </c>
    </row>
    <row r="486" spans="1:15" s="1" customFormat="1" ht="16.5" customHeight="1" x14ac:dyDescent="0.3">
      <c r="A486" s="568"/>
      <c r="B486" s="561"/>
      <c r="C486" s="563"/>
      <c r="D486" s="564"/>
      <c r="E486" s="592"/>
      <c r="F486" s="564"/>
      <c r="G486" s="606" t="s">
        <v>1038</v>
      </c>
      <c r="H486" s="564" t="s">
        <v>1039</v>
      </c>
      <c r="I486" s="43" t="s">
        <v>1513</v>
      </c>
      <c r="J486" s="44" t="s">
        <v>303</v>
      </c>
      <c r="K486" s="44"/>
      <c r="L486" s="31" t="s">
        <v>1153</v>
      </c>
      <c r="M486" s="36" t="s">
        <v>1924</v>
      </c>
      <c r="N486" s="36" t="s">
        <v>2060</v>
      </c>
      <c r="O486" s="32" t="s">
        <v>2002</v>
      </c>
    </row>
    <row r="487" spans="1:15" s="1" customFormat="1" ht="16.5" customHeight="1" x14ac:dyDescent="0.3">
      <c r="A487" s="568"/>
      <c r="B487" s="561"/>
      <c r="C487" s="563"/>
      <c r="D487" s="564"/>
      <c r="E487" s="592"/>
      <c r="F487" s="564"/>
      <c r="G487" s="606"/>
      <c r="H487" s="564"/>
      <c r="I487" s="43" t="s">
        <v>1514</v>
      </c>
      <c r="J487" s="44" t="s">
        <v>304</v>
      </c>
      <c r="K487" s="44" t="s">
        <v>305</v>
      </c>
      <c r="L487" s="31" t="s">
        <v>1153</v>
      </c>
      <c r="M487" s="36" t="s">
        <v>1924</v>
      </c>
      <c r="N487" s="36" t="s">
        <v>2060</v>
      </c>
      <c r="O487" s="32" t="s">
        <v>2002</v>
      </c>
    </row>
    <row r="488" spans="1:15" s="1" customFormat="1" ht="16.5" customHeight="1" x14ac:dyDescent="0.3">
      <c r="A488" s="568"/>
      <c r="B488" s="561"/>
      <c r="C488" s="563"/>
      <c r="D488" s="564"/>
      <c r="E488" s="592"/>
      <c r="F488" s="564"/>
      <c r="G488" s="606"/>
      <c r="H488" s="564"/>
      <c r="I488" s="43" t="s">
        <v>1515</v>
      </c>
      <c r="J488" s="44" t="s">
        <v>306</v>
      </c>
      <c r="K488" s="50" t="s">
        <v>1876</v>
      </c>
      <c r="L488" s="31" t="s">
        <v>1153</v>
      </c>
      <c r="M488" s="36" t="s">
        <v>1924</v>
      </c>
      <c r="N488" s="36" t="s">
        <v>2060</v>
      </c>
      <c r="O488" s="32" t="s">
        <v>2002</v>
      </c>
    </row>
    <row r="489" spans="1:15" s="1" customFormat="1" ht="16.5" customHeight="1" x14ac:dyDescent="0.3">
      <c r="A489" s="568"/>
      <c r="B489" s="561"/>
      <c r="C489" s="563"/>
      <c r="D489" s="564"/>
      <c r="E489" s="592"/>
      <c r="F489" s="564"/>
      <c r="G489" s="606"/>
      <c r="H489" s="564"/>
      <c r="I489" s="43" t="s">
        <v>1516</v>
      </c>
      <c r="J489" s="44" t="s">
        <v>307</v>
      </c>
      <c r="K489" s="44"/>
      <c r="L489" s="31" t="s">
        <v>1153</v>
      </c>
      <c r="M489" s="36" t="s">
        <v>1924</v>
      </c>
      <c r="N489" s="36" t="s">
        <v>2060</v>
      </c>
      <c r="O489" s="32" t="s">
        <v>2002</v>
      </c>
    </row>
    <row r="490" spans="1:15" s="1" customFormat="1" ht="16.5" customHeight="1" x14ac:dyDescent="0.3">
      <c r="A490" s="568"/>
      <c r="B490" s="561"/>
      <c r="C490" s="563"/>
      <c r="D490" s="564"/>
      <c r="E490" s="592"/>
      <c r="F490" s="564"/>
      <c r="G490" s="592" t="s">
        <v>1040</v>
      </c>
      <c r="H490" s="564" t="s">
        <v>1041</v>
      </c>
      <c r="I490" s="43" t="s">
        <v>1517</v>
      </c>
      <c r="J490" s="44" t="s">
        <v>308</v>
      </c>
      <c r="K490" s="44"/>
      <c r="L490" s="31" t="s">
        <v>1153</v>
      </c>
      <c r="M490" s="36" t="s">
        <v>1924</v>
      </c>
      <c r="N490" s="36" t="s">
        <v>2060</v>
      </c>
      <c r="O490" s="32" t="s">
        <v>2002</v>
      </c>
    </row>
    <row r="491" spans="1:15" s="1" customFormat="1" ht="16.5" customHeight="1" x14ac:dyDescent="0.3">
      <c r="A491" s="568"/>
      <c r="B491" s="561"/>
      <c r="C491" s="563"/>
      <c r="D491" s="564"/>
      <c r="E491" s="592"/>
      <c r="F491" s="564"/>
      <c r="G491" s="592"/>
      <c r="H491" s="564"/>
      <c r="I491" s="43" t="s">
        <v>1518</v>
      </c>
      <c r="J491" s="44" t="s">
        <v>309</v>
      </c>
      <c r="K491" s="44"/>
      <c r="L491" s="31" t="s">
        <v>1153</v>
      </c>
      <c r="M491" s="36" t="s">
        <v>1924</v>
      </c>
      <c r="N491" s="36" t="s">
        <v>2060</v>
      </c>
      <c r="O491" s="32" t="s">
        <v>2002</v>
      </c>
    </row>
    <row r="492" spans="1:15" s="1" customFormat="1" ht="16.5" customHeight="1" x14ac:dyDescent="0.3">
      <c r="A492" s="568"/>
      <c r="B492" s="561"/>
      <c r="C492" s="563"/>
      <c r="D492" s="564"/>
      <c r="E492" s="592"/>
      <c r="F492" s="564"/>
      <c r="G492" s="592"/>
      <c r="H492" s="564"/>
      <c r="I492" s="43" t="s">
        <v>1519</v>
      </c>
      <c r="J492" s="50" t="s">
        <v>1860</v>
      </c>
      <c r="K492" s="44"/>
      <c r="L492" s="31" t="s">
        <v>1153</v>
      </c>
      <c r="M492" s="36" t="s">
        <v>1924</v>
      </c>
      <c r="N492" s="36" t="s">
        <v>2060</v>
      </c>
      <c r="O492" s="32" t="s">
        <v>2002</v>
      </c>
    </row>
    <row r="493" spans="1:15" s="1" customFormat="1" ht="16.5" customHeight="1" x14ac:dyDescent="0.3">
      <c r="A493" s="568"/>
      <c r="B493" s="561"/>
      <c r="C493" s="563"/>
      <c r="D493" s="564"/>
      <c r="E493" s="592"/>
      <c r="F493" s="564"/>
      <c r="G493" s="592"/>
      <c r="H493" s="564"/>
      <c r="I493" s="43" t="s">
        <v>1520</v>
      </c>
      <c r="J493" s="44" t="s">
        <v>310</v>
      </c>
      <c r="K493" s="44"/>
      <c r="L493" s="31" t="s">
        <v>1153</v>
      </c>
      <c r="M493" s="36" t="s">
        <v>1924</v>
      </c>
      <c r="N493" s="36" t="s">
        <v>2060</v>
      </c>
      <c r="O493" s="32" t="s">
        <v>2002</v>
      </c>
    </row>
    <row r="494" spans="1:15" s="1" customFormat="1" ht="16.5" customHeight="1" x14ac:dyDescent="0.3">
      <c r="A494" s="568"/>
      <c r="B494" s="561"/>
      <c r="C494" s="563"/>
      <c r="D494" s="564"/>
      <c r="E494" s="592"/>
      <c r="F494" s="564"/>
      <c r="G494" s="592"/>
      <c r="H494" s="564"/>
      <c r="I494" s="43" t="s">
        <v>1521</v>
      </c>
      <c r="J494" s="44" t="s">
        <v>311</v>
      </c>
      <c r="K494" s="44"/>
      <c r="L494" s="31" t="s">
        <v>1153</v>
      </c>
      <c r="M494" s="36" t="s">
        <v>1924</v>
      </c>
      <c r="N494" s="36" t="s">
        <v>2060</v>
      </c>
      <c r="O494" s="32" t="s">
        <v>2002</v>
      </c>
    </row>
    <row r="495" spans="1:15" s="1" customFormat="1" ht="16.5" customHeight="1" x14ac:dyDescent="0.3">
      <c r="A495" s="568"/>
      <c r="B495" s="561"/>
      <c r="C495" s="563"/>
      <c r="D495" s="564"/>
      <c r="E495" s="592"/>
      <c r="F495" s="564"/>
      <c r="G495" s="592"/>
      <c r="H495" s="564"/>
      <c r="I495" s="43" t="s">
        <v>1522</v>
      </c>
      <c r="J495" s="50" t="s">
        <v>1939</v>
      </c>
      <c r="K495" s="44"/>
      <c r="L495" s="31" t="s">
        <v>1153</v>
      </c>
      <c r="M495" s="36" t="s">
        <v>1924</v>
      </c>
      <c r="N495" s="36" t="s">
        <v>2060</v>
      </c>
      <c r="O495" s="32" t="s">
        <v>2002</v>
      </c>
    </row>
    <row r="496" spans="1:15" s="1" customFormat="1" ht="16.5" customHeight="1" x14ac:dyDescent="0.3">
      <c r="A496" s="568"/>
      <c r="B496" s="561"/>
      <c r="C496" s="563"/>
      <c r="D496" s="564"/>
      <c r="E496" s="592"/>
      <c r="F496" s="564"/>
      <c r="G496" s="592" t="s">
        <v>1042</v>
      </c>
      <c r="H496" s="564" t="s">
        <v>364</v>
      </c>
      <c r="I496" s="43" t="s">
        <v>1559</v>
      </c>
      <c r="J496" s="44" t="s">
        <v>364</v>
      </c>
      <c r="K496" s="44" t="s">
        <v>365</v>
      </c>
      <c r="L496" s="31" t="s">
        <v>1153</v>
      </c>
      <c r="M496" s="36" t="s">
        <v>1924</v>
      </c>
      <c r="N496" s="36" t="s">
        <v>2060</v>
      </c>
      <c r="O496" s="32" t="s">
        <v>2002</v>
      </c>
    </row>
    <row r="497" spans="1:15" s="1" customFormat="1" ht="16.5" customHeight="1" x14ac:dyDescent="0.3">
      <c r="A497" s="568"/>
      <c r="B497" s="561"/>
      <c r="C497" s="563"/>
      <c r="D497" s="564"/>
      <c r="E497" s="592"/>
      <c r="F497" s="564"/>
      <c r="G497" s="592"/>
      <c r="H497" s="564"/>
      <c r="I497" s="43" t="s">
        <v>1559</v>
      </c>
      <c r="J497" s="44" t="s">
        <v>1560</v>
      </c>
      <c r="K497" s="44" t="s">
        <v>366</v>
      </c>
      <c r="L497" s="31" t="s">
        <v>1153</v>
      </c>
      <c r="M497" s="36" t="s">
        <v>1924</v>
      </c>
      <c r="N497" s="36" t="s">
        <v>2060</v>
      </c>
      <c r="O497" s="32" t="s">
        <v>2002</v>
      </c>
    </row>
    <row r="498" spans="1:15" s="1" customFormat="1" ht="16.5" customHeight="1" x14ac:dyDescent="0.3">
      <c r="A498" s="568"/>
      <c r="B498" s="561"/>
      <c r="C498" s="563"/>
      <c r="D498" s="564"/>
      <c r="E498" s="592"/>
      <c r="F498" s="564"/>
      <c r="G498" s="592"/>
      <c r="H498" s="564"/>
      <c r="I498" s="25" t="s">
        <v>1559</v>
      </c>
      <c r="J498" s="26" t="s">
        <v>364</v>
      </c>
      <c r="K498" s="26" t="s">
        <v>478</v>
      </c>
      <c r="L498" s="31" t="s">
        <v>1153</v>
      </c>
      <c r="M498" s="36" t="s">
        <v>1924</v>
      </c>
      <c r="N498" s="36" t="s">
        <v>2060</v>
      </c>
      <c r="O498" s="32" t="s">
        <v>2002</v>
      </c>
    </row>
    <row r="499" spans="1:15" s="1" customFormat="1" ht="16.5" customHeight="1" x14ac:dyDescent="0.3">
      <c r="A499" s="568"/>
      <c r="B499" s="561"/>
      <c r="C499" s="563"/>
      <c r="D499" s="564"/>
      <c r="E499" s="592"/>
      <c r="F499" s="564"/>
      <c r="G499" s="592"/>
      <c r="H499" s="564"/>
      <c r="I499" s="25" t="s">
        <v>1559</v>
      </c>
      <c r="J499" s="26" t="s">
        <v>1560</v>
      </c>
      <c r="K499" s="26" t="s">
        <v>480</v>
      </c>
      <c r="L499" s="31" t="s">
        <v>1153</v>
      </c>
      <c r="M499" s="36" t="s">
        <v>1924</v>
      </c>
      <c r="N499" s="36" t="s">
        <v>2060</v>
      </c>
      <c r="O499" s="32" t="s">
        <v>2002</v>
      </c>
    </row>
    <row r="500" spans="1:15" s="1" customFormat="1" ht="16.5" customHeight="1" x14ac:dyDescent="0.3">
      <c r="A500" s="568"/>
      <c r="B500" s="561"/>
      <c r="C500" s="563"/>
      <c r="D500" s="564"/>
      <c r="E500" s="592"/>
      <c r="F500" s="564"/>
      <c r="G500" s="592"/>
      <c r="H500" s="564"/>
      <c r="I500" s="25" t="s">
        <v>1559</v>
      </c>
      <c r="J500" s="26" t="s">
        <v>1560</v>
      </c>
      <c r="K500" s="26" t="s">
        <v>484</v>
      </c>
      <c r="L500" s="31" t="s">
        <v>1153</v>
      </c>
      <c r="M500" s="36" t="s">
        <v>1924</v>
      </c>
      <c r="N500" s="36" t="s">
        <v>2060</v>
      </c>
      <c r="O500" s="32" t="s">
        <v>2002</v>
      </c>
    </row>
    <row r="501" spans="1:15" s="1" customFormat="1" ht="16.5" customHeight="1" x14ac:dyDescent="0.3">
      <c r="A501" s="568"/>
      <c r="B501" s="561"/>
      <c r="C501" s="563"/>
      <c r="D501" s="564"/>
      <c r="E501" s="592"/>
      <c r="F501" s="564"/>
      <c r="G501" s="592" t="s">
        <v>1043</v>
      </c>
      <c r="H501" s="564" t="s">
        <v>1044</v>
      </c>
      <c r="I501" s="43" t="s">
        <v>1523</v>
      </c>
      <c r="J501" s="44" t="s">
        <v>312</v>
      </c>
      <c r="K501" s="44"/>
      <c r="L501" s="31" t="s">
        <v>1153</v>
      </c>
      <c r="M501" s="36" t="s">
        <v>1924</v>
      </c>
      <c r="N501" s="36" t="s">
        <v>2060</v>
      </c>
      <c r="O501" s="32" t="s">
        <v>2002</v>
      </c>
    </row>
    <row r="502" spans="1:15" s="1" customFormat="1" ht="16.5" customHeight="1" x14ac:dyDescent="0.3">
      <c r="A502" s="568"/>
      <c r="B502" s="561"/>
      <c r="C502" s="563"/>
      <c r="D502" s="564"/>
      <c r="E502" s="592"/>
      <c r="F502" s="564"/>
      <c r="G502" s="592"/>
      <c r="H502" s="564"/>
      <c r="I502" s="43" t="s">
        <v>1524</v>
      </c>
      <c r="J502" s="44" t="s">
        <v>313</v>
      </c>
      <c r="K502" s="44" t="s">
        <v>21</v>
      </c>
      <c r="L502" s="31" t="s">
        <v>1153</v>
      </c>
      <c r="M502" s="36" t="s">
        <v>1924</v>
      </c>
      <c r="N502" s="36" t="s">
        <v>2060</v>
      </c>
      <c r="O502" s="32" t="s">
        <v>2002</v>
      </c>
    </row>
    <row r="503" spans="1:15" s="1" customFormat="1" ht="16.5" customHeight="1" x14ac:dyDescent="0.3">
      <c r="A503" s="568"/>
      <c r="B503" s="561"/>
      <c r="C503" s="563"/>
      <c r="D503" s="564"/>
      <c r="E503" s="592"/>
      <c r="F503" s="564"/>
      <c r="G503" s="592"/>
      <c r="H503" s="564"/>
      <c r="I503" s="28" t="s">
        <v>1651</v>
      </c>
      <c r="J503" s="44" t="s">
        <v>314</v>
      </c>
      <c r="K503" s="44"/>
      <c r="L503" s="31" t="s">
        <v>1153</v>
      </c>
      <c r="M503" s="36" t="s">
        <v>1924</v>
      </c>
      <c r="N503" s="36" t="s">
        <v>2060</v>
      </c>
      <c r="O503" s="32" t="s">
        <v>2002</v>
      </c>
    </row>
    <row r="504" spans="1:15" s="1" customFormat="1" ht="16.5" customHeight="1" x14ac:dyDescent="0.3">
      <c r="A504" s="568"/>
      <c r="B504" s="561"/>
      <c r="C504" s="563"/>
      <c r="D504" s="564"/>
      <c r="E504" s="592"/>
      <c r="F504" s="564"/>
      <c r="G504" s="592"/>
      <c r="H504" s="564"/>
      <c r="I504" s="43" t="s">
        <v>1525</v>
      </c>
      <c r="J504" s="44" t="s">
        <v>315</v>
      </c>
      <c r="K504" s="44" t="s">
        <v>21</v>
      </c>
      <c r="L504" s="31" t="s">
        <v>1153</v>
      </c>
      <c r="M504" s="36" t="s">
        <v>1924</v>
      </c>
      <c r="N504" s="36" t="s">
        <v>2060</v>
      </c>
      <c r="O504" s="32" t="s">
        <v>2002</v>
      </c>
    </row>
    <row r="505" spans="1:15" s="1" customFormat="1" ht="16.5" customHeight="1" x14ac:dyDescent="0.3">
      <c r="A505" s="568"/>
      <c r="B505" s="561"/>
      <c r="C505" s="563"/>
      <c r="D505" s="564"/>
      <c r="E505" s="592"/>
      <c r="F505" s="564"/>
      <c r="G505" s="592"/>
      <c r="H505" s="564"/>
      <c r="I505" s="43" t="s">
        <v>1534</v>
      </c>
      <c r="J505" s="44" t="s">
        <v>321</v>
      </c>
      <c r="K505" s="44"/>
      <c r="L505" s="31" t="s">
        <v>1153</v>
      </c>
      <c r="M505" s="36" t="s">
        <v>1924</v>
      </c>
      <c r="N505" s="36" t="s">
        <v>2060</v>
      </c>
      <c r="O505" s="32" t="s">
        <v>2002</v>
      </c>
    </row>
    <row r="506" spans="1:15" s="1" customFormat="1" ht="16.5" customHeight="1" x14ac:dyDescent="0.3">
      <c r="A506" s="568"/>
      <c r="B506" s="561"/>
      <c r="C506" s="563"/>
      <c r="D506" s="564"/>
      <c r="E506" s="592"/>
      <c r="F506" s="564"/>
      <c r="G506" s="592"/>
      <c r="H506" s="564"/>
      <c r="I506" s="43" t="s">
        <v>1526</v>
      </c>
      <c r="J506" s="50" t="s">
        <v>1836</v>
      </c>
      <c r="K506" s="50" t="s">
        <v>1838</v>
      </c>
      <c r="L506" s="31" t="s">
        <v>1153</v>
      </c>
      <c r="M506" s="36" t="s">
        <v>1924</v>
      </c>
      <c r="N506" s="36" t="s">
        <v>2060</v>
      </c>
      <c r="O506" s="32" t="s">
        <v>2002</v>
      </c>
    </row>
    <row r="507" spans="1:15" s="1" customFormat="1" ht="16.5" customHeight="1" x14ac:dyDescent="0.3">
      <c r="A507" s="568"/>
      <c r="B507" s="561"/>
      <c r="C507" s="563"/>
      <c r="D507" s="564"/>
      <c r="E507" s="592"/>
      <c r="F507" s="564"/>
      <c r="G507" s="592"/>
      <c r="H507" s="564"/>
      <c r="I507" s="43" t="s">
        <v>1526</v>
      </c>
      <c r="J507" s="50" t="s">
        <v>1837</v>
      </c>
      <c r="K507" s="44" t="s">
        <v>320</v>
      </c>
      <c r="L507" s="31" t="s">
        <v>1153</v>
      </c>
      <c r="M507" s="36" t="s">
        <v>1924</v>
      </c>
      <c r="N507" s="36" t="s">
        <v>2060</v>
      </c>
      <c r="O507" s="32" t="s">
        <v>2002</v>
      </c>
    </row>
    <row r="508" spans="1:15" s="1" customFormat="1" ht="16.5" customHeight="1" x14ac:dyDescent="0.3">
      <c r="A508" s="568"/>
      <c r="B508" s="561"/>
      <c r="C508" s="563"/>
      <c r="D508" s="564"/>
      <c r="E508" s="592" t="s">
        <v>1045</v>
      </c>
      <c r="F508" s="564" t="s">
        <v>1046</v>
      </c>
      <c r="G508" s="41" t="s">
        <v>1047</v>
      </c>
      <c r="H508" s="42" t="s">
        <v>323</v>
      </c>
      <c r="I508" s="43" t="s">
        <v>1537</v>
      </c>
      <c r="J508" s="44" t="s">
        <v>323</v>
      </c>
      <c r="K508" s="44" t="s">
        <v>21</v>
      </c>
      <c r="L508" s="31" t="s">
        <v>1153</v>
      </c>
      <c r="M508" s="36" t="s">
        <v>1924</v>
      </c>
      <c r="N508" s="36" t="s">
        <v>2061</v>
      </c>
      <c r="O508" s="32" t="s">
        <v>2003</v>
      </c>
    </row>
    <row r="509" spans="1:15" s="1" customFormat="1" ht="16.5" customHeight="1" x14ac:dyDescent="0.3">
      <c r="A509" s="568"/>
      <c r="B509" s="561"/>
      <c r="C509" s="563"/>
      <c r="D509" s="564"/>
      <c r="E509" s="592"/>
      <c r="F509" s="564"/>
      <c r="G509" s="592" t="s">
        <v>1048</v>
      </c>
      <c r="H509" s="564" t="s">
        <v>1049</v>
      </c>
      <c r="I509" s="43" t="s">
        <v>1527</v>
      </c>
      <c r="J509" s="44" t="s">
        <v>316</v>
      </c>
      <c r="K509" s="44" t="s">
        <v>21</v>
      </c>
      <c r="L509" s="31" t="s">
        <v>1153</v>
      </c>
      <c r="M509" s="36" t="s">
        <v>1924</v>
      </c>
      <c r="N509" s="36" t="s">
        <v>2061</v>
      </c>
      <c r="O509" s="32" t="s">
        <v>2003</v>
      </c>
    </row>
    <row r="510" spans="1:15" s="1" customFormat="1" ht="16.5" customHeight="1" x14ac:dyDescent="0.3">
      <c r="A510" s="568"/>
      <c r="B510" s="561"/>
      <c r="C510" s="563"/>
      <c r="D510" s="564"/>
      <c r="E510" s="592"/>
      <c r="F510" s="564"/>
      <c r="G510" s="592"/>
      <c r="H510" s="564"/>
      <c r="I510" s="43" t="s">
        <v>1528</v>
      </c>
      <c r="J510" s="44" t="s">
        <v>317</v>
      </c>
      <c r="K510" s="44" t="s">
        <v>21</v>
      </c>
      <c r="L510" s="31" t="s">
        <v>1153</v>
      </c>
      <c r="M510" s="36" t="s">
        <v>1924</v>
      </c>
      <c r="N510" s="36" t="s">
        <v>2061</v>
      </c>
      <c r="O510" s="32" t="s">
        <v>2003</v>
      </c>
    </row>
    <row r="511" spans="1:15" s="1" customFormat="1" ht="16.5" customHeight="1" x14ac:dyDescent="0.3">
      <c r="A511" s="568"/>
      <c r="B511" s="561"/>
      <c r="C511" s="563"/>
      <c r="D511" s="564"/>
      <c r="E511" s="592"/>
      <c r="F511" s="564"/>
      <c r="G511" s="592"/>
      <c r="H511" s="564"/>
      <c r="I511" s="43" t="s">
        <v>1529</v>
      </c>
      <c r="J511" s="44" t="s">
        <v>318</v>
      </c>
      <c r="K511" s="44"/>
      <c r="L511" s="31" t="s">
        <v>1153</v>
      </c>
      <c r="M511" s="36" t="s">
        <v>1924</v>
      </c>
      <c r="N511" s="36" t="s">
        <v>2061</v>
      </c>
      <c r="O511" s="32" t="s">
        <v>2003</v>
      </c>
    </row>
    <row r="512" spans="1:15" s="1" customFormat="1" ht="16.5" customHeight="1" x14ac:dyDescent="0.3">
      <c r="A512" s="568"/>
      <c r="B512" s="561"/>
      <c r="C512" s="563"/>
      <c r="D512" s="564"/>
      <c r="E512" s="592"/>
      <c r="F512" s="564"/>
      <c r="G512" s="592"/>
      <c r="H512" s="564"/>
      <c r="I512" s="43" t="s">
        <v>1536</v>
      </c>
      <c r="J512" s="44" t="s">
        <v>322</v>
      </c>
      <c r="K512" s="44" t="s">
        <v>21</v>
      </c>
      <c r="L512" s="31" t="s">
        <v>1153</v>
      </c>
      <c r="M512" s="36" t="s">
        <v>1924</v>
      </c>
      <c r="N512" s="36" t="s">
        <v>2061</v>
      </c>
      <c r="O512" s="32" t="s">
        <v>2003</v>
      </c>
    </row>
    <row r="513" spans="1:15" s="1" customFormat="1" ht="16.5" customHeight="1" x14ac:dyDescent="0.3">
      <c r="A513" s="568"/>
      <c r="B513" s="561"/>
      <c r="C513" s="563"/>
      <c r="D513" s="564"/>
      <c r="E513" s="592"/>
      <c r="F513" s="564"/>
      <c r="G513" s="41" t="s">
        <v>1050</v>
      </c>
      <c r="H513" s="42" t="s">
        <v>1051</v>
      </c>
      <c r="I513" s="43" t="s">
        <v>1538</v>
      </c>
      <c r="J513" s="50" t="s">
        <v>1834</v>
      </c>
      <c r="K513" s="44"/>
      <c r="L513" s="31" t="s">
        <v>1153</v>
      </c>
      <c r="M513" s="36" t="s">
        <v>1924</v>
      </c>
      <c r="N513" s="36" t="s">
        <v>2061</v>
      </c>
      <c r="O513" s="32" t="s">
        <v>2003</v>
      </c>
    </row>
    <row r="514" spans="1:15" s="1" customFormat="1" ht="16.5" customHeight="1" x14ac:dyDescent="0.3">
      <c r="A514" s="568"/>
      <c r="B514" s="561"/>
      <c r="C514" s="563"/>
      <c r="D514" s="564"/>
      <c r="E514" s="592"/>
      <c r="F514" s="564"/>
      <c r="G514" s="592" t="s">
        <v>1052</v>
      </c>
      <c r="H514" s="564" t="s">
        <v>1053</v>
      </c>
      <c r="I514" s="43" t="s">
        <v>1539</v>
      </c>
      <c r="J514" s="50" t="s">
        <v>1835</v>
      </c>
      <c r="K514" s="44"/>
      <c r="L514" s="31" t="s">
        <v>1153</v>
      </c>
      <c r="M514" s="36" t="s">
        <v>1924</v>
      </c>
      <c r="N514" s="36" t="s">
        <v>2061</v>
      </c>
      <c r="O514" s="32" t="s">
        <v>2003</v>
      </c>
    </row>
    <row r="515" spans="1:15" s="1" customFormat="1" ht="16.5" customHeight="1" x14ac:dyDescent="0.3">
      <c r="A515" s="568"/>
      <c r="B515" s="561"/>
      <c r="C515" s="563"/>
      <c r="D515" s="564"/>
      <c r="E515" s="592"/>
      <c r="F515" s="564"/>
      <c r="G515" s="592"/>
      <c r="H515" s="564"/>
      <c r="I515" s="43" t="s">
        <v>1540</v>
      </c>
      <c r="J515" s="44" t="s">
        <v>324</v>
      </c>
      <c r="K515" s="44"/>
      <c r="L515" s="31" t="s">
        <v>1153</v>
      </c>
      <c r="M515" s="36" t="s">
        <v>1924</v>
      </c>
      <c r="N515" s="36" t="s">
        <v>2061</v>
      </c>
      <c r="O515" s="32" t="s">
        <v>2003</v>
      </c>
    </row>
    <row r="516" spans="1:15" s="1" customFormat="1" ht="16.5" customHeight="1" x14ac:dyDescent="0.3">
      <c r="A516" s="568"/>
      <c r="B516" s="561"/>
      <c r="C516" s="563"/>
      <c r="D516" s="564"/>
      <c r="E516" s="592"/>
      <c r="F516" s="564"/>
      <c r="G516" s="592" t="s">
        <v>1054</v>
      </c>
      <c r="H516" s="564" t="s">
        <v>301</v>
      </c>
      <c r="I516" s="25" t="s">
        <v>1512</v>
      </c>
      <c r="J516" s="27" t="s">
        <v>1833</v>
      </c>
      <c r="K516" s="26" t="s">
        <v>325</v>
      </c>
      <c r="L516" s="31" t="s">
        <v>1153</v>
      </c>
      <c r="M516" s="36" t="s">
        <v>1924</v>
      </c>
      <c r="N516" s="36" t="s">
        <v>2061</v>
      </c>
      <c r="O516" s="32" t="s">
        <v>2003</v>
      </c>
    </row>
    <row r="517" spans="1:15" s="1" customFormat="1" ht="16.5" customHeight="1" x14ac:dyDescent="0.3">
      <c r="A517" s="568"/>
      <c r="B517" s="561"/>
      <c r="C517" s="563"/>
      <c r="D517" s="564"/>
      <c r="E517" s="592"/>
      <c r="F517" s="564"/>
      <c r="G517" s="592"/>
      <c r="H517" s="564"/>
      <c r="I517" s="25" t="s">
        <v>1512</v>
      </c>
      <c r="J517" s="27" t="s">
        <v>1833</v>
      </c>
      <c r="K517" s="26" t="s">
        <v>302</v>
      </c>
      <c r="L517" s="31" t="s">
        <v>1153</v>
      </c>
      <c r="M517" s="36" t="s">
        <v>1924</v>
      </c>
      <c r="N517" s="36" t="s">
        <v>2061</v>
      </c>
      <c r="O517" s="32" t="s">
        <v>2003</v>
      </c>
    </row>
    <row r="518" spans="1:15" s="1" customFormat="1" ht="16.5" customHeight="1" x14ac:dyDescent="0.3">
      <c r="A518" s="568"/>
      <c r="B518" s="561"/>
      <c r="C518" s="563"/>
      <c r="D518" s="564"/>
      <c r="E518" s="592"/>
      <c r="F518" s="564"/>
      <c r="G518" s="592" t="s">
        <v>1055</v>
      </c>
      <c r="H518" s="564" t="s">
        <v>1056</v>
      </c>
      <c r="I518" s="43" t="s">
        <v>1542</v>
      </c>
      <c r="J518" s="44" t="s">
        <v>328</v>
      </c>
      <c r="K518" s="44"/>
      <c r="L518" s="31" t="s">
        <v>1153</v>
      </c>
      <c r="M518" s="36" t="s">
        <v>1924</v>
      </c>
      <c r="N518" s="36" t="s">
        <v>2061</v>
      </c>
      <c r="O518" s="32" t="s">
        <v>2003</v>
      </c>
    </row>
    <row r="519" spans="1:15" s="1" customFormat="1" ht="16.5" customHeight="1" x14ac:dyDescent="0.3">
      <c r="A519" s="568"/>
      <c r="B519" s="561"/>
      <c r="C519" s="563"/>
      <c r="D519" s="564"/>
      <c r="E519" s="592"/>
      <c r="F519" s="564"/>
      <c r="G519" s="592"/>
      <c r="H519" s="564"/>
      <c r="I519" s="43" t="s">
        <v>1541</v>
      </c>
      <c r="J519" s="44" t="s">
        <v>326</v>
      </c>
      <c r="K519" s="44" t="s">
        <v>327</v>
      </c>
      <c r="L519" s="31" t="s">
        <v>1153</v>
      </c>
      <c r="M519" s="36" t="s">
        <v>1924</v>
      </c>
      <c r="N519" s="36" t="s">
        <v>2061</v>
      </c>
      <c r="O519" s="32" t="s">
        <v>2003</v>
      </c>
    </row>
    <row r="520" spans="1:15" s="1" customFormat="1" ht="27" x14ac:dyDescent="0.3">
      <c r="A520" s="568"/>
      <c r="B520" s="561"/>
      <c r="C520" s="563"/>
      <c r="D520" s="564"/>
      <c r="E520" s="592"/>
      <c r="F520" s="564"/>
      <c r="G520" s="592"/>
      <c r="H520" s="564"/>
      <c r="I520" s="43" t="s">
        <v>1541</v>
      </c>
      <c r="J520" s="44" t="s">
        <v>326</v>
      </c>
      <c r="K520" s="44" t="s">
        <v>329</v>
      </c>
      <c r="L520" s="31" t="s">
        <v>1153</v>
      </c>
      <c r="M520" s="36" t="s">
        <v>1924</v>
      </c>
      <c r="N520" s="36" t="s">
        <v>2061</v>
      </c>
      <c r="O520" s="32" t="s">
        <v>2003</v>
      </c>
    </row>
    <row r="521" spans="1:15" s="1" customFormat="1" ht="27" x14ac:dyDescent="0.3">
      <c r="A521" s="568"/>
      <c r="B521" s="561"/>
      <c r="C521" s="563"/>
      <c r="D521" s="564"/>
      <c r="E521" s="592"/>
      <c r="F521" s="564"/>
      <c r="G521" s="606" t="s">
        <v>1057</v>
      </c>
      <c r="H521" s="564" t="s">
        <v>1058</v>
      </c>
      <c r="I521" s="43" t="s">
        <v>1543</v>
      </c>
      <c r="J521" s="44" t="s">
        <v>330</v>
      </c>
      <c r="K521" s="44" t="s">
        <v>331</v>
      </c>
      <c r="L521" s="31" t="s">
        <v>1153</v>
      </c>
      <c r="M521" s="36" t="s">
        <v>1924</v>
      </c>
      <c r="N521" s="36" t="s">
        <v>2061</v>
      </c>
      <c r="O521" s="32" t="s">
        <v>2003</v>
      </c>
    </row>
    <row r="522" spans="1:15" s="1" customFormat="1" ht="16.5" customHeight="1" x14ac:dyDescent="0.3">
      <c r="A522" s="568"/>
      <c r="B522" s="561"/>
      <c r="C522" s="563"/>
      <c r="D522" s="564"/>
      <c r="E522" s="592"/>
      <c r="F522" s="564"/>
      <c r="G522" s="606"/>
      <c r="H522" s="564"/>
      <c r="I522" s="43" t="s">
        <v>1544</v>
      </c>
      <c r="J522" s="50" t="s">
        <v>1832</v>
      </c>
      <c r="K522" s="44" t="s">
        <v>332</v>
      </c>
      <c r="L522" s="31" t="s">
        <v>1153</v>
      </c>
      <c r="M522" s="36" t="s">
        <v>1924</v>
      </c>
      <c r="N522" s="36" t="s">
        <v>2061</v>
      </c>
      <c r="O522" s="32" t="s">
        <v>2003</v>
      </c>
    </row>
    <row r="523" spans="1:15" s="1" customFormat="1" ht="16.5" customHeight="1" x14ac:dyDescent="0.3">
      <c r="A523" s="568"/>
      <c r="B523" s="561"/>
      <c r="C523" s="563"/>
      <c r="D523" s="564"/>
      <c r="E523" s="592"/>
      <c r="F523" s="564"/>
      <c r="G523" s="41" t="s">
        <v>1059</v>
      </c>
      <c r="H523" s="42" t="s">
        <v>1938</v>
      </c>
      <c r="I523" s="43" t="s">
        <v>1547</v>
      </c>
      <c r="J523" s="44" t="s">
        <v>337</v>
      </c>
      <c r="K523" s="44"/>
      <c r="L523" s="31" t="s">
        <v>1153</v>
      </c>
      <c r="M523" s="36" t="s">
        <v>1924</v>
      </c>
      <c r="N523" s="36" t="s">
        <v>2061</v>
      </c>
      <c r="O523" s="32" t="s">
        <v>2003</v>
      </c>
    </row>
    <row r="524" spans="1:15" s="1" customFormat="1" ht="16.5" customHeight="1" x14ac:dyDescent="0.3">
      <c r="A524" s="568"/>
      <c r="B524" s="561"/>
      <c r="C524" s="563"/>
      <c r="D524" s="564"/>
      <c r="E524" s="592"/>
      <c r="F524" s="564"/>
      <c r="G524" s="592" t="s">
        <v>1060</v>
      </c>
      <c r="H524" s="564" t="s">
        <v>1061</v>
      </c>
      <c r="I524" s="43" t="s">
        <v>1530</v>
      </c>
      <c r="J524" s="44" t="s">
        <v>333</v>
      </c>
      <c r="K524" s="44" t="s">
        <v>21</v>
      </c>
      <c r="L524" s="31" t="s">
        <v>1153</v>
      </c>
      <c r="M524" s="36" t="s">
        <v>1924</v>
      </c>
      <c r="N524" s="36" t="s">
        <v>2061</v>
      </c>
      <c r="O524" s="32" t="s">
        <v>2003</v>
      </c>
    </row>
    <row r="525" spans="1:15" s="1" customFormat="1" ht="16.5" customHeight="1" x14ac:dyDescent="0.3">
      <c r="A525" s="568"/>
      <c r="B525" s="561"/>
      <c r="C525" s="563"/>
      <c r="D525" s="564"/>
      <c r="E525" s="592"/>
      <c r="F525" s="564"/>
      <c r="G525" s="592"/>
      <c r="H525" s="564"/>
      <c r="I525" s="43" t="s">
        <v>1533</v>
      </c>
      <c r="J525" s="44" t="s">
        <v>334</v>
      </c>
      <c r="K525" s="44"/>
      <c r="L525" s="31" t="s">
        <v>1153</v>
      </c>
      <c r="M525" s="36" t="s">
        <v>1924</v>
      </c>
      <c r="N525" s="36" t="s">
        <v>2061</v>
      </c>
      <c r="O525" s="32" t="s">
        <v>2003</v>
      </c>
    </row>
    <row r="526" spans="1:15" s="1" customFormat="1" ht="16.5" customHeight="1" x14ac:dyDescent="0.3">
      <c r="A526" s="568"/>
      <c r="B526" s="561"/>
      <c r="C526" s="563"/>
      <c r="D526" s="564"/>
      <c r="E526" s="592"/>
      <c r="F526" s="564"/>
      <c r="G526" s="592"/>
      <c r="H526" s="564"/>
      <c r="I526" s="43" t="s">
        <v>1545</v>
      </c>
      <c r="J526" s="44" t="s">
        <v>335</v>
      </c>
      <c r="K526" s="44"/>
      <c r="L526" s="31" t="s">
        <v>1153</v>
      </c>
      <c r="M526" s="36" t="s">
        <v>1924</v>
      </c>
      <c r="N526" s="36" t="s">
        <v>2061</v>
      </c>
      <c r="O526" s="32" t="s">
        <v>2003</v>
      </c>
    </row>
    <row r="527" spans="1:15" s="1" customFormat="1" ht="16.5" customHeight="1" x14ac:dyDescent="0.3">
      <c r="A527" s="568"/>
      <c r="B527" s="561"/>
      <c r="C527" s="563"/>
      <c r="D527" s="564"/>
      <c r="E527" s="592"/>
      <c r="F527" s="564"/>
      <c r="G527" s="592"/>
      <c r="H527" s="564"/>
      <c r="I527" s="43" t="s">
        <v>1546</v>
      </c>
      <c r="J527" s="44" t="s">
        <v>336</v>
      </c>
      <c r="K527" s="44"/>
      <c r="L527" s="31" t="s">
        <v>1153</v>
      </c>
      <c r="M527" s="36" t="s">
        <v>1924</v>
      </c>
      <c r="N527" s="36" t="s">
        <v>2061</v>
      </c>
      <c r="O527" s="32" t="s">
        <v>2003</v>
      </c>
    </row>
    <row r="528" spans="1:15" s="1" customFormat="1" ht="27" x14ac:dyDescent="0.3">
      <c r="A528" s="568"/>
      <c r="B528" s="561"/>
      <c r="C528" s="563"/>
      <c r="D528" s="564"/>
      <c r="E528" s="592"/>
      <c r="F528" s="564"/>
      <c r="G528" s="592"/>
      <c r="H528" s="564"/>
      <c r="I528" s="43" t="s">
        <v>1535</v>
      </c>
      <c r="J528" s="50" t="s">
        <v>1831</v>
      </c>
      <c r="K528" s="50" t="s">
        <v>338</v>
      </c>
      <c r="L528" s="31" t="s">
        <v>1153</v>
      </c>
      <c r="M528" s="36" t="s">
        <v>1924</v>
      </c>
      <c r="N528" s="36" t="s">
        <v>2061</v>
      </c>
      <c r="O528" s="32" t="s">
        <v>2003</v>
      </c>
    </row>
    <row r="529" spans="1:15" s="1" customFormat="1" ht="13.5" customHeight="1" x14ac:dyDescent="0.3">
      <c r="A529" s="568"/>
      <c r="B529" s="561"/>
      <c r="C529" s="573" t="s">
        <v>1062</v>
      </c>
      <c r="D529" s="564" t="s">
        <v>1925</v>
      </c>
      <c r="E529" s="606" t="s">
        <v>1063</v>
      </c>
      <c r="F529" s="564" t="s">
        <v>1064</v>
      </c>
      <c r="G529" s="46" t="s">
        <v>1065</v>
      </c>
      <c r="H529" s="42" t="s">
        <v>1937</v>
      </c>
      <c r="I529" s="25" t="s">
        <v>1611</v>
      </c>
      <c r="J529" s="44" t="s">
        <v>451</v>
      </c>
      <c r="K529" s="44"/>
      <c r="L529" s="31" t="s">
        <v>1153</v>
      </c>
      <c r="M529" s="38" t="s">
        <v>1926</v>
      </c>
      <c r="N529" s="38" t="s">
        <v>2062</v>
      </c>
      <c r="O529" s="67" t="s">
        <v>2009</v>
      </c>
    </row>
    <row r="530" spans="1:15" s="1" customFormat="1" ht="16.5" customHeight="1" x14ac:dyDescent="0.3">
      <c r="A530" s="568"/>
      <c r="B530" s="561"/>
      <c r="C530" s="573"/>
      <c r="D530" s="564"/>
      <c r="E530" s="606"/>
      <c r="F530" s="564"/>
      <c r="G530" s="606" t="s">
        <v>1066</v>
      </c>
      <c r="H530" s="564" t="s">
        <v>1067</v>
      </c>
      <c r="I530" s="25" t="s">
        <v>1612</v>
      </c>
      <c r="J530" s="50" t="s">
        <v>1936</v>
      </c>
      <c r="K530" s="44"/>
      <c r="L530" s="31" t="s">
        <v>1153</v>
      </c>
      <c r="M530" s="38" t="s">
        <v>1926</v>
      </c>
      <c r="N530" s="38" t="s">
        <v>2062</v>
      </c>
      <c r="O530" s="67" t="s">
        <v>2009</v>
      </c>
    </row>
    <row r="531" spans="1:15" s="1" customFormat="1" ht="16.5" customHeight="1" x14ac:dyDescent="0.3">
      <c r="A531" s="568"/>
      <c r="B531" s="561"/>
      <c r="C531" s="573"/>
      <c r="D531" s="564"/>
      <c r="E531" s="606"/>
      <c r="F531" s="564"/>
      <c r="G531" s="606"/>
      <c r="H531" s="564"/>
      <c r="I531" s="25" t="s">
        <v>1613</v>
      </c>
      <c r="J531" s="50" t="s">
        <v>1935</v>
      </c>
      <c r="K531" s="44" t="s">
        <v>21</v>
      </c>
      <c r="L531" s="31" t="s">
        <v>1153</v>
      </c>
      <c r="M531" s="38" t="s">
        <v>1926</v>
      </c>
      <c r="N531" s="38" t="s">
        <v>2062</v>
      </c>
      <c r="O531" s="67" t="s">
        <v>2009</v>
      </c>
    </row>
    <row r="532" spans="1:15" s="1" customFormat="1" ht="16.5" customHeight="1" x14ac:dyDescent="0.3">
      <c r="A532" s="568"/>
      <c r="B532" s="561"/>
      <c r="C532" s="573"/>
      <c r="D532" s="564"/>
      <c r="E532" s="606" t="s">
        <v>1068</v>
      </c>
      <c r="F532" s="564" t="s">
        <v>1069</v>
      </c>
      <c r="G532" s="606" t="s">
        <v>1070</v>
      </c>
      <c r="H532" s="564" t="s">
        <v>1069</v>
      </c>
      <c r="I532" s="25" t="s">
        <v>1614</v>
      </c>
      <c r="J532" s="44" t="s">
        <v>452</v>
      </c>
      <c r="K532" s="44"/>
      <c r="L532" s="31" t="s">
        <v>1153</v>
      </c>
      <c r="M532" s="38" t="s">
        <v>1926</v>
      </c>
      <c r="N532" s="38" t="s">
        <v>2062</v>
      </c>
      <c r="O532" s="67" t="s">
        <v>2009</v>
      </c>
    </row>
    <row r="533" spans="1:15" s="1" customFormat="1" ht="16.5" customHeight="1" x14ac:dyDescent="0.3">
      <c r="A533" s="568"/>
      <c r="B533" s="561"/>
      <c r="C533" s="573"/>
      <c r="D533" s="564"/>
      <c r="E533" s="606"/>
      <c r="F533" s="564"/>
      <c r="G533" s="606"/>
      <c r="H533" s="564"/>
      <c r="I533" s="25" t="s">
        <v>1615</v>
      </c>
      <c r="J533" s="44" t="s">
        <v>453</v>
      </c>
      <c r="K533" s="44"/>
      <c r="L533" s="31" t="s">
        <v>1153</v>
      </c>
      <c r="M533" s="38" t="s">
        <v>1926</v>
      </c>
      <c r="N533" s="38" t="s">
        <v>2062</v>
      </c>
      <c r="O533" s="67" t="s">
        <v>2009</v>
      </c>
    </row>
    <row r="534" spans="1:15" s="1" customFormat="1" ht="16.5" customHeight="1" x14ac:dyDescent="0.3">
      <c r="A534" s="568"/>
      <c r="B534" s="561"/>
      <c r="C534" s="573"/>
      <c r="D534" s="564"/>
      <c r="E534" s="606"/>
      <c r="F534" s="564"/>
      <c r="G534" s="606"/>
      <c r="H534" s="564"/>
      <c r="I534" s="25" t="s">
        <v>1616</v>
      </c>
      <c r="J534" s="44" t="s">
        <v>454</v>
      </c>
      <c r="K534" s="44"/>
      <c r="L534" s="31" t="s">
        <v>1153</v>
      </c>
      <c r="M534" s="38" t="s">
        <v>1926</v>
      </c>
      <c r="N534" s="38" t="s">
        <v>2062</v>
      </c>
      <c r="O534" s="67" t="s">
        <v>2009</v>
      </c>
    </row>
    <row r="535" spans="1:15" s="1" customFormat="1" ht="16.5" customHeight="1" x14ac:dyDescent="0.3">
      <c r="A535" s="568"/>
      <c r="B535" s="561"/>
      <c r="C535" s="573"/>
      <c r="D535" s="564"/>
      <c r="E535" s="606" t="s">
        <v>1071</v>
      </c>
      <c r="F535" s="564" t="s">
        <v>1072</v>
      </c>
      <c r="G535" s="46" t="s">
        <v>1073</v>
      </c>
      <c r="H535" s="42" t="s">
        <v>455</v>
      </c>
      <c r="I535" s="25" t="s">
        <v>1617</v>
      </c>
      <c r="J535" s="44" t="s">
        <v>455</v>
      </c>
      <c r="K535" s="44"/>
      <c r="L535" s="31" t="s">
        <v>1153</v>
      </c>
      <c r="M535" s="38" t="s">
        <v>1926</v>
      </c>
      <c r="N535" s="38" t="s">
        <v>2062</v>
      </c>
      <c r="O535" s="67" t="s">
        <v>2009</v>
      </c>
    </row>
    <row r="536" spans="1:15" s="1" customFormat="1" ht="16.5" customHeight="1" x14ac:dyDescent="0.3">
      <c r="A536" s="568"/>
      <c r="B536" s="561"/>
      <c r="C536" s="573"/>
      <c r="D536" s="564"/>
      <c r="E536" s="606"/>
      <c r="F536" s="564"/>
      <c r="G536" s="46" t="s">
        <v>1074</v>
      </c>
      <c r="H536" s="42" t="s">
        <v>456</v>
      </c>
      <c r="I536" s="25" t="s">
        <v>1618</v>
      </c>
      <c r="J536" s="44" t="s">
        <v>456</v>
      </c>
      <c r="K536" s="44"/>
      <c r="L536" s="31" t="s">
        <v>1153</v>
      </c>
      <c r="M536" s="38" t="s">
        <v>1926</v>
      </c>
      <c r="N536" s="38" t="s">
        <v>2062</v>
      </c>
      <c r="O536" s="67" t="s">
        <v>2009</v>
      </c>
    </row>
    <row r="537" spans="1:15" s="1" customFormat="1" ht="16.5" customHeight="1" x14ac:dyDescent="0.3">
      <c r="A537" s="568"/>
      <c r="B537" s="561"/>
      <c r="C537" s="573"/>
      <c r="D537" s="564"/>
      <c r="E537" s="606"/>
      <c r="F537" s="564"/>
      <c r="G537" s="606" t="s">
        <v>1075</v>
      </c>
      <c r="H537" s="564" t="s">
        <v>1076</v>
      </c>
      <c r="I537" s="25" t="s">
        <v>1619</v>
      </c>
      <c r="J537" s="44" t="s">
        <v>457</v>
      </c>
      <c r="K537" s="44" t="s">
        <v>458</v>
      </c>
      <c r="L537" s="31" t="s">
        <v>1153</v>
      </c>
      <c r="M537" s="38" t="s">
        <v>1926</v>
      </c>
      <c r="N537" s="38" t="s">
        <v>2062</v>
      </c>
      <c r="O537" s="67" t="s">
        <v>2009</v>
      </c>
    </row>
    <row r="538" spans="1:15" s="1" customFormat="1" ht="16.5" customHeight="1" x14ac:dyDescent="0.3">
      <c r="A538" s="568"/>
      <c r="B538" s="561"/>
      <c r="C538" s="573"/>
      <c r="D538" s="564"/>
      <c r="E538" s="606"/>
      <c r="F538" s="564"/>
      <c r="G538" s="606"/>
      <c r="H538" s="564"/>
      <c r="I538" s="25" t="s">
        <v>1575</v>
      </c>
      <c r="J538" s="44" t="s">
        <v>388</v>
      </c>
      <c r="K538" s="44" t="s">
        <v>389</v>
      </c>
      <c r="L538" s="31" t="s">
        <v>1153</v>
      </c>
      <c r="M538" s="38" t="s">
        <v>1926</v>
      </c>
      <c r="N538" s="38" t="s">
        <v>2062</v>
      </c>
      <c r="O538" s="67" t="s">
        <v>2009</v>
      </c>
    </row>
    <row r="539" spans="1:15" s="1" customFormat="1" ht="16.5" customHeight="1" x14ac:dyDescent="0.3">
      <c r="A539" s="568"/>
      <c r="B539" s="561"/>
      <c r="C539" s="573"/>
      <c r="D539" s="564"/>
      <c r="E539" s="606"/>
      <c r="F539" s="564"/>
      <c r="G539" s="606"/>
      <c r="H539" s="564"/>
      <c r="I539" s="25" t="s">
        <v>1575</v>
      </c>
      <c r="J539" s="44" t="s">
        <v>388</v>
      </c>
      <c r="K539" s="44" t="s">
        <v>392</v>
      </c>
      <c r="L539" s="31" t="s">
        <v>1153</v>
      </c>
      <c r="M539" s="38" t="s">
        <v>1926</v>
      </c>
      <c r="N539" s="38" t="s">
        <v>2062</v>
      </c>
      <c r="O539" s="67" t="s">
        <v>2009</v>
      </c>
    </row>
    <row r="540" spans="1:15" s="1" customFormat="1" ht="16.5" customHeight="1" x14ac:dyDescent="0.3">
      <c r="A540" s="568"/>
      <c r="B540" s="561"/>
      <c r="C540" s="573"/>
      <c r="D540" s="564"/>
      <c r="E540" s="606"/>
      <c r="F540" s="564"/>
      <c r="G540" s="606"/>
      <c r="H540" s="564"/>
      <c r="I540" s="25" t="s">
        <v>1620</v>
      </c>
      <c r="J540" s="44" t="s">
        <v>459</v>
      </c>
      <c r="K540" s="44" t="s">
        <v>460</v>
      </c>
      <c r="L540" s="31" t="s">
        <v>1153</v>
      </c>
      <c r="M540" s="38" t="s">
        <v>1926</v>
      </c>
      <c r="N540" s="38" t="s">
        <v>2062</v>
      </c>
      <c r="O540" s="67" t="s">
        <v>2009</v>
      </c>
    </row>
    <row r="541" spans="1:15" s="1" customFormat="1" ht="13.5" customHeight="1" x14ac:dyDescent="0.3">
      <c r="A541" s="568"/>
      <c r="B541" s="561"/>
      <c r="C541" s="573" t="s">
        <v>1077</v>
      </c>
      <c r="D541" s="564" t="s">
        <v>1927</v>
      </c>
      <c r="E541" s="606" t="s">
        <v>1078</v>
      </c>
      <c r="F541" s="564" t="s">
        <v>1079</v>
      </c>
      <c r="G541" s="606" t="s">
        <v>1080</v>
      </c>
      <c r="H541" s="564" t="s">
        <v>1081</v>
      </c>
      <c r="I541" s="25" t="s">
        <v>1622</v>
      </c>
      <c r="J541" s="44" t="s">
        <v>461</v>
      </c>
      <c r="K541" s="44"/>
      <c r="L541" s="31" t="s">
        <v>1153</v>
      </c>
      <c r="M541" s="36" t="s">
        <v>1928</v>
      </c>
      <c r="N541" s="36" t="s">
        <v>2063</v>
      </c>
      <c r="O541" s="32" t="s">
        <v>2010</v>
      </c>
    </row>
    <row r="542" spans="1:15" s="1" customFormat="1" ht="16.5" customHeight="1" x14ac:dyDescent="0.3">
      <c r="A542" s="568"/>
      <c r="B542" s="561"/>
      <c r="C542" s="573"/>
      <c r="D542" s="564"/>
      <c r="E542" s="606"/>
      <c r="F542" s="564"/>
      <c r="G542" s="606"/>
      <c r="H542" s="564"/>
      <c r="I542" s="25" t="s">
        <v>1624</v>
      </c>
      <c r="J542" s="44" t="s">
        <v>462</v>
      </c>
      <c r="K542" s="44"/>
      <c r="L542" s="31" t="s">
        <v>1153</v>
      </c>
      <c r="M542" s="36" t="s">
        <v>1928</v>
      </c>
      <c r="N542" s="36" t="s">
        <v>2063</v>
      </c>
      <c r="O542" s="32" t="s">
        <v>2010</v>
      </c>
    </row>
    <row r="543" spans="1:15" s="1" customFormat="1" ht="16.5" customHeight="1" x14ac:dyDescent="0.3">
      <c r="A543" s="568"/>
      <c r="B543" s="561"/>
      <c r="C543" s="573"/>
      <c r="D543" s="564"/>
      <c r="E543" s="606"/>
      <c r="F543" s="564"/>
      <c r="G543" s="606"/>
      <c r="H543" s="564"/>
      <c r="I543" s="25" t="s">
        <v>1626</v>
      </c>
      <c r="J543" s="50" t="s">
        <v>1934</v>
      </c>
      <c r="K543" s="44"/>
      <c r="L543" s="31" t="s">
        <v>1153</v>
      </c>
      <c r="M543" s="36" t="s">
        <v>1928</v>
      </c>
      <c r="N543" s="36" t="s">
        <v>2063</v>
      </c>
      <c r="O543" s="32" t="s">
        <v>2010</v>
      </c>
    </row>
    <row r="544" spans="1:15" s="1" customFormat="1" ht="16.5" customHeight="1" x14ac:dyDescent="0.3">
      <c r="A544" s="568"/>
      <c r="B544" s="561"/>
      <c r="C544" s="573"/>
      <c r="D544" s="564"/>
      <c r="E544" s="606"/>
      <c r="F544" s="564"/>
      <c r="G544" s="606"/>
      <c r="H544" s="564"/>
      <c r="I544" s="25" t="s">
        <v>1627</v>
      </c>
      <c r="J544" s="44" t="s">
        <v>463</v>
      </c>
      <c r="K544" s="44"/>
      <c r="L544" s="31" t="s">
        <v>1153</v>
      </c>
      <c r="M544" s="36" t="s">
        <v>1928</v>
      </c>
      <c r="N544" s="36" t="s">
        <v>2063</v>
      </c>
      <c r="O544" s="32" t="s">
        <v>2010</v>
      </c>
    </row>
    <row r="545" spans="1:15" s="1" customFormat="1" ht="16.5" customHeight="1" x14ac:dyDescent="0.3">
      <c r="A545" s="568"/>
      <c r="B545" s="561"/>
      <c r="C545" s="573"/>
      <c r="D545" s="564"/>
      <c r="E545" s="606"/>
      <c r="F545" s="564"/>
      <c r="G545" s="606"/>
      <c r="H545" s="564"/>
      <c r="I545" s="25" t="s">
        <v>1629</v>
      </c>
      <c r="J545" s="44" t="s">
        <v>464</v>
      </c>
      <c r="K545" s="44"/>
      <c r="L545" s="31" t="s">
        <v>1153</v>
      </c>
      <c r="M545" s="36" t="s">
        <v>1928</v>
      </c>
      <c r="N545" s="36" t="s">
        <v>2063</v>
      </c>
      <c r="O545" s="32" t="s">
        <v>2010</v>
      </c>
    </row>
    <row r="546" spans="1:15" s="1" customFormat="1" ht="16.5" customHeight="1" x14ac:dyDescent="0.3">
      <c r="A546" s="568"/>
      <c r="B546" s="561"/>
      <c r="C546" s="573"/>
      <c r="D546" s="564"/>
      <c r="E546" s="606"/>
      <c r="F546" s="564"/>
      <c r="G546" s="46" t="s">
        <v>1082</v>
      </c>
      <c r="H546" s="42" t="s">
        <v>465</v>
      </c>
      <c r="I546" s="25" t="s">
        <v>1631</v>
      </c>
      <c r="J546" s="44" t="s">
        <v>465</v>
      </c>
      <c r="K546" s="44" t="s">
        <v>21</v>
      </c>
      <c r="L546" s="31" t="s">
        <v>1153</v>
      </c>
      <c r="M546" s="36" t="s">
        <v>1928</v>
      </c>
      <c r="N546" s="36" t="s">
        <v>2063</v>
      </c>
      <c r="O546" s="32" t="s">
        <v>2010</v>
      </c>
    </row>
    <row r="547" spans="1:15" s="1" customFormat="1" ht="16.5" customHeight="1" x14ac:dyDescent="0.3">
      <c r="A547" s="568"/>
      <c r="B547" s="561"/>
      <c r="C547" s="573"/>
      <c r="D547" s="564"/>
      <c r="E547" s="606" t="s">
        <v>1083</v>
      </c>
      <c r="F547" s="564" t="s">
        <v>1084</v>
      </c>
      <c r="G547" s="606" t="s">
        <v>1085</v>
      </c>
      <c r="H547" s="564" t="s">
        <v>1084</v>
      </c>
      <c r="I547" s="25" t="s">
        <v>1562</v>
      </c>
      <c r="J547" s="44" t="s">
        <v>466</v>
      </c>
      <c r="K547" s="44"/>
      <c r="L547" s="31" t="s">
        <v>1153</v>
      </c>
      <c r="M547" s="36" t="s">
        <v>1928</v>
      </c>
      <c r="N547" s="36" t="s">
        <v>2064</v>
      </c>
      <c r="O547" s="32" t="s">
        <v>2011</v>
      </c>
    </row>
    <row r="548" spans="1:15" s="1" customFormat="1" ht="16.5" customHeight="1" x14ac:dyDescent="0.3">
      <c r="A548" s="568"/>
      <c r="B548" s="561"/>
      <c r="C548" s="573"/>
      <c r="D548" s="564"/>
      <c r="E548" s="606"/>
      <c r="F548" s="564"/>
      <c r="G548" s="606"/>
      <c r="H548" s="564"/>
      <c r="I548" s="25" t="s">
        <v>1563</v>
      </c>
      <c r="J548" s="27" t="s">
        <v>1830</v>
      </c>
      <c r="K548" s="26"/>
      <c r="L548" s="31" t="s">
        <v>1153</v>
      </c>
      <c r="M548" s="36" t="s">
        <v>1928</v>
      </c>
      <c r="N548" s="36" t="s">
        <v>2064</v>
      </c>
      <c r="O548" s="32" t="s">
        <v>2011</v>
      </c>
    </row>
    <row r="549" spans="1:15" s="1" customFormat="1" ht="16.5" customHeight="1" x14ac:dyDescent="0.3">
      <c r="A549" s="568"/>
      <c r="B549" s="561"/>
      <c r="C549" s="573"/>
      <c r="D549" s="564"/>
      <c r="E549" s="606" t="s">
        <v>1086</v>
      </c>
      <c r="F549" s="564" t="s">
        <v>1087</v>
      </c>
      <c r="G549" s="606" t="s">
        <v>1088</v>
      </c>
      <c r="H549" s="564" t="s">
        <v>340</v>
      </c>
      <c r="I549" s="25" t="s">
        <v>1549</v>
      </c>
      <c r="J549" s="44" t="s">
        <v>340</v>
      </c>
      <c r="K549" s="44" t="s">
        <v>467</v>
      </c>
      <c r="L549" s="31" t="s">
        <v>1153</v>
      </c>
      <c r="M549" s="36" t="s">
        <v>1928</v>
      </c>
      <c r="N549" s="36" t="s">
        <v>2065</v>
      </c>
      <c r="O549" s="32" t="s">
        <v>2072</v>
      </c>
    </row>
    <row r="550" spans="1:15" s="1" customFormat="1" ht="16.5" customHeight="1" x14ac:dyDescent="0.3">
      <c r="A550" s="568"/>
      <c r="B550" s="561"/>
      <c r="C550" s="573"/>
      <c r="D550" s="564"/>
      <c r="E550" s="606"/>
      <c r="F550" s="564"/>
      <c r="G550" s="606"/>
      <c r="H550" s="564"/>
      <c r="I550" s="25" t="s">
        <v>1549</v>
      </c>
      <c r="J550" s="44" t="s">
        <v>340</v>
      </c>
      <c r="K550" s="44" t="s">
        <v>341</v>
      </c>
      <c r="L550" s="31" t="s">
        <v>1153</v>
      </c>
      <c r="M550" s="36" t="s">
        <v>1928</v>
      </c>
      <c r="N550" s="36" t="s">
        <v>2065</v>
      </c>
      <c r="O550" s="32" t="s">
        <v>2072</v>
      </c>
    </row>
    <row r="551" spans="1:15" s="1" customFormat="1" ht="16.5" customHeight="1" x14ac:dyDescent="0.3">
      <c r="A551" s="568"/>
      <c r="B551" s="561"/>
      <c r="C551" s="573"/>
      <c r="D551" s="564"/>
      <c r="E551" s="606"/>
      <c r="F551" s="564"/>
      <c r="G551" s="606" t="s">
        <v>1089</v>
      </c>
      <c r="H551" s="564" t="s">
        <v>1090</v>
      </c>
      <c r="I551" s="25" t="s">
        <v>1632</v>
      </c>
      <c r="J551" s="44" t="s">
        <v>468</v>
      </c>
      <c r="K551" s="44"/>
      <c r="L551" s="31" t="s">
        <v>1153</v>
      </c>
      <c r="M551" s="36" t="s">
        <v>1928</v>
      </c>
      <c r="N551" s="36" t="s">
        <v>2065</v>
      </c>
      <c r="O551" s="32" t="s">
        <v>2072</v>
      </c>
    </row>
    <row r="552" spans="1:15" s="1" customFormat="1" ht="16.5" customHeight="1" x14ac:dyDescent="0.3">
      <c r="A552" s="568"/>
      <c r="B552" s="561"/>
      <c r="C552" s="573"/>
      <c r="D552" s="564"/>
      <c r="E552" s="606"/>
      <c r="F552" s="564"/>
      <c r="G552" s="606"/>
      <c r="H552" s="564"/>
      <c r="I552" s="25" t="s">
        <v>1633</v>
      </c>
      <c r="J552" s="44" t="s">
        <v>469</v>
      </c>
      <c r="K552" s="44"/>
      <c r="L552" s="31" t="s">
        <v>1153</v>
      </c>
      <c r="M552" s="36" t="s">
        <v>1928</v>
      </c>
      <c r="N552" s="36" t="s">
        <v>2065</v>
      </c>
      <c r="O552" s="32" t="s">
        <v>2072</v>
      </c>
    </row>
    <row r="553" spans="1:15" s="1" customFormat="1" ht="27" x14ac:dyDescent="0.3">
      <c r="A553" s="568"/>
      <c r="B553" s="561"/>
      <c r="C553" s="573"/>
      <c r="D553" s="564"/>
      <c r="E553" s="606" t="s">
        <v>1091</v>
      </c>
      <c r="F553" s="564" t="s">
        <v>582</v>
      </c>
      <c r="G553" s="46" t="s">
        <v>1092</v>
      </c>
      <c r="H553" s="42" t="s">
        <v>342</v>
      </c>
      <c r="I553" s="25" t="s">
        <v>1550</v>
      </c>
      <c r="J553" s="44" t="s">
        <v>342</v>
      </c>
      <c r="K553" s="44" t="s">
        <v>343</v>
      </c>
      <c r="L553" s="31" t="s">
        <v>1153</v>
      </c>
      <c r="M553" s="36" t="s">
        <v>1928</v>
      </c>
      <c r="N553" s="36" t="s">
        <v>2065</v>
      </c>
      <c r="O553" s="32" t="s">
        <v>2072</v>
      </c>
    </row>
    <row r="554" spans="1:15" s="1" customFormat="1" ht="16.5" customHeight="1" x14ac:dyDescent="0.3">
      <c r="A554" s="568"/>
      <c r="B554" s="561"/>
      <c r="C554" s="573"/>
      <c r="D554" s="564"/>
      <c r="E554" s="606"/>
      <c r="F554" s="564"/>
      <c r="G554" s="46" t="s">
        <v>1093</v>
      </c>
      <c r="H554" s="42" t="s">
        <v>1933</v>
      </c>
      <c r="I554" s="25" t="s">
        <v>1634</v>
      </c>
      <c r="J554" s="44" t="s">
        <v>470</v>
      </c>
      <c r="K554" s="44"/>
      <c r="L554" s="31" t="s">
        <v>1153</v>
      </c>
      <c r="M554" s="36" t="s">
        <v>1928</v>
      </c>
      <c r="N554" s="36" t="s">
        <v>2066</v>
      </c>
      <c r="O554" s="32" t="s">
        <v>2072</v>
      </c>
    </row>
    <row r="555" spans="1:15" s="1" customFormat="1" ht="16.5" customHeight="1" x14ac:dyDescent="0.3">
      <c r="A555" s="568"/>
      <c r="B555" s="561"/>
      <c r="C555" s="573"/>
      <c r="D555" s="564"/>
      <c r="E555" s="606"/>
      <c r="F555" s="564"/>
      <c r="G555" s="606" t="s">
        <v>1094</v>
      </c>
      <c r="H555" s="564" t="s">
        <v>1095</v>
      </c>
      <c r="I555" s="25" t="s">
        <v>1576</v>
      </c>
      <c r="J555" s="44" t="s">
        <v>471</v>
      </c>
      <c r="K555" s="44" t="s">
        <v>21</v>
      </c>
      <c r="L555" s="31" t="s">
        <v>1153</v>
      </c>
      <c r="M555" s="36" t="s">
        <v>1928</v>
      </c>
      <c r="N555" s="36" t="s">
        <v>2066</v>
      </c>
      <c r="O555" s="32" t="s">
        <v>2072</v>
      </c>
    </row>
    <row r="556" spans="1:15" s="1" customFormat="1" ht="16.5" customHeight="1" x14ac:dyDescent="0.3">
      <c r="A556" s="568"/>
      <c r="B556" s="561"/>
      <c r="C556" s="573"/>
      <c r="D556" s="564"/>
      <c r="E556" s="606"/>
      <c r="F556" s="564"/>
      <c r="G556" s="606"/>
      <c r="H556" s="564"/>
      <c r="I556" s="25" t="s">
        <v>1582</v>
      </c>
      <c r="J556" s="44" t="s">
        <v>472</v>
      </c>
      <c r="K556" s="44" t="s">
        <v>21</v>
      </c>
      <c r="L556" s="31" t="s">
        <v>1153</v>
      </c>
      <c r="M556" s="36" t="s">
        <v>1928</v>
      </c>
      <c r="N556" s="36" t="s">
        <v>2066</v>
      </c>
      <c r="O556" s="32" t="s">
        <v>2072</v>
      </c>
    </row>
    <row r="557" spans="1:15" s="1" customFormat="1" ht="16.5" customHeight="1" x14ac:dyDescent="0.3">
      <c r="A557" s="568"/>
      <c r="B557" s="561"/>
      <c r="C557" s="573" t="s">
        <v>1096</v>
      </c>
      <c r="D557" s="564" t="s">
        <v>1929</v>
      </c>
      <c r="E557" s="606" t="s">
        <v>1098</v>
      </c>
      <c r="F557" s="564" t="s">
        <v>1097</v>
      </c>
      <c r="G557" s="606" t="s">
        <v>1099</v>
      </c>
      <c r="H557" s="564" t="s">
        <v>1100</v>
      </c>
      <c r="I557" s="25" t="s">
        <v>1635</v>
      </c>
      <c r="J557" s="44" t="s">
        <v>473</v>
      </c>
      <c r="K557" s="44"/>
      <c r="L557" s="31" t="s">
        <v>506</v>
      </c>
      <c r="M557" s="36" t="s">
        <v>1930</v>
      </c>
      <c r="N557" s="36" t="s">
        <v>2067</v>
      </c>
      <c r="O557" s="32" t="s">
        <v>2012</v>
      </c>
    </row>
    <row r="558" spans="1:15" s="1" customFormat="1" ht="16.5" customHeight="1" x14ac:dyDescent="0.3">
      <c r="A558" s="568"/>
      <c r="B558" s="561"/>
      <c r="C558" s="573"/>
      <c r="D558" s="564"/>
      <c r="E558" s="606"/>
      <c r="F558" s="564"/>
      <c r="G558" s="606"/>
      <c r="H558" s="564"/>
      <c r="I558" s="25" t="s">
        <v>1636</v>
      </c>
      <c r="J558" s="44" t="s">
        <v>474</v>
      </c>
      <c r="K558" s="44" t="s">
        <v>21</v>
      </c>
      <c r="L558" s="31" t="s">
        <v>506</v>
      </c>
      <c r="M558" s="36" t="s">
        <v>1930</v>
      </c>
      <c r="N558" s="36" t="s">
        <v>2067</v>
      </c>
      <c r="O558" s="32" t="s">
        <v>2012</v>
      </c>
    </row>
    <row r="559" spans="1:15" s="1" customFormat="1" ht="16.5" customHeight="1" x14ac:dyDescent="0.3">
      <c r="A559" s="568"/>
      <c r="B559" s="561"/>
      <c r="C559" s="573"/>
      <c r="D559" s="564"/>
      <c r="E559" s="606"/>
      <c r="F559" s="564"/>
      <c r="G559" s="606"/>
      <c r="H559" s="564"/>
      <c r="I559" s="25" t="s">
        <v>1637</v>
      </c>
      <c r="J559" s="44" t="s">
        <v>475</v>
      </c>
      <c r="K559" s="44" t="s">
        <v>21</v>
      </c>
      <c r="L559" s="31" t="s">
        <v>506</v>
      </c>
      <c r="M559" s="36" t="s">
        <v>1930</v>
      </c>
      <c r="N559" s="36" t="s">
        <v>2067</v>
      </c>
      <c r="O559" s="32" t="s">
        <v>2012</v>
      </c>
    </row>
    <row r="560" spans="1:15" s="1" customFormat="1" ht="16.5" customHeight="1" x14ac:dyDescent="0.3">
      <c r="A560" s="568"/>
      <c r="B560" s="561"/>
      <c r="C560" s="573"/>
      <c r="D560" s="564"/>
      <c r="E560" s="606"/>
      <c r="F560" s="564"/>
      <c r="G560" s="606" t="s">
        <v>1101</v>
      </c>
      <c r="H560" s="564" t="s">
        <v>1102</v>
      </c>
      <c r="I560" s="25" t="s">
        <v>1638</v>
      </c>
      <c r="J560" s="50" t="s">
        <v>1829</v>
      </c>
      <c r="K560" s="44"/>
      <c r="L560" s="31" t="s">
        <v>506</v>
      </c>
      <c r="M560" s="36" t="s">
        <v>1930</v>
      </c>
      <c r="N560" s="36" t="s">
        <v>2067</v>
      </c>
      <c r="O560" s="32" t="s">
        <v>2012</v>
      </c>
    </row>
    <row r="561" spans="1:15" s="1" customFormat="1" ht="16.5" customHeight="1" x14ac:dyDescent="0.3">
      <c r="A561" s="568"/>
      <c r="B561" s="561"/>
      <c r="C561" s="573"/>
      <c r="D561" s="564"/>
      <c r="E561" s="606"/>
      <c r="F561" s="564"/>
      <c r="G561" s="606"/>
      <c r="H561" s="564"/>
      <c r="I561" s="25" t="s">
        <v>1639</v>
      </c>
      <c r="J561" s="44" t="s">
        <v>476</v>
      </c>
      <c r="K561" s="44"/>
      <c r="L561" s="31" t="s">
        <v>506</v>
      </c>
      <c r="M561" s="36" t="s">
        <v>1930</v>
      </c>
      <c r="N561" s="36" t="s">
        <v>2067</v>
      </c>
      <c r="O561" s="32" t="s">
        <v>2012</v>
      </c>
    </row>
    <row r="562" spans="1:15" s="1" customFormat="1" ht="16.5" customHeight="1" x14ac:dyDescent="0.3">
      <c r="A562" s="568"/>
      <c r="B562" s="561"/>
      <c r="C562" s="573"/>
      <c r="D562" s="564"/>
      <c r="E562" s="606"/>
      <c r="F562" s="564"/>
      <c r="G562" s="606"/>
      <c r="H562" s="564"/>
      <c r="I562" s="25" t="s">
        <v>1640</v>
      </c>
      <c r="J562" s="26" t="s">
        <v>477</v>
      </c>
      <c r="K562" s="26" t="s">
        <v>479</v>
      </c>
      <c r="L562" s="31" t="s">
        <v>506</v>
      </c>
      <c r="M562" s="36" t="s">
        <v>1930</v>
      </c>
      <c r="N562" s="36" t="s">
        <v>2067</v>
      </c>
      <c r="O562" s="32" t="s">
        <v>2012</v>
      </c>
    </row>
    <row r="563" spans="1:15" s="1" customFormat="1" ht="16.5" customHeight="1" x14ac:dyDescent="0.3">
      <c r="A563" s="568"/>
      <c r="B563" s="561"/>
      <c r="C563" s="573"/>
      <c r="D563" s="564"/>
      <c r="E563" s="606"/>
      <c r="F563" s="564"/>
      <c r="G563" s="606" t="s">
        <v>1103</v>
      </c>
      <c r="H563" s="564" t="s">
        <v>1104</v>
      </c>
      <c r="I563" s="25" t="s">
        <v>1641</v>
      </c>
      <c r="J563" s="26" t="s">
        <v>481</v>
      </c>
      <c r="K563" s="26" t="s">
        <v>482</v>
      </c>
      <c r="L563" s="31" t="s">
        <v>506</v>
      </c>
      <c r="M563" s="36" t="s">
        <v>1930</v>
      </c>
      <c r="N563" s="36" t="s">
        <v>2067</v>
      </c>
      <c r="O563" s="32" t="s">
        <v>2012</v>
      </c>
    </row>
    <row r="564" spans="1:15" s="1" customFormat="1" ht="16.5" customHeight="1" x14ac:dyDescent="0.3">
      <c r="A564" s="568"/>
      <c r="B564" s="561"/>
      <c r="C564" s="573"/>
      <c r="D564" s="564"/>
      <c r="E564" s="606"/>
      <c r="F564" s="564"/>
      <c r="G564" s="606"/>
      <c r="H564" s="564"/>
      <c r="I564" s="25" t="s">
        <v>1642</v>
      </c>
      <c r="J564" s="26" t="s">
        <v>483</v>
      </c>
      <c r="K564" s="26" t="s">
        <v>485</v>
      </c>
      <c r="L564" s="31" t="s">
        <v>506</v>
      </c>
      <c r="M564" s="36" t="s">
        <v>1930</v>
      </c>
      <c r="N564" s="36" t="s">
        <v>2067</v>
      </c>
      <c r="O564" s="32" t="s">
        <v>2012</v>
      </c>
    </row>
    <row r="565" spans="1:15" s="1" customFormat="1" ht="13.5" customHeight="1" x14ac:dyDescent="0.3">
      <c r="A565" s="568"/>
      <c r="B565" s="561"/>
      <c r="C565" s="573" t="s">
        <v>1105</v>
      </c>
      <c r="D565" s="564" t="s">
        <v>1106</v>
      </c>
      <c r="E565" s="606" t="s">
        <v>1107</v>
      </c>
      <c r="F565" s="564" t="s">
        <v>1108</v>
      </c>
      <c r="G565" s="46" t="s">
        <v>1109</v>
      </c>
      <c r="H565" s="42" t="s">
        <v>486</v>
      </c>
      <c r="I565" s="25" t="s">
        <v>1643</v>
      </c>
      <c r="J565" s="44" t="s">
        <v>486</v>
      </c>
      <c r="K565" s="44" t="s">
        <v>21</v>
      </c>
      <c r="L565" s="31" t="s">
        <v>506</v>
      </c>
      <c r="M565" s="40" t="s">
        <v>506</v>
      </c>
      <c r="N565" s="36" t="s">
        <v>2067</v>
      </c>
      <c r="O565" s="31" t="s">
        <v>2012</v>
      </c>
    </row>
    <row r="566" spans="1:15" s="1" customFormat="1" ht="16.5" customHeight="1" x14ac:dyDescent="0.3">
      <c r="A566" s="568"/>
      <c r="B566" s="561"/>
      <c r="C566" s="573"/>
      <c r="D566" s="564"/>
      <c r="E566" s="606"/>
      <c r="F566" s="564"/>
      <c r="G566" s="46" t="s">
        <v>1110</v>
      </c>
      <c r="H566" s="42" t="s">
        <v>502</v>
      </c>
      <c r="I566" s="25" t="s">
        <v>6</v>
      </c>
      <c r="J566" s="44" t="s">
        <v>502</v>
      </c>
      <c r="K566" s="44" t="s">
        <v>21</v>
      </c>
      <c r="L566" s="31" t="s">
        <v>506</v>
      </c>
      <c r="M566" s="40" t="s">
        <v>506</v>
      </c>
      <c r="N566" s="36" t="s">
        <v>2067</v>
      </c>
      <c r="O566" s="31" t="s">
        <v>2012</v>
      </c>
    </row>
    <row r="567" spans="1:15" s="1" customFormat="1" ht="16.5" customHeight="1" x14ac:dyDescent="0.3">
      <c r="A567" s="568"/>
      <c r="B567" s="561"/>
      <c r="C567" s="573"/>
      <c r="D567" s="564"/>
      <c r="E567" s="606" t="s">
        <v>1111</v>
      </c>
      <c r="F567" s="564" t="s">
        <v>583</v>
      </c>
      <c r="G567" s="606" t="s">
        <v>1112</v>
      </c>
      <c r="H567" s="564" t="s">
        <v>1113</v>
      </c>
      <c r="I567" s="25" t="s">
        <v>1644</v>
      </c>
      <c r="J567" s="44" t="s">
        <v>487</v>
      </c>
      <c r="K567" s="44"/>
      <c r="L567" s="31" t="s">
        <v>506</v>
      </c>
      <c r="M567" s="40" t="s">
        <v>506</v>
      </c>
      <c r="N567" s="36" t="s">
        <v>2067</v>
      </c>
      <c r="O567" s="31" t="s">
        <v>2012</v>
      </c>
    </row>
    <row r="568" spans="1:15" s="1" customFormat="1" ht="16.5" customHeight="1" x14ac:dyDescent="0.3">
      <c r="A568" s="568"/>
      <c r="B568" s="561"/>
      <c r="C568" s="573"/>
      <c r="D568" s="564"/>
      <c r="E568" s="606"/>
      <c r="F568" s="564"/>
      <c r="G568" s="606"/>
      <c r="H568" s="564"/>
      <c r="I568" s="25" t="s">
        <v>1645</v>
      </c>
      <c r="J568" s="44" t="s">
        <v>488</v>
      </c>
      <c r="K568" s="44"/>
      <c r="L568" s="31" t="s">
        <v>506</v>
      </c>
      <c r="M568" s="40" t="s">
        <v>506</v>
      </c>
      <c r="N568" s="36" t="s">
        <v>2067</v>
      </c>
      <c r="O568" s="31" t="s">
        <v>2012</v>
      </c>
    </row>
    <row r="569" spans="1:15" s="1" customFormat="1" ht="16.5" customHeight="1" x14ac:dyDescent="0.3">
      <c r="A569" s="568"/>
      <c r="B569" s="561"/>
      <c r="C569" s="573"/>
      <c r="D569" s="564"/>
      <c r="E569" s="606"/>
      <c r="F569" s="564"/>
      <c r="G569" s="606"/>
      <c r="H569" s="564"/>
      <c r="I569" s="25" t="s">
        <v>1646</v>
      </c>
      <c r="J569" s="44" t="s">
        <v>489</v>
      </c>
      <c r="K569" s="44"/>
      <c r="L569" s="31" t="s">
        <v>506</v>
      </c>
      <c r="M569" s="40" t="s">
        <v>506</v>
      </c>
      <c r="N569" s="36" t="s">
        <v>2067</v>
      </c>
      <c r="O569" s="31" t="s">
        <v>2012</v>
      </c>
    </row>
    <row r="570" spans="1:15" s="1" customFormat="1" ht="16.5" customHeight="1" x14ac:dyDescent="0.3">
      <c r="A570" s="568"/>
      <c r="B570" s="561"/>
      <c r="C570" s="573"/>
      <c r="D570" s="564"/>
      <c r="E570" s="606"/>
      <c r="F570" s="564"/>
      <c r="G570" s="606"/>
      <c r="H570" s="564"/>
      <c r="I570" s="25" t="s">
        <v>1647</v>
      </c>
      <c r="J570" s="44" t="s">
        <v>490</v>
      </c>
      <c r="K570" s="44"/>
      <c r="L570" s="31" t="s">
        <v>506</v>
      </c>
      <c r="M570" s="40" t="s">
        <v>506</v>
      </c>
      <c r="N570" s="36" t="s">
        <v>2067</v>
      </c>
      <c r="O570" s="31" t="s">
        <v>2012</v>
      </c>
    </row>
    <row r="571" spans="1:15" s="1" customFormat="1" ht="16.5" customHeight="1" x14ac:dyDescent="0.3">
      <c r="A571" s="568"/>
      <c r="B571" s="561"/>
      <c r="C571" s="573"/>
      <c r="D571" s="564"/>
      <c r="E571" s="606"/>
      <c r="F571" s="564"/>
      <c r="G571" s="606"/>
      <c r="H571" s="564"/>
      <c r="I571" s="25" t="s">
        <v>1648</v>
      </c>
      <c r="J571" s="44" t="s">
        <v>491</v>
      </c>
      <c r="K571" s="44"/>
      <c r="L571" s="31" t="s">
        <v>506</v>
      </c>
      <c r="M571" s="40" t="s">
        <v>506</v>
      </c>
      <c r="N571" s="36" t="s">
        <v>2067</v>
      </c>
      <c r="O571" s="31" t="s">
        <v>2012</v>
      </c>
    </row>
    <row r="572" spans="1:15" s="1" customFormat="1" ht="16.5" customHeight="1" x14ac:dyDescent="0.3">
      <c r="A572" s="568"/>
      <c r="B572" s="561"/>
      <c r="C572" s="573"/>
      <c r="D572" s="564"/>
      <c r="E572" s="606" t="s">
        <v>1114</v>
      </c>
      <c r="F572" s="564" t="s">
        <v>1115</v>
      </c>
      <c r="G572" s="606" t="s">
        <v>1116</v>
      </c>
      <c r="H572" s="564" t="s">
        <v>1115</v>
      </c>
      <c r="I572" s="25" t="s">
        <v>1649</v>
      </c>
      <c r="J572" s="50" t="s">
        <v>1828</v>
      </c>
      <c r="K572" s="44"/>
      <c r="L572" s="31" t="s">
        <v>506</v>
      </c>
      <c r="M572" s="40" t="s">
        <v>506</v>
      </c>
      <c r="N572" s="36" t="s">
        <v>2067</v>
      </c>
      <c r="O572" s="31" t="s">
        <v>2012</v>
      </c>
    </row>
    <row r="573" spans="1:15" s="1" customFormat="1" ht="16.5" customHeight="1" x14ac:dyDescent="0.3">
      <c r="A573" s="568"/>
      <c r="B573" s="561"/>
      <c r="C573" s="573"/>
      <c r="D573" s="564"/>
      <c r="E573" s="606"/>
      <c r="F573" s="564"/>
      <c r="G573" s="606"/>
      <c r="H573" s="564"/>
      <c r="I573" s="25" t="s">
        <v>0</v>
      </c>
      <c r="J573" s="44" t="s">
        <v>492</v>
      </c>
      <c r="K573" s="44"/>
      <c r="L573" s="31" t="s">
        <v>506</v>
      </c>
      <c r="M573" s="40" t="s">
        <v>506</v>
      </c>
      <c r="N573" s="36" t="s">
        <v>2067</v>
      </c>
      <c r="O573" s="31" t="s">
        <v>2012</v>
      </c>
    </row>
    <row r="574" spans="1:15" s="1" customFormat="1" ht="16.5" customHeight="1" x14ac:dyDescent="0.3">
      <c r="A574" s="568"/>
      <c r="B574" s="561"/>
      <c r="C574" s="573"/>
      <c r="D574" s="564"/>
      <c r="E574" s="606"/>
      <c r="F574" s="564"/>
      <c r="G574" s="606"/>
      <c r="H574" s="564"/>
      <c r="I574" s="25" t="s">
        <v>1</v>
      </c>
      <c r="J574" s="44" t="s">
        <v>493</v>
      </c>
      <c r="K574" s="44"/>
      <c r="L574" s="31" t="s">
        <v>506</v>
      </c>
      <c r="M574" s="40" t="s">
        <v>506</v>
      </c>
      <c r="N574" s="36" t="s">
        <v>2067</v>
      </c>
      <c r="O574" s="31" t="s">
        <v>2012</v>
      </c>
    </row>
    <row r="575" spans="1:15" s="1" customFormat="1" ht="16.5" customHeight="1" x14ac:dyDescent="0.3">
      <c r="A575" s="568"/>
      <c r="B575" s="561"/>
      <c r="C575" s="573"/>
      <c r="D575" s="564"/>
      <c r="E575" s="606"/>
      <c r="F575" s="564"/>
      <c r="G575" s="606"/>
      <c r="H575" s="564"/>
      <c r="I575" s="25" t="s">
        <v>2</v>
      </c>
      <c r="J575" s="44" t="s">
        <v>494</v>
      </c>
      <c r="K575" s="44"/>
      <c r="L575" s="31" t="s">
        <v>506</v>
      </c>
      <c r="M575" s="40" t="s">
        <v>506</v>
      </c>
      <c r="N575" s="36" t="s">
        <v>2067</v>
      </c>
      <c r="O575" s="31" t="s">
        <v>2012</v>
      </c>
    </row>
    <row r="576" spans="1:15" s="1" customFormat="1" ht="16.5" customHeight="1" x14ac:dyDescent="0.3">
      <c r="A576" s="568"/>
      <c r="B576" s="561"/>
      <c r="C576" s="573"/>
      <c r="D576" s="564"/>
      <c r="E576" s="606" t="s">
        <v>1117</v>
      </c>
      <c r="F576" s="564" t="s">
        <v>1118</v>
      </c>
      <c r="G576" s="606" t="s">
        <v>1119</v>
      </c>
      <c r="H576" s="564" t="s">
        <v>1118</v>
      </c>
      <c r="I576" s="25" t="s">
        <v>1607</v>
      </c>
      <c r="J576" s="44" t="s">
        <v>495</v>
      </c>
      <c r="K576" s="44" t="s">
        <v>496</v>
      </c>
      <c r="L576" s="31" t="s">
        <v>506</v>
      </c>
      <c r="M576" s="40" t="s">
        <v>506</v>
      </c>
      <c r="N576" s="36" t="s">
        <v>2067</v>
      </c>
      <c r="O576" s="31" t="s">
        <v>2012</v>
      </c>
    </row>
    <row r="577" spans="1:15" s="1" customFormat="1" ht="16.5" customHeight="1" x14ac:dyDescent="0.3">
      <c r="A577" s="568"/>
      <c r="B577" s="561"/>
      <c r="C577" s="573"/>
      <c r="D577" s="564"/>
      <c r="E577" s="606"/>
      <c r="F577" s="564"/>
      <c r="G577" s="606"/>
      <c r="H577" s="564"/>
      <c r="I577" s="25" t="s">
        <v>1607</v>
      </c>
      <c r="J577" s="44" t="s">
        <v>495</v>
      </c>
      <c r="K577" s="44" t="s">
        <v>497</v>
      </c>
      <c r="L577" s="31" t="s">
        <v>506</v>
      </c>
      <c r="M577" s="40" t="s">
        <v>506</v>
      </c>
      <c r="N577" s="36" t="s">
        <v>2067</v>
      </c>
      <c r="O577" s="31" t="s">
        <v>2012</v>
      </c>
    </row>
    <row r="578" spans="1:15" s="1" customFormat="1" ht="16.5" customHeight="1" x14ac:dyDescent="0.3">
      <c r="A578" s="568"/>
      <c r="B578" s="561"/>
      <c r="C578" s="573"/>
      <c r="D578" s="564"/>
      <c r="E578" s="606"/>
      <c r="F578" s="564"/>
      <c r="G578" s="606"/>
      <c r="H578" s="564"/>
      <c r="I578" s="25" t="s">
        <v>1609</v>
      </c>
      <c r="J578" s="44" t="s">
        <v>498</v>
      </c>
      <c r="K578" s="44"/>
      <c r="L578" s="31" t="s">
        <v>506</v>
      </c>
      <c r="M578" s="40" t="s">
        <v>506</v>
      </c>
      <c r="N578" s="36" t="s">
        <v>2067</v>
      </c>
      <c r="O578" s="31" t="s">
        <v>2012</v>
      </c>
    </row>
    <row r="579" spans="1:15" s="1" customFormat="1" ht="16.5" customHeight="1" x14ac:dyDescent="0.3">
      <c r="A579" s="568"/>
      <c r="B579" s="561"/>
      <c r="C579" s="573"/>
      <c r="D579" s="564"/>
      <c r="E579" s="606"/>
      <c r="F579" s="564"/>
      <c r="G579" s="606"/>
      <c r="H579" s="564"/>
      <c r="I579" s="25" t="s">
        <v>3</v>
      </c>
      <c r="J579" s="44" t="s">
        <v>499</v>
      </c>
      <c r="K579" s="44"/>
      <c r="L579" s="31" t="s">
        <v>506</v>
      </c>
      <c r="M579" s="40" t="s">
        <v>506</v>
      </c>
      <c r="N579" s="36" t="s">
        <v>2067</v>
      </c>
      <c r="O579" s="31" t="s">
        <v>2012</v>
      </c>
    </row>
    <row r="580" spans="1:15" s="1" customFormat="1" ht="16.5" customHeight="1" x14ac:dyDescent="0.3">
      <c r="A580" s="568"/>
      <c r="B580" s="561"/>
      <c r="C580" s="573"/>
      <c r="D580" s="564"/>
      <c r="E580" s="606" t="s">
        <v>1120</v>
      </c>
      <c r="F580" s="564" t="s">
        <v>1121</v>
      </c>
      <c r="G580" s="46" t="s">
        <v>1122</v>
      </c>
      <c r="H580" s="42" t="s">
        <v>1931</v>
      </c>
      <c r="I580" s="25" t="s">
        <v>4</v>
      </c>
      <c r="J580" s="44" t="s">
        <v>500</v>
      </c>
      <c r="K580" s="44"/>
      <c r="L580" s="31" t="s">
        <v>506</v>
      </c>
      <c r="M580" s="40" t="s">
        <v>506</v>
      </c>
      <c r="N580" s="36" t="s">
        <v>2067</v>
      </c>
      <c r="O580" s="31" t="s">
        <v>2012</v>
      </c>
    </row>
    <row r="581" spans="1:15" s="1" customFormat="1" ht="16.5" customHeight="1" x14ac:dyDescent="0.3">
      <c r="A581" s="568"/>
      <c r="B581" s="561"/>
      <c r="C581" s="573"/>
      <c r="D581" s="564"/>
      <c r="E581" s="606"/>
      <c r="F581" s="564"/>
      <c r="G581" s="46" t="s">
        <v>1123</v>
      </c>
      <c r="H581" s="42" t="s">
        <v>1932</v>
      </c>
      <c r="I581" s="25" t="s">
        <v>5</v>
      </c>
      <c r="J581" s="44" t="s">
        <v>501</v>
      </c>
      <c r="K581" s="44"/>
      <c r="L581" s="31" t="s">
        <v>506</v>
      </c>
      <c r="M581" s="40" t="s">
        <v>506</v>
      </c>
      <c r="N581" s="36" t="s">
        <v>2067</v>
      </c>
      <c r="O581" s="31" t="s">
        <v>2012</v>
      </c>
    </row>
    <row r="582" spans="1:15" s="1" customFormat="1" ht="16.5" customHeight="1" x14ac:dyDescent="0.3">
      <c r="A582" s="568"/>
      <c r="B582" s="561"/>
      <c r="C582" s="573"/>
      <c r="D582" s="564"/>
      <c r="E582" s="606"/>
      <c r="F582" s="564"/>
      <c r="G582" s="606" t="s">
        <v>1124</v>
      </c>
      <c r="H582" s="564" t="s">
        <v>1125</v>
      </c>
      <c r="I582" s="25" t="s">
        <v>7</v>
      </c>
      <c r="J582" s="44" t="s">
        <v>507</v>
      </c>
      <c r="K582" s="44" t="s">
        <v>21</v>
      </c>
      <c r="L582" s="31" t="s">
        <v>506</v>
      </c>
      <c r="M582" s="40" t="s">
        <v>506</v>
      </c>
      <c r="N582" s="36" t="s">
        <v>2067</v>
      </c>
      <c r="O582" s="31" t="s">
        <v>2012</v>
      </c>
    </row>
    <row r="583" spans="1:15" s="1" customFormat="1" ht="16.5" customHeight="1" x14ac:dyDescent="0.3">
      <c r="A583" s="568"/>
      <c r="B583" s="561"/>
      <c r="C583" s="573"/>
      <c r="D583" s="564"/>
      <c r="E583" s="606"/>
      <c r="F583" s="564"/>
      <c r="G583" s="606"/>
      <c r="H583" s="564"/>
      <c r="I583" s="25" t="s">
        <v>8</v>
      </c>
      <c r="J583" s="44" t="s">
        <v>508</v>
      </c>
      <c r="K583" s="44"/>
      <c r="L583" s="31" t="s">
        <v>506</v>
      </c>
      <c r="M583" s="40" t="s">
        <v>506</v>
      </c>
      <c r="N583" s="36" t="s">
        <v>2067</v>
      </c>
      <c r="O583" s="31" t="s">
        <v>2012</v>
      </c>
    </row>
    <row r="584" spans="1:15" s="1" customFormat="1" ht="16.5" customHeight="1" x14ac:dyDescent="0.3">
      <c r="A584" s="568"/>
      <c r="B584" s="561"/>
      <c r="C584" s="573"/>
      <c r="D584" s="564"/>
      <c r="E584" s="606"/>
      <c r="F584" s="564"/>
      <c r="G584" s="606"/>
      <c r="H584" s="564"/>
      <c r="I584" s="25" t="s">
        <v>9</v>
      </c>
      <c r="J584" s="44" t="s">
        <v>509</v>
      </c>
      <c r="K584" s="44"/>
      <c r="L584" s="31" t="s">
        <v>506</v>
      </c>
      <c r="M584" s="40" t="s">
        <v>506</v>
      </c>
      <c r="N584" s="36" t="s">
        <v>2067</v>
      </c>
      <c r="O584" s="31" t="s">
        <v>2012</v>
      </c>
    </row>
    <row r="585" spans="1:15" s="1" customFormat="1" ht="16.5" customHeight="1" x14ac:dyDescent="0.3">
      <c r="A585" s="568"/>
      <c r="B585" s="561"/>
      <c r="C585" s="573"/>
      <c r="D585" s="564"/>
      <c r="E585" s="606"/>
      <c r="F585" s="564"/>
      <c r="G585" s="606"/>
      <c r="H585" s="564"/>
      <c r="I585" s="25" t="s">
        <v>10</v>
      </c>
      <c r="J585" s="44" t="s">
        <v>510</v>
      </c>
      <c r="K585" s="44"/>
      <c r="L585" s="31" t="s">
        <v>506</v>
      </c>
      <c r="M585" s="40" t="s">
        <v>506</v>
      </c>
      <c r="N585" s="36" t="s">
        <v>2067</v>
      </c>
      <c r="O585" s="31" t="s">
        <v>2012</v>
      </c>
    </row>
    <row r="586" spans="1:15" s="1" customFormat="1" ht="16.5" customHeight="1" x14ac:dyDescent="0.3">
      <c r="A586" s="568"/>
      <c r="B586" s="561"/>
      <c r="C586" s="573"/>
      <c r="D586" s="564"/>
      <c r="E586" s="606"/>
      <c r="F586" s="564"/>
      <c r="G586" s="606" t="s">
        <v>1126</v>
      </c>
      <c r="H586" s="564" t="s">
        <v>1127</v>
      </c>
      <c r="I586" s="25" t="s">
        <v>12</v>
      </c>
      <c r="J586" s="44" t="s">
        <v>512</v>
      </c>
      <c r="K586" s="44"/>
      <c r="L586" s="31" t="s">
        <v>506</v>
      </c>
      <c r="M586" s="40" t="s">
        <v>506</v>
      </c>
      <c r="N586" s="36" t="s">
        <v>2067</v>
      </c>
      <c r="O586" s="31" t="s">
        <v>2012</v>
      </c>
    </row>
    <row r="587" spans="1:15" s="1" customFormat="1" ht="16.5" customHeight="1" x14ac:dyDescent="0.3">
      <c r="A587" s="568"/>
      <c r="B587" s="561"/>
      <c r="C587" s="573"/>
      <c r="D587" s="564"/>
      <c r="E587" s="606"/>
      <c r="F587" s="564"/>
      <c r="G587" s="606"/>
      <c r="H587" s="564"/>
      <c r="I587" s="25" t="s">
        <v>13</v>
      </c>
      <c r="J587" s="44" t="s">
        <v>513</v>
      </c>
      <c r="K587" s="44"/>
      <c r="L587" s="31" t="s">
        <v>506</v>
      </c>
      <c r="M587" s="40" t="s">
        <v>506</v>
      </c>
      <c r="N587" s="36" t="s">
        <v>2067</v>
      </c>
      <c r="O587" s="31" t="s">
        <v>2012</v>
      </c>
    </row>
    <row r="588" spans="1:15" s="1" customFormat="1" ht="16.5" customHeight="1" x14ac:dyDescent="0.3">
      <c r="A588" s="568"/>
      <c r="B588" s="561"/>
      <c r="C588" s="573"/>
      <c r="D588" s="564"/>
      <c r="E588" s="606"/>
      <c r="F588" s="564"/>
      <c r="G588" s="606"/>
      <c r="H588" s="564"/>
      <c r="I588" s="25" t="s">
        <v>14</v>
      </c>
      <c r="J588" s="50" t="s">
        <v>1824</v>
      </c>
      <c r="K588" s="50" t="s">
        <v>1825</v>
      </c>
      <c r="L588" s="31" t="s">
        <v>506</v>
      </c>
      <c r="M588" s="40" t="s">
        <v>506</v>
      </c>
      <c r="N588" s="36" t="s">
        <v>2067</v>
      </c>
      <c r="O588" s="31" t="s">
        <v>2012</v>
      </c>
    </row>
    <row r="589" spans="1:15" s="1" customFormat="1" ht="16.5" customHeight="1" x14ac:dyDescent="0.3">
      <c r="A589" s="568"/>
      <c r="B589" s="561"/>
      <c r="C589" s="573"/>
      <c r="D589" s="564"/>
      <c r="E589" s="606"/>
      <c r="F589" s="564"/>
      <c r="G589" s="606"/>
      <c r="H589" s="564"/>
      <c r="I589" s="25" t="s">
        <v>15</v>
      </c>
      <c r="J589" s="44" t="s">
        <v>515</v>
      </c>
      <c r="K589" s="44"/>
      <c r="L589" s="31" t="s">
        <v>506</v>
      </c>
      <c r="M589" s="40" t="s">
        <v>506</v>
      </c>
      <c r="N589" s="36" t="s">
        <v>2067</v>
      </c>
      <c r="O589" s="31" t="s">
        <v>2012</v>
      </c>
    </row>
    <row r="590" spans="1:15" s="1" customFormat="1" ht="16.5" customHeight="1" x14ac:dyDescent="0.3">
      <c r="A590" s="568"/>
      <c r="B590" s="561"/>
      <c r="C590" s="573"/>
      <c r="D590" s="564"/>
      <c r="E590" s="606"/>
      <c r="F590" s="564"/>
      <c r="G590" s="606"/>
      <c r="H590" s="564"/>
      <c r="I590" s="25" t="s">
        <v>11</v>
      </c>
      <c r="J590" s="50" t="s">
        <v>1826</v>
      </c>
      <c r="K590" s="44" t="s">
        <v>511</v>
      </c>
      <c r="L590" s="31" t="s">
        <v>506</v>
      </c>
      <c r="M590" s="40" t="s">
        <v>506</v>
      </c>
      <c r="N590" s="36" t="s">
        <v>2067</v>
      </c>
      <c r="O590" s="31" t="s">
        <v>2012</v>
      </c>
    </row>
    <row r="591" spans="1:15" s="1" customFormat="1" ht="16.5" customHeight="1" x14ac:dyDescent="0.3">
      <c r="A591" s="569"/>
      <c r="B591" s="562"/>
      <c r="C591" s="641"/>
      <c r="D591" s="566"/>
      <c r="E591" s="634"/>
      <c r="F591" s="566"/>
      <c r="G591" s="634"/>
      <c r="H591" s="566"/>
      <c r="I591" s="61" t="s">
        <v>11</v>
      </c>
      <c r="J591" s="62" t="s">
        <v>1826</v>
      </c>
      <c r="K591" s="9" t="s">
        <v>516</v>
      </c>
      <c r="L591" s="33" t="s">
        <v>506</v>
      </c>
      <c r="M591" s="63" t="s">
        <v>506</v>
      </c>
      <c r="N591" s="68" t="s">
        <v>2067</v>
      </c>
      <c r="O591" s="33" t="s">
        <v>2012</v>
      </c>
    </row>
    <row r="592" spans="1:15" s="1" customFormat="1" ht="13.5" customHeight="1" x14ac:dyDescent="0.3">
      <c r="A592" s="563" t="s">
        <v>1128</v>
      </c>
      <c r="B592" s="564" t="s">
        <v>1129</v>
      </c>
      <c r="C592" s="557" t="s">
        <v>1968</v>
      </c>
      <c r="D592" s="560" t="s">
        <v>1969</v>
      </c>
      <c r="E592" s="606" t="s">
        <v>584</v>
      </c>
      <c r="F592" s="564" t="s">
        <v>1130</v>
      </c>
      <c r="G592" s="606" t="s">
        <v>1131</v>
      </c>
      <c r="H592" s="564" t="s">
        <v>1132</v>
      </c>
      <c r="I592" s="22" t="s">
        <v>1621</v>
      </c>
      <c r="J592" s="18" t="s">
        <v>1133</v>
      </c>
      <c r="K592" s="18" t="s">
        <v>1134</v>
      </c>
      <c r="L592" s="31"/>
      <c r="M592" s="10"/>
      <c r="N592" s="11" t="s">
        <v>2068</v>
      </c>
      <c r="O592" s="44" t="s">
        <v>2013</v>
      </c>
    </row>
    <row r="593" spans="1:15" s="1" customFormat="1" ht="16.5" customHeight="1" x14ac:dyDescent="0.3">
      <c r="A593" s="563"/>
      <c r="B593" s="564"/>
      <c r="C593" s="558"/>
      <c r="D593" s="561"/>
      <c r="E593" s="606"/>
      <c r="F593" s="564"/>
      <c r="G593" s="606"/>
      <c r="H593" s="564"/>
      <c r="I593" s="22" t="s">
        <v>1623</v>
      </c>
      <c r="J593" s="18" t="s">
        <v>1135</v>
      </c>
      <c r="K593" s="18" t="s">
        <v>517</v>
      </c>
      <c r="L593" s="31"/>
      <c r="M593" s="10"/>
      <c r="N593" s="11" t="s">
        <v>2068</v>
      </c>
      <c r="O593" s="44" t="s">
        <v>2013</v>
      </c>
    </row>
    <row r="594" spans="1:15" s="1" customFormat="1" ht="16.5" customHeight="1" x14ac:dyDescent="0.3">
      <c r="A594" s="563"/>
      <c r="B594" s="564"/>
      <c r="C594" s="558"/>
      <c r="D594" s="561"/>
      <c r="E594" s="606"/>
      <c r="F594" s="564"/>
      <c r="G594" s="606"/>
      <c r="H594" s="564"/>
      <c r="I594" s="22" t="s">
        <v>1625</v>
      </c>
      <c r="J594" s="18" t="s">
        <v>518</v>
      </c>
      <c r="K594" s="18" t="s">
        <v>519</v>
      </c>
      <c r="L594" s="31"/>
      <c r="M594" s="10"/>
      <c r="N594" s="11" t="s">
        <v>2068</v>
      </c>
      <c r="O594" s="44" t="s">
        <v>2013</v>
      </c>
    </row>
    <row r="595" spans="1:15" s="1" customFormat="1" ht="16.5" customHeight="1" x14ac:dyDescent="0.3">
      <c r="A595" s="563"/>
      <c r="B595" s="564"/>
      <c r="C595" s="558"/>
      <c r="D595" s="561"/>
      <c r="E595" s="606"/>
      <c r="F595" s="564"/>
      <c r="G595" s="606"/>
      <c r="H595" s="564"/>
      <c r="I595" s="22" t="s">
        <v>1628</v>
      </c>
      <c r="J595" s="18" t="s">
        <v>520</v>
      </c>
      <c r="K595" s="19" t="s">
        <v>1827</v>
      </c>
      <c r="L595" s="31"/>
      <c r="M595" s="10"/>
      <c r="N595" s="11" t="s">
        <v>2068</v>
      </c>
      <c r="O595" s="44" t="s">
        <v>2013</v>
      </c>
    </row>
    <row r="596" spans="1:15" s="1" customFormat="1" ht="16.5" customHeight="1" x14ac:dyDescent="0.3">
      <c r="A596" s="563"/>
      <c r="B596" s="564"/>
      <c r="C596" s="558"/>
      <c r="D596" s="561"/>
      <c r="E596" s="606"/>
      <c r="F596" s="564"/>
      <c r="G596" s="592" t="s">
        <v>1136</v>
      </c>
      <c r="H596" s="564" t="s">
        <v>522</v>
      </c>
      <c r="I596" s="22" t="s">
        <v>1630</v>
      </c>
      <c r="J596" s="18" t="s">
        <v>522</v>
      </c>
      <c r="K596" s="18" t="s">
        <v>521</v>
      </c>
      <c r="L596" s="31"/>
      <c r="M596" s="10"/>
      <c r="N596" s="11" t="s">
        <v>2068</v>
      </c>
      <c r="O596" s="44" t="s">
        <v>2013</v>
      </c>
    </row>
    <row r="597" spans="1:15" s="1" customFormat="1" ht="16.5" customHeight="1" x14ac:dyDescent="0.3">
      <c r="A597" s="563"/>
      <c r="B597" s="564"/>
      <c r="C597" s="558"/>
      <c r="D597" s="561"/>
      <c r="E597" s="606"/>
      <c r="F597" s="564"/>
      <c r="G597" s="592"/>
      <c r="H597" s="564"/>
      <c r="I597" s="22" t="s">
        <v>1630</v>
      </c>
      <c r="J597" s="18" t="s">
        <v>16</v>
      </c>
      <c r="K597" s="18" t="s">
        <v>523</v>
      </c>
      <c r="L597" s="31"/>
      <c r="M597" s="10"/>
      <c r="N597" s="11" t="s">
        <v>2068</v>
      </c>
      <c r="O597" s="44" t="s">
        <v>2013</v>
      </c>
    </row>
    <row r="598" spans="1:15" s="1" customFormat="1" ht="16.5" customHeight="1" x14ac:dyDescent="0.3">
      <c r="A598" s="563"/>
      <c r="B598" s="564"/>
      <c r="C598" s="558"/>
      <c r="D598" s="561"/>
      <c r="E598" s="23" t="s">
        <v>1137</v>
      </c>
      <c r="F598" s="24" t="s">
        <v>524</v>
      </c>
      <c r="G598" s="23" t="s">
        <v>1138</v>
      </c>
      <c r="H598" s="24" t="s">
        <v>524</v>
      </c>
      <c r="I598" s="22" t="s">
        <v>17</v>
      </c>
      <c r="J598" s="18" t="s">
        <v>524</v>
      </c>
      <c r="K598" s="18"/>
      <c r="L598" s="31"/>
      <c r="M598" s="10"/>
      <c r="N598" s="11" t="s">
        <v>2069</v>
      </c>
      <c r="O598" s="44" t="s">
        <v>2014</v>
      </c>
    </row>
    <row r="599" spans="1:15" s="1" customFormat="1" ht="16.5" customHeight="1" x14ac:dyDescent="0.3">
      <c r="A599" s="563"/>
      <c r="B599" s="564"/>
      <c r="C599" s="558"/>
      <c r="D599" s="561"/>
      <c r="E599" s="23" t="s">
        <v>1139</v>
      </c>
      <c r="F599" s="24" t="s">
        <v>525</v>
      </c>
      <c r="G599" s="23" t="s">
        <v>1140</v>
      </c>
      <c r="H599" s="24" t="s">
        <v>525</v>
      </c>
      <c r="I599" s="22" t="s">
        <v>18</v>
      </c>
      <c r="J599" s="18" t="s">
        <v>525</v>
      </c>
      <c r="K599" s="18" t="s">
        <v>21</v>
      </c>
      <c r="L599" s="31"/>
      <c r="M599" s="10"/>
      <c r="N599" s="11" t="s">
        <v>2069</v>
      </c>
      <c r="O599" s="44" t="s">
        <v>2014</v>
      </c>
    </row>
    <row r="600" spans="1:15" s="1" customFormat="1" ht="16.5" customHeight="1" x14ac:dyDescent="0.3">
      <c r="A600" s="563" t="s">
        <v>1141</v>
      </c>
      <c r="B600" s="564" t="s">
        <v>1142</v>
      </c>
      <c r="C600" s="558"/>
      <c r="D600" s="561"/>
      <c r="E600" s="592" t="s">
        <v>1143</v>
      </c>
      <c r="F600" s="564" t="s">
        <v>1142</v>
      </c>
      <c r="G600" s="592" t="s">
        <v>1144</v>
      </c>
      <c r="H600" s="564" t="s">
        <v>526</v>
      </c>
      <c r="I600" s="22" t="s">
        <v>19</v>
      </c>
      <c r="J600" s="18" t="s">
        <v>526</v>
      </c>
      <c r="K600" s="18"/>
      <c r="L600" s="31"/>
      <c r="M600" s="10"/>
      <c r="N600" s="11" t="s">
        <v>2069</v>
      </c>
      <c r="O600" s="50" t="s">
        <v>2074</v>
      </c>
    </row>
    <row r="601" spans="1:15" s="1" customFormat="1" ht="16.5" customHeight="1" x14ac:dyDescent="0.3">
      <c r="A601" s="565"/>
      <c r="B601" s="566"/>
      <c r="C601" s="559"/>
      <c r="D601" s="562"/>
      <c r="E601" s="643"/>
      <c r="F601" s="566"/>
      <c r="G601" s="643"/>
      <c r="H601" s="566"/>
      <c r="I601" s="29" t="s">
        <v>20</v>
      </c>
      <c r="J601" s="9" t="s">
        <v>527</v>
      </c>
      <c r="K601" s="9"/>
      <c r="L601" s="33"/>
      <c r="M601" s="12"/>
      <c r="N601" s="69" t="s">
        <v>2069</v>
      </c>
      <c r="O601" s="62" t="s">
        <v>2074</v>
      </c>
    </row>
    <row r="602" spans="1:15" x14ac:dyDescent="0.25">
      <c r="A602" s="2"/>
      <c r="B602" s="3"/>
      <c r="C602" s="2"/>
      <c r="D602" s="3"/>
    </row>
    <row r="603" spans="1:15" x14ac:dyDescent="0.25">
      <c r="A603" s="2"/>
      <c r="B603" s="3"/>
      <c r="C603" s="2"/>
      <c r="D603" s="3"/>
    </row>
    <row r="604" spans="1:15" x14ac:dyDescent="0.25">
      <c r="A604" s="2"/>
      <c r="B604" s="3"/>
      <c r="C604" s="2"/>
      <c r="D604" s="3"/>
    </row>
  </sheetData>
  <mergeCells count="573">
    <mergeCell ref="K3:K4"/>
    <mergeCell ref="M1:M2"/>
    <mergeCell ref="G227:G229"/>
    <mergeCell ref="F227:F229"/>
    <mergeCell ref="E227:E229"/>
    <mergeCell ref="H196:H197"/>
    <mergeCell ref="G194:G195"/>
    <mergeCell ref="H194:H195"/>
    <mergeCell ref="E192:E201"/>
    <mergeCell ref="E210:E214"/>
    <mergeCell ref="G198:G201"/>
    <mergeCell ref="H198:H201"/>
    <mergeCell ref="G196:G197"/>
    <mergeCell ref="E186:E188"/>
    <mergeCell ref="F186:F188"/>
    <mergeCell ref="G186:G187"/>
    <mergeCell ref="H186:H187"/>
    <mergeCell ref="E202:E203"/>
    <mergeCell ref="F202:F203"/>
    <mergeCell ref="G202:G203"/>
    <mergeCell ref="H34:H36"/>
    <mergeCell ref="H22:H23"/>
    <mergeCell ref="H8:H9"/>
    <mergeCell ref="H11:H13"/>
    <mergeCell ref="D565:D591"/>
    <mergeCell ref="C565:C591"/>
    <mergeCell ref="H202:H203"/>
    <mergeCell ref="E189:E191"/>
    <mergeCell ref="F189:F191"/>
    <mergeCell ref="H26:H28"/>
    <mergeCell ref="H600:H601"/>
    <mergeCell ref="G600:G601"/>
    <mergeCell ref="F600:F601"/>
    <mergeCell ref="E600:E601"/>
    <mergeCell ref="E535:E540"/>
    <mergeCell ref="H518:H520"/>
    <mergeCell ref="E508:E528"/>
    <mergeCell ref="H514:H515"/>
    <mergeCell ref="H509:H512"/>
    <mergeCell ref="H524:H528"/>
    <mergeCell ref="H521:H522"/>
    <mergeCell ref="G516:G517"/>
    <mergeCell ref="H496:H500"/>
    <mergeCell ref="G496:G500"/>
    <mergeCell ref="H501:H507"/>
    <mergeCell ref="G501:G507"/>
    <mergeCell ref="H490:H495"/>
    <mergeCell ref="E592:E597"/>
    <mergeCell ref="F592:F597"/>
    <mergeCell ref="G592:G595"/>
    <mergeCell ref="H592:H595"/>
    <mergeCell ref="G596:G597"/>
    <mergeCell ref="H596:H597"/>
    <mergeCell ref="F576:F579"/>
    <mergeCell ref="E576:E579"/>
    <mergeCell ref="H582:H585"/>
    <mergeCell ref="G582:G585"/>
    <mergeCell ref="D557:D564"/>
    <mergeCell ref="C557:C564"/>
    <mergeCell ref="G560:G562"/>
    <mergeCell ref="H560:H562"/>
    <mergeCell ref="G563:G564"/>
    <mergeCell ref="H563:H564"/>
    <mergeCell ref="F557:F564"/>
    <mergeCell ref="E557:E564"/>
    <mergeCell ref="H223:H225"/>
    <mergeCell ref="C227:C232"/>
    <mergeCell ref="E230:E232"/>
    <mergeCell ref="F230:F232"/>
    <mergeCell ref="G231:G232"/>
    <mergeCell ref="D220:D226"/>
    <mergeCell ref="C220:C226"/>
    <mergeCell ref="G537:G540"/>
    <mergeCell ref="H537:H540"/>
    <mergeCell ref="F535:F540"/>
    <mergeCell ref="H486:H489"/>
    <mergeCell ref="H482:H483"/>
    <mergeCell ref="G555:G556"/>
    <mergeCell ref="H555:H556"/>
    <mergeCell ref="H557:H559"/>
    <mergeCell ref="G557:G559"/>
    <mergeCell ref="E567:E571"/>
    <mergeCell ref="E553:E556"/>
    <mergeCell ref="F553:F556"/>
    <mergeCell ref="E572:E575"/>
    <mergeCell ref="F580:F591"/>
    <mergeCell ref="E580:E591"/>
    <mergeCell ref="H576:H579"/>
    <mergeCell ref="G576:G579"/>
    <mergeCell ref="E565:E566"/>
    <mergeCell ref="F565:F566"/>
    <mergeCell ref="H567:H571"/>
    <mergeCell ref="G567:G571"/>
    <mergeCell ref="F567:F571"/>
    <mergeCell ref="H572:H575"/>
    <mergeCell ref="G572:G575"/>
    <mergeCell ref="F572:F575"/>
    <mergeCell ref="H586:H591"/>
    <mergeCell ref="G586:G591"/>
    <mergeCell ref="H530:H531"/>
    <mergeCell ref="G530:G531"/>
    <mergeCell ref="F529:F531"/>
    <mergeCell ref="E529:E531"/>
    <mergeCell ref="E532:E534"/>
    <mergeCell ref="F532:F534"/>
    <mergeCell ref="G532:G534"/>
    <mergeCell ref="H532:H534"/>
    <mergeCell ref="C541:C556"/>
    <mergeCell ref="D541:D556"/>
    <mergeCell ref="E541:E546"/>
    <mergeCell ref="F541:F546"/>
    <mergeCell ref="G541:G545"/>
    <mergeCell ref="H541:H545"/>
    <mergeCell ref="E547:E548"/>
    <mergeCell ref="F547:F548"/>
    <mergeCell ref="G547:G548"/>
    <mergeCell ref="H547:H548"/>
    <mergeCell ref="H549:H550"/>
    <mergeCell ref="G549:G550"/>
    <mergeCell ref="F549:F552"/>
    <mergeCell ref="E549:E552"/>
    <mergeCell ref="G551:G552"/>
    <mergeCell ref="H551:H552"/>
    <mergeCell ref="G464:G472"/>
    <mergeCell ref="F464:F472"/>
    <mergeCell ref="E464:E472"/>
    <mergeCell ref="G521:G522"/>
    <mergeCell ref="G514:G515"/>
    <mergeCell ref="F473:F507"/>
    <mergeCell ref="E473:E507"/>
    <mergeCell ref="G509:G512"/>
    <mergeCell ref="F508:F528"/>
    <mergeCell ref="G524:G528"/>
    <mergeCell ref="G473:G474"/>
    <mergeCell ref="G482:G483"/>
    <mergeCell ref="G518:G520"/>
    <mergeCell ref="G490:G495"/>
    <mergeCell ref="G486:G489"/>
    <mergeCell ref="G484:G485"/>
    <mergeCell ref="G451:G456"/>
    <mergeCell ref="F450:F456"/>
    <mergeCell ref="E450:E456"/>
    <mergeCell ref="H484:H485"/>
    <mergeCell ref="H516:H517"/>
    <mergeCell ref="C438:C472"/>
    <mergeCell ref="H457:H462"/>
    <mergeCell ref="G457:G462"/>
    <mergeCell ref="E457:E463"/>
    <mergeCell ref="F457:F463"/>
    <mergeCell ref="H451:H456"/>
    <mergeCell ref="H479:H481"/>
    <mergeCell ref="H473:H474"/>
    <mergeCell ref="G475:G478"/>
    <mergeCell ref="H475:H478"/>
    <mergeCell ref="G479:G481"/>
    <mergeCell ref="D438:D472"/>
    <mergeCell ref="H446:H449"/>
    <mergeCell ref="G444:G445"/>
    <mergeCell ref="F444:F445"/>
    <mergeCell ref="E444:E445"/>
    <mergeCell ref="H444:H445"/>
    <mergeCell ref="G446:G449"/>
    <mergeCell ref="H464:H472"/>
    <mergeCell ref="G391:G392"/>
    <mergeCell ref="F446:F449"/>
    <mergeCell ref="E446:E449"/>
    <mergeCell ref="H438:H441"/>
    <mergeCell ref="G438:G441"/>
    <mergeCell ref="F438:F443"/>
    <mergeCell ref="E438:E443"/>
    <mergeCell ref="H442:H443"/>
    <mergeCell ref="G442:G443"/>
    <mergeCell ref="H436:H437"/>
    <mergeCell ref="G436:G437"/>
    <mergeCell ref="F436:F437"/>
    <mergeCell ref="E436:E437"/>
    <mergeCell ref="H393:H394"/>
    <mergeCell ref="G393:G394"/>
    <mergeCell ref="F391:F402"/>
    <mergeCell ref="D418:D437"/>
    <mergeCell ref="H433:H435"/>
    <mergeCell ref="G433:G435"/>
    <mergeCell ref="F432:F435"/>
    <mergeCell ref="E432:E435"/>
    <mergeCell ref="H424:H431"/>
    <mergeCell ref="G424:G431"/>
    <mergeCell ref="F424:F431"/>
    <mergeCell ref="E424:E431"/>
    <mergeCell ref="H420:H423"/>
    <mergeCell ref="G420:G423"/>
    <mergeCell ref="F418:F423"/>
    <mergeCell ref="E418:E423"/>
    <mergeCell ref="H418:H419"/>
    <mergeCell ref="G418:G419"/>
    <mergeCell ref="C389:C417"/>
    <mergeCell ref="H408:H409"/>
    <mergeCell ref="G408:G409"/>
    <mergeCell ref="H410:H412"/>
    <mergeCell ref="G410:G412"/>
    <mergeCell ref="F408:F412"/>
    <mergeCell ref="H415:H416"/>
    <mergeCell ref="G415:G416"/>
    <mergeCell ref="E408:E412"/>
    <mergeCell ref="H404:H407"/>
    <mergeCell ref="E413:E416"/>
    <mergeCell ref="F413:F416"/>
    <mergeCell ref="D389:D417"/>
    <mergeCell ref="H413:H414"/>
    <mergeCell ref="G413:G414"/>
    <mergeCell ref="E403:E407"/>
    <mergeCell ref="H395:H402"/>
    <mergeCell ref="G395:G402"/>
    <mergeCell ref="E389:E390"/>
    <mergeCell ref="F389:F390"/>
    <mergeCell ref="E391:E402"/>
    <mergeCell ref="G404:G407"/>
    <mergeCell ref="F403:F407"/>
    <mergeCell ref="H391:H392"/>
    <mergeCell ref="H367:H369"/>
    <mergeCell ref="G367:G369"/>
    <mergeCell ref="D358:D388"/>
    <mergeCell ref="H375:H378"/>
    <mergeCell ref="G375:G378"/>
    <mergeCell ref="H379:H381"/>
    <mergeCell ref="G379:G381"/>
    <mergeCell ref="H370:H374"/>
    <mergeCell ref="D332:D357"/>
    <mergeCell ref="H341:H343"/>
    <mergeCell ref="G341:G343"/>
    <mergeCell ref="F332:F343"/>
    <mergeCell ref="G370:G374"/>
    <mergeCell ref="H382:H388"/>
    <mergeCell ref="G382:G388"/>
    <mergeCell ref="E367:E388"/>
    <mergeCell ref="F367:F388"/>
    <mergeCell ref="H358:H361"/>
    <mergeCell ref="G358:G361"/>
    <mergeCell ref="F358:F365"/>
    <mergeCell ref="E358:E365"/>
    <mergeCell ref="G362:G363"/>
    <mergeCell ref="H362:H363"/>
    <mergeCell ref="G364:G365"/>
    <mergeCell ref="H355:H357"/>
    <mergeCell ref="H353:H354"/>
    <mergeCell ref="H364:H365"/>
    <mergeCell ref="G353:G354"/>
    <mergeCell ref="G355:G357"/>
    <mergeCell ref="E353:E357"/>
    <mergeCell ref="F353:F357"/>
    <mergeCell ref="H349:H351"/>
    <mergeCell ref="G349:G351"/>
    <mergeCell ref="F344:F352"/>
    <mergeCell ref="H344:H348"/>
    <mergeCell ref="G344:G348"/>
    <mergeCell ref="F293:F300"/>
    <mergeCell ref="G339:G340"/>
    <mergeCell ref="G332:G335"/>
    <mergeCell ref="F321:F331"/>
    <mergeCell ref="E344:E352"/>
    <mergeCell ref="G297:G300"/>
    <mergeCell ref="E332:E343"/>
    <mergeCell ref="H332:H335"/>
    <mergeCell ref="H336:H338"/>
    <mergeCell ref="G336:G338"/>
    <mergeCell ref="H339:H340"/>
    <mergeCell ref="E293:E300"/>
    <mergeCell ref="G314:G320"/>
    <mergeCell ref="H306:H307"/>
    <mergeCell ref="H294:H296"/>
    <mergeCell ref="G294:G296"/>
    <mergeCell ref="H297:H300"/>
    <mergeCell ref="G306:G307"/>
    <mergeCell ref="H308:H310"/>
    <mergeCell ref="G308:G310"/>
    <mergeCell ref="F301:F310"/>
    <mergeCell ref="E301:E310"/>
    <mergeCell ref="H301:H305"/>
    <mergeCell ref="G301:G305"/>
    <mergeCell ref="E321:E331"/>
    <mergeCell ref="H311:H313"/>
    <mergeCell ref="F311:F320"/>
    <mergeCell ref="E311:E320"/>
    <mergeCell ref="H314:H320"/>
    <mergeCell ref="H321:H324"/>
    <mergeCell ref="G321:G324"/>
    <mergeCell ref="H325:H331"/>
    <mergeCell ref="G325:G331"/>
    <mergeCell ref="G311:G313"/>
    <mergeCell ref="H265:H266"/>
    <mergeCell ref="G265:G266"/>
    <mergeCell ref="F265:F266"/>
    <mergeCell ref="E265:E266"/>
    <mergeCell ref="H275:H278"/>
    <mergeCell ref="G275:G278"/>
    <mergeCell ref="H279:H281"/>
    <mergeCell ref="G279:G281"/>
    <mergeCell ref="F279:F292"/>
    <mergeCell ref="E279:E292"/>
    <mergeCell ref="H273:H274"/>
    <mergeCell ref="G273:G274"/>
    <mergeCell ref="H267:H268"/>
    <mergeCell ref="G267:G268"/>
    <mergeCell ref="F267:F268"/>
    <mergeCell ref="E267:E268"/>
    <mergeCell ref="D267:D272"/>
    <mergeCell ref="D273:D292"/>
    <mergeCell ref="E273:E278"/>
    <mergeCell ref="F273:F278"/>
    <mergeCell ref="H286:H287"/>
    <mergeCell ref="G286:G287"/>
    <mergeCell ref="H282:H285"/>
    <mergeCell ref="G282:G285"/>
    <mergeCell ref="H290:H292"/>
    <mergeCell ref="G290:G292"/>
    <mergeCell ref="F269:F271"/>
    <mergeCell ref="E269:E271"/>
    <mergeCell ref="H250:H253"/>
    <mergeCell ref="G250:G253"/>
    <mergeCell ref="E245:E247"/>
    <mergeCell ref="F245:F247"/>
    <mergeCell ref="G245:G247"/>
    <mergeCell ref="H245:H247"/>
    <mergeCell ref="D233:D266"/>
    <mergeCell ref="C233:C266"/>
    <mergeCell ref="H258:H264"/>
    <mergeCell ref="G258:G264"/>
    <mergeCell ref="F248:F264"/>
    <mergeCell ref="E248:E264"/>
    <mergeCell ref="H254:H257"/>
    <mergeCell ref="G254:G257"/>
    <mergeCell ref="G248:G249"/>
    <mergeCell ref="H248:H249"/>
    <mergeCell ref="E242:E244"/>
    <mergeCell ref="F242:F244"/>
    <mergeCell ref="G242:G244"/>
    <mergeCell ref="H242:H244"/>
    <mergeCell ref="H237:H239"/>
    <mergeCell ref="G237:G239"/>
    <mergeCell ref="E233:E241"/>
    <mergeCell ref="F233:F241"/>
    <mergeCell ref="G240:G241"/>
    <mergeCell ref="H240:H241"/>
    <mergeCell ref="H215:H219"/>
    <mergeCell ref="G215:G219"/>
    <mergeCell ref="F215:F219"/>
    <mergeCell ref="E215:E219"/>
    <mergeCell ref="C204:C219"/>
    <mergeCell ref="D204:D219"/>
    <mergeCell ref="H233:H236"/>
    <mergeCell ref="G233:G236"/>
    <mergeCell ref="H227:H229"/>
    <mergeCell ref="E220:E225"/>
    <mergeCell ref="F220:F225"/>
    <mergeCell ref="G220:G222"/>
    <mergeCell ref="H220:H222"/>
    <mergeCell ref="G223:G225"/>
    <mergeCell ref="H231:H232"/>
    <mergeCell ref="G205:G209"/>
    <mergeCell ref="H205:H209"/>
    <mergeCell ref="F204:F209"/>
    <mergeCell ref="E204:E209"/>
    <mergeCell ref="H211:H214"/>
    <mergeCell ref="G211:G214"/>
    <mergeCell ref="F210:F214"/>
    <mergeCell ref="E176:E180"/>
    <mergeCell ref="F176:F180"/>
    <mergeCell ref="F192:F201"/>
    <mergeCell ref="C189:C203"/>
    <mergeCell ref="D189:D203"/>
    <mergeCell ref="E172:E174"/>
    <mergeCell ref="F172:F174"/>
    <mergeCell ref="G176:G177"/>
    <mergeCell ref="H176:H177"/>
    <mergeCell ref="G178:G180"/>
    <mergeCell ref="H178:H180"/>
    <mergeCell ref="G189:G191"/>
    <mergeCell ref="H189:H191"/>
    <mergeCell ref="G192:G193"/>
    <mergeCell ref="H192:H193"/>
    <mergeCell ref="C181:C188"/>
    <mergeCell ref="D181:D188"/>
    <mergeCell ref="G181:G182"/>
    <mergeCell ref="H181:H182"/>
    <mergeCell ref="G183:G184"/>
    <mergeCell ref="H183:H184"/>
    <mergeCell ref="E181:E185"/>
    <mergeCell ref="F181:F185"/>
    <mergeCell ref="F163:F171"/>
    <mergeCell ref="E163:E171"/>
    <mergeCell ref="H157:H162"/>
    <mergeCell ref="G157:G162"/>
    <mergeCell ref="F154:F162"/>
    <mergeCell ref="E154:E162"/>
    <mergeCell ref="H163:H164"/>
    <mergeCell ref="G163:G164"/>
    <mergeCell ref="G167:G171"/>
    <mergeCell ref="H167:H171"/>
    <mergeCell ref="H149:H153"/>
    <mergeCell ref="G149:G153"/>
    <mergeCell ref="F149:F153"/>
    <mergeCell ref="E149:E153"/>
    <mergeCell ref="H155:H156"/>
    <mergeCell ref="G155:G156"/>
    <mergeCell ref="G172:G174"/>
    <mergeCell ref="H172:H174"/>
    <mergeCell ref="C128:C129"/>
    <mergeCell ref="D128:D129"/>
    <mergeCell ref="E128:E129"/>
    <mergeCell ref="H128:H129"/>
    <mergeCell ref="E130:E135"/>
    <mergeCell ref="F130:F135"/>
    <mergeCell ref="G130:G135"/>
    <mergeCell ref="H130:H135"/>
    <mergeCell ref="F128:F129"/>
    <mergeCell ref="G128:G129"/>
    <mergeCell ref="D130:D162"/>
    <mergeCell ref="C130:C162"/>
    <mergeCell ref="H141:H146"/>
    <mergeCell ref="G141:G146"/>
    <mergeCell ref="F136:F146"/>
    <mergeCell ref="E136:E146"/>
    <mergeCell ref="E147:E148"/>
    <mergeCell ref="F147:F148"/>
    <mergeCell ref="H136:H140"/>
    <mergeCell ref="G136:G140"/>
    <mergeCell ref="C72:C116"/>
    <mergeCell ref="H117:H121"/>
    <mergeCell ref="G117:G121"/>
    <mergeCell ref="F117:F124"/>
    <mergeCell ref="E117:E124"/>
    <mergeCell ref="G122:G124"/>
    <mergeCell ref="H122:H124"/>
    <mergeCell ref="D117:D127"/>
    <mergeCell ref="C117:C127"/>
    <mergeCell ref="E125:E127"/>
    <mergeCell ref="F125:F127"/>
    <mergeCell ref="G125:G127"/>
    <mergeCell ref="H125:H127"/>
    <mergeCell ref="G97:G100"/>
    <mergeCell ref="H97:H100"/>
    <mergeCell ref="F97:F115"/>
    <mergeCell ref="G107:G115"/>
    <mergeCell ref="H107:H115"/>
    <mergeCell ref="G103:G106"/>
    <mergeCell ref="H103:H106"/>
    <mergeCell ref="E97:E115"/>
    <mergeCell ref="D72:D116"/>
    <mergeCell ref="E86:E88"/>
    <mergeCell ref="F86:F88"/>
    <mergeCell ref="G86:G88"/>
    <mergeCell ref="H86:H88"/>
    <mergeCell ref="E89:E90"/>
    <mergeCell ref="F89:F90"/>
    <mergeCell ref="G89:G90"/>
    <mergeCell ref="H89:H90"/>
    <mergeCell ref="E91:E96"/>
    <mergeCell ref="F91:F96"/>
    <mergeCell ref="G91:G95"/>
    <mergeCell ref="H91:H95"/>
    <mergeCell ref="G73:G74"/>
    <mergeCell ref="H73:H74"/>
    <mergeCell ref="F72:F74"/>
    <mergeCell ref="E72:E74"/>
    <mergeCell ref="H75:H79"/>
    <mergeCell ref="G75:G79"/>
    <mergeCell ref="E75:E80"/>
    <mergeCell ref="F75:F80"/>
    <mergeCell ref="E81:E85"/>
    <mergeCell ref="F81:F85"/>
    <mergeCell ref="G81:G85"/>
    <mergeCell ref="H81:H85"/>
    <mergeCell ref="H46:H47"/>
    <mergeCell ref="H48:H50"/>
    <mergeCell ref="G53:G54"/>
    <mergeCell ref="H53:H54"/>
    <mergeCell ref="C55:C71"/>
    <mergeCell ref="D55:D71"/>
    <mergeCell ref="E55:E71"/>
    <mergeCell ref="F55:F71"/>
    <mergeCell ref="G56:G71"/>
    <mergeCell ref="H56:H71"/>
    <mergeCell ref="F46:F50"/>
    <mergeCell ref="F51:F54"/>
    <mergeCell ref="C1:D1"/>
    <mergeCell ref="E22:E24"/>
    <mergeCell ref="F22:F24"/>
    <mergeCell ref="G46:G47"/>
    <mergeCell ref="G48:G50"/>
    <mergeCell ref="E26:E30"/>
    <mergeCell ref="F26:F30"/>
    <mergeCell ref="G26:G28"/>
    <mergeCell ref="G22:G23"/>
    <mergeCell ref="G8:G9"/>
    <mergeCell ref="G11:G13"/>
    <mergeCell ref="E14:E20"/>
    <mergeCell ref="F14:F20"/>
    <mergeCell ref="G14:G15"/>
    <mergeCell ref="G17:G18"/>
    <mergeCell ref="G19:G20"/>
    <mergeCell ref="E1:F1"/>
    <mergeCell ref="G1:H1"/>
    <mergeCell ref="C26:C30"/>
    <mergeCell ref="C31:C37"/>
    <mergeCell ref="D31:D37"/>
    <mergeCell ref="E34:E37"/>
    <mergeCell ref="F34:F37"/>
    <mergeCell ref="G34:G36"/>
    <mergeCell ref="H5:H7"/>
    <mergeCell ref="G5:G7"/>
    <mergeCell ref="C41:C45"/>
    <mergeCell ref="D41:D45"/>
    <mergeCell ref="E42:E45"/>
    <mergeCell ref="F42:F45"/>
    <mergeCell ref="C46:C54"/>
    <mergeCell ref="D46:D54"/>
    <mergeCell ref="E46:E50"/>
    <mergeCell ref="E51:E54"/>
    <mergeCell ref="H17:H18"/>
    <mergeCell ref="H19:H20"/>
    <mergeCell ref="H31:H32"/>
    <mergeCell ref="D26:D30"/>
    <mergeCell ref="G31:G32"/>
    <mergeCell ref="F31:F33"/>
    <mergeCell ref="E31:E33"/>
    <mergeCell ref="H14:H15"/>
    <mergeCell ref="N1:N2"/>
    <mergeCell ref="O1:O2"/>
    <mergeCell ref="A1:B1"/>
    <mergeCell ref="A3:A37"/>
    <mergeCell ref="B3:B37"/>
    <mergeCell ref="L1:L2"/>
    <mergeCell ref="I1:J1"/>
    <mergeCell ref="K1:K2"/>
    <mergeCell ref="G43:G45"/>
    <mergeCell ref="H43:H45"/>
    <mergeCell ref="C38:C40"/>
    <mergeCell ref="D38:D40"/>
    <mergeCell ref="E38:E39"/>
    <mergeCell ref="F38:F39"/>
    <mergeCell ref="G38:G39"/>
    <mergeCell ref="H38:H39"/>
    <mergeCell ref="H3:H4"/>
    <mergeCell ref="G3:G4"/>
    <mergeCell ref="F3:F13"/>
    <mergeCell ref="E3:E13"/>
    <mergeCell ref="C3:C25"/>
    <mergeCell ref="D3:D25"/>
    <mergeCell ref="I3:I4"/>
    <mergeCell ref="J3:J4"/>
    <mergeCell ref="C592:C601"/>
    <mergeCell ref="D592:D601"/>
    <mergeCell ref="A592:A599"/>
    <mergeCell ref="B592:B599"/>
    <mergeCell ref="A600:A601"/>
    <mergeCell ref="B600:B601"/>
    <mergeCell ref="B72:B591"/>
    <mergeCell ref="A72:A591"/>
    <mergeCell ref="B38:B71"/>
    <mergeCell ref="A38:A71"/>
    <mergeCell ref="D163:D180"/>
    <mergeCell ref="C163:C180"/>
    <mergeCell ref="C267:C272"/>
    <mergeCell ref="C273:C292"/>
    <mergeCell ref="C293:C331"/>
    <mergeCell ref="D293:D331"/>
    <mergeCell ref="C332:C357"/>
    <mergeCell ref="C358:C388"/>
    <mergeCell ref="C418:C437"/>
    <mergeCell ref="C473:C528"/>
    <mergeCell ref="D473:D528"/>
    <mergeCell ref="D529:D540"/>
    <mergeCell ref="C529:C540"/>
    <mergeCell ref="D227:D232"/>
  </mergeCells>
  <phoneticPr fontId="4" type="noConversion"/>
  <pageMargins left="0.25" right="0.25" top="0.75" bottom="0.75" header="0.3" footer="0.3"/>
  <pageSetup paperSize="9" scale="4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C4F9B7"/>
    <pageSetUpPr fitToPage="1"/>
  </sheetPr>
  <dimension ref="A1:BD793"/>
  <sheetViews>
    <sheetView topLeftCell="B325" zoomScaleNormal="100" workbookViewId="0">
      <selection activeCell="BD428" sqref="BD428"/>
    </sheetView>
  </sheetViews>
  <sheetFormatPr defaultColWidth="9" defaultRowHeight="13.5" x14ac:dyDescent="0.25"/>
  <cols>
    <col min="1" max="1" width="4.875" style="92" customWidth="1"/>
    <col min="2" max="2" width="9.375" style="92" customWidth="1"/>
    <col min="3" max="3" width="4.875" style="92" customWidth="1"/>
    <col min="4" max="4" width="9.375" style="92" customWidth="1"/>
    <col min="5" max="5" width="5.125" style="92" customWidth="1"/>
    <col min="6" max="6" width="15.75" style="92" customWidth="1"/>
    <col min="7" max="7" width="5.875" style="92" hidden="1" customWidth="1"/>
    <col min="8" max="8" width="14.875" style="92" hidden="1" customWidth="1"/>
    <col min="9" max="9" width="5.875" style="93" hidden="1" customWidth="1"/>
    <col min="10" max="10" width="35.875" style="94" hidden="1" customWidth="1"/>
    <col min="11" max="11" width="19.5" style="95" customWidth="1"/>
    <col min="12" max="12" width="16.125" style="95" customWidth="1"/>
    <col min="13" max="13" width="6.5" style="95" hidden="1" customWidth="1"/>
    <col min="14" max="49" width="9.625" style="91" hidden="1" customWidth="1"/>
    <col min="50" max="50" width="12.5" style="91" hidden="1" customWidth="1"/>
    <col min="51" max="52" width="12.875" style="91" customWidth="1"/>
    <col min="53" max="16384" width="9" style="91"/>
  </cols>
  <sheetData>
    <row r="1" spans="1:54" s="156" customFormat="1" ht="16.5" x14ac:dyDescent="0.3">
      <c r="A1" s="650" t="s">
        <v>1961</v>
      </c>
      <c r="B1" s="650"/>
      <c r="C1" s="338"/>
      <c r="D1" s="338"/>
      <c r="E1" s="338"/>
      <c r="F1" s="338"/>
      <c r="G1" s="338"/>
      <c r="H1" s="338"/>
      <c r="I1" s="339"/>
      <c r="J1" s="340"/>
      <c r="K1" s="341"/>
      <c r="L1" s="341"/>
      <c r="M1" s="341"/>
      <c r="N1" s="155">
        <v>1</v>
      </c>
      <c r="O1" s="155">
        <v>2</v>
      </c>
      <c r="P1" s="155">
        <v>3</v>
      </c>
      <c r="Q1" s="155">
        <v>4</v>
      </c>
      <c r="R1" s="155">
        <v>5</v>
      </c>
      <c r="S1" s="155">
        <v>6</v>
      </c>
      <c r="T1" s="155">
        <v>7</v>
      </c>
      <c r="U1" s="155">
        <v>8</v>
      </c>
      <c r="V1" s="155">
        <v>9</v>
      </c>
      <c r="W1" s="155">
        <v>10</v>
      </c>
      <c r="X1" s="155">
        <v>11</v>
      </c>
      <c r="Y1" s="155">
        <v>12</v>
      </c>
      <c r="Z1" s="155">
        <v>13</v>
      </c>
      <c r="AA1" s="155">
        <v>14</v>
      </c>
      <c r="AB1" s="155">
        <v>15</v>
      </c>
      <c r="AC1" s="155">
        <v>16</v>
      </c>
      <c r="AD1" s="155">
        <v>17</v>
      </c>
      <c r="AE1" s="155">
        <v>18</v>
      </c>
      <c r="AF1" s="155">
        <v>19</v>
      </c>
      <c r="AG1" s="155">
        <v>20</v>
      </c>
      <c r="AH1" s="155">
        <v>21</v>
      </c>
      <c r="AI1" s="155">
        <v>22</v>
      </c>
      <c r="AJ1" s="155">
        <v>23</v>
      </c>
      <c r="AK1" s="155">
        <v>24</v>
      </c>
      <c r="AL1" s="155">
        <v>25</v>
      </c>
      <c r="AM1" s="155">
        <v>26</v>
      </c>
      <c r="AN1" s="155">
        <v>27</v>
      </c>
      <c r="AO1" s="155">
        <v>28</v>
      </c>
      <c r="AP1" s="155">
        <v>29</v>
      </c>
      <c r="AQ1" s="155">
        <v>30</v>
      </c>
      <c r="AR1" s="155">
        <v>31</v>
      </c>
      <c r="AS1" s="155">
        <v>32</v>
      </c>
      <c r="AT1" s="155">
        <v>33</v>
      </c>
      <c r="AU1" s="155">
        <v>34</v>
      </c>
      <c r="AV1" s="155">
        <v>35</v>
      </c>
      <c r="AW1" s="155">
        <v>36</v>
      </c>
      <c r="AX1" s="155">
        <v>37</v>
      </c>
    </row>
    <row r="2" spans="1:54" ht="16.5" x14ac:dyDescent="0.3">
      <c r="A2" s="665" t="s">
        <v>1145</v>
      </c>
      <c r="B2" s="665" t="s">
        <v>2110</v>
      </c>
      <c r="C2" s="651" t="s">
        <v>1652</v>
      </c>
      <c r="D2" s="651"/>
      <c r="E2" s="652" t="s">
        <v>1653</v>
      </c>
      <c r="F2" s="652"/>
      <c r="G2" s="653" t="s">
        <v>1654</v>
      </c>
      <c r="H2" s="653"/>
      <c r="I2" s="654" t="s">
        <v>1658</v>
      </c>
      <c r="J2" s="654"/>
      <c r="K2" s="718" t="s">
        <v>2414</v>
      </c>
      <c r="L2" s="718" t="s">
        <v>2415</v>
      </c>
      <c r="M2" s="725" t="s">
        <v>2127</v>
      </c>
      <c r="N2" s="721" t="s">
        <v>2112</v>
      </c>
      <c r="O2" s="722"/>
      <c r="P2" s="121"/>
      <c r="Q2" s="122"/>
      <c r="R2" s="123"/>
      <c r="S2" s="121"/>
      <c r="T2" s="124"/>
      <c r="U2" s="723" t="s">
        <v>2113</v>
      </c>
      <c r="V2" s="724"/>
      <c r="W2" s="125"/>
      <c r="X2" s="125"/>
      <c r="Y2" s="125"/>
      <c r="Z2" s="125"/>
      <c r="AA2" s="125"/>
      <c r="AB2" s="125"/>
      <c r="AC2" s="125"/>
      <c r="AD2" s="125"/>
      <c r="AE2" s="126"/>
      <c r="AF2" s="127"/>
      <c r="AG2" s="126"/>
      <c r="AH2" s="126"/>
      <c r="AI2" s="127"/>
      <c r="AJ2" s="125"/>
      <c r="AK2" s="125"/>
      <c r="AL2" s="125"/>
      <c r="AM2" s="125"/>
      <c r="AN2" s="125"/>
      <c r="AO2" s="125"/>
      <c r="AP2" s="125"/>
      <c r="AQ2" s="128" t="s">
        <v>2075</v>
      </c>
      <c r="AR2" s="129" t="s">
        <v>2076</v>
      </c>
      <c r="AS2" s="130" t="s">
        <v>2077</v>
      </c>
      <c r="AT2" s="131" t="s">
        <v>2078</v>
      </c>
      <c r="AU2" s="132" t="s">
        <v>2079</v>
      </c>
      <c r="AV2" s="133" t="s">
        <v>2080</v>
      </c>
      <c r="AW2" s="134" t="s">
        <v>2081</v>
      </c>
      <c r="AX2" s="135" t="s">
        <v>2082</v>
      </c>
    </row>
    <row r="3" spans="1:54" ht="13.5" customHeight="1" x14ac:dyDescent="0.3">
      <c r="A3" s="666"/>
      <c r="B3" s="666"/>
      <c r="C3" s="217" t="s">
        <v>2111</v>
      </c>
      <c r="D3" s="217" t="s">
        <v>2110</v>
      </c>
      <c r="E3" s="217" t="s">
        <v>2111</v>
      </c>
      <c r="F3" s="217" t="s">
        <v>2110</v>
      </c>
      <c r="G3" s="217" t="s">
        <v>2111</v>
      </c>
      <c r="H3" s="217" t="s">
        <v>2110</v>
      </c>
      <c r="I3" s="217" t="s">
        <v>2111</v>
      </c>
      <c r="J3" s="217" t="s">
        <v>2110</v>
      </c>
      <c r="K3" s="719"/>
      <c r="L3" s="719"/>
      <c r="M3" s="726"/>
      <c r="N3" s="136"/>
      <c r="O3" s="137" t="s">
        <v>2083</v>
      </c>
      <c r="P3" s="138"/>
      <c r="Q3" s="139"/>
      <c r="R3" s="137" t="s">
        <v>2084</v>
      </c>
      <c r="S3" s="138"/>
      <c r="T3" s="139"/>
      <c r="U3" s="140"/>
      <c r="V3" s="141" t="s">
        <v>2085</v>
      </c>
      <c r="W3" s="142"/>
      <c r="X3" s="142"/>
      <c r="Y3" s="142"/>
      <c r="Z3" s="142"/>
      <c r="AA3" s="142"/>
      <c r="AB3" s="142"/>
      <c r="AC3" s="142"/>
      <c r="AD3" s="142"/>
      <c r="AE3" s="143"/>
      <c r="AF3" s="141" t="s">
        <v>2086</v>
      </c>
      <c r="AG3" s="144"/>
      <c r="AH3" s="143"/>
      <c r="AI3" s="145" t="s">
        <v>2087</v>
      </c>
      <c r="AJ3" s="144"/>
      <c r="AK3" s="144"/>
      <c r="AL3" s="144"/>
      <c r="AM3" s="144"/>
      <c r="AN3" s="144"/>
      <c r="AO3" s="144"/>
      <c r="AP3" s="146"/>
      <c r="AQ3" s="147"/>
      <c r="AR3" s="148"/>
      <c r="AS3" s="149"/>
      <c r="AT3" s="150"/>
      <c r="AU3" s="151"/>
      <c r="AV3" s="152"/>
      <c r="AW3" s="153"/>
      <c r="AX3" s="154"/>
    </row>
    <row r="4" spans="1:54" ht="13.5" customHeight="1" x14ac:dyDescent="0.3">
      <c r="A4" s="667"/>
      <c r="B4" s="667"/>
      <c r="C4" s="218"/>
      <c r="D4" s="218"/>
      <c r="E4" s="218"/>
      <c r="F4" s="218"/>
      <c r="G4" s="218"/>
      <c r="H4" s="218"/>
      <c r="I4" s="218"/>
      <c r="J4" s="218"/>
      <c r="K4" s="720"/>
      <c r="L4" s="720"/>
      <c r="M4" s="726"/>
      <c r="N4" s="136"/>
      <c r="O4" s="174"/>
      <c r="P4" s="175" t="s">
        <v>2088</v>
      </c>
      <c r="Q4" s="176" t="s">
        <v>2089</v>
      </c>
      <c r="R4" s="174"/>
      <c r="S4" s="176" t="s">
        <v>2090</v>
      </c>
      <c r="T4" s="176" t="s">
        <v>2091</v>
      </c>
      <c r="U4" s="140"/>
      <c r="V4" s="140"/>
      <c r="W4" s="177" t="s">
        <v>2092</v>
      </c>
      <c r="X4" s="177" t="s">
        <v>2093</v>
      </c>
      <c r="Y4" s="177" t="s">
        <v>2094</v>
      </c>
      <c r="Z4" s="178" t="s">
        <v>2095</v>
      </c>
      <c r="AA4" s="177" t="s">
        <v>2096</v>
      </c>
      <c r="AB4" s="177" t="s">
        <v>2097</v>
      </c>
      <c r="AC4" s="177" t="s">
        <v>2098</v>
      </c>
      <c r="AD4" s="177" t="s">
        <v>2099</v>
      </c>
      <c r="AE4" s="177" t="s">
        <v>2100</v>
      </c>
      <c r="AF4" s="179"/>
      <c r="AG4" s="180" t="s">
        <v>2101</v>
      </c>
      <c r="AH4" s="177" t="s">
        <v>2102</v>
      </c>
      <c r="AI4" s="181"/>
      <c r="AJ4" s="182" t="s">
        <v>2103</v>
      </c>
      <c r="AK4" s="182" t="s">
        <v>2104</v>
      </c>
      <c r="AL4" s="182" t="s">
        <v>2105</v>
      </c>
      <c r="AM4" s="182" t="s">
        <v>2106</v>
      </c>
      <c r="AN4" s="182" t="s">
        <v>2107</v>
      </c>
      <c r="AO4" s="182" t="s">
        <v>2108</v>
      </c>
      <c r="AP4" s="183" t="s">
        <v>2109</v>
      </c>
      <c r="AQ4" s="184" t="s">
        <v>2114</v>
      </c>
      <c r="AR4" s="185" t="s">
        <v>2115</v>
      </c>
      <c r="AS4" s="186" t="s">
        <v>2116</v>
      </c>
      <c r="AT4" s="187" t="s">
        <v>2117</v>
      </c>
      <c r="AU4" s="188" t="s">
        <v>2116</v>
      </c>
      <c r="AV4" s="189" t="s">
        <v>2118</v>
      </c>
      <c r="AW4" s="153" t="s">
        <v>2118</v>
      </c>
      <c r="AX4" s="190" t="s">
        <v>2119</v>
      </c>
    </row>
    <row r="5" spans="1:54" ht="16.5" customHeight="1" x14ac:dyDescent="0.3">
      <c r="A5" s="218"/>
      <c r="B5" s="218"/>
      <c r="C5" s="456"/>
      <c r="D5" s="456"/>
      <c r="E5" s="456"/>
      <c r="F5" s="456"/>
      <c r="G5" s="456"/>
      <c r="H5" s="456"/>
      <c r="I5" s="456"/>
      <c r="J5" s="456"/>
      <c r="K5" s="196" t="s">
        <v>2132</v>
      </c>
      <c r="L5" s="196" t="s">
        <v>2416</v>
      </c>
      <c r="M5" s="203"/>
      <c r="N5" s="198">
        <f>O5+R5</f>
        <v>43516.272999999994</v>
      </c>
      <c r="O5" s="198">
        <f>P5+Q5</f>
        <v>9264.6</v>
      </c>
      <c r="P5" s="198">
        <f>P6+P607+P612+P613+P614</f>
        <v>1669</v>
      </c>
      <c r="Q5" s="198">
        <f>Q6+Q607+Q612+Q613+Q614</f>
        <v>7595.6</v>
      </c>
      <c r="R5" s="198">
        <f>S5+T5</f>
        <v>34251.672999999995</v>
      </c>
      <c r="S5" s="198">
        <f t="shared" ref="S5:T5" si="0">S6+S607+S612+S613+S614</f>
        <v>27209.999999999993</v>
      </c>
      <c r="T5" s="198">
        <f t="shared" si="0"/>
        <v>7041.6729999999998</v>
      </c>
      <c r="U5" s="198">
        <f>V5+AF5+AI5</f>
        <v>767386.05114183307</v>
      </c>
      <c r="V5" s="198">
        <f>SUM(W5:AE5)</f>
        <v>304599.88314183301</v>
      </c>
      <c r="W5" s="198">
        <f>W6+W607+W612+W613+W614</f>
        <v>68926.117000000013</v>
      </c>
      <c r="X5" s="198">
        <f t="shared" ref="X5:AE5" si="1">X6+X607+X612+X613+X614</f>
        <v>28655.9660239162</v>
      </c>
      <c r="Y5" s="198">
        <f t="shared" si="1"/>
        <v>134401.563188806</v>
      </c>
      <c r="Z5" s="198">
        <f t="shared" si="1"/>
        <v>2047.1589999999999</v>
      </c>
      <c r="AA5" s="198">
        <f t="shared" si="1"/>
        <v>1344.0349999999999</v>
      </c>
      <c r="AB5" s="198">
        <f t="shared" si="1"/>
        <v>41035.459929110802</v>
      </c>
      <c r="AC5" s="198">
        <f t="shared" si="1"/>
        <v>28184.499</v>
      </c>
      <c r="AD5" s="198">
        <f t="shared" si="1"/>
        <v>0</v>
      </c>
      <c r="AE5" s="198">
        <f t="shared" si="1"/>
        <v>5.0839999999999996</v>
      </c>
      <c r="AF5" s="198">
        <f>AG5+AH5</f>
        <v>100279.09600000002</v>
      </c>
      <c r="AG5" s="198">
        <f t="shared" ref="AG5" si="2">AG6+AG607+AG612+AG613+AG614</f>
        <v>40935.644</v>
      </c>
      <c r="AH5" s="198">
        <f t="shared" ref="AH5" si="3">AH6+AH607+AH612+AH613+AH614</f>
        <v>59343.452000000012</v>
      </c>
      <c r="AI5" s="198">
        <f>SUM(AJ5:AP5)</f>
        <v>362507.07200000004</v>
      </c>
      <c r="AJ5" s="198">
        <f t="shared" ref="AJ5" si="4">AJ6+AJ607+AJ612+AJ613+AJ614</f>
        <v>331819.125</v>
      </c>
      <c r="AK5" s="198">
        <f t="shared" ref="AK5" si="5">AK6+AK607+AK612+AK613+AK614</f>
        <v>4297.6289999999999</v>
      </c>
      <c r="AL5" s="198">
        <f t="shared" ref="AL5" si="6">AL6+AL607+AL612+AL613+AL614</f>
        <v>11115.009</v>
      </c>
      <c r="AM5" s="198">
        <f t="shared" ref="AM5" si="7">AM6+AM607+AM612+AM613+AM614</f>
        <v>5238.1890000000003</v>
      </c>
      <c r="AN5" s="198">
        <f t="shared" ref="AN5" si="8">AN6+AN607+AN612+AN613+AN614</f>
        <v>132.517</v>
      </c>
      <c r="AO5" s="198">
        <f t="shared" ref="AO5" si="9">AO6+AO607+AO612+AO613+AO614</f>
        <v>946.68299999999999</v>
      </c>
      <c r="AP5" s="198">
        <f t="shared" ref="AP5" si="10">AP6+AP607+AP612+AP613+AP614</f>
        <v>8957.92</v>
      </c>
      <c r="AQ5" s="198">
        <f t="shared" ref="AQ5" si="11">AQ6+AQ607+AQ612+AQ613+AQ614</f>
        <v>430.10545500000001</v>
      </c>
      <c r="AR5" s="198">
        <f t="shared" ref="AR5" si="12">AR6+AR607+AR612+AR613+AR614</f>
        <v>19982.290999999997</v>
      </c>
      <c r="AS5" s="198">
        <f t="shared" ref="AS5" si="13">AS6+AS607+AS612+AS613+AS614</f>
        <v>0</v>
      </c>
      <c r="AT5" s="198">
        <f t="shared" ref="AT5" si="14">AT6+AT607+AT612+AT613+AT614</f>
        <v>0</v>
      </c>
      <c r="AU5" s="198">
        <f t="shared" ref="AU5" si="15">AU6+AU607+AU612+AU613+AU614</f>
        <v>434160.19300000003</v>
      </c>
      <c r="AV5" s="198">
        <f t="shared" ref="AV5" si="16">AV6+AV607+AV612+AV613+AV614</f>
        <v>1717.6135820000002</v>
      </c>
      <c r="AW5" s="198">
        <f t="shared" ref="AW5" si="17">AW6+AW607+AW612+AW613+AW614</f>
        <v>5346.241</v>
      </c>
      <c r="AX5" s="330">
        <v>195587</v>
      </c>
    </row>
    <row r="6" spans="1:54" s="194" customFormat="1" ht="16.5" customHeight="1" x14ac:dyDescent="0.3">
      <c r="A6" s="192"/>
      <c r="B6" s="192"/>
      <c r="C6" s="507"/>
      <c r="D6" s="507"/>
      <c r="E6" s="507"/>
      <c r="F6" s="507"/>
      <c r="G6" s="507"/>
      <c r="H6" s="507"/>
      <c r="I6" s="507"/>
      <c r="J6" s="507"/>
      <c r="K6" s="193" t="s">
        <v>2129</v>
      </c>
      <c r="L6" s="193" t="s">
        <v>2417</v>
      </c>
      <c r="M6" s="193"/>
      <c r="N6" s="195">
        <f>O6+R6</f>
        <v>41657.272999999994</v>
      </c>
      <c r="O6" s="197">
        <f>P6+Q6</f>
        <v>7405.6</v>
      </c>
      <c r="P6" s="195">
        <f t="shared" ref="P6" si="18">P7+P41+P75+P606</f>
        <v>0</v>
      </c>
      <c r="Q6" s="197">
        <v>7405.6</v>
      </c>
      <c r="R6" s="195">
        <f t="shared" ref="R6:AV6" si="19">R7+R41+R75+R606</f>
        <v>34251.672999999995</v>
      </c>
      <c r="S6" s="195">
        <f t="shared" si="19"/>
        <v>27209.999999999993</v>
      </c>
      <c r="T6" s="195">
        <f t="shared" si="19"/>
        <v>7041.6729999999998</v>
      </c>
      <c r="U6" s="195">
        <f t="shared" si="19"/>
        <v>442510.90099999995</v>
      </c>
      <c r="V6" s="195">
        <f t="shared" si="19"/>
        <v>49766.372000000003</v>
      </c>
      <c r="W6" s="195">
        <f t="shared" si="19"/>
        <v>1508.3249999999998</v>
      </c>
      <c r="X6" s="195">
        <f t="shared" si="19"/>
        <v>4982.8739999999998</v>
      </c>
      <c r="Y6" s="195">
        <f t="shared" si="19"/>
        <v>20332.723000000002</v>
      </c>
      <c r="Z6" s="195">
        <f t="shared" si="19"/>
        <v>786.25900000000001</v>
      </c>
      <c r="AA6" s="195">
        <f t="shared" si="19"/>
        <v>871.83300000000008</v>
      </c>
      <c r="AB6" s="195">
        <f t="shared" si="19"/>
        <v>21284.252</v>
      </c>
      <c r="AC6" s="195">
        <f t="shared" si="19"/>
        <v>6.8000000000000005E-2</v>
      </c>
      <c r="AD6" s="195">
        <f t="shared" si="19"/>
        <v>0</v>
      </c>
      <c r="AE6" s="195">
        <f t="shared" si="19"/>
        <v>3.8000000000000006E-2</v>
      </c>
      <c r="AF6" s="195">
        <f t="shared" si="19"/>
        <v>31665.692000000003</v>
      </c>
      <c r="AG6" s="195">
        <f t="shared" si="19"/>
        <v>21698.660000000003</v>
      </c>
      <c r="AH6" s="195">
        <f t="shared" si="19"/>
        <v>9967.0320000000011</v>
      </c>
      <c r="AI6" s="195">
        <f t="shared" si="19"/>
        <v>361078.837</v>
      </c>
      <c r="AJ6" s="195">
        <f t="shared" si="19"/>
        <v>331819.125</v>
      </c>
      <c r="AK6" s="195">
        <f t="shared" si="19"/>
        <v>3712.9950000000008</v>
      </c>
      <c r="AL6" s="195">
        <f t="shared" si="19"/>
        <v>11115.009</v>
      </c>
      <c r="AM6" s="195">
        <f t="shared" si="19"/>
        <v>5238.1890000000003</v>
      </c>
      <c r="AN6" s="195">
        <f t="shared" si="19"/>
        <v>132.517</v>
      </c>
      <c r="AO6" s="195">
        <f t="shared" si="19"/>
        <v>914.94899999999996</v>
      </c>
      <c r="AP6" s="195">
        <f t="shared" si="19"/>
        <v>8146.0529999999999</v>
      </c>
      <c r="AQ6" s="195">
        <f t="shared" si="19"/>
        <v>430.10545500000001</v>
      </c>
      <c r="AR6" s="195">
        <f t="shared" si="19"/>
        <v>6947.0550000000003</v>
      </c>
      <c r="AS6" s="195">
        <f t="shared" si="19"/>
        <v>0</v>
      </c>
      <c r="AT6" s="195">
        <f t="shared" si="19"/>
        <v>0</v>
      </c>
      <c r="AU6" s="195">
        <f t="shared" si="19"/>
        <v>223171.416</v>
      </c>
      <c r="AV6" s="195">
        <f t="shared" si="19"/>
        <v>0</v>
      </c>
      <c r="AW6" s="197">
        <v>4214.7</v>
      </c>
      <c r="AX6" s="331">
        <v>116910</v>
      </c>
      <c r="AY6" s="194" t="s">
        <v>3151</v>
      </c>
      <c r="AZ6" s="194" t="s">
        <v>3193</v>
      </c>
      <c r="BA6" s="194" t="s">
        <v>3152</v>
      </c>
      <c r="BB6" s="194" t="s">
        <v>3194</v>
      </c>
    </row>
    <row r="7" spans="1:54" s="97" customFormat="1" ht="27" x14ac:dyDescent="0.25">
      <c r="A7" s="659" t="s">
        <v>1963</v>
      </c>
      <c r="B7" s="661" t="s">
        <v>1962</v>
      </c>
      <c r="C7" s="596" t="s">
        <v>1947</v>
      </c>
      <c r="D7" s="664" t="s">
        <v>1944</v>
      </c>
      <c r="E7" s="596" t="s">
        <v>1945</v>
      </c>
      <c r="F7" s="595" t="s">
        <v>1946</v>
      </c>
      <c r="G7" s="211" t="s">
        <v>1725</v>
      </c>
      <c r="H7" s="210" t="s">
        <v>1740</v>
      </c>
      <c r="I7" s="105" t="s">
        <v>1695</v>
      </c>
      <c r="J7" s="106" t="s">
        <v>1726</v>
      </c>
      <c r="K7" s="191" t="s">
        <v>1859</v>
      </c>
      <c r="L7" s="191" t="s">
        <v>2418</v>
      </c>
      <c r="M7" s="161">
        <v>1</v>
      </c>
      <c r="N7" s="219">
        <v>0</v>
      </c>
      <c r="O7" s="219">
        <v>0</v>
      </c>
      <c r="P7" s="220">
        <v>0</v>
      </c>
      <c r="Q7" s="220">
        <v>0</v>
      </c>
      <c r="R7" s="219">
        <v>0</v>
      </c>
      <c r="S7" s="221">
        <v>0</v>
      </c>
      <c r="T7" s="221">
        <v>0</v>
      </c>
      <c r="U7" s="219">
        <v>16347.652</v>
      </c>
      <c r="V7" s="219">
        <v>16287.03</v>
      </c>
      <c r="W7" s="221">
        <v>1086.204</v>
      </c>
      <c r="X7" s="221">
        <v>2327.9229999999998</v>
      </c>
      <c r="Y7" s="221">
        <v>11830.663</v>
      </c>
      <c r="Z7" s="221">
        <v>286.738</v>
      </c>
      <c r="AA7" s="221">
        <v>385.44099999999997</v>
      </c>
      <c r="AB7" s="221">
        <v>370.06099999999998</v>
      </c>
      <c r="AC7" s="221">
        <v>0</v>
      </c>
      <c r="AD7" s="221">
        <v>0</v>
      </c>
      <c r="AE7" s="221">
        <v>0</v>
      </c>
      <c r="AF7" s="222">
        <v>33.321999999999996</v>
      </c>
      <c r="AG7" s="221">
        <v>33.321999999999996</v>
      </c>
      <c r="AH7" s="221">
        <v>0</v>
      </c>
      <c r="AI7" s="219">
        <v>27.299999999999997</v>
      </c>
      <c r="AJ7" s="221">
        <v>0</v>
      </c>
      <c r="AK7" s="221">
        <v>2.1949999999999998</v>
      </c>
      <c r="AL7" s="221">
        <v>0</v>
      </c>
      <c r="AM7" s="221">
        <v>0</v>
      </c>
      <c r="AN7" s="221">
        <v>0</v>
      </c>
      <c r="AO7" s="221">
        <v>0</v>
      </c>
      <c r="AP7" s="221">
        <v>25.104999999999997</v>
      </c>
      <c r="AQ7" s="221">
        <v>0</v>
      </c>
      <c r="AR7" s="223">
        <v>4.3419999999999996</v>
      </c>
      <c r="AS7" s="220">
        <v>0</v>
      </c>
      <c r="AT7" s="220">
        <v>0</v>
      </c>
      <c r="AU7" s="223">
        <v>10041.861999999999</v>
      </c>
      <c r="AV7" s="220">
        <v>0</v>
      </c>
      <c r="AW7" s="220">
        <v>0</v>
      </c>
      <c r="AX7" s="332">
        <v>3201.0309487920717</v>
      </c>
      <c r="AY7" s="97" t="s">
        <v>3234</v>
      </c>
      <c r="AZ7" s="97" t="s">
        <v>3240</v>
      </c>
      <c r="BA7" s="97" t="s">
        <v>3234</v>
      </c>
      <c r="BB7" s="97" t="s">
        <v>3240</v>
      </c>
    </row>
    <row r="8" spans="1:54" s="97" customFormat="1" ht="16.5" hidden="1" customHeight="1" x14ac:dyDescent="0.3">
      <c r="A8" s="596"/>
      <c r="B8" s="662"/>
      <c r="C8" s="587"/>
      <c r="D8" s="664"/>
      <c r="E8" s="587"/>
      <c r="F8" s="595"/>
      <c r="G8" s="655" t="s">
        <v>1727</v>
      </c>
      <c r="H8" s="657" t="s">
        <v>1739</v>
      </c>
      <c r="I8" s="98" t="s">
        <v>1696</v>
      </c>
      <c r="J8" s="215" t="s">
        <v>1660</v>
      </c>
      <c r="K8" s="96"/>
      <c r="L8" s="96"/>
      <c r="M8" s="159">
        <v>2</v>
      </c>
      <c r="N8" s="342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  <c r="AA8" s="342"/>
      <c r="AB8" s="342"/>
      <c r="AC8" s="342"/>
      <c r="AD8" s="342"/>
      <c r="AE8" s="342"/>
      <c r="AF8" s="342"/>
      <c r="AG8" s="342"/>
      <c r="AH8" s="342"/>
      <c r="AI8" s="342"/>
      <c r="AJ8" s="342"/>
      <c r="AK8" s="342"/>
      <c r="AL8" s="342"/>
      <c r="AM8" s="342"/>
      <c r="AN8" s="342"/>
      <c r="AO8" s="342"/>
      <c r="AP8" s="342"/>
      <c r="AQ8" s="342"/>
      <c r="AR8" s="342"/>
      <c r="AS8" s="342"/>
      <c r="AT8" s="342"/>
      <c r="AU8" s="342"/>
      <c r="AV8" s="342"/>
      <c r="AW8" s="342"/>
      <c r="AX8" s="333"/>
    </row>
    <row r="9" spans="1:54" s="97" customFormat="1" ht="16.5" hidden="1" customHeight="1" x14ac:dyDescent="0.3">
      <c r="A9" s="596"/>
      <c r="B9" s="662"/>
      <c r="C9" s="587"/>
      <c r="D9" s="664"/>
      <c r="E9" s="587"/>
      <c r="F9" s="595"/>
      <c r="G9" s="656"/>
      <c r="H9" s="658"/>
      <c r="I9" s="98" t="s">
        <v>1697</v>
      </c>
      <c r="J9" s="215" t="s">
        <v>1661</v>
      </c>
      <c r="K9" s="96"/>
      <c r="L9" s="96"/>
      <c r="M9" s="159">
        <v>3</v>
      </c>
      <c r="N9" s="34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2"/>
      <c r="Z9" s="342"/>
      <c r="AA9" s="342"/>
      <c r="AB9" s="342"/>
      <c r="AC9" s="342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33"/>
    </row>
    <row r="10" spans="1:54" s="97" customFormat="1" ht="16.5" hidden="1" customHeight="1" x14ac:dyDescent="0.3">
      <c r="A10" s="596"/>
      <c r="B10" s="662"/>
      <c r="C10" s="587"/>
      <c r="D10" s="664"/>
      <c r="E10" s="587"/>
      <c r="F10" s="595"/>
      <c r="G10" s="656"/>
      <c r="H10" s="658"/>
      <c r="I10" s="98" t="s">
        <v>1698</v>
      </c>
      <c r="J10" s="215" t="s">
        <v>1662</v>
      </c>
      <c r="K10" s="96"/>
      <c r="L10" s="96"/>
      <c r="M10" s="159">
        <v>4</v>
      </c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2"/>
      <c r="AK10" s="342"/>
      <c r="AL10" s="342"/>
      <c r="AM10" s="342"/>
      <c r="AN10" s="342"/>
      <c r="AO10" s="342"/>
      <c r="AP10" s="342"/>
      <c r="AQ10" s="342"/>
      <c r="AR10" s="342"/>
      <c r="AS10" s="342"/>
      <c r="AT10" s="342"/>
      <c r="AU10" s="342"/>
      <c r="AV10" s="342"/>
      <c r="AW10" s="342"/>
      <c r="AX10" s="333"/>
    </row>
    <row r="11" spans="1:54" s="97" customFormat="1" ht="16.5" hidden="1" customHeight="1" x14ac:dyDescent="0.3">
      <c r="A11" s="596"/>
      <c r="B11" s="662"/>
      <c r="C11" s="587"/>
      <c r="D11" s="664"/>
      <c r="E11" s="587"/>
      <c r="F11" s="595"/>
      <c r="G11" s="668" t="s">
        <v>1728</v>
      </c>
      <c r="H11" s="670" t="s">
        <v>1729</v>
      </c>
      <c r="I11" s="98" t="s">
        <v>1699</v>
      </c>
      <c r="J11" s="215" t="s">
        <v>1663</v>
      </c>
      <c r="K11" s="96"/>
      <c r="L11" s="96"/>
      <c r="M11" s="159">
        <v>5</v>
      </c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C11" s="342"/>
      <c r="AD11" s="342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2"/>
      <c r="AX11" s="333"/>
    </row>
    <row r="12" spans="1:54" s="97" customFormat="1" ht="16.5" hidden="1" customHeight="1" x14ac:dyDescent="0.3">
      <c r="A12" s="596"/>
      <c r="B12" s="662"/>
      <c r="C12" s="587"/>
      <c r="D12" s="664"/>
      <c r="E12" s="587"/>
      <c r="F12" s="595"/>
      <c r="G12" s="669"/>
      <c r="H12" s="671"/>
      <c r="I12" s="98" t="s">
        <v>1700</v>
      </c>
      <c r="J12" s="215" t="s">
        <v>1664</v>
      </c>
      <c r="K12" s="96"/>
      <c r="L12" s="96"/>
      <c r="M12" s="159">
        <v>6</v>
      </c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33"/>
    </row>
    <row r="13" spans="1:54" s="97" customFormat="1" ht="16.5" hidden="1" customHeight="1" x14ac:dyDescent="0.3">
      <c r="A13" s="596"/>
      <c r="B13" s="662"/>
      <c r="C13" s="587"/>
      <c r="D13" s="664"/>
      <c r="E13" s="587"/>
      <c r="F13" s="595"/>
      <c r="G13" s="214" t="s">
        <v>1730</v>
      </c>
      <c r="H13" s="215" t="s">
        <v>1738</v>
      </c>
      <c r="I13" s="98" t="s">
        <v>1701</v>
      </c>
      <c r="J13" s="215" t="s">
        <v>1665</v>
      </c>
      <c r="K13" s="96"/>
      <c r="L13" s="96"/>
      <c r="M13" s="159">
        <v>7</v>
      </c>
      <c r="N13" s="342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342"/>
      <c r="AG13" s="342"/>
      <c r="AH13" s="342"/>
      <c r="AI13" s="342"/>
      <c r="AJ13" s="342"/>
      <c r="AK13" s="342"/>
      <c r="AL13" s="342"/>
      <c r="AM13" s="342"/>
      <c r="AN13" s="342"/>
      <c r="AO13" s="342"/>
      <c r="AP13" s="342"/>
      <c r="AQ13" s="342"/>
      <c r="AR13" s="342"/>
      <c r="AS13" s="342"/>
      <c r="AT13" s="342"/>
      <c r="AU13" s="342"/>
      <c r="AV13" s="342"/>
      <c r="AW13" s="342"/>
      <c r="AX13" s="333"/>
    </row>
    <row r="14" spans="1:54" s="97" customFormat="1" ht="16.5" hidden="1" customHeight="1" x14ac:dyDescent="0.3">
      <c r="A14" s="596"/>
      <c r="B14" s="662"/>
      <c r="C14" s="587"/>
      <c r="D14" s="664"/>
      <c r="E14" s="587"/>
      <c r="F14" s="595"/>
      <c r="G14" s="668" t="s">
        <v>1731</v>
      </c>
      <c r="H14" s="670" t="s">
        <v>1741</v>
      </c>
      <c r="I14" s="98" t="s">
        <v>1702</v>
      </c>
      <c r="J14" s="215" t="s">
        <v>1666</v>
      </c>
      <c r="K14" s="96"/>
      <c r="L14" s="96"/>
      <c r="M14" s="159">
        <v>8</v>
      </c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2"/>
      <c r="AI14" s="342"/>
      <c r="AJ14" s="342"/>
      <c r="AK14" s="342"/>
      <c r="AL14" s="342"/>
      <c r="AM14" s="342"/>
      <c r="AN14" s="342"/>
      <c r="AO14" s="342"/>
      <c r="AP14" s="342"/>
      <c r="AQ14" s="342"/>
      <c r="AR14" s="342"/>
      <c r="AS14" s="342"/>
      <c r="AT14" s="342"/>
      <c r="AU14" s="342"/>
      <c r="AV14" s="342"/>
      <c r="AW14" s="342"/>
      <c r="AX14" s="333"/>
    </row>
    <row r="15" spans="1:54" s="97" customFormat="1" ht="16.5" hidden="1" customHeight="1" x14ac:dyDescent="0.3">
      <c r="A15" s="596"/>
      <c r="B15" s="662"/>
      <c r="C15" s="587"/>
      <c r="D15" s="664"/>
      <c r="E15" s="587"/>
      <c r="F15" s="595"/>
      <c r="G15" s="669"/>
      <c r="H15" s="671"/>
      <c r="I15" s="98" t="s">
        <v>1703</v>
      </c>
      <c r="J15" s="215" t="s">
        <v>1694</v>
      </c>
      <c r="K15" s="96"/>
      <c r="L15" s="96"/>
      <c r="M15" s="159">
        <v>9</v>
      </c>
      <c r="N15" s="34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42"/>
      <c r="AA15" s="342"/>
      <c r="AB15" s="342"/>
      <c r="AC15" s="342"/>
      <c r="AD15" s="342"/>
      <c r="AE15" s="342"/>
      <c r="AF15" s="342"/>
      <c r="AG15" s="342"/>
      <c r="AH15" s="342"/>
      <c r="AI15" s="342"/>
      <c r="AJ15" s="342"/>
      <c r="AK15" s="342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2"/>
      <c r="AX15" s="333"/>
    </row>
    <row r="16" spans="1:54" s="97" customFormat="1" ht="16.5" hidden="1" customHeight="1" x14ac:dyDescent="0.3">
      <c r="A16" s="596"/>
      <c r="B16" s="662"/>
      <c r="C16" s="587"/>
      <c r="D16" s="664"/>
      <c r="E16" s="587"/>
      <c r="F16" s="595"/>
      <c r="G16" s="669"/>
      <c r="H16" s="671"/>
      <c r="I16" s="98" t="s">
        <v>1704</v>
      </c>
      <c r="J16" s="215" t="s">
        <v>1667</v>
      </c>
      <c r="K16" s="96"/>
      <c r="L16" s="96"/>
      <c r="M16" s="159">
        <v>10</v>
      </c>
      <c r="N16" s="342"/>
      <c r="O16" s="342"/>
      <c r="P16" s="342"/>
      <c r="Q16" s="342"/>
      <c r="R16" s="342"/>
      <c r="S16" s="342"/>
      <c r="T16" s="342"/>
      <c r="U16" s="342"/>
      <c r="V16" s="342"/>
      <c r="W16" s="342"/>
      <c r="X16" s="342"/>
      <c r="Y16" s="342"/>
      <c r="Z16" s="342"/>
      <c r="AA16" s="342"/>
      <c r="AB16" s="342"/>
      <c r="AC16" s="342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33"/>
    </row>
    <row r="17" spans="1:54" s="97" customFormat="1" ht="16.5" customHeight="1" x14ac:dyDescent="0.3">
      <c r="A17" s="596"/>
      <c r="B17" s="662"/>
      <c r="C17" s="587"/>
      <c r="D17" s="664"/>
      <c r="E17" s="672" t="s">
        <v>1732</v>
      </c>
      <c r="F17" s="673" t="s">
        <v>1733</v>
      </c>
      <c r="G17" s="668" t="s">
        <v>1735</v>
      </c>
      <c r="H17" s="670" t="s">
        <v>1668</v>
      </c>
      <c r="I17" s="98" t="s">
        <v>1705</v>
      </c>
      <c r="J17" s="215" t="s">
        <v>1669</v>
      </c>
      <c r="K17" s="191" t="s">
        <v>1859</v>
      </c>
      <c r="L17" s="96"/>
      <c r="M17" s="159">
        <v>11</v>
      </c>
      <c r="N17" s="342"/>
      <c r="O17" s="342"/>
      <c r="P17" s="342"/>
      <c r="Q17" s="342"/>
      <c r="R17" s="342"/>
      <c r="S17" s="342"/>
      <c r="T17" s="342"/>
      <c r="U17" s="342"/>
      <c r="V17" s="342"/>
      <c r="W17" s="342"/>
      <c r="X17" s="342"/>
      <c r="Y17" s="342"/>
      <c r="Z17" s="342"/>
      <c r="AA17" s="342"/>
      <c r="AB17" s="342"/>
      <c r="AC17" s="342"/>
      <c r="AD17" s="342"/>
      <c r="AE17" s="342"/>
      <c r="AF17" s="342"/>
      <c r="AG17" s="342"/>
      <c r="AH17" s="342"/>
      <c r="AI17" s="342"/>
      <c r="AJ17" s="342"/>
      <c r="AK17" s="342"/>
      <c r="AL17" s="342"/>
      <c r="AM17" s="342"/>
      <c r="AN17" s="342"/>
      <c r="AO17" s="342"/>
      <c r="AP17" s="342"/>
      <c r="AQ17" s="342"/>
      <c r="AR17" s="342"/>
      <c r="AS17" s="342"/>
      <c r="AT17" s="342"/>
      <c r="AU17" s="342"/>
      <c r="AV17" s="342"/>
      <c r="AW17" s="342"/>
      <c r="AX17" s="333"/>
      <c r="AY17" s="97" t="s">
        <v>3235</v>
      </c>
      <c r="AZ17" s="97" t="s">
        <v>3240</v>
      </c>
      <c r="BA17" s="97" t="s">
        <v>3235</v>
      </c>
      <c r="BB17" s="97" t="s">
        <v>3240</v>
      </c>
    </row>
    <row r="18" spans="1:54" s="97" customFormat="1" ht="16.5" hidden="1" customHeight="1" x14ac:dyDescent="0.3">
      <c r="A18" s="596"/>
      <c r="B18" s="662"/>
      <c r="C18" s="587"/>
      <c r="D18" s="664"/>
      <c r="E18" s="587"/>
      <c r="F18" s="614"/>
      <c r="G18" s="669"/>
      <c r="H18" s="674"/>
      <c r="I18" s="98" t="s">
        <v>1706</v>
      </c>
      <c r="J18" s="215" t="s">
        <v>1670</v>
      </c>
      <c r="K18" s="96"/>
      <c r="L18" s="96"/>
      <c r="M18" s="159">
        <v>12</v>
      </c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2"/>
      <c r="AQ18" s="342"/>
      <c r="AR18" s="342"/>
      <c r="AS18" s="342"/>
      <c r="AT18" s="342"/>
      <c r="AU18" s="342"/>
      <c r="AV18" s="342"/>
      <c r="AW18" s="342"/>
      <c r="AX18" s="333"/>
    </row>
    <row r="19" spans="1:54" s="97" customFormat="1" ht="16.5" hidden="1" customHeight="1" x14ac:dyDescent="0.3">
      <c r="A19" s="596"/>
      <c r="B19" s="662"/>
      <c r="C19" s="587"/>
      <c r="D19" s="664"/>
      <c r="E19" s="587"/>
      <c r="F19" s="614"/>
      <c r="G19" s="214" t="s">
        <v>1734</v>
      </c>
      <c r="H19" s="215" t="s">
        <v>1671</v>
      </c>
      <c r="I19" s="98" t="s">
        <v>1707</v>
      </c>
      <c r="J19" s="215" t="s">
        <v>1671</v>
      </c>
      <c r="K19" s="96"/>
      <c r="L19" s="96"/>
      <c r="M19" s="159">
        <v>13</v>
      </c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342"/>
      <c r="AB19" s="342"/>
      <c r="AC19" s="342"/>
      <c r="AD19" s="342"/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2"/>
      <c r="AV19" s="342"/>
      <c r="AW19" s="342"/>
      <c r="AX19" s="333"/>
    </row>
    <row r="20" spans="1:54" s="97" customFormat="1" ht="16.5" hidden="1" customHeight="1" x14ac:dyDescent="0.3">
      <c r="A20" s="596"/>
      <c r="B20" s="662"/>
      <c r="C20" s="587"/>
      <c r="D20" s="664"/>
      <c r="E20" s="587"/>
      <c r="F20" s="614"/>
      <c r="G20" s="668" t="s">
        <v>1736</v>
      </c>
      <c r="H20" s="670" t="s">
        <v>1742</v>
      </c>
      <c r="I20" s="98" t="s">
        <v>1708</v>
      </c>
      <c r="J20" s="215" t="s">
        <v>1672</v>
      </c>
      <c r="K20" s="96"/>
      <c r="L20" s="96"/>
      <c r="M20" s="159">
        <v>14</v>
      </c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42"/>
      <c r="AB20" s="342"/>
      <c r="AC20" s="342"/>
      <c r="AD20" s="342"/>
      <c r="AE20" s="342"/>
      <c r="AF20" s="342"/>
      <c r="AG20" s="342"/>
      <c r="AH20" s="342"/>
      <c r="AI20" s="342"/>
      <c r="AJ20" s="342"/>
      <c r="AK20" s="342"/>
      <c r="AL20" s="342"/>
      <c r="AM20" s="342"/>
      <c r="AN20" s="342"/>
      <c r="AO20" s="342"/>
      <c r="AP20" s="342"/>
      <c r="AQ20" s="342"/>
      <c r="AR20" s="342"/>
      <c r="AS20" s="342"/>
      <c r="AT20" s="342"/>
      <c r="AU20" s="342"/>
      <c r="AV20" s="342"/>
      <c r="AW20" s="342"/>
      <c r="AX20" s="333"/>
    </row>
    <row r="21" spans="1:54" s="97" customFormat="1" ht="16.5" hidden="1" customHeight="1" x14ac:dyDescent="0.3">
      <c r="A21" s="596"/>
      <c r="B21" s="662"/>
      <c r="C21" s="587"/>
      <c r="D21" s="664"/>
      <c r="E21" s="587"/>
      <c r="F21" s="614"/>
      <c r="G21" s="669"/>
      <c r="H21" s="671"/>
      <c r="I21" s="98" t="s">
        <v>1709</v>
      </c>
      <c r="J21" s="215" t="s">
        <v>1673</v>
      </c>
      <c r="K21" s="96"/>
      <c r="L21" s="96"/>
      <c r="M21" s="159">
        <v>15</v>
      </c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342"/>
      <c r="AC21" s="342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33"/>
    </row>
    <row r="22" spans="1:54" s="97" customFormat="1" ht="16.5" hidden="1" customHeight="1" x14ac:dyDescent="0.3">
      <c r="A22" s="596"/>
      <c r="B22" s="662"/>
      <c r="C22" s="587"/>
      <c r="D22" s="664"/>
      <c r="E22" s="587"/>
      <c r="F22" s="614"/>
      <c r="G22" s="668" t="s">
        <v>1737</v>
      </c>
      <c r="H22" s="670" t="s">
        <v>1674</v>
      </c>
      <c r="I22" s="98" t="s">
        <v>1710</v>
      </c>
      <c r="J22" s="215" t="s">
        <v>1675</v>
      </c>
      <c r="K22" s="96"/>
      <c r="L22" s="96"/>
      <c r="M22" s="159">
        <v>16</v>
      </c>
      <c r="N22" s="342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2"/>
      <c r="Z22" s="342"/>
      <c r="AA22" s="342"/>
      <c r="AB22" s="342"/>
      <c r="AC22" s="342"/>
      <c r="AD22" s="342"/>
      <c r="AE22" s="342"/>
      <c r="AF22" s="342"/>
      <c r="AG22" s="342"/>
      <c r="AH22" s="342"/>
      <c r="AI22" s="342"/>
      <c r="AJ22" s="342"/>
      <c r="AK22" s="342"/>
      <c r="AL22" s="342"/>
      <c r="AM22" s="342"/>
      <c r="AN22" s="342"/>
      <c r="AO22" s="342"/>
      <c r="AP22" s="342"/>
      <c r="AQ22" s="342"/>
      <c r="AR22" s="342"/>
      <c r="AS22" s="342"/>
      <c r="AT22" s="342"/>
      <c r="AU22" s="342"/>
      <c r="AV22" s="342"/>
      <c r="AW22" s="342"/>
      <c r="AX22" s="333"/>
    </row>
    <row r="23" spans="1:54" s="97" customFormat="1" ht="16.5" hidden="1" customHeight="1" x14ac:dyDescent="0.3">
      <c r="A23" s="596"/>
      <c r="B23" s="662"/>
      <c r="C23" s="587"/>
      <c r="D23" s="664"/>
      <c r="E23" s="587"/>
      <c r="F23" s="614"/>
      <c r="G23" s="669"/>
      <c r="H23" s="671"/>
      <c r="I23" s="98" t="s">
        <v>1711</v>
      </c>
      <c r="J23" s="215" t="s">
        <v>1676</v>
      </c>
      <c r="K23" s="96"/>
      <c r="L23" s="96"/>
      <c r="M23" s="159">
        <v>17</v>
      </c>
      <c r="N23" s="342"/>
      <c r="O23" s="342"/>
      <c r="P23" s="342"/>
      <c r="Q23" s="342"/>
      <c r="R23" s="342"/>
      <c r="S23" s="342"/>
      <c r="T23" s="342"/>
      <c r="U23" s="342"/>
      <c r="V23" s="342"/>
      <c r="W23" s="342"/>
      <c r="X23" s="342"/>
      <c r="Y23" s="342"/>
      <c r="Z23" s="342"/>
      <c r="AA23" s="342"/>
      <c r="AB23" s="342"/>
      <c r="AC23" s="342"/>
      <c r="AD23" s="342"/>
      <c r="AE23" s="342"/>
      <c r="AF23" s="342"/>
      <c r="AG23" s="342"/>
      <c r="AH23" s="342"/>
      <c r="AI23" s="342"/>
      <c r="AJ23" s="342"/>
      <c r="AK23" s="342"/>
      <c r="AL23" s="342"/>
      <c r="AM23" s="342"/>
      <c r="AN23" s="342"/>
      <c r="AO23" s="342"/>
      <c r="AP23" s="342"/>
      <c r="AQ23" s="342"/>
      <c r="AR23" s="342"/>
      <c r="AS23" s="342"/>
      <c r="AT23" s="342"/>
      <c r="AU23" s="342"/>
      <c r="AV23" s="342"/>
      <c r="AW23" s="342"/>
      <c r="AX23" s="333"/>
    </row>
    <row r="24" spans="1:54" s="97" customFormat="1" ht="24" customHeight="1" x14ac:dyDescent="0.3">
      <c r="A24" s="596"/>
      <c r="B24" s="662"/>
      <c r="C24" s="587"/>
      <c r="D24" s="664"/>
      <c r="E24" s="99" t="s">
        <v>1743</v>
      </c>
      <c r="F24" s="100" t="s">
        <v>1745</v>
      </c>
      <c r="G24" s="214" t="s">
        <v>1744</v>
      </c>
      <c r="H24" s="215" t="s">
        <v>1677</v>
      </c>
      <c r="I24" s="98" t="s">
        <v>1712</v>
      </c>
      <c r="J24" s="215" t="s">
        <v>1677</v>
      </c>
      <c r="K24" s="191" t="s">
        <v>1859</v>
      </c>
      <c r="L24" s="96"/>
      <c r="M24" s="159">
        <v>18</v>
      </c>
      <c r="N24" s="342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/>
      <c r="AQ24" s="342"/>
      <c r="AR24" s="342"/>
      <c r="AS24" s="342"/>
      <c r="AT24" s="342"/>
      <c r="AU24" s="342"/>
      <c r="AV24" s="342"/>
      <c r="AW24" s="342"/>
      <c r="AX24" s="333"/>
      <c r="AY24" s="97" t="s">
        <v>3234</v>
      </c>
      <c r="AZ24" s="97" t="s">
        <v>3240</v>
      </c>
      <c r="BA24" s="97" t="s">
        <v>3234</v>
      </c>
      <c r="BB24" s="97" t="s">
        <v>3240</v>
      </c>
    </row>
    <row r="25" spans="1:54" s="97" customFormat="1" ht="16.5" customHeight="1" x14ac:dyDescent="0.3">
      <c r="A25" s="596"/>
      <c r="B25" s="662"/>
      <c r="C25" s="587"/>
      <c r="D25" s="664"/>
      <c r="E25" s="672" t="s">
        <v>1746</v>
      </c>
      <c r="F25" s="676" t="s">
        <v>1747</v>
      </c>
      <c r="G25" s="655" t="s">
        <v>1748</v>
      </c>
      <c r="H25" s="657" t="s">
        <v>1750</v>
      </c>
      <c r="I25" s="98" t="s">
        <v>1713</v>
      </c>
      <c r="J25" s="215" t="s">
        <v>1678</v>
      </c>
      <c r="K25" s="191" t="s">
        <v>1859</v>
      </c>
      <c r="L25" s="96"/>
      <c r="M25" s="159">
        <v>19</v>
      </c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342"/>
      <c r="AB25" s="342"/>
      <c r="AC25" s="342"/>
      <c r="AD25" s="342"/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  <c r="AR25" s="342"/>
      <c r="AS25" s="342"/>
      <c r="AT25" s="342"/>
      <c r="AU25" s="342"/>
      <c r="AV25" s="342"/>
      <c r="AW25" s="342"/>
      <c r="AX25" s="333"/>
      <c r="AY25" s="97" t="s">
        <v>3153</v>
      </c>
      <c r="AZ25" s="97" t="s">
        <v>3195</v>
      </c>
      <c r="BA25" s="97" t="s">
        <v>3153</v>
      </c>
      <c r="BB25" s="97" t="s">
        <v>2155</v>
      </c>
    </row>
    <row r="26" spans="1:54" s="97" customFormat="1" ht="16.5" hidden="1" customHeight="1" x14ac:dyDescent="0.3">
      <c r="A26" s="596"/>
      <c r="B26" s="662"/>
      <c r="C26" s="587"/>
      <c r="D26" s="664"/>
      <c r="E26" s="587"/>
      <c r="F26" s="609"/>
      <c r="G26" s="656"/>
      <c r="H26" s="658"/>
      <c r="I26" s="98" t="s">
        <v>1714</v>
      </c>
      <c r="J26" s="215" t="s">
        <v>1787</v>
      </c>
      <c r="K26" s="96"/>
      <c r="L26" s="96"/>
      <c r="M26" s="159">
        <v>20</v>
      </c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33"/>
    </row>
    <row r="27" spans="1:54" s="97" customFormat="1" ht="16.5" hidden="1" customHeight="1" x14ac:dyDescent="0.3">
      <c r="A27" s="596"/>
      <c r="B27" s="662"/>
      <c r="C27" s="587"/>
      <c r="D27" s="664"/>
      <c r="E27" s="587"/>
      <c r="F27" s="609"/>
      <c r="G27" s="214" t="s">
        <v>1749</v>
      </c>
      <c r="H27" s="215" t="s">
        <v>1679</v>
      </c>
      <c r="I27" s="98" t="s">
        <v>1714</v>
      </c>
      <c r="J27" s="215" t="s">
        <v>1679</v>
      </c>
      <c r="K27" s="96"/>
      <c r="L27" s="96"/>
      <c r="M27" s="159">
        <v>21</v>
      </c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2"/>
      <c r="AV27" s="342"/>
      <c r="AW27" s="342"/>
      <c r="AX27" s="333"/>
    </row>
    <row r="28" spans="1:54" s="97" customFormat="1" ht="16.5" customHeight="1" x14ac:dyDescent="0.3">
      <c r="A28" s="596"/>
      <c r="B28" s="662"/>
      <c r="C28" s="587"/>
      <c r="D28" s="664"/>
      <c r="E28" s="213" t="s">
        <v>1752</v>
      </c>
      <c r="F28" s="216" t="s">
        <v>1751</v>
      </c>
      <c r="G28" s="214" t="s">
        <v>1753</v>
      </c>
      <c r="H28" s="215" t="s">
        <v>1680</v>
      </c>
      <c r="I28" s="98" t="s">
        <v>1754</v>
      </c>
      <c r="J28" s="215" t="s">
        <v>1680</v>
      </c>
      <c r="K28" s="191" t="s">
        <v>1859</v>
      </c>
      <c r="L28" s="96"/>
      <c r="M28" s="159">
        <v>22</v>
      </c>
      <c r="N28" s="342"/>
      <c r="O28" s="342"/>
      <c r="P28" s="342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342"/>
      <c r="AU28" s="342"/>
      <c r="AV28" s="342"/>
      <c r="AW28" s="342"/>
      <c r="AX28" s="333"/>
      <c r="AY28" s="97" t="s">
        <v>3156</v>
      </c>
      <c r="AZ28" s="97" t="s">
        <v>3196</v>
      </c>
      <c r="BA28" s="97" t="s">
        <v>3156</v>
      </c>
      <c r="BB28" s="97" t="s">
        <v>2155</v>
      </c>
    </row>
    <row r="29" spans="1:54" s="97" customFormat="1" ht="16.5" customHeight="1" x14ac:dyDescent="0.3">
      <c r="A29" s="596"/>
      <c r="B29" s="662"/>
      <c r="C29" s="672" t="s">
        <v>1755</v>
      </c>
      <c r="D29" s="675" t="s">
        <v>1756</v>
      </c>
      <c r="E29" s="672" t="s">
        <v>1757</v>
      </c>
      <c r="F29" s="673" t="s">
        <v>1756</v>
      </c>
      <c r="G29" s="655" t="s">
        <v>1758</v>
      </c>
      <c r="H29" s="657" t="s">
        <v>1681</v>
      </c>
      <c r="I29" s="98" t="s">
        <v>1715</v>
      </c>
      <c r="J29" s="215" t="s">
        <v>1682</v>
      </c>
      <c r="K29" s="191" t="s">
        <v>1859</v>
      </c>
      <c r="L29" s="96"/>
      <c r="M29" s="159">
        <v>23</v>
      </c>
      <c r="N29" s="342"/>
      <c r="O29" s="342"/>
      <c r="P29" s="342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2"/>
      <c r="AV29" s="342"/>
      <c r="AW29" s="342"/>
      <c r="AX29" s="333"/>
      <c r="AY29" s="97" t="s">
        <v>3157</v>
      </c>
      <c r="AZ29" s="97" t="s">
        <v>3197</v>
      </c>
      <c r="BA29" s="97" t="s">
        <v>3157</v>
      </c>
      <c r="BB29" s="97" t="s">
        <v>3197</v>
      </c>
    </row>
    <row r="30" spans="1:54" s="97" customFormat="1" ht="16.5" hidden="1" customHeight="1" x14ac:dyDescent="0.3">
      <c r="A30" s="596"/>
      <c r="B30" s="662"/>
      <c r="C30" s="587"/>
      <c r="D30" s="664"/>
      <c r="E30" s="587"/>
      <c r="F30" s="614"/>
      <c r="G30" s="613"/>
      <c r="H30" s="642"/>
      <c r="I30" s="98" t="s">
        <v>1716</v>
      </c>
      <c r="J30" s="215" t="s">
        <v>1683</v>
      </c>
      <c r="K30" s="96"/>
      <c r="L30" s="96"/>
      <c r="M30" s="159">
        <v>24</v>
      </c>
      <c r="N30" s="342"/>
      <c r="O30" s="342"/>
      <c r="P30" s="342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2"/>
      <c r="AT30" s="342"/>
      <c r="AU30" s="342"/>
      <c r="AV30" s="342"/>
      <c r="AW30" s="342"/>
      <c r="AX30" s="333"/>
    </row>
    <row r="31" spans="1:54" s="97" customFormat="1" ht="16.5" hidden="1" customHeight="1" x14ac:dyDescent="0.3">
      <c r="A31" s="596"/>
      <c r="B31" s="662"/>
      <c r="C31" s="587"/>
      <c r="D31" s="664"/>
      <c r="E31" s="587"/>
      <c r="F31" s="614"/>
      <c r="G31" s="613"/>
      <c r="H31" s="642"/>
      <c r="I31" s="98" t="s">
        <v>1759</v>
      </c>
      <c r="J31" s="215" t="s">
        <v>1760</v>
      </c>
      <c r="K31" s="96"/>
      <c r="L31" s="96"/>
      <c r="M31" s="159">
        <v>25</v>
      </c>
      <c r="N31" s="342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342"/>
      <c r="AX31" s="333"/>
    </row>
    <row r="32" spans="1:54" s="97" customFormat="1" ht="16.5" hidden="1" customHeight="1" x14ac:dyDescent="0.3">
      <c r="A32" s="596"/>
      <c r="B32" s="662"/>
      <c r="C32" s="587"/>
      <c r="D32" s="664"/>
      <c r="E32" s="587"/>
      <c r="F32" s="614"/>
      <c r="G32" s="214" t="s">
        <v>1761</v>
      </c>
      <c r="H32" s="215" t="s">
        <v>1684</v>
      </c>
      <c r="I32" s="98" t="s">
        <v>1717</v>
      </c>
      <c r="J32" s="215" t="s">
        <v>1684</v>
      </c>
      <c r="K32" s="96"/>
      <c r="L32" s="96"/>
      <c r="M32" s="159">
        <v>26</v>
      </c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42"/>
      <c r="AB32" s="342"/>
      <c r="AC32" s="342"/>
      <c r="AD32" s="342"/>
      <c r="AE32" s="342"/>
      <c r="AF32" s="342"/>
      <c r="AG32" s="342"/>
      <c r="AH32" s="342"/>
      <c r="AI32" s="342"/>
      <c r="AJ32" s="342"/>
      <c r="AK32" s="342"/>
      <c r="AL32" s="342"/>
      <c r="AM32" s="342"/>
      <c r="AN32" s="342"/>
      <c r="AO32" s="342"/>
      <c r="AP32" s="342"/>
      <c r="AQ32" s="342"/>
      <c r="AR32" s="342"/>
      <c r="AS32" s="342"/>
      <c r="AT32" s="342"/>
      <c r="AU32" s="342"/>
      <c r="AV32" s="342"/>
      <c r="AW32" s="342"/>
      <c r="AX32" s="333"/>
    </row>
    <row r="33" spans="1:54" s="97" customFormat="1" ht="16.5" hidden="1" customHeight="1" x14ac:dyDescent="0.3">
      <c r="A33" s="596"/>
      <c r="B33" s="662"/>
      <c r="C33" s="587"/>
      <c r="D33" s="664"/>
      <c r="E33" s="587"/>
      <c r="F33" s="614"/>
      <c r="G33" s="214" t="s">
        <v>1762</v>
      </c>
      <c r="H33" s="215" t="s">
        <v>1685</v>
      </c>
      <c r="I33" s="544" t="s">
        <v>2399</v>
      </c>
      <c r="J33" s="215" t="s">
        <v>1685</v>
      </c>
      <c r="K33" s="96"/>
      <c r="L33" s="96"/>
      <c r="M33" s="159">
        <v>27</v>
      </c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42"/>
      <c r="AB33" s="342"/>
      <c r="AC33" s="342"/>
      <c r="AD33" s="342"/>
      <c r="AE33" s="342"/>
      <c r="AF33" s="342"/>
      <c r="AG33" s="342"/>
      <c r="AH33" s="342"/>
      <c r="AI33" s="342"/>
      <c r="AJ33" s="342"/>
      <c r="AK33" s="342"/>
      <c r="AL33" s="342"/>
      <c r="AM33" s="342"/>
      <c r="AN33" s="342"/>
      <c r="AO33" s="342"/>
      <c r="AP33" s="342"/>
      <c r="AQ33" s="342"/>
      <c r="AR33" s="342"/>
      <c r="AS33" s="342"/>
      <c r="AT33" s="342"/>
      <c r="AU33" s="342"/>
      <c r="AV33" s="342"/>
      <c r="AW33" s="342"/>
      <c r="AX33" s="333"/>
    </row>
    <row r="34" spans="1:54" s="97" customFormat="1" ht="16.5" customHeight="1" x14ac:dyDescent="0.3">
      <c r="A34" s="596"/>
      <c r="B34" s="662"/>
      <c r="C34" s="596" t="s">
        <v>1948</v>
      </c>
      <c r="D34" s="664" t="s">
        <v>1952</v>
      </c>
      <c r="E34" s="596" t="s">
        <v>1949</v>
      </c>
      <c r="F34" s="614" t="s">
        <v>1953</v>
      </c>
      <c r="G34" s="612" t="s">
        <v>1950</v>
      </c>
      <c r="H34" s="609" t="s">
        <v>1951</v>
      </c>
      <c r="I34" s="98" t="s">
        <v>1718</v>
      </c>
      <c r="J34" s="215" t="s">
        <v>1686</v>
      </c>
      <c r="K34" s="191" t="s">
        <v>1859</v>
      </c>
      <c r="L34" s="96"/>
      <c r="M34" s="159">
        <v>28</v>
      </c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42"/>
      <c r="Z34" s="342"/>
      <c r="AA34" s="342"/>
      <c r="AB34" s="342"/>
      <c r="AC34" s="342"/>
      <c r="AD34" s="342"/>
      <c r="AE34" s="342"/>
      <c r="AF34" s="342"/>
      <c r="AG34" s="342"/>
      <c r="AH34" s="342"/>
      <c r="AI34" s="342"/>
      <c r="AJ34" s="342"/>
      <c r="AK34" s="342"/>
      <c r="AL34" s="342"/>
      <c r="AM34" s="342"/>
      <c r="AN34" s="342"/>
      <c r="AO34" s="342"/>
      <c r="AP34" s="342"/>
      <c r="AQ34" s="342"/>
      <c r="AR34" s="342"/>
      <c r="AS34" s="342"/>
      <c r="AT34" s="342"/>
      <c r="AU34" s="342"/>
      <c r="AV34" s="342"/>
      <c r="AW34" s="342"/>
      <c r="AX34" s="333"/>
      <c r="AY34" s="97" t="s">
        <v>3155</v>
      </c>
      <c r="AZ34" s="97" t="s">
        <v>3233</v>
      </c>
      <c r="BA34" s="97" t="s">
        <v>3155</v>
      </c>
      <c r="BB34" s="97" t="s">
        <v>3233</v>
      </c>
    </row>
    <row r="35" spans="1:54" s="97" customFormat="1" ht="16.5" hidden="1" customHeight="1" x14ac:dyDescent="0.3">
      <c r="A35" s="596"/>
      <c r="B35" s="662"/>
      <c r="C35" s="587"/>
      <c r="D35" s="664"/>
      <c r="E35" s="587"/>
      <c r="F35" s="614"/>
      <c r="G35" s="613"/>
      <c r="H35" s="610"/>
      <c r="I35" s="98" t="s">
        <v>1719</v>
      </c>
      <c r="J35" s="215" t="s">
        <v>1687</v>
      </c>
      <c r="K35" s="96"/>
      <c r="L35" s="96"/>
      <c r="M35" s="159">
        <v>29</v>
      </c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42"/>
      <c r="Z35" s="342"/>
      <c r="AA35" s="342"/>
      <c r="AB35" s="342"/>
      <c r="AC35" s="342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33"/>
    </row>
    <row r="36" spans="1:54" s="97" customFormat="1" ht="16.5" hidden="1" customHeight="1" x14ac:dyDescent="0.3">
      <c r="A36" s="596"/>
      <c r="B36" s="662"/>
      <c r="C36" s="587"/>
      <c r="D36" s="664"/>
      <c r="E36" s="616"/>
      <c r="F36" s="615"/>
      <c r="G36" s="212" t="s">
        <v>1763</v>
      </c>
      <c r="H36" s="215" t="s">
        <v>1688</v>
      </c>
      <c r="I36" s="98" t="s">
        <v>1720</v>
      </c>
      <c r="J36" s="215" t="s">
        <v>1688</v>
      </c>
      <c r="K36" s="96"/>
      <c r="L36" s="96"/>
      <c r="M36" s="159">
        <v>30</v>
      </c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42"/>
      <c r="Z36" s="342"/>
      <c r="AA36" s="342"/>
      <c r="AB36" s="342"/>
      <c r="AC36" s="342"/>
      <c r="AD36" s="342"/>
      <c r="AE36" s="342"/>
      <c r="AF36" s="342"/>
      <c r="AG36" s="342"/>
      <c r="AH36" s="342"/>
      <c r="AI36" s="342"/>
      <c r="AJ36" s="342"/>
      <c r="AK36" s="342"/>
      <c r="AL36" s="342"/>
      <c r="AM36" s="342"/>
      <c r="AN36" s="342"/>
      <c r="AO36" s="342"/>
      <c r="AP36" s="342"/>
      <c r="AQ36" s="342"/>
      <c r="AR36" s="342"/>
      <c r="AS36" s="342"/>
      <c r="AT36" s="342"/>
      <c r="AU36" s="342"/>
      <c r="AV36" s="342"/>
      <c r="AW36" s="342"/>
      <c r="AX36" s="333"/>
    </row>
    <row r="37" spans="1:54" s="97" customFormat="1" ht="16.5" customHeight="1" x14ac:dyDescent="0.3">
      <c r="A37" s="596"/>
      <c r="B37" s="662"/>
      <c r="C37" s="627"/>
      <c r="D37" s="677"/>
      <c r="E37" s="679" t="s">
        <v>1764</v>
      </c>
      <c r="F37" s="680" t="s">
        <v>1765</v>
      </c>
      <c r="G37" s="655" t="s">
        <v>1766</v>
      </c>
      <c r="H37" s="657" t="s">
        <v>1689</v>
      </c>
      <c r="I37" s="98" t="s">
        <v>1721</v>
      </c>
      <c r="J37" s="215" t="s">
        <v>1690</v>
      </c>
      <c r="K37" s="191" t="s">
        <v>1859</v>
      </c>
      <c r="L37" s="96"/>
      <c r="M37" s="159">
        <v>31</v>
      </c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342"/>
      <c r="AX37" s="333"/>
      <c r="AY37" s="97" t="s">
        <v>3154</v>
      </c>
      <c r="AZ37" s="97" t="s">
        <v>3196</v>
      </c>
      <c r="BA37" s="97" t="s">
        <v>3154</v>
      </c>
      <c r="BB37" s="97" t="s">
        <v>2155</v>
      </c>
    </row>
    <row r="38" spans="1:54" s="97" customFormat="1" ht="16.5" hidden="1" customHeight="1" x14ac:dyDescent="0.3">
      <c r="A38" s="596"/>
      <c r="B38" s="662"/>
      <c r="C38" s="627"/>
      <c r="D38" s="677"/>
      <c r="E38" s="614"/>
      <c r="F38" s="632"/>
      <c r="G38" s="613"/>
      <c r="H38" s="646"/>
      <c r="I38" s="98" t="s">
        <v>1722</v>
      </c>
      <c r="J38" s="215" t="s">
        <v>1691</v>
      </c>
      <c r="K38" s="96"/>
      <c r="L38" s="96"/>
      <c r="M38" s="159">
        <v>32</v>
      </c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342"/>
      <c r="AL38" s="342"/>
      <c r="AM38" s="342"/>
      <c r="AN38" s="342"/>
      <c r="AO38" s="342"/>
      <c r="AP38" s="342"/>
      <c r="AQ38" s="342"/>
      <c r="AR38" s="342"/>
      <c r="AS38" s="342"/>
      <c r="AT38" s="342"/>
      <c r="AU38" s="342"/>
      <c r="AV38" s="342"/>
      <c r="AW38" s="342"/>
      <c r="AX38" s="333"/>
    </row>
    <row r="39" spans="1:54" s="97" customFormat="1" ht="16.5" hidden="1" customHeight="1" x14ac:dyDescent="0.3">
      <c r="A39" s="596"/>
      <c r="B39" s="662"/>
      <c r="C39" s="627"/>
      <c r="D39" s="677"/>
      <c r="E39" s="614"/>
      <c r="F39" s="632"/>
      <c r="G39" s="613"/>
      <c r="H39" s="646"/>
      <c r="I39" s="98" t="s">
        <v>1723</v>
      </c>
      <c r="J39" s="215" t="s">
        <v>1692</v>
      </c>
      <c r="K39" s="96"/>
      <c r="L39" s="96"/>
      <c r="M39" s="159">
        <v>33</v>
      </c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2"/>
      <c r="AJ39" s="342"/>
      <c r="AK39" s="342"/>
      <c r="AL39" s="342"/>
      <c r="AM39" s="342"/>
      <c r="AN39" s="342"/>
      <c r="AO39" s="342"/>
      <c r="AP39" s="342"/>
      <c r="AQ39" s="342"/>
      <c r="AR39" s="342"/>
      <c r="AS39" s="342"/>
      <c r="AT39" s="342"/>
      <c r="AU39" s="342"/>
      <c r="AV39" s="342"/>
      <c r="AW39" s="342"/>
      <c r="AX39" s="333"/>
    </row>
    <row r="40" spans="1:54" s="97" customFormat="1" ht="16.5" hidden="1" customHeight="1" x14ac:dyDescent="0.3">
      <c r="A40" s="660"/>
      <c r="B40" s="663"/>
      <c r="C40" s="628"/>
      <c r="D40" s="678"/>
      <c r="E40" s="630"/>
      <c r="F40" s="633"/>
      <c r="G40" s="101" t="s">
        <v>1767</v>
      </c>
      <c r="H40" s="102" t="s">
        <v>1768</v>
      </c>
      <c r="I40" s="103" t="s">
        <v>1724</v>
      </c>
      <c r="J40" s="102" t="s">
        <v>1693</v>
      </c>
      <c r="K40" s="104"/>
      <c r="L40" s="104"/>
      <c r="M40" s="159">
        <v>34</v>
      </c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42"/>
      <c r="AB40" s="342"/>
      <c r="AC40" s="342"/>
      <c r="AD40" s="342"/>
      <c r="AE40" s="342"/>
      <c r="AF40" s="342"/>
      <c r="AG40" s="342"/>
      <c r="AH40" s="342"/>
      <c r="AI40" s="342"/>
      <c r="AJ40" s="342"/>
      <c r="AK40" s="342"/>
      <c r="AL40" s="342"/>
      <c r="AM40" s="342"/>
      <c r="AN40" s="342"/>
      <c r="AO40" s="342"/>
      <c r="AP40" s="342"/>
      <c r="AQ40" s="342"/>
      <c r="AR40" s="342"/>
      <c r="AS40" s="342"/>
      <c r="AT40" s="342"/>
      <c r="AU40" s="342"/>
      <c r="AV40" s="342"/>
      <c r="AW40" s="342"/>
      <c r="AX40" s="333"/>
    </row>
    <row r="41" spans="1:54" s="97" customFormat="1" ht="13.5" customHeight="1" x14ac:dyDescent="0.25">
      <c r="A41" s="686" t="s">
        <v>1965</v>
      </c>
      <c r="B41" s="688" t="s">
        <v>1964</v>
      </c>
      <c r="C41" s="681" t="s">
        <v>529</v>
      </c>
      <c r="D41" s="690" t="s">
        <v>585</v>
      </c>
      <c r="E41" s="681" t="s">
        <v>530</v>
      </c>
      <c r="F41" s="683" t="s">
        <v>586</v>
      </c>
      <c r="G41" s="681" t="s">
        <v>531</v>
      </c>
      <c r="H41" s="683" t="s">
        <v>586</v>
      </c>
      <c r="I41" s="105" t="s">
        <v>1156</v>
      </c>
      <c r="J41" s="106" t="s">
        <v>586</v>
      </c>
      <c r="K41" s="160" t="s">
        <v>1148</v>
      </c>
      <c r="L41" s="160" t="s">
        <v>2419</v>
      </c>
      <c r="M41" s="161">
        <v>35</v>
      </c>
      <c r="N41" s="219">
        <v>0</v>
      </c>
      <c r="O41" s="219">
        <v>0</v>
      </c>
      <c r="P41" s="220">
        <v>0</v>
      </c>
      <c r="Q41" s="220">
        <v>0</v>
      </c>
      <c r="R41" s="219">
        <v>0</v>
      </c>
      <c r="S41" s="221">
        <v>0</v>
      </c>
      <c r="T41" s="221">
        <v>0</v>
      </c>
      <c r="U41" s="219">
        <v>661.93399999999997</v>
      </c>
      <c r="V41" s="219">
        <v>592.47699999999998</v>
      </c>
      <c r="W41" s="221">
        <v>2.6519999999999997</v>
      </c>
      <c r="X41" s="221">
        <v>84.25</v>
      </c>
      <c r="Y41" s="221">
        <v>331.17899999999997</v>
      </c>
      <c r="Z41" s="221">
        <v>46.160000000000004</v>
      </c>
      <c r="AA41" s="221">
        <v>40.158999999999999</v>
      </c>
      <c r="AB41" s="221">
        <v>88.076999999999984</v>
      </c>
      <c r="AC41" s="221">
        <v>0</v>
      </c>
      <c r="AD41" s="221">
        <v>0</v>
      </c>
      <c r="AE41" s="221">
        <v>0</v>
      </c>
      <c r="AF41" s="222">
        <v>34.115000000000002</v>
      </c>
      <c r="AG41" s="221">
        <v>34.115000000000002</v>
      </c>
      <c r="AH41" s="221">
        <v>0</v>
      </c>
      <c r="AI41" s="219">
        <v>35.341999999999999</v>
      </c>
      <c r="AJ41" s="221">
        <v>0</v>
      </c>
      <c r="AK41" s="221">
        <v>3.593</v>
      </c>
      <c r="AL41" s="221">
        <v>0</v>
      </c>
      <c r="AM41" s="221">
        <v>0</v>
      </c>
      <c r="AN41" s="221">
        <v>0</v>
      </c>
      <c r="AO41" s="221">
        <v>0</v>
      </c>
      <c r="AP41" s="221">
        <v>31.749000000000002</v>
      </c>
      <c r="AQ41" s="221">
        <v>0</v>
      </c>
      <c r="AR41" s="223">
        <v>3.0000000000000005E-3</v>
      </c>
      <c r="AS41" s="220">
        <v>0</v>
      </c>
      <c r="AT41" s="220">
        <v>0</v>
      </c>
      <c r="AU41" s="223">
        <v>1682.9589999999998</v>
      </c>
      <c r="AV41" s="220">
        <v>0</v>
      </c>
      <c r="AW41" s="220">
        <v>0</v>
      </c>
      <c r="AX41" s="332">
        <v>239.60213881571894</v>
      </c>
      <c r="AY41" s="97" t="s">
        <v>3158</v>
      </c>
      <c r="AZ41" s="97" t="s">
        <v>3198</v>
      </c>
      <c r="BA41" s="97" t="s">
        <v>3158</v>
      </c>
      <c r="BB41" s="97" t="s">
        <v>3198</v>
      </c>
    </row>
    <row r="42" spans="1:54" s="97" customFormat="1" ht="16.5" hidden="1" customHeight="1" x14ac:dyDescent="0.3">
      <c r="A42" s="686"/>
      <c r="B42" s="688"/>
      <c r="C42" s="682"/>
      <c r="D42" s="685"/>
      <c r="E42" s="682"/>
      <c r="F42" s="684"/>
      <c r="G42" s="682"/>
      <c r="H42" s="684"/>
      <c r="I42" s="107" t="s">
        <v>1156</v>
      </c>
      <c r="J42" s="108" t="s">
        <v>1159</v>
      </c>
      <c r="K42" s="109"/>
      <c r="L42" s="109"/>
      <c r="M42" s="159">
        <v>36</v>
      </c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42"/>
      <c r="Z42" s="342"/>
      <c r="AA42" s="342"/>
      <c r="AB42" s="342"/>
      <c r="AC42" s="342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2"/>
      <c r="AV42" s="342"/>
      <c r="AW42" s="342"/>
      <c r="AX42" s="333"/>
    </row>
    <row r="43" spans="1:54" s="97" customFormat="1" ht="16.5" customHeight="1" x14ac:dyDescent="0.3">
      <c r="A43" s="686"/>
      <c r="B43" s="688"/>
      <c r="C43" s="682"/>
      <c r="D43" s="685"/>
      <c r="E43" s="206" t="s">
        <v>532</v>
      </c>
      <c r="F43" s="205" t="s">
        <v>589</v>
      </c>
      <c r="G43" s="206" t="s">
        <v>533</v>
      </c>
      <c r="H43" s="205" t="s">
        <v>589</v>
      </c>
      <c r="I43" s="107" t="s">
        <v>1161</v>
      </c>
      <c r="J43" s="108" t="s">
        <v>589</v>
      </c>
      <c r="K43" s="160" t="s">
        <v>1148</v>
      </c>
      <c r="L43" s="109"/>
      <c r="M43" s="159">
        <v>37</v>
      </c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42"/>
      <c r="Z43" s="342"/>
      <c r="AA43" s="342"/>
      <c r="AB43" s="342"/>
      <c r="AC43" s="342"/>
      <c r="AD43" s="342"/>
      <c r="AE43" s="342"/>
      <c r="AF43" s="342"/>
      <c r="AG43" s="342"/>
      <c r="AH43" s="342"/>
      <c r="AI43" s="342"/>
      <c r="AJ43" s="342"/>
      <c r="AK43" s="342"/>
      <c r="AL43" s="342"/>
      <c r="AM43" s="342"/>
      <c r="AN43" s="342"/>
      <c r="AO43" s="342"/>
      <c r="AP43" s="342"/>
      <c r="AQ43" s="342"/>
      <c r="AR43" s="342"/>
      <c r="AS43" s="342"/>
      <c r="AT43" s="342"/>
      <c r="AU43" s="342"/>
      <c r="AV43" s="342"/>
      <c r="AW43" s="342"/>
      <c r="AX43" s="333"/>
      <c r="AY43" s="97" t="s">
        <v>3200</v>
      </c>
      <c r="AZ43" s="97" t="s">
        <v>3199</v>
      </c>
      <c r="BA43" s="97" t="s">
        <v>3200</v>
      </c>
      <c r="BB43" s="97" t="s">
        <v>3199</v>
      </c>
    </row>
    <row r="44" spans="1:54" s="97" customFormat="1" ht="16.5" customHeight="1" x14ac:dyDescent="0.3">
      <c r="A44" s="686"/>
      <c r="B44" s="688"/>
      <c r="C44" s="682" t="s">
        <v>534</v>
      </c>
      <c r="D44" s="685" t="s">
        <v>590</v>
      </c>
      <c r="E44" s="206" t="s">
        <v>535</v>
      </c>
      <c r="F44" s="205" t="s">
        <v>591</v>
      </c>
      <c r="G44" s="206" t="s">
        <v>536</v>
      </c>
      <c r="H44" s="205" t="s">
        <v>591</v>
      </c>
      <c r="I44" s="107" t="s">
        <v>1165</v>
      </c>
      <c r="J44" s="108" t="s">
        <v>591</v>
      </c>
      <c r="K44" s="160" t="s">
        <v>1148</v>
      </c>
      <c r="L44" s="109"/>
      <c r="M44" s="159">
        <v>38</v>
      </c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42"/>
      <c r="Z44" s="342"/>
      <c r="AA44" s="342"/>
      <c r="AB44" s="342"/>
      <c r="AC44" s="342"/>
      <c r="AD44" s="342"/>
      <c r="AE44" s="342"/>
      <c r="AF44" s="342"/>
      <c r="AG44" s="342"/>
      <c r="AH44" s="342"/>
      <c r="AI44" s="342"/>
      <c r="AJ44" s="342"/>
      <c r="AK44" s="342"/>
      <c r="AL44" s="342"/>
      <c r="AM44" s="342"/>
      <c r="AN44" s="342"/>
      <c r="AO44" s="342"/>
      <c r="AP44" s="342"/>
      <c r="AQ44" s="342"/>
      <c r="AR44" s="342"/>
      <c r="AS44" s="342"/>
      <c r="AT44" s="342"/>
      <c r="AU44" s="342"/>
      <c r="AV44" s="342"/>
      <c r="AW44" s="342"/>
      <c r="AX44" s="333"/>
      <c r="AY44" s="97" t="s">
        <v>3159</v>
      </c>
      <c r="AZ44" s="97" t="s">
        <v>3201</v>
      </c>
      <c r="BA44" s="97" t="s">
        <v>3159</v>
      </c>
      <c r="BB44" s="97" t="s">
        <v>1964</v>
      </c>
    </row>
    <row r="45" spans="1:54" s="97" customFormat="1" ht="16.5" customHeight="1" x14ac:dyDescent="0.3">
      <c r="A45" s="686"/>
      <c r="B45" s="688"/>
      <c r="C45" s="682"/>
      <c r="D45" s="685"/>
      <c r="E45" s="682" t="s">
        <v>537</v>
      </c>
      <c r="F45" s="684" t="s">
        <v>1956</v>
      </c>
      <c r="G45" s="206" t="s">
        <v>538</v>
      </c>
      <c r="H45" s="205" t="s">
        <v>1867</v>
      </c>
      <c r="I45" s="107" t="s">
        <v>1164</v>
      </c>
      <c r="J45" s="108" t="s">
        <v>593</v>
      </c>
      <c r="K45" s="160" t="s">
        <v>1148</v>
      </c>
      <c r="L45" s="109"/>
      <c r="M45" s="159">
        <v>39</v>
      </c>
      <c r="N45" s="342"/>
      <c r="O45" s="342"/>
      <c r="P45" s="342"/>
      <c r="Q45" s="342"/>
      <c r="R45" s="342"/>
      <c r="S45" s="342"/>
      <c r="T45" s="342"/>
      <c r="U45" s="342"/>
      <c r="V45" s="342"/>
      <c r="W45" s="342"/>
      <c r="X45" s="342"/>
      <c r="Y45" s="342"/>
      <c r="Z45" s="342"/>
      <c r="AA45" s="342"/>
      <c r="AB45" s="342"/>
      <c r="AC45" s="342"/>
      <c r="AD45" s="342"/>
      <c r="AE45" s="342"/>
      <c r="AF45" s="342"/>
      <c r="AG45" s="342"/>
      <c r="AH45" s="342"/>
      <c r="AI45" s="342"/>
      <c r="AJ45" s="342"/>
      <c r="AK45" s="342"/>
      <c r="AL45" s="342"/>
      <c r="AM45" s="342"/>
      <c r="AN45" s="342"/>
      <c r="AO45" s="342"/>
      <c r="AP45" s="342"/>
      <c r="AQ45" s="342"/>
      <c r="AR45" s="342"/>
      <c r="AS45" s="342"/>
      <c r="AT45" s="342"/>
      <c r="AU45" s="342"/>
      <c r="AV45" s="342"/>
      <c r="AW45" s="342"/>
      <c r="AX45" s="333"/>
      <c r="AY45" s="97" t="s">
        <v>3160</v>
      </c>
      <c r="AZ45" s="97" t="s">
        <v>3202</v>
      </c>
      <c r="BA45" s="97" t="s">
        <v>3159</v>
      </c>
      <c r="BB45" s="97" t="s">
        <v>1964</v>
      </c>
    </row>
    <row r="46" spans="1:54" s="97" customFormat="1" ht="16.5" hidden="1" customHeight="1" x14ac:dyDescent="0.3">
      <c r="A46" s="686"/>
      <c r="B46" s="688"/>
      <c r="C46" s="682"/>
      <c r="D46" s="685"/>
      <c r="E46" s="682"/>
      <c r="F46" s="684"/>
      <c r="G46" s="682" t="s">
        <v>539</v>
      </c>
      <c r="H46" s="684" t="s">
        <v>595</v>
      </c>
      <c r="I46" s="107" t="s">
        <v>1167</v>
      </c>
      <c r="J46" s="108" t="s">
        <v>596</v>
      </c>
      <c r="K46" s="109"/>
      <c r="L46" s="109"/>
      <c r="M46" s="159">
        <v>40</v>
      </c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342"/>
      <c r="Z46" s="342"/>
      <c r="AA46" s="342"/>
      <c r="AB46" s="342"/>
      <c r="AC46" s="342"/>
      <c r="AD46" s="342"/>
      <c r="AE46" s="342"/>
      <c r="AF46" s="342"/>
      <c r="AG46" s="342"/>
      <c r="AH46" s="342"/>
      <c r="AI46" s="342"/>
      <c r="AJ46" s="342"/>
      <c r="AK46" s="342"/>
      <c r="AL46" s="342"/>
      <c r="AM46" s="342"/>
      <c r="AN46" s="342"/>
      <c r="AO46" s="342"/>
      <c r="AP46" s="342"/>
      <c r="AQ46" s="342"/>
      <c r="AR46" s="342"/>
      <c r="AS46" s="342"/>
      <c r="AT46" s="342"/>
      <c r="AU46" s="342"/>
      <c r="AV46" s="342"/>
      <c r="AW46" s="342"/>
      <c r="AX46" s="333"/>
    </row>
    <row r="47" spans="1:54" s="97" customFormat="1" ht="16.5" hidden="1" customHeight="1" x14ac:dyDescent="0.3">
      <c r="A47" s="686"/>
      <c r="B47" s="688"/>
      <c r="C47" s="682"/>
      <c r="D47" s="685"/>
      <c r="E47" s="682"/>
      <c r="F47" s="684"/>
      <c r="G47" s="682"/>
      <c r="H47" s="684"/>
      <c r="I47" s="107" t="s">
        <v>1169</v>
      </c>
      <c r="J47" s="108" t="s">
        <v>598</v>
      </c>
      <c r="K47" s="109"/>
      <c r="L47" s="109"/>
      <c r="M47" s="159">
        <v>41</v>
      </c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42"/>
      <c r="Z47" s="342"/>
      <c r="AA47" s="342"/>
      <c r="AB47" s="342"/>
      <c r="AC47" s="342"/>
      <c r="AD47" s="342"/>
      <c r="AE47" s="342"/>
      <c r="AF47" s="342"/>
      <c r="AG47" s="342"/>
      <c r="AH47" s="342"/>
      <c r="AI47" s="342"/>
      <c r="AJ47" s="342"/>
      <c r="AK47" s="342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33"/>
    </row>
    <row r="48" spans="1:54" s="97" customFormat="1" ht="16.5" hidden="1" customHeight="1" x14ac:dyDescent="0.3">
      <c r="A48" s="686"/>
      <c r="B48" s="688"/>
      <c r="C48" s="682"/>
      <c r="D48" s="685"/>
      <c r="E48" s="682"/>
      <c r="F48" s="684"/>
      <c r="G48" s="682"/>
      <c r="H48" s="684"/>
      <c r="I48" s="107" t="s">
        <v>1171</v>
      </c>
      <c r="J48" s="108" t="s">
        <v>600</v>
      </c>
      <c r="K48" s="109"/>
      <c r="L48" s="109"/>
      <c r="M48" s="159">
        <v>42</v>
      </c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42"/>
      <c r="Z48" s="342"/>
      <c r="AA48" s="342"/>
      <c r="AB48" s="342"/>
      <c r="AC48" s="342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33"/>
    </row>
    <row r="49" spans="1:54" s="97" customFormat="1" ht="13.5" customHeight="1" x14ac:dyDescent="0.3">
      <c r="A49" s="686"/>
      <c r="B49" s="688"/>
      <c r="C49" s="691" t="s">
        <v>602</v>
      </c>
      <c r="D49" s="685" t="s">
        <v>603</v>
      </c>
      <c r="E49" s="691" t="s">
        <v>604</v>
      </c>
      <c r="F49" s="684" t="s">
        <v>605</v>
      </c>
      <c r="G49" s="682" t="s">
        <v>540</v>
      </c>
      <c r="H49" s="684" t="s">
        <v>606</v>
      </c>
      <c r="I49" s="107" t="s">
        <v>1172</v>
      </c>
      <c r="J49" s="108" t="s">
        <v>607</v>
      </c>
      <c r="K49" s="160" t="s">
        <v>1148</v>
      </c>
      <c r="L49" s="109"/>
      <c r="M49" s="159">
        <v>43</v>
      </c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42"/>
      <c r="AB49" s="342"/>
      <c r="AC49" s="342"/>
      <c r="AD49" s="342"/>
      <c r="AE49" s="342"/>
      <c r="AF49" s="342"/>
      <c r="AG49" s="342"/>
      <c r="AH49" s="342"/>
      <c r="AI49" s="342"/>
      <c r="AJ49" s="342"/>
      <c r="AK49" s="342"/>
      <c r="AL49" s="342"/>
      <c r="AM49" s="342"/>
      <c r="AN49" s="342"/>
      <c r="AO49" s="342"/>
      <c r="AP49" s="342"/>
      <c r="AQ49" s="342"/>
      <c r="AR49" s="342"/>
      <c r="AS49" s="342"/>
      <c r="AT49" s="342"/>
      <c r="AU49" s="342"/>
      <c r="AV49" s="342"/>
      <c r="AW49" s="342"/>
      <c r="AX49" s="333"/>
      <c r="AY49" s="97" t="s">
        <v>3160</v>
      </c>
      <c r="AZ49" s="97" t="s">
        <v>3202</v>
      </c>
      <c r="BA49" s="97" t="s">
        <v>3159</v>
      </c>
      <c r="BB49" s="97" t="s">
        <v>1964</v>
      </c>
    </row>
    <row r="50" spans="1:54" s="97" customFormat="1" ht="16.5" hidden="1" customHeight="1" x14ac:dyDescent="0.3">
      <c r="A50" s="686"/>
      <c r="B50" s="688"/>
      <c r="C50" s="691"/>
      <c r="D50" s="685"/>
      <c r="E50" s="691"/>
      <c r="F50" s="684"/>
      <c r="G50" s="682"/>
      <c r="H50" s="684"/>
      <c r="I50" s="107" t="s">
        <v>1173</v>
      </c>
      <c r="J50" s="108" t="s">
        <v>609</v>
      </c>
      <c r="K50" s="109"/>
      <c r="L50" s="109"/>
      <c r="M50" s="159">
        <v>44</v>
      </c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42"/>
      <c r="AB50" s="342"/>
      <c r="AC50" s="342"/>
      <c r="AD50" s="342"/>
      <c r="AE50" s="342"/>
      <c r="AF50" s="342"/>
      <c r="AG50" s="342"/>
      <c r="AH50" s="342"/>
      <c r="AI50" s="342"/>
      <c r="AJ50" s="342"/>
      <c r="AK50" s="342"/>
      <c r="AL50" s="342"/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2"/>
      <c r="AX50" s="333"/>
    </row>
    <row r="51" spans="1:54" s="97" customFormat="1" ht="16.5" hidden="1" customHeight="1" x14ac:dyDescent="0.3">
      <c r="A51" s="686"/>
      <c r="B51" s="688"/>
      <c r="C51" s="691"/>
      <c r="D51" s="685"/>
      <c r="E51" s="691"/>
      <c r="F51" s="684"/>
      <c r="G51" s="682" t="s">
        <v>541</v>
      </c>
      <c r="H51" s="684" t="s">
        <v>611</v>
      </c>
      <c r="I51" s="107" t="s">
        <v>1174</v>
      </c>
      <c r="J51" s="108" t="s">
        <v>612</v>
      </c>
      <c r="K51" s="109"/>
      <c r="L51" s="109"/>
      <c r="M51" s="159">
        <v>45</v>
      </c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42"/>
      <c r="AB51" s="342"/>
      <c r="AC51" s="342"/>
      <c r="AD51" s="342"/>
      <c r="AE51" s="342"/>
      <c r="AF51" s="342"/>
      <c r="AG51" s="342"/>
      <c r="AH51" s="342"/>
      <c r="AI51" s="342"/>
      <c r="AJ51" s="342"/>
      <c r="AK51" s="342"/>
      <c r="AL51" s="342"/>
      <c r="AM51" s="342"/>
      <c r="AN51" s="342"/>
      <c r="AO51" s="342"/>
      <c r="AP51" s="342"/>
      <c r="AQ51" s="342"/>
      <c r="AR51" s="342"/>
      <c r="AS51" s="342"/>
      <c r="AT51" s="342"/>
      <c r="AU51" s="342"/>
      <c r="AV51" s="342"/>
      <c r="AW51" s="342"/>
      <c r="AX51" s="333"/>
    </row>
    <row r="52" spans="1:54" s="97" customFormat="1" ht="16.5" hidden="1" customHeight="1" x14ac:dyDescent="0.3">
      <c r="A52" s="686"/>
      <c r="B52" s="688"/>
      <c r="C52" s="691"/>
      <c r="D52" s="685"/>
      <c r="E52" s="691"/>
      <c r="F52" s="684"/>
      <c r="G52" s="682"/>
      <c r="H52" s="684"/>
      <c r="I52" s="107" t="s">
        <v>1175</v>
      </c>
      <c r="J52" s="108" t="s">
        <v>614</v>
      </c>
      <c r="K52" s="109"/>
      <c r="L52" s="109"/>
      <c r="M52" s="159">
        <v>46</v>
      </c>
      <c r="N52" s="342"/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342"/>
      <c r="AB52" s="342"/>
      <c r="AC52" s="342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342"/>
      <c r="AU52" s="342"/>
      <c r="AV52" s="342"/>
      <c r="AW52" s="342"/>
      <c r="AX52" s="333"/>
    </row>
    <row r="53" spans="1:54" s="97" customFormat="1" ht="16.5" hidden="1" customHeight="1" x14ac:dyDescent="0.3">
      <c r="A53" s="686"/>
      <c r="B53" s="688"/>
      <c r="C53" s="691"/>
      <c r="D53" s="685"/>
      <c r="E53" s="691"/>
      <c r="F53" s="684"/>
      <c r="G53" s="682"/>
      <c r="H53" s="684"/>
      <c r="I53" s="107" t="s">
        <v>1176</v>
      </c>
      <c r="J53" s="108" t="s">
        <v>616</v>
      </c>
      <c r="K53" s="109"/>
      <c r="L53" s="109"/>
      <c r="M53" s="159">
        <v>47</v>
      </c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2"/>
      <c r="AW53" s="342"/>
      <c r="AX53" s="333"/>
    </row>
    <row r="54" spans="1:54" s="97" customFormat="1" ht="16.5" customHeight="1" x14ac:dyDescent="0.3">
      <c r="A54" s="686"/>
      <c r="B54" s="688"/>
      <c r="C54" s="691"/>
      <c r="D54" s="685"/>
      <c r="E54" s="691" t="s">
        <v>618</v>
      </c>
      <c r="F54" s="684" t="s">
        <v>619</v>
      </c>
      <c r="G54" s="206" t="s">
        <v>542</v>
      </c>
      <c r="H54" s="205" t="s">
        <v>1798</v>
      </c>
      <c r="I54" s="107" t="s">
        <v>1177</v>
      </c>
      <c r="J54" s="108" t="s">
        <v>620</v>
      </c>
      <c r="K54" s="160" t="s">
        <v>1148</v>
      </c>
      <c r="L54" s="109"/>
      <c r="M54" s="159">
        <v>48</v>
      </c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2"/>
      <c r="AI54" s="342"/>
      <c r="AJ54" s="342"/>
      <c r="AK54" s="342"/>
      <c r="AL54" s="342"/>
      <c r="AM54" s="342"/>
      <c r="AN54" s="342"/>
      <c r="AO54" s="342"/>
      <c r="AP54" s="342"/>
      <c r="AQ54" s="342"/>
      <c r="AR54" s="342"/>
      <c r="AS54" s="342"/>
      <c r="AT54" s="342"/>
      <c r="AU54" s="342"/>
      <c r="AV54" s="342"/>
      <c r="AW54" s="342"/>
      <c r="AX54" s="333"/>
      <c r="AY54" s="97" t="s">
        <v>3160</v>
      </c>
      <c r="AZ54" s="97" t="s">
        <v>3203</v>
      </c>
      <c r="BA54" s="97" t="s">
        <v>3159</v>
      </c>
      <c r="BB54" s="97" t="s">
        <v>1964</v>
      </c>
    </row>
    <row r="55" spans="1:54" s="97" customFormat="1" ht="16.5" hidden="1" customHeight="1" x14ac:dyDescent="0.3">
      <c r="A55" s="686"/>
      <c r="B55" s="688"/>
      <c r="C55" s="691"/>
      <c r="D55" s="685"/>
      <c r="E55" s="691"/>
      <c r="F55" s="684"/>
      <c r="G55" s="206" t="s">
        <v>543</v>
      </c>
      <c r="H55" s="205" t="s">
        <v>622</v>
      </c>
      <c r="I55" s="107" t="s">
        <v>1178</v>
      </c>
      <c r="J55" s="108" t="s">
        <v>622</v>
      </c>
      <c r="K55" s="109"/>
      <c r="L55" s="109"/>
      <c r="M55" s="159">
        <v>49</v>
      </c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42"/>
      <c r="AB55" s="342"/>
      <c r="AC55" s="342"/>
      <c r="AD55" s="342"/>
      <c r="AE55" s="342"/>
      <c r="AF55" s="342"/>
      <c r="AG55" s="342"/>
      <c r="AH55" s="342"/>
      <c r="AI55" s="342"/>
      <c r="AJ55" s="342"/>
      <c r="AK55" s="342"/>
      <c r="AL55" s="342"/>
      <c r="AM55" s="342"/>
      <c r="AN55" s="342"/>
      <c r="AO55" s="342"/>
      <c r="AP55" s="342"/>
      <c r="AQ55" s="342"/>
      <c r="AR55" s="342"/>
      <c r="AS55" s="342"/>
      <c r="AT55" s="342"/>
      <c r="AU55" s="342"/>
      <c r="AV55" s="342"/>
      <c r="AW55" s="342"/>
      <c r="AX55" s="333"/>
    </row>
    <row r="56" spans="1:54" s="97" customFormat="1" ht="16.5" hidden="1" customHeight="1" x14ac:dyDescent="0.3">
      <c r="A56" s="686"/>
      <c r="B56" s="688"/>
      <c r="C56" s="691"/>
      <c r="D56" s="685"/>
      <c r="E56" s="691"/>
      <c r="F56" s="684"/>
      <c r="G56" s="691" t="s">
        <v>624</v>
      </c>
      <c r="H56" s="684" t="s">
        <v>625</v>
      </c>
      <c r="I56" s="107" t="s">
        <v>1160</v>
      </c>
      <c r="J56" s="108" t="s">
        <v>625</v>
      </c>
      <c r="K56" s="109"/>
      <c r="L56" s="109"/>
      <c r="M56" s="159">
        <v>50</v>
      </c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2"/>
      <c r="AT56" s="342"/>
      <c r="AU56" s="342"/>
      <c r="AV56" s="342"/>
      <c r="AW56" s="342"/>
      <c r="AX56" s="333"/>
    </row>
    <row r="57" spans="1:54" s="97" customFormat="1" ht="16.5" hidden="1" customHeight="1" x14ac:dyDescent="0.3">
      <c r="A57" s="686"/>
      <c r="B57" s="688"/>
      <c r="C57" s="691"/>
      <c r="D57" s="685"/>
      <c r="E57" s="691"/>
      <c r="F57" s="684"/>
      <c r="G57" s="691"/>
      <c r="H57" s="684"/>
      <c r="I57" s="107" t="s">
        <v>1160</v>
      </c>
      <c r="J57" s="108" t="s">
        <v>1179</v>
      </c>
      <c r="K57" s="109"/>
      <c r="L57" s="109"/>
      <c r="M57" s="159">
        <v>51</v>
      </c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2"/>
      <c r="AJ57" s="342"/>
      <c r="AK57" s="342"/>
      <c r="AL57" s="342"/>
      <c r="AM57" s="342"/>
      <c r="AN57" s="342"/>
      <c r="AO57" s="342"/>
      <c r="AP57" s="342"/>
      <c r="AQ57" s="342"/>
      <c r="AR57" s="342"/>
      <c r="AS57" s="342"/>
      <c r="AT57" s="342"/>
      <c r="AU57" s="342"/>
      <c r="AV57" s="342"/>
      <c r="AW57" s="342"/>
      <c r="AX57" s="333"/>
      <c r="BB57" s="111"/>
    </row>
    <row r="58" spans="1:54" s="97" customFormat="1" ht="13.5" customHeight="1" x14ac:dyDescent="0.3">
      <c r="A58" s="686"/>
      <c r="B58" s="688"/>
      <c r="C58" s="682" t="s">
        <v>544</v>
      </c>
      <c r="D58" s="685" t="s">
        <v>628</v>
      </c>
      <c r="E58" s="682" t="s">
        <v>545</v>
      </c>
      <c r="F58" s="684" t="s">
        <v>1881</v>
      </c>
      <c r="G58" s="206" t="s">
        <v>546</v>
      </c>
      <c r="H58" s="205" t="s">
        <v>1799</v>
      </c>
      <c r="I58" s="107" t="s">
        <v>1163</v>
      </c>
      <c r="J58" s="108" t="s">
        <v>629</v>
      </c>
      <c r="K58" s="160" t="s">
        <v>1148</v>
      </c>
      <c r="L58" s="109"/>
      <c r="M58" s="159">
        <v>52</v>
      </c>
      <c r="N58" s="342"/>
      <c r="O58" s="342"/>
      <c r="P58" s="342"/>
      <c r="Q58" s="342"/>
      <c r="R58" s="342"/>
      <c r="S58" s="342"/>
      <c r="T58" s="342"/>
      <c r="U58" s="342"/>
      <c r="V58" s="342"/>
      <c r="W58" s="342"/>
      <c r="X58" s="342"/>
      <c r="Y58" s="342"/>
      <c r="Z58" s="342"/>
      <c r="AA58" s="342"/>
      <c r="AB58" s="342"/>
      <c r="AC58" s="342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33"/>
      <c r="AY58" s="97" t="s">
        <v>3161</v>
      </c>
      <c r="AZ58" s="97" t="s">
        <v>3201</v>
      </c>
      <c r="BA58" s="97" t="s">
        <v>3159</v>
      </c>
      <c r="BB58" s="97" t="s">
        <v>1964</v>
      </c>
    </row>
    <row r="59" spans="1:54" s="97" customFormat="1" ht="16.5" hidden="1" customHeight="1" x14ac:dyDescent="0.3">
      <c r="A59" s="686"/>
      <c r="B59" s="688"/>
      <c r="C59" s="682"/>
      <c r="D59" s="685"/>
      <c r="E59" s="682"/>
      <c r="F59" s="684"/>
      <c r="G59" s="682" t="s">
        <v>630</v>
      </c>
      <c r="H59" s="684" t="s">
        <v>631</v>
      </c>
      <c r="I59" s="107" t="s">
        <v>1157</v>
      </c>
      <c r="J59" s="108" t="s">
        <v>631</v>
      </c>
      <c r="K59" s="109"/>
      <c r="L59" s="109"/>
      <c r="M59" s="159">
        <v>53</v>
      </c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2"/>
      <c r="AX59" s="333"/>
    </row>
    <row r="60" spans="1:54" s="97" customFormat="1" ht="16.5" hidden="1" customHeight="1" x14ac:dyDescent="0.3">
      <c r="A60" s="686"/>
      <c r="B60" s="688"/>
      <c r="C60" s="682"/>
      <c r="D60" s="685"/>
      <c r="E60" s="682"/>
      <c r="F60" s="684"/>
      <c r="G60" s="682"/>
      <c r="H60" s="684"/>
      <c r="I60" s="107" t="s">
        <v>1157</v>
      </c>
      <c r="J60" s="108" t="s">
        <v>631</v>
      </c>
      <c r="K60" s="109"/>
      <c r="L60" s="109"/>
      <c r="M60" s="159">
        <v>54</v>
      </c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2"/>
      <c r="AJ60" s="342"/>
      <c r="AK60" s="342"/>
      <c r="AL60" s="342"/>
      <c r="AM60" s="342"/>
      <c r="AN60" s="342"/>
      <c r="AO60" s="342"/>
      <c r="AP60" s="342"/>
      <c r="AQ60" s="342"/>
      <c r="AR60" s="342"/>
      <c r="AS60" s="342"/>
      <c r="AT60" s="342"/>
      <c r="AU60" s="342"/>
      <c r="AV60" s="342"/>
      <c r="AW60" s="342"/>
      <c r="AX60" s="333"/>
    </row>
    <row r="61" spans="1:54" s="97" customFormat="1" ht="16.5" hidden="1" customHeight="1" x14ac:dyDescent="0.3">
      <c r="A61" s="686"/>
      <c r="B61" s="688"/>
      <c r="C61" s="682"/>
      <c r="D61" s="685"/>
      <c r="E61" s="682"/>
      <c r="F61" s="684"/>
      <c r="G61" s="682"/>
      <c r="H61" s="684"/>
      <c r="I61" s="107" t="s">
        <v>1157</v>
      </c>
      <c r="J61" s="108" t="s">
        <v>631</v>
      </c>
      <c r="K61" s="109"/>
      <c r="L61" s="109"/>
      <c r="M61" s="159">
        <v>55</v>
      </c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342"/>
      <c r="AB61" s="342"/>
      <c r="AC61" s="342"/>
      <c r="AD61" s="342"/>
      <c r="AE61" s="342"/>
      <c r="AF61" s="342"/>
      <c r="AG61" s="342"/>
      <c r="AH61" s="342"/>
      <c r="AI61" s="342"/>
      <c r="AJ61" s="342"/>
      <c r="AK61" s="342"/>
      <c r="AL61" s="342"/>
      <c r="AM61" s="342"/>
      <c r="AN61" s="342"/>
      <c r="AO61" s="342"/>
      <c r="AP61" s="342"/>
      <c r="AQ61" s="342"/>
      <c r="AR61" s="342"/>
      <c r="AS61" s="342"/>
      <c r="AT61" s="342"/>
      <c r="AU61" s="342"/>
      <c r="AV61" s="342"/>
      <c r="AW61" s="342"/>
      <c r="AX61" s="333"/>
    </row>
    <row r="62" spans="1:54" s="97" customFormat="1" ht="16.5" hidden="1" customHeight="1" x14ac:dyDescent="0.3">
      <c r="A62" s="686"/>
      <c r="B62" s="688"/>
      <c r="C62" s="682"/>
      <c r="D62" s="685"/>
      <c r="E62" s="682"/>
      <c r="F62" s="684"/>
      <c r="G62" s="682"/>
      <c r="H62" s="684"/>
      <c r="I62" s="107" t="s">
        <v>1157</v>
      </c>
      <c r="J62" s="108" t="s">
        <v>631</v>
      </c>
      <c r="K62" s="109"/>
      <c r="L62" s="109"/>
      <c r="M62" s="159">
        <v>56</v>
      </c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2"/>
      <c r="AX62" s="333"/>
    </row>
    <row r="63" spans="1:54" s="97" customFormat="1" ht="16.5" hidden="1" customHeight="1" x14ac:dyDescent="0.3">
      <c r="A63" s="686"/>
      <c r="B63" s="688"/>
      <c r="C63" s="682"/>
      <c r="D63" s="685"/>
      <c r="E63" s="682"/>
      <c r="F63" s="684"/>
      <c r="G63" s="682"/>
      <c r="H63" s="684"/>
      <c r="I63" s="107" t="s">
        <v>1157</v>
      </c>
      <c r="J63" s="108" t="s">
        <v>631</v>
      </c>
      <c r="K63" s="109"/>
      <c r="L63" s="109"/>
      <c r="M63" s="159">
        <v>57</v>
      </c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2"/>
      <c r="AT63" s="342"/>
      <c r="AU63" s="342"/>
      <c r="AV63" s="342"/>
      <c r="AW63" s="342"/>
      <c r="AX63" s="333"/>
    </row>
    <row r="64" spans="1:54" s="97" customFormat="1" ht="16.5" hidden="1" customHeight="1" x14ac:dyDescent="0.3">
      <c r="A64" s="686"/>
      <c r="B64" s="688"/>
      <c r="C64" s="682"/>
      <c r="D64" s="685"/>
      <c r="E64" s="682"/>
      <c r="F64" s="684"/>
      <c r="G64" s="682"/>
      <c r="H64" s="684"/>
      <c r="I64" s="107" t="s">
        <v>1157</v>
      </c>
      <c r="J64" s="108" t="s">
        <v>631</v>
      </c>
      <c r="K64" s="109"/>
      <c r="L64" s="109"/>
      <c r="M64" s="159">
        <v>58</v>
      </c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42"/>
      <c r="AB64" s="342"/>
      <c r="AC64" s="342"/>
      <c r="AD64" s="342"/>
      <c r="AE64" s="342"/>
      <c r="AF64" s="342"/>
      <c r="AG64" s="342"/>
      <c r="AH64" s="342"/>
      <c r="AI64" s="342"/>
      <c r="AJ64" s="342"/>
      <c r="AK64" s="342"/>
      <c r="AL64" s="342"/>
      <c r="AM64" s="342"/>
      <c r="AN64" s="342"/>
      <c r="AO64" s="342"/>
      <c r="AP64" s="342"/>
      <c r="AQ64" s="342"/>
      <c r="AR64" s="342"/>
      <c r="AS64" s="342"/>
      <c r="AT64" s="342"/>
      <c r="AU64" s="342"/>
      <c r="AV64" s="342"/>
      <c r="AW64" s="342"/>
      <c r="AX64" s="333"/>
    </row>
    <row r="65" spans="1:54" s="97" customFormat="1" ht="16.5" hidden="1" customHeight="1" x14ac:dyDescent="0.3">
      <c r="A65" s="686"/>
      <c r="B65" s="688"/>
      <c r="C65" s="682"/>
      <c r="D65" s="685"/>
      <c r="E65" s="682"/>
      <c r="F65" s="684"/>
      <c r="G65" s="682"/>
      <c r="H65" s="684"/>
      <c r="I65" s="107" t="s">
        <v>1157</v>
      </c>
      <c r="J65" s="108" t="s">
        <v>631</v>
      </c>
      <c r="K65" s="109"/>
      <c r="L65" s="109"/>
      <c r="M65" s="159">
        <v>59</v>
      </c>
      <c r="N65" s="342"/>
      <c r="O65" s="342"/>
      <c r="P65" s="342"/>
      <c r="Q65" s="342"/>
      <c r="R65" s="342"/>
      <c r="S65" s="342"/>
      <c r="T65" s="342"/>
      <c r="U65" s="342"/>
      <c r="V65" s="342"/>
      <c r="W65" s="342"/>
      <c r="X65" s="342"/>
      <c r="Y65" s="342"/>
      <c r="Z65" s="342"/>
      <c r="AA65" s="342"/>
      <c r="AB65" s="342"/>
      <c r="AC65" s="342"/>
      <c r="AD65" s="342"/>
      <c r="AE65" s="342"/>
      <c r="AF65" s="342"/>
      <c r="AG65" s="342"/>
      <c r="AH65" s="342"/>
      <c r="AI65" s="342"/>
      <c r="AJ65" s="342"/>
      <c r="AK65" s="342"/>
      <c r="AL65" s="342"/>
      <c r="AM65" s="342"/>
      <c r="AN65" s="342"/>
      <c r="AO65" s="342"/>
      <c r="AP65" s="342"/>
      <c r="AQ65" s="342"/>
      <c r="AR65" s="342"/>
      <c r="AS65" s="342"/>
      <c r="AT65" s="342"/>
      <c r="AU65" s="342"/>
      <c r="AV65" s="342"/>
      <c r="AW65" s="342"/>
      <c r="AX65" s="333"/>
    </row>
    <row r="66" spans="1:54" s="97" customFormat="1" ht="16.5" hidden="1" customHeight="1" x14ac:dyDescent="0.3">
      <c r="A66" s="686"/>
      <c r="B66" s="688"/>
      <c r="C66" s="682"/>
      <c r="D66" s="685"/>
      <c r="E66" s="682"/>
      <c r="F66" s="684"/>
      <c r="G66" s="682"/>
      <c r="H66" s="684"/>
      <c r="I66" s="107" t="s">
        <v>1157</v>
      </c>
      <c r="J66" s="108" t="s">
        <v>631</v>
      </c>
      <c r="K66" s="109"/>
      <c r="L66" s="109"/>
      <c r="M66" s="159">
        <v>60</v>
      </c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33"/>
    </row>
    <row r="67" spans="1:54" s="97" customFormat="1" ht="16.5" hidden="1" customHeight="1" x14ac:dyDescent="0.3">
      <c r="A67" s="686"/>
      <c r="B67" s="688"/>
      <c r="C67" s="682"/>
      <c r="D67" s="685"/>
      <c r="E67" s="682"/>
      <c r="F67" s="684"/>
      <c r="G67" s="682"/>
      <c r="H67" s="684"/>
      <c r="I67" s="107" t="s">
        <v>1157</v>
      </c>
      <c r="J67" s="108" t="s">
        <v>631</v>
      </c>
      <c r="K67" s="109"/>
      <c r="L67" s="109"/>
      <c r="M67" s="159">
        <v>61</v>
      </c>
      <c r="N67" s="342"/>
      <c r="O67" s="342"/>
      <c r="P67" s="342"/>
      <c r="Q67" s="342"/>
      <c r="R67" s="342"/>
      <c r="S67" s="342"/>
      <c r="T67" s="342"/>
      <c r="U67" s="342"/>
      <c r="V67" s="342"/>
      <c r="W67" s="342"/>
      <c r="X67" s="342"/>
      <c r="Y67" s="342"/>
      <c r="Z67" s="342"/>
      <c r="AA67" s="342"/>
      <c r="AB67" s="342"/>
      <c r="AC67" s="342"/>
      <c r="AD67" s="342"/>
      <c r="AE67" s="342"/>
      <c r="AF67" s="342"/>
      <c r="AG67" s="342"/>
      <c r="AH67" s="342"/>
      <c r="AI67" s="342"/>
      <c r="AJ67" s="342"/>
      <c r="AK67" s="342"/>
      <c r="AL67" s="342"/>
      <c r="AM67" s="342"/>
      <c r="AN67" s="342"/>
      <c r="AO67" s="342"/>
      <c r="AP67" s="342"/>
      <c r="AQ67" s="342"/>
      <c r="AR67" s="342"/>
      <c r="AS67" s="342"/>
      <c r="AT67" s="342"/>
      <c r="AU67" s="342"/>
      <c r="AV67" s="342"/>
      <c r="AW67" s="342"/>
      <c r="AX67" s="333"/>
    </row>
    <row r="68" spans="1:54" s="97" customFormat="1" ht="16.5" hidden="1" customHeight="1" x14ac:dyDescent="0.3">
      <c r="A68" s="686"/>
      <c r="B68" s="688"/>
      <c r="C68" s="682"/>
      <c r="D68" s="685"/>
      <c r="E68" s="682"/>
      <c r="F68" s="684"/>
      <c r="G68" s="682"/>
      <c r="H68" s="684"/>
      <c r="I68" s="107" t="s">
        <v>1157</v>
      </c>
      <c r="J68" s="108" t="s">
        <v>631</v>
      </c>
      <c r="K68" s="109"/>
      <c r="L68" s="109"/>
      <c r="M68" s="159">
        <v>62</v>
      </c>
      <c r="N68" s="342"/>
      <c r="O68" s="342"/>
      <c r="P68" s="342"/>
      <c r="Q68" s="342"/>
      <c r="R68" s="342"/>
      <c r="S68" s="342"/>
      <c r="T68" s="342"/>
      <c r="U68" s="342"/>
      <c r="V68" s="342"/>
      <c r="W68" s="342"/>
      <c r="X68" s="342"/>
      <c r="Y68" s="342"/>
      <c r="Z68" s="342"/>
      <c r="AA68" s="342"/>
      <c r="AB68" s="342"/>
      <c r="AC68" s="342"/>
      <c r="AD68" s="342"/>
      <c r="AE68" s="342"/>
      <c r="AF68" s="342"/>
      <c r="AG68" s="342"/>
      <c r="AH68" s="342"/>
      <c r="AI68" s="342"/>
      <c r="AJ68" s="342"/>
      <c r="AK68" s="342"/>
      <c r="AL68" s="342"/>
      <c r="AM68" s="342"/>
      <c r="AN68" s="342"/>
      <c r="AO68" s="342"/>
      <c r="AP68" s="342"/>
      <c r="AQ68" s="342"/>
      <c r="AR68" s="342"/>
      <c r="AS68" s="342"/>
      <c r="AT68" s="342"/>
      <c r="AU68" s="342"/>
      <c r="AV68" s="342"/>
      <c r="AW68" s="342"/>
      <c r="AX68" s="333"/>
    </row>
    <row r="69" spans="1:54" s="97" customFormat="1" ht="16.5" hidden="1" customHeight="1" x14ac:dyDescent="0.3">
      <c r="A69" s="686"/>
      <c r="B69" s="688"/>
      <c r="C69" s="682"/>
      <c r="D69" s="685"/>
      <c r="E69" s="682"/>
      <c r="F69" s="684"/>
      <c r="G69" s="682"/>
      <c r="H69" s="684"/>
      <c r="I69" s="107" t="s">
        <v>1157</v>
      </c>
      <c r="J69" s="108" t="s">
        <v>631</v>
      </c>
      <c r="K69" s="109"/>
      <c r="L69" s="109"/>
      <c r="M69" s="159">
        <v>63</v>
      </c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42"/>
      <c r="AB69" s="342"/>
      <c r="AC69" s="342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33"/>
    </row>
    <row r="70" spans="1:54" s="97" customFormat="1" ht="16.5" hidden="1" customHeight="1" x14ac:dyDescent="0.3">
      <c r="A70" s="686"/>
      <c r="B70" s="688"/>
      <c r="C70" s="682"/>
      <c r="D70" s="685"/>
      <c r="E70" s="682"/>
      <c r="F70" s="684"/>
      <c r="G70" s="682"/>
      <c r="H70" s="684"/>
      <c r="I70" s="107" t="s">
        <v>1157</v>
      </c>
      <c r="J70" s="108" t="s">
        <v>631</v>
      </c>
      <c r="K70" s="109"/>
      <c r="L70" s="109"/>
      <c r="M70" s="159">
        <v>64</v>
      </c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342"/>
      <c r="AB70" s="342"/>
      <c r="AC70" s="342"/>
      <c r="AD70" s="342"/>
      <c r="AE70" s="342"/>
      <c r="AF70" s="342"/>
      <c r="AG70" s="342"/>
      <c r="AH70" s="342"/>
      <c r="AI70" s="342"/>
      <c r="AJ70" s="342"/>
      <c r="AK70" s="342"/>
      <c r="AL70" s="342"/>
      <c r="AM70" s="342"/>
      <c r="AN70" s="342"/>
      <c r="AO70" s="342"/>
      <c r="AP70" s="342"/>
      <c r="AQ70" s="342"/>
      <c r="AR70" s="342"/>
      <c r="AS70" s="342"/>
      <c r="AT70" s="342"/>
      <c r="AU70" s="342"/>
      <c r="AV70" s="342"/>
      <c r="AW70" s="342"/>
      <c r="AX70" s="333"/>
    </row>
    <row r="71" spans="1:54" s="97" customFormat="1" ht="16.5" hidden="1" customHeight="1" x14ac:dyDescent="0.3">
      <c r="A71" s="686"/>
      <c r="B71" s="688"/>
      <c r="C71" s="682"/>
      <c r="D71" s="685"/>
      <c r="E71" s="682"/>
      <c r="F71" s="684"/>
      <c r="G71" s="682"/>
      <c r="H71" s="684"/>
      <c r="I71" s="107" t="s">
        <v>1157</v>
      </c>
      <c r="J71" s="108" t="s">
        <v>631</v>
      </c>
      <c r="K71" s="109"/>
      <c r="L71" s="109"/>
      <c r="M71" s="159">
        <v>65</v>
      </c>
      <c r="N71" s="342"/>
      <c r="O71" s="342"/>
      <c r="P71" s="342"/>
      <c r="Q71" s="342"/>
      <c r="R71" s="342"/>
      <c r="S71" s="342"/>
      <c r="T71" s="342"/>
      <c r="U71" s="342"/>
      <c r="V71" s="342"/>
      <c r="W71" s="342"/>
      <c r="X71" s="342"/>
      <c r="Y71" s="342"/>
      <c r="Z71" s="342"/>
      <c r="AA71" s="342"/>
      <c r="AB71" s="342"/>
      <c r="AC71" s="342"/>
      <c r="AD71" s="342"/>
      <c r="AE71" s="342"/>
      <c r="AF71" s="342"/>
      <c r="AG71" s="342"/>
      <c r="AH71" s="342"/>
      <c r="AI71" s="342"/>
      <c r="AJ71" s="342"/>
      <c r="AK71" s="342"/>
      <c r="AL71" s="342"/>
      <c r="AM71" s="342"/>
      <c r="AN71" s="342"/>
      <c r="AO71" s="342"/>
      <c r="AP71" s="342"/>
      <c r="AQ71" s="342"/>
      <c r="AR71" s="342"/>
      <c r="AS71" s="342"/>
      <c r="AT71" s="342"/>
      <c r="AU71" s="342"/>
      <c r="AV71" s="342"/>
      <c r="AW71" s="342"/>
      <c r="AX71" s="333"/>
    </row>
    <row r="72" spans="1:54" s="97" customFormat="1" ht="16.5" hidden="1" customHeight="1" x14ac:dyDescent="0.3">
      <c r="A72" s="686"/>
      <c r="B72" s="688"/>
      <c r="C72" s="682"/>
      <c r="D72" s="685"/>
      <c r="E72" s="682"/>
      <c r="F72" s="684"/>
      <c r="G72" s="682"/>
      <c r="H72" s="684"/>
      <c r="I72" s="107" t="s">
        <v>1157</v>
      </c>
      <c r="J72" s="108" t="s">
        <v>631</v>
      </c>
      <c r="K72" s="109"/>
      <c r="L72" s="109"/>
      <c r="M72" s="159">
        <v>66</v>
      </c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Z72" s="342"/>
      <c r="AA72" s="342"/>
      <c r="AB72" s="342"/>
      <c r="AC72" s="342"/>
      <c r="AD72" s="342"/>
      <c r="AE72" s="342"/>
      <c r="AF72" s="342"/>
      <c r="AG72" s="342"/>
      <c r="AH72" s="342"/>
      <c r="AI72" s="342"/>
      <c r="AJ72" s="342"/>
      <c r="AK72" s="342"/>
      <c r="AL72" s="342"/>
      <c r="AM72" s="342"/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33"/>
    </row>
    <row r="73" spans="1:54" s="97" customFormat="1" ht="16.5" hidden="1" customHeight="1" x14ac:dyDescent="0.3">
      <c r="A73" s="686"/>
      <c r="B73" s="688"/>
      <c r="C73" s="682"/>
      <c r="D73" s="685"/>
      <c r="E73" s="682"/>
      <c r="F73" s="684"/>
      <c r="G73" s="682"/>
      <c r="H73" s="684"/>
      <c r="I73" s="107" t="s">
        <v>1157</v>
      </c>
      <c r="J73" s="108" t="s">
        <v>631</v>
      </c>
      <c r="K73" s="109"/>
      <c r="L73" s="109"/>
      <c r="M73" s="159">
        <v>67</v>
      </c>
      <c r="N73" s="342"/>
      <c r="O73" s="342"/>
      <c r="P73" s="342"/>
      <c r="Q73" s="342"/>
      <c r="R73" s="342"/>
      <c r="S73" s="342"/>
      <c r="T73" s="342"/>
      <c r="U73" s="342"/>
      <c r="V73" s="342"/>
      <c r="W73" s="342"/>
      <c r="X73" s="342"/>
      <c r="Y73" s="342"/>
      <c r="Z73" s="342"/>
      <c r="AA73" s="342"/>
      <c r="AB73" s="342"/>
      <c r="AC73" s="342"/>
      <c r="AD73" s="342"/>
      <c r="AE73" s="342"/>
      <c r="AF73" s="342"/>
      <c r="AG73" s="342"/>
      <c r="AH73" s="342"/>
      <c r="AI73" s="342"/>
      <c r="AJ73" s="342"/>
      <c r="AK73" s="342"/>
      <c r="AL73" s="342"/>
      <c r="AM73" s="342"/>
      <c r="AN73" s="342"/>
      <c r="AO73" s="342"/>
      <c r="AP73" s="342"/>
      <c r="AQ73" s="342"/>
      <c r="AR73" s="342"/>
      <c r="AS73" s="342"/>
      <c r="AT73" s="342"/>
      <c r="AU73" s="342"/>
      <c r="AV73" s="342"/>
      <c r="AW73" s="342"/>
      <c r="AX73" s="333"/>
    </row>
    <row r="74" spans="1:54" s="97" customFormat="1" ht="16.5" hidden="1" customHeight="1" x14ac:dyDescent="0.3">
      <c r="A74" s="687"/>
      <c r="B74" s="689"/>
      <c r="C74" s="692"/>
      <c r="D74" s="693"/>
      <c r="E74" s="692"/>
      <c r="F74" s="694"/>
      <c r="G74" s="692"/>
      <c r="H74" s="694"/>
      <c r="I74" s="163" t="s">
        <v>1157</v>
      </c>
      <c r="J74" s="164" t="s">
        <v>631</v>
      </c>
      <c r="K74" s="165"/>
      <c r="L74" s="165"/>
      <c r="M74" s="159">
        <v>68</v>
      </c>
      <c r="N74" s="342"/>
      <c r="O74" s="342"/>
      <c r="P74" s="342"/>
      <c r="Q74" s="342"/>
      <c r="R74" s="342"/>
      <c r="S74" s="342"/>
      <c r="T74" s="342"/>
      <c r="U74" s="342"/>
      <c r="V74" s="342"/>
      <c r="W74" s="342"/>
      <c r="X74" s="342"/>
      <c r="Y74" s="342"/>
      <c r="Z74" s="342"/>
      <c r="AA74" s="342"/>
      <c r="AB74" s="342"/>
      <c r="AC74" s="342"/>
      <c r="AD74" s="342"/>
      <c r="AE74" s="342"/>
      <c r="AF74" s="342"/>
      <c r="AG74" s="342"/>
      <c r="AH74" s="342"/>
      <c r="AI74" s="342"/>
      <c r="AJ74" s="342"/>
      <c r="AK74" s="342"/>
      <c r="AL74" s="342"/>
      <c r="AM74" s="342"/>
      <c r="AN74" s="342"/>
      <c r="AO74" s="342"/>
      <c r="AP74" s="342"/>
      <c r="AQ74" s="342"/>
      <c r="AR74" s="342"/>
      <c r="AS74" s="342"/>
      <c r="AT74" s="342"/>
      <c r="AU74" s="342"/>
      <c r="AV74" s="342"/>
      <c r="AW74" s="342"/>
      <c r="AX74" s="333"/>
    </row>
    <row r="75" spans="1:54" s="97" customFormat="1" ht="16.5" customHeight="1" x14ac:dyDescent="0.3">
      <c r="A75" s="207"/>
      <c r="B75" s="208"/>
      <c r="C75" s="167"/>
      <c r="D75" s="168"/>
      <c r="E75" s="167"/>
      <c r="F75" s="168"/>
      <c r="G75" s="167"/>
      <c r="H75" s="168"/>
      <c r="I75" s="169"/>
      <c r="J75" s="170"/>
      <c r="K75" s="171" t="s">
        <v>2130</v>
      </c>
      <c r="L75" s="171" t="s">
        <v>2420</v>
      </c>
      <c r="M75" s="172"/>
      <c r="N75" s="173">
        <f>N76+N134+N193+N208+N231+N234+N297+N336+N348+N362+N561</f>
        <v>34251.672999999995</v>
      </c>
      <c r="O75" s="173">
        <f t="shared" ref="O75:AX75" si="20">O76+O134+O193+O208+O231+O234+O297+O336+O348+O362+O561</f>
        <v>0</v>
      </c>
      <c r="P75" s="173">
        <f t="shared" si="20"/>
        <v>0</v>
      </c>
      <c r="Q75" s="173">
        <f t="shared" si="20"/>
        <v>0</v>
      </c>
      <c r="R75" s="173">
        <f t="shared" si="20"/>
        <v>34251.672999999995</v>
      </c>
      <c r="S75" s="173">
        <f t="shared" si="20"/>
        <v>27209.999999999993</v>
      </c>
      <c r="T75" s="173">
        <f t="shared" si="20"/>
        <v>7041.6729999999998</v>
      </c>
      <c r="U75" s="173">
        <f t="shared" si="20"/>
        <v>408260.41</v>
      </c>
      <c r="V75" s="173">
        <f t="shared" si="20"/>
        <v>26988.629999999997</v>
      </c>
      <c r="W75" s="173">
        <f t="shared" si="20"/>
        <v>317.46699999999998</v>
      </c>
      <c r="X75" s="173">
        <f t="shared" si="20"/>
        <v>2231.4769999999999</v>
      </c>
      <c r="Y75" s="173">
        <f t="shared" si="20"/>
        <v>3243.0459999999998</v>
      </c>
      <c r="Z75" s="173">
        <f t="shared" si="20"/>
        <v>258.51600000000002</v>
      </c>
      <c r="AA75" s="173">
        <f t="shared" si="20"/>
        <v>315.21500000000003</v>
      </c>
      <c r="AB75" s="173">
        <f t="shared" si="20"/>
        <v>20622.803</v>
      </c>
      <c r="AC75" s="173">
        <f t="shared" si="20"/>
        <v>6.8000000000000005E-2</v>
      </c>
      <c r="AD75" s="173">
        <f t="shared" si="20"/>
        <v>0</v>
      </c>
      <c r="AE75" s="173">
        <f t="shared" si="20"/>
        <v>3.8000000000000006E-2</v>
      </c>
      <c r="AF75" s="173">
        <f t="shared" si="20"/>
        <v>31408.514999999999</v>
      </c>
      <c r="AG75" s="173">
        <f t="shared" si="20"/>
        <v>21441.483</v>
      </c>
      <c r="AH75" s="173">
        <f t="shared" si="20"/>
        <v>9967.0320000000011</v>
      </c>
      <c r="AI75" s="173">
        <f t="shared" si="20"/>
        <v>349863.26500000001</v>
      </c>
      <c r="AJ75" s="173">
        <f t="shared" si="20"/>
        <v>331819.125</v>
      </c>
      <c r="AK75" s="173">
        <f t="shared" si="20"/>
        <v>3691.2300000000009</v>
      </c>
      <c r="AL75" s="173">
        <f t="shared" si="20"/>
        <v>0</v>
      </c>
      <c r="AM75" s="173">
        <f t="shared" si="20"/>
        <v>5238.1890000000003</v>
      </c>
      <c r="AN75" s="173">
        <f t="shared" si="20"/>
        <v>132.517</v>
      </c>
      <c r="AO75" s="173">
        <f t="shared" si="20"/>
        <v>914.94899999999996</v>
      </c>
      <c r="AP75" s="173">
        <f t="shared" si="20"/>
        <v>8067.2549999999992</v>
      </c>
      <c r="AQ75" s="173">
        <f t="shared" si="20"/>
        <v>430.10545500000001</v>
      </c>
      <c r="AR75" s="173">
        <f t="shared" si="20"/>
        <v>6942.4409999999998</v>
      </c>
      <c r="AS75" s="173">
        <f t="shared" si="20"/>
        <v>0</v>
      </c>
      <c r="AT75" s="173">
        <f t="shared" si="20"/>
        <v>0</v>
      </c>
      <c r="AU75" s="173">
        <f t="shared" si="20"/>
        <v>211446.595</v>
      </c>
      <c r="AV75" s="173">
        <f t="shared" si="20"/>
        <v>0</v>
      </c>
      <c r="AW75" s="173">
        <f t="shared" si="20"/>
        <v>0</v>
      </c>
      <c r="AX75" s="334">
        <f t="shared" si="20"/>
        <v>101780.3001329921</v>
      </c>
    </row>
    <row r="76" spans="1:54" s="97" customFormat="1" ht="13.5" customHeight="1" x14ac:dyDescent="0.25">
      <c r="A76" s="695" t="s">
        <v>1967</v>
      </c>
      <c r="B76" s="698" t="s">
        <v>1966</v>
      </c>
      <c r="C76" s="700" t="s">
        <v>645</v>
      </c>
      <c r="D76" s="690" t="s">
        <v>1957</v>
      </c>
      <c r="E76" s="700" t="s">
        <v>646</v>
      </c>
      <c r="F76" s="683" t="s">
        <v>647</v>
      </c>
      <c r="G76" s="209" t="s">
        <v>648</v>
      </c>
      <c r="H76" s="210" t="s">
        <v>649</v>
      </c>
      <c r="I76" s="166" t="s">
        <v>1180</v>
      </c>
      <c r="J76" s="106" t="s">
        <v>649</v>
      </c>
      <c r="K76" s="160" t="s">
        <v>2400</v>
      </c>
      <c r="L76" s="160" t="s">
        <v>2421</v>
      </c>
      <c r="M76" s="161">
        <v>69</v>
      </c>
      <c r="N76" s="219">
        <v>49.991</v>
      </c>
      <c r="O76" s="219">
        <v>0</v>
      </c>
      <c r="P76" s="220">
        <v>0</v>
      </c>
      <c r="Q76" s="220">
        <v>0</v>
      </c>
      <c r="R76" s="219">
        <v>49.991</v>
      </c>
      <c r="S76" s="221">
        <v>0</v>
      </c>
      <c r="T76" s="221">
        <v>49.991</v>
      </c>
      <c r="U76" s="219">
        <v>2281.0340000000001</v>
      </c>
      <c r="V76" s="219">
        <v>1503.5500000000002</v>
      </c>
      <c r="W76" s="221">
        <v>3.5470000000000006</v>
      </c>
      <c r="X76" s="221">
        <v>166.541</v>
      </c>
      <c r="Y76" s="221">
        <v>92.906999999999996</v>
      </c>
      <c r="Z76" s="221">
        <v>9.343</v>
      </c>
      <c r="AA76" s="221">
        <v>35.956000000000003</v>
      </c>
      <c r="AB76" s="221">
        <v>1195.2560000000001</v>
      </c>
      <c r="AC76" s="221">
        <v>0</v>
      </c>
      <c r="AD76" s="221">
        <v>0</v>
      </c>
      <c r="AE76" s="221">
        <v>0</v>
      </c>
      <c r="AF76" s="222">
        <v>200.804</v>
      </c>
      <c r="AG76" s="221">
        <v>200.72</v>
      </c>
      <c r="AH76" s="221">
        <v>8.4000000000000005E-2</v>
      </c>
      <c r="AI76" s="219">
        <v>576.67999999999995</v>
      </c>
      <c r="AJ76" s="221">
        <v>0</v>
      </c>
      <c r="AK76" s="221">
        <v>0</v>
      </c>
      <c r="AL76" s="221">
        <v>0</v>
      </c>
      <c r="AM76" s="221">
        <v>0</v>
      </c>
      <c r="AN76" s="221">
        <v>0</v>
      </c>
      <c r="AO76" s="221">
        <v>0</v>
      </c>
      <c r="AP76" s="221">
        <v>576.67999999999995</v>
      </c>
      <c r="AQ76" s="221">
        <v>0</v>
      </c>
      <c r="AR76" s="223">
        <v>567.13200000000006</v>
      </c>
      <c r="AS76" s="220">
        <v>0</v>
      </c>
      <c r="AT76" s="220">
        <v>0</v>
      </c>
      <c r="AU76" s="223">
        <v>8736.5319999999992</v>
      </c>
      <c r="AV76" s="220">
        <v>0</v>
      </c>
      <c r="AW76" s="220">
        <v>0</v>
      </c>
      <c r="AX76" s="332">
        <v>1713.4857623413081</v>
      </c>
      <c r="AY76" s="97" t="s">
        <v>3162</v>
      </c>
      <c r="AZ76" s="97" t="s">
        <v>3204</v>
      </c>
      <c r="BA76" s="97" t="s">
        <v>3162</v>
      </c>
      <c r="BB76" s="97" t="s">
        <v>3241</v>
      </c>
    </row>
    <row r="77" spans="1:54" s="97" customFormat="1" ht="16.5" hidden="1" customHeight="1" x14ac:dyDescent="0.3">
      <c r="A77" s="696"/>
      <c r="B77" s="688"/>
      <c r="C77" s="691"/>
      <c r="D77" s="685"/>
      <c r="E77" s="691"/>
      <c r="F77" s="684"/>
      <c r="G77" s="691" t="s">
        <v>650</v>
      </c>
      <c r="H77" s="684" t="s">
        <v>651</v>
      </c>
      <c r="I77" s="110" t="s">
        <v>1181</v>
      </c>
      <c r="J77" s="108" t="s">
        <v>25</v>
      </c>
      <c r="K77" s="109"/>
      <c r="L77" s="109"/>
      <c r="M77" s="159">
        <v>70</v>
      </c>
      <c r="N77" s="342"/>
      <c r="O77" s="342"/>
      <c r="P77" s="342"/>
      <c r="Q77" s="342"/>
      <c r="R77" s="342"/>
      <c r="S77" s="342"/>
      <c r="T77" s="342"/>
      <c r="U77" s="342"/>
      <c r="V77" s="342"/>
      <c r="W77" s="342"/>
      <c r="X77" s="342"/>
      <c r="Y77" s="342"/>
      <c r="Z77" s="342"/>
      <c r="AA77" s="342"/>
      <c r="AB77" s="342"/>
      <c r="AC77" s="342"/>
      <c r="AD77" s="342"/>
      <c r="AE77" s="342"/>
      <c r="AF77" s="342"/>
      <c r="AG77" s="342"/>
      <c r="AH77" s="342"/>
      <c r="AI77" s="342"/>
      <c r="AJ77" s="342"/>
      <c r="AK77" s="342"/>
      <c r="AL77" s="342"/>
      <c r="AM77" s="342"/>
      <c r="AN77" s="342"/>
      <c r="AO77" s="342"/>
      <c r="AP77" s="342"/>
      <c r="AQ77" s="342"/>
      <c r="AR77" s="342"/>
      <c r="AS77" s="342"/>
      <c r="AT77" s="342"/>
      <c r="AU77" s="342"/>
      <c r="AV77" s="342"/>
      <c r="AW77" s="342"/>
      <c r="AX77" s="333"/>
    </row>
    <row r="78" spans="1:54" s="97" customFormat="1" ht="16.5" hidden="1" customHeight="1" x14ac:dyDescent="0.3">
      <c r="A78" s="696"/>
      <c r="B78" s="688"/>
      <c r="C78" s="691"/>
      <c r="D78" s="685"/>
      <c r="E78" s="691"/>
      <c r="F78" s="684"/>
      <c r="G78" s="691"/>
      <c r="H78" s="684"/>
      <c r="I78" s="110" t="s">
        <v>1182</v>
      </c>
      <c r="J78" s="108" t="s">
        <v>27</v>
      </c>
      <c r="K78" s="109"/>
      <c r="L78" s="109"/>
      <c r="M78" s="159">
        <v>71</v>
      </c>
      <c r="N78" s="342"/>
      <c r="O78" s="342"/>
      <c r="P78" s="342"/>
      <c r="Q78" s="342"/>
      <c r="R78" s="342"/>
      <c r="S78" s="342"/>
      <c r="T78" s="342"/>
      <c r="U78" s="342"/>
      <c r="V78" s="342"/>
      <c r="W78" s="342"/>
      <c r="X78" s="342"/>
      <c r="Y78" s="342"/>
      <c r="Z78" s="342"/>
      <c r="AA78" s="342"/>
      <c r="AB78" s="342"/>
      <c r="AC78" s="342"/>
      <c r="AD78" s="342"/>
      <c r="AE78" s="342"/>
      <c r="AF78" s="342"/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  <c r="AX78" s="333"/>
    </row>
    <row r="79" spans="1:54" s="97" customFormat="1" ht="16.5" customHeight="1" x14ac:dyDescent="0.3">
      <c r="A79" s="696"/>
      <c r="B79" s="688"/>
      <c r="C79" s="691"/>
      <c r="D79" s="685"/>
      <c r="E79" s="691" t="s">
        <v>652</v>
      </c>
      <c r="F79" s="684" t="s">
        <v>653</v>
      </c>
      <c r="G79" s="691" t="s">
        <v>654</v>
      </c>
      <c r="H79" s="684" t="s">
        <v>655</v>
      </c>
      <c r="I79" s="110" t="s">
        <v>1185</v>
      </c>
      <c r="J79" s="108" t="s">
        <v>30</v>
      </c>
      <c r="K79" s="160" t="s">
        <v>2400</v>
      </c>
      <c r="L79" s="109"/>
      <c r="M79" s="159">
        <v>72</v>
      </c>
      <c r="N79" s="342"/>
      <c r="O79" s="342"/>
      <c r="P79" s="342"/>
      <c r="Q79" s="342"/>
      <c r="R79" s="342"/>
      <c r="S79" s="342"/>
      <c r="T79" s="342"/>
      <c r="U79" s="342"/>
      <c r="V79" s="342"/>
      <c r="W79" s="342"/>
      <c r="X79" s="342"/>
      <c r="Y79" s="342"/>
      <c r="Z79" s="342"/>
      <c r="AA79" s="342"/>
      <c r="AB79" s="342"/>
      <c r="AC79" s="342"/>
      <c r="AD79" s="342"/>
      <c r="AE79" s="342"/>
      <c r="AF79" s="342"/>
      <c r="AG79" s="342"/>
      <c r="AH79" s="342"/>
      <c r="AI79" s="342"/>
      <c r="AJ79" s="342"/>
      <c r="AK79" s="342"/>
      <c r="AL79" s="342"/>
      <c r="AM79" s="342"/>
      <c r="AN79" s="342"/>
      <c r="AO79" s="342"/>
      <c r="AP79" s="342"/>
      <c r="AQ79" s="342"/>
      <c r="AR79" s="342"/>
      <c r="AS79" s="342"/>
      <c r="AT79" s="342"/>
      <c r="AU79" s="342"/>
      <c r="AV79" s="342"/>
      <c r="AW79" s="342"/>
      <c r="AX79" s="333"/>
      <c r="AY79" s="97" t="s">
        <v>3162</v>
      </c>
      <c r="AZ79" s="97" t="s">
        <v>3204</v>
      </c>
      <c r="BA79" s="97" t="s">
        <v>3162</v>
      </c>
      <c r="BB79" s="97" t="s">
        <v>3241</v>
      </c>
    </row>
    <row r="80" spans="1:54" s="97" customFormat="1" ht="16.5" hidden="1" customHeight="1" x14ac:dyDescent="0.3">
      <c r="A80" s="696"/>
      <c r="B80" s="688"/>
      <c r="C80" s="691"/>
      <c r="D80" s="685"/>
      <c r="E80" s="691"/>
      <c r="F80" s="684"/>
      <c r="G80" s="691"/>
      <c r="H80" s="684"/>
      <c r="I80" s="110" t="s">
        <v>1187</v>
      </c>
      <c r="J80" s="108" t="s">
        <v>32</v>
      </c>
      <c r="K80" s="109"/>
      <c r="L80" s="109"/>
      <c r="M80" s="159">
        <v>73</v>
      </c>
      <c r="N80" s="342"/>
      <c r="O80" s="342"/>
      <c r="P80" s="342"/>
      <c r="Q80" s="342"/>
      <c r="R80" s="342"/>
      <c r="S80" s="342"/>
      <c r="T80" s="342"/>
      <c r="U80" s="342"/>
      <c r="V80" s="342"/>
      <c r="W80" s="342"/>
      <c r="X80" s="342"/>
      <c r="Y80" s="342"/>
      <c r="Z80" s="342"/>
      <c r="AA80" s="342"/>
      <c r="AB80" s="342"/>
      <c r="AC80" s="342"/>
      <c r="AD80" s="342"/>
      <c r="AE80" s="342"/>
      <c r="AF80" s="342"/>
      <c r="AG80" s="342"/>
      <c r="AH80" s="342"/>
      <c r="AI80" s="342"/>
      <c r="AJ80" s="342"/>
      <c r="AK80" s="342"/>
      <c r="AL80" s="342"/>
      <c r="AM80" s="342"/>
      <c r="AN80" s="342"/>
      <c r="AO80" s="342"/>
      <c r="AP80" s="342"/>
      <c r="AQ80" s="342"/>
      <c r="AR80" s="342"/>
      <c r="AS80" s="342"/>
      <c r="AT80" s="342"/>
      <c r="AU80" s="342"/>
      <c r="AV80" s="342"/>
      <c r="AW80" s="342"/>
      <c r="AX80" s="333"/>
    </row>
    <row r="81" spans="1:55" s="97" customFormat="1" ht="16.5" hidden="1" customHeight="1" x14ac:dyDescent="0.3">
      <c r="A81" s="696"/>
      <c r="B81" s="688"/>
      <c r="C81" s="691"/>
      <c r="D81" s="685"/>
      <c r="E81" s="691"/>
      <c r="F81" s="684"/>
      <c r="G81" s="691"/>
      <c r="H81" s="684"/>
      <c r="I81" s="110" t="s">
        <v>1186</v>
      </c>
      <c r="J81" s="108" t="s">
        <v>31</v>
      </c>
      <c r="K81" s="109"/>
      <c r="L81" s="109"/>
      <c r="M81" s="159">
        <v>74</v>
      </c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2"/>
      <c r="AK81" s="342"/>
      <c r="AL81" s="342"/>
      <c r="AM81" s="342"/>
      <c r="AN81" s="342"/>
      <c r="AO81" s="342"/>
      <c r="AP81" s="342"/>
      <c r="AQ81" s="342"/>
      <c r="AR81" s="342"/>
      <c r="AS81" s="342"/>
      <c r="AT81" s="342"/>
      <c r="AU81" s="342"/>
      <c r="AV81" s="342"/>
      <c r="AW81" s="342"/>
      <c r="AX81" s="333"/>
    </row>
    <row r="82" spans="1:55" s="97" customFormat="1" ht="16.5" hidden="1" customHeight="1" x14ac:dyDescent="0.3">
      <c r="A82" s="696"/>
      <c r="B82" s="688"/>
      <c r="C82" s="691"/>
      <c r="D82" s="685"/>
      <c r="E82" s="691"/>
      <c r="F82" s="684"/>
      <c r="G82" s="691"/>
      <c r="H82" s="684"/>
      <c r="I82" s="110" t="s">
        <v>1184</v>
      </c>
      <c r="J82" s="108" t="s">
        <v>1802</v>
      </c>
      <c r="K82" s="109"/>
      <c r="L82" s="109"/>
      <c r="M82" s="159">
        <v>75</v>
      </c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42"/>
      <c r="AB82" s="342"/>
      <c r="AC82" s="342"/>
      <c r="AD82" s="342"/>
      <c r="AE82" s="342"/>
      <c r="AF82" s="342"/>
      <c r="AG82" s="342"/>
      <c r="AH82" s="342"/>
      <c r="AI82" s="342"/>
      <c r="AJ82" s="342"/>
      <c r="AK82" s="342"/>
      <c r="AL82" s="342"/>
      <c r="AM82" s="342"/>
      <c r="AN82" s="342"/>
      <c r="AO82" s="342"/>
      <c r="AP82" s="342"/>
      <c r="AQ82" s="342"/>
      <c r="AR82" s="342"/>
      <c r="AS82" s="342"/>
      <c r="AT82" s="342"/>
      <c r="AU82" s="342"/>
      <c r="AV82" s="342"/>
      <c r="AW82" s="342"/>
      <c r="AX82" s="333"/>
    </row>
    <row r="83" spans="1:55" s="97" customFormat="1" ht="16.5" hidden="1" customHeight="1" x14ac:dyDescent="0.3">
      <c r="A83" s="696"/>
      <c r="B83" s="688"/>
      <c r="C83" s="691"/>
      <c r="D83" s="685"/>
      <c r="E83" s="691"/>
      <c r="F83" s="684"/>
      <c r="G83" s="691"/>
      <c r="H83" s="684"/>
      <c r="I83" s="110" t="s">
        <v>1184</v>
      </c>
      <c r="J83" s="108" t="s">
        <v>28</v>
      </c>
      <c r="K83" s="109"/>
      <c r="L83" s="109"/>
      <c r="M83" s="159">
        <v>76</v>
      </c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342"/>
      <c r="AK83" s="342"/>
      <c r="AL83" s="342"/>
      <c r="AM83" s="342"/>
      <c r="AN83" s="342"/>
      <c r="AO83" s="342"/>
      <c r="AP83" s="342"/>
      <c r="AQ83" s="342"/>
      <c r="AR83" s="342"/>
      <c r="AS83" s="342"/>
      <c r="AT83" s="342"/>
      <c r="AU83" s="342"/>
      <c r="AV83" s="342"/>
      <c r="AW83" s="342"/>
      <c r="AX83" s="333"/>
    </row>
    <row r="84" spans="1:55" s="97" customFormat="1" ht="16.5" hidden="1" customHeight="1" x14ac:dyDescent="0.3">
      <c r="A84" s="696"/>
      <c r="B84" s="688"/>
      <c r="C84" s="691"/>
      <c r="D84" s="685"/>
      <c r="E84" s="691"/>
      <c r="F84" s="684"/>
      <c r="G84" s="204" t="s">
        <v>656</v>
      </c>
      <c r="H84" s="205" t="s">
        <v>33</v>
      </c>
      <c r="I84" s="110" t="s">
        <v>1162</v>
      </c>
      <c r="J84" s="108" t="s">
        <v>33</v>
      </c>
      <c r="K84" s="109"/>
      <c r="L84" s="109"/>
      <c r="M84" s="159">
        <v>77</v>
      </c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2"/>
      <c r="AD84" s="342"/>
      <c r="AE84" s="342"/>
      <c r="AF84" s="342"/>
      <c r="AG84" s="342"/>
      <c r="AH84" s="342"/>
      <c r="AI84" s="342"/>
      <c r="AJ84" s="342"/>
      <c r="AK84" s="342"/>
      <c r="AL84" s="342"/>
      <c r="AM84" s="342"/>
      <c r="AN84" s="342"/>
      <c r="AO84" s="342"/>
      <c r="AP84" s="342"/>
      <c r="AQ84" s="342"/>
      <c r="AR84" s="342"/>
      <c r="AS84" s="342"/>
      <c r="AT84" s="342"/>
      <c r="AU84" s="342"/>
      <c r="AV84" s="342"/>
      <c r="AW84" s="342"/>
      <c r="AX84" s="333"/>
    </row>
    <row r="85" spans="1:55" s="97" customFormat="1" ht="16.5" customHeight="1" x14ac:dyDescent="0.3">
      <c r="A85" s="696"/>
      <c r="B85" s="688"/>
      <c r="C85" s="691"/>
      <c r="D85" s="685"/>
      <c r="E85" s="691" t="s">
        <v>657</v>
      </c>
      <c r="F85" s="684" t="s">
        <v>658</v>
      </c>
      <c r="G85" s="691" t="s">
        <v>659</v>
      </c>
      <c r="H85" s="684" t="s">
        <v>658</v>
      </c>
      <c r="I85" s="110" t="s">
        <v>1190</v>
      </c>
      <c r="J85" s="108" t="s">
        <v>36</v>
      </c>
      <c r="K85" s="160" t="s">
        <v>2400</v>
      </c>
      <c r="L85" s="109"/>
      <c r="M85" s="159">
        <v>78</v>
      </c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33"/>
      <c r="AY85" s="97" t="s">
        <v>3162</v>
      </c>
      <c r="AZ85" s="97" t="s">
        <v>3204</v>
      </c>
      <c r="BA85" s="97" t="s">
        <v>3162</v>
      </c>
      <c r="BB85" s="97" t="s">
        <v>3241</v>
      </c>
    </row>
    <row r="86" spans="1:55" s="97" customFormat="1" ht="16.5" hidden="1" customHeight="1" x14ac:dyDescent="0.3">
      <c r="A86" s="696"/>
      <c r="B86" s="688"/>
      <c r="C86" s="691"/>
      <c r="D86" s="685"/>
      <c r="E86" s="691"/>
      <c r="F86" s="684"/>
      <c r="G86" s="691"/>
      <c r="H86" s="684"/>
      <c r="I86" s="110" t="s">
        <v>1190</v>
      </c>
      <c r="J86" s="108" t="s">
        <v>36</v>
      </c>
      <c r="K86" s="109"/>
      <c r="L86" s="109"/>
      <c r="M86" s="159">
        <v>79</v>
      </c>
      <c r="N86" s="342"/>
      <c r="O86" s="342"/>
      <c r="P86" s="342"/>
      <c r="Q86" s="342"/>
      <c r="R86" s="342"/>
      <c r="S86" s="342"/>
      <c r="T86" s="342"/>
      <c r="U86" s="342"/>
      <c r="V86" s="342"/>
      <c r="W86" s="342"/>
      <c r="X86" s="342"/>
      <c r="Y86" s="342"/>
      <c r="Z86" s="342"/>
      <c r="AA86" s="342"/>
      <c r="AB86" s="342"/>
      <c r="AC86" s="342"/>
      <c r="AD86" s="342"/>
      <c r="AE86" s="342"/>
      <c r="AF86" s="342"/>
      <c r="AG86" s="342"/>
      <c r="AH86" s="342"/>
      <c r="AI86" s="342"/>
      <c r="AJ86" s="342"/>
      <c r="AK86" s="342"/>
      <c r="AL86" s="342"/>
      <c r="AM86" s="342"/>
      <c r="AN86" s="342"/>
      <c r="AO86" s="342"/>
      <c r="AP86" s="342"/>
      <c r="AQ86" s="342"/>
      <c r="AR86" s="342"/>
      <c r="AS86" s="342"/>
      <c r="AT86" s="342"/>
      <c r="AU86" s="342"/>
      <c r="AV86" s="342"/>
      <c r="AW86" s="342"/>
      <c r="AX86" s="333"/>
    </row>
    <row r="87" spans="1:55" s="97" customFormat="1" ht="16.5" hidden="1" customHeight="1" x14ac:dyDescent="0.3">
      <c r="A87" s="696"/>
      <c r="B87" s="688"/>
      <c r="C87" s="691"/>
      <c r="D87" s="685"/>
      <c r="E87" s="691"/>
      <c r="F87" s="684"/>
      <c r="G87" s="691"/>
      <c r="H87" s="684"/>
      <c r="I87" s="110" t="s">
        <v>1189</v>
      </c>
      <c r="J87" s="108" t="s">
        <v>1803</v>
      </c>
      <c r="K87" s="109"/>
      <c r="L87" s="109"/>
      <c r="M87" s="159">
        <v>80</v>
      </c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42"/>
      <c r="AB87" s="342"/>
      <c r="AC87" s="342"/>
      <c r="AD87" s="342"/>
      <c r="AE87" s="342"/>
      <c r="AF87" s="342"/>
      <c r="AG87" s="342"/>
      <c r="AH87" s="342"/>
      <c r="AI87" s="342"/>
      <c r="AJ87" s="342"/>
      <c r="AK87" s="342"/>
      <c r="AL87" s="342"/>
      <c r="AM87" s="342"/>
      <c r="AN87" s="342"/>
      <c r="AO87" s="342"/>
      <c r="AP87" s="342"/>
      <c r="AQ87" s="342"/>
      <c r="AR87" s="342"/>
      <c r="AS87" s="342"/>
      <c r="AT87" s="342"/>
      <c r="AU87" s="342"/>
      <c r="AV87" s="342"/>
      <c r="AW87" s="342"/>
      <c r="AX87" s="333"/>
    </row>
    <row r="88" spans="1:55" s="97" customFormat="1" ht="16.5" hidden="1" customHeight="1" x14ac:dyDescent="0.3">
      <c r="A88" s="696"/>
      <c r="B88" s="688"/>
      <c r="C88" s="691"/>
      <c r="D88" s="685"/>
      <c r="E88" s="691"/>
      <c r="F88" s="684"/>
      <c r="G88" s="691"/>
      <c r="H88" s="684"/>
      <c r="I88" s="110" t="s">
        <v>1189</v>
      </c>
      <c r="J88" s="108" t="s">
        <v>1804</v>
      </c>
      <c r="K88" s="109"/>
      <c r="L88" s="109"/>
      <c r="M88" s="159">
        <v>81</v>
      </c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42"/>
      <c r="AB88" s="342"/>
      <c r="AC88" s="342"/>
      <c r="AD88" s="342"/>
      <c r="AE88" s="342"/>
      <c r="AF88" s="342"/>
      <c r="AG88" s="342"/>
      <c r="AH88" s="342"/>
      <c r="AI88" s="342"/>
      <c r="AJ88" s="342"/>
      <c r="AK88" s="342"/>
      <c r="AL88" s="342"/>
      <c r="AM88" s="342"/>
      <c r="AN88" s="342"/>
      <c r="AO88" s="342"/>
      <c r="AP88" s="342"/>
      <c r="AQ88" s="342"/>
      <c r="AR88" s="342"/>
      <c r="AS88" s="342"/>
      <c r="AT88" s="342"/>
      <c r="AU88" s="342"/>
      <c r="AV88" s="342"/>
      <c r="AW88" s="342"/>
      <c r="AX88" s="333"/>
    </row>
    <row r="89" spans="1:55" s="97" customFormat="1" ht="16.5" hidden="1" customHeight="1" x14ac:dyDescent="0.3">
      <c r="A89" s="696"/>
      <c r="B89" s="688"/>
      <c r="C89" s="691"/>
      <c r="D89" s="685"/>
      <c r="E89" s="691"/>
      <c r="F89" s="684"/>
      <c r="G89" s="691"/>
      <c r="H89" s="684"/>
      <c r="I89" s="110" t="s">
        <v>1189</v>
      </c>
      <c r="J89" s="108" t="s">
        <v>1805</v>
      </c>
      <c r="K89" s="109"/>
      <c r="L89" s="109"/>
      <c r="M89" s="159">
        <v>82</v>
      </c>
      <c r="N89" s="342"/>
      <c r="O89" s="342"/>
      <c r="P89" s="342"/>
      <c r="Q89" s="342"/>
      <c r="R89" s="342"/>
      <c r="S89" s="342"/>
      <c r="T89" s="342"/>
      <c r="U89" s="342"/>
      <c r="V89" s="342"/>
      <c r="W89" s="342"/>
      <c r="X89" s="342"/>
      <c r="Y89" s="342"/>
      <c r="Z89" s="342"/>
      <c r="AA89" s="342"/>
      <c r="AB89" s="342"/>
      <c r="AC89" s="342"/>
      <c r="AD89" s="342"/>
      <c r="AE89" s="342"/>
      <c r="AF89" s="342"/>
      <c r="AG89" s="342"/>
      <c r="AH89" s="342"/>
      <c r="AI89" s="342"/>
      <c r="AJ89" s="342"/>
      <c r="AK89" s="342"/>
      <c r="AL89" s="342"/>
      <c r="AM89" s="342"/>
      <c r="AN89" s="342"/>
      <c r="AO89" s="342"/>
      <c r="AP89" s="342"/>
      <c r="AQ89" s="342"/>
      <c r="AR89" s="342"/>
      <c r="AS89" s="342"/>
      <c r="AT89" s="342"/>
      <c r="AU89" s="342"/>
      <c r="AV89" s="342"/>
      <c r="AW89" s="342"/>
      <c r="AX89" s="333"/>
    </row>
    <row r="90" spans="1:55" s="97" customFormat="1" ht="16.5" customHeight="1" x14ac:dyDescent="0.3">
      <c r="A90" s="696"/>
      <c r="B90" s="688"/>
      <c r="C90" s="691"/>
      <c r="D90" s="685"/>
      <c r="E90" s="691" t="s">
        <v>660</v>
      </c>
      <c r="F90" s="684" t="s">
        <v>661</v>
      </c>
      <c r="G90" s="691" t="s">
        <v>662</v>
      </c>
      <c r="H90" s="684" t="s">
        <v>661</v>
      </c>
      <c r="I90" s="110" t="s">
        <v>1191</v>
      </c>
      <c r="J90" s="108" t="s">
        <v>41</v>
      </c>
      <c r="K90" s="160" t="s">
        <v>2400</v>
      </c>
      <c r="L90" s="109"/>
      <c r="M90" s="159">
        <v>83</v>
      </c>
      <c r="N90" s="342"/>
      <c r="O90" s="342"/>
      <c r="P90" s="342"/>
      <c r="Q90" s="342"/>
      <c r="R90" s="342"/>
      <c r="S90" s="342"/>
      <c r="T90" s="342"/>
      <c r="U90" s="342"/>
      <c r="V90" s="342"/>
      <c r="W90" s="342"/>
      <c r="X90" s="342"/>
      <c r="Y90" s="342"/>
      <c r="Z90" s="342"/>
      <c r="AA90" s="342"/>
      <c r="AB90" s="342"/>
      <c r="AC90" s="342"/>
      <c r="AD90" s="342"/>
      <c r="AE90" s="342"/>
      <c r="AF90" s="342"/>
      <c r="AG90" s="342"/>
      <c r="AH90" s="342"/>
      <c r="AI90" s="342"/>
      <c r="AJ90" s="342"/>
      <c r="AK90" s="342"/>
      <c r="AL90" s="342"/>
      <c r="AM90" s="342"/>
      <c r="AN90" s="342"/>
      <c r="AO90" s="342"/>
      <c r="AP90" s="342"/>
      <c r="AQ90" s="342"/>
      <c r="AR90" s="342"/>
      <c r="AS90" s="342"/>
      <c r="AT90" s="342"/>
      <c r="AU90" s="342"/>
      <c r="AV90" s="342"/>
      <c r="AW90" s="342"/>
      <c r="AX90" s="333"/>
      <c r="AY90" s="97" t="s">
        <v>3162</v>
      </c>
      <c r="AZ90" s="97" t="s">
        <v>3204</v>
      </c>
      <c r="BA90" s="97" t="s">
        <v>3162</v>
      </c>
      <c r="BB90" s="97" t="s">
        <v>3241</v>
      </c>
    </row>
    <row r="91" spans="1:55" s="97" customFormat="1" ht="16.5" hidden="1" customHeight="1" x14ac:dyDescent="0.3">
      <c r="A91" s="696"/>
      <c r="B91" s="688"/>
      <c r="C91" s="691"/>
      <c r="D91" s="685"/>
      <c r="E91" s="691"/>
      <c r="F91" s="684"/>
      <c r="G91" s="691"/>
      <c r="H91" s="684"/>
      <c r="I91" s="110" t="s">
        <v>1192</v>
      </c>
      <c r="J91" s="108" t="s">
        <v>42</v>
      </c>
      <c r="K91" s="109"/>
      <c r="L91" s="109"/>
      <c r="M91" s="159">
        <v>84</v>
      </c>
      <c r="N91" s="342"/>
      <c r="O91" s="342"/>
      <c r="P91" s="342"/>
      <c r="Q91" s="342"/>
      <c r="R91" s="342"/>
      <c r="S91" s="342"/>
      <c r="T91" s="342"/>
      <c r="U91" s="342"/>
      <c r="V91" s="342"/>
      <c r="W91" s="342"/>
      <c r="X91" s="342"/>
      <c r="Y91" s="342"/>
      <c r="Z91" s="342"/>
      <c r="AA91" s="342"/>
      <c r="AB91" s="342"/>
      <c r="AC91" s="342"/>
      <c r="AD91" s="342"/>
      <c r="AE91" s="342"/>
      <c r="AF91" s="342"/>
      <c r="AG91" s="342"/>
      <c r="AH91" s="342"/>
      <c r="AI91" s="342"/>
      <c r="AJ91" s="342"/>
      <c r="AK91" s="342"/>
      <c r="AL91" s="342"/>
      <c r="AM91" s="342"/>
      <c r="AN91" s="342"/>
      <c r="AO91" s="342"/>
      <c r="AP91" s="342"/>
      <c r="AQ91" s="342"/>
      <c r="AR91" s="342"/>
      <c r="AS91" s="342"/>
      <c r="AT91" s="342"/>
      <c r="AU91" s="342"/>
      <c r="AV91" s="342"/>
      <c r="AW91" s="342"/>
      <c r="AX91" s="333"/>
    </row>
    <row r="92" spans="1:55" s="97" customFormat="1" ht="16.5" hidden="1" customHeight="1" x14ac:dyDescent="0.3">
      <c r="A92" s="696"/>
      <c r="B92" s="688"/>
      <c r="C92" s="691"/>
      <c r="D92" s="685"/>
      <c r="E92" s="691"/>
      <c r="F92" s="684"/>
      <c r="G92" s="691"/>
      <c r="H92" s="684"/>
      <c r="I92" s="110" t="s">
        <v>1193</v>
      </c>
      <c r="J92" s="108" t="s">
        <v>43</v>
      </c>
      <c r="K92" s="109"/>
      <c r="L92" s="109"/>
      <c r="M92" s="159">
        <v>85</v>
      </c>
      <c r="N92" s="342"/>
      <c r="O92" s="342"/>
      <c r="P92" s="342"/>
      <c r="Q92" s="342"/>
      <c r="R92" s="342"/>
      <c r="S92" s="342"/>
      <c r="T92" s="342"/>
      <c r="U92" s="342"/>
      <c r="V92" s="342"/>
      <c r="W92" s="342"/>
      <c r="X92" s="342"/>
      <c r="Y92" s="342"/>
      <c r="Z92" s="342"/>
      <c r="AA92" s="342"/>
      <c r="AB92" s="342"/>
      <c r="AC92" s="342"/>
      <c r="AD92" s="342"/>
      <c r="AE92" s="342"/>
      <c r="AF92" s="342"/>
      <c r="AG92" s="342"/>
      <c r="AH92" s="342"/>
      <c r="AI92" s="342"/>
      <c r="AJ92" s="342"/>
      <c r="AK92" s="342"/>
      <c r="AL92" s="342"/>
      <c r="AM92" s="342"/>
      <c r="AN92" s="342"/>
      <c r="AO92" s="342"/>
      <c r="AP92" s="342"/>
      <c r="AQ92" s="342"/>
      <c r="AR92" s="342"/>
      <c r="AS92" s="342"/>
      <c r="AT92" s="342"/>
      <c r="AU92" s="342"/>
      <c r="AV92" s="342"/>
      <c r="AW92" s="342"/>
      <c r="AX92" s="333"/>
    </row>
    <row r="93" spans="1:55" s="97" customFormat="1" ht="16.5" customHeight="1" x14ac:dyDescent="0.3">
      <c r="A93" s="696"/>
      <c r="B93" s="688"/>
      <c r="C93" s="691"/>
      <c r="D93" s="685"/>
      <c r="E93" s="691" t="s">
        <v>663</v>
      </c>
      <c r="F93" s="684" t="s">
        <v>547</v>
      </c>
      <c r="G93" s="691" t="s">
        <v>664</v>
      </c>
      <c r="H93" s="684" t="s">
        <v>547</v>
      </c>
      <c r="I93" s="110" t="s">
        <v>1194</v>
      </c>
      <c r="J93" s="108" t="s">
        <v>1806</v>
      </c>
      <c r="K93" s="160" t="s">
        <v>2400</v>
      </c>
      <c r="L93" s="109"/>
      <c r="M93" s="159">
        <v>86</v>
      </c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2"/>
      <c r="AD93" s="342"/>
      <c r="AE93" s="342"/>
      <c r="AF93" s="342"/>
      <c r="AG93" s="342"/>
      <c r="AH93" s="342"/>
      <c r="AI93" s="342"/>
      <c r="AJ93" s="342"/>
      <c r="AK93" s="342"/>
      <c r="AL93" s="342"/>
      <c r="AM93" s="342"/>
      <c r="AN93" s="342"/>
      <c r="AO93" s="342"/>
      <c r="AP93" s="342"/>
      <c r="AQ93" s="342"/>
      <c r="AR93" s="342"/>
      <c r="AS93" s="342"/>
      <c r="AT93" s="342"/>
      <c r="AU93" s="342"/>
      <c r="AV93" s="342"/>
      <c r="AW93" s="342"/>
      <c r="AX93" s="333"/>
      <c r="AY93" s="97" t="s">
        <v>3162</v>
      </c>
      <c r="AZ93" s="97" t="s">
        <v>3204</v>
      </c>
      <c r="BA93" s="97" t="s">
        <v>3162</v>
      </c>
      <c r="BB93" s="97" t="s">
        <v>3241</v>
      </c>
    </row>
    <row r="94" spans="1:55" s="97" customFormat="1" ht="16.5" hidden="1" customHeight="1" x14ac:dyDescent="0.3">
      <c r="A94" s="696"/>
      <c r="B94" s="688"/>
      <c r="C94" s="691"/>
      <c r="D94" s="685"/>
      <c r="E94" s="691"/>
      <c r="F94" s="684"/>
      <c r="G94" s="691"/>
      <c r="H94" s="684"/>
      <c r="I94" s="110" t="s">
        <v>1195</v>
      </c>
      <c r="J94" s="108" t="s">
        <v>1807</v>
      </c>
      <c r="K94" s="109"/>
      <c r="L94" s="109"/>
      <c r="M94" s="159">
        <v>87</v>
      </c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42"/>
      <c r="AB94" s="342"/>
      <c r="AC94" s="342"/>
      <c r="AD94" s="342"/>
      <c r="AE94" s="342"/>
      <c r="AF94" s="342"/>
      <c r="AG94" s="342"/>
      <c r="AH94" s="342"/>
      <c r="AI94" s="342"/>
      <c r="AJ94" s="342"/>
      <c r="AK94" s="342"/>
      <c r="AL94" s="342"/>
      <c r="AM94" s="342"/>
      <c r="AN94" s="342"/>
      <c r="AO94" s="342"/>
      <c r="AP94" s="342"/>
      <c r="AQ94" s="342"/>
      <c r="AR94" s="342"/>
      <c r="AS94" s="342"/>
      <c r="AT94" s="342"/>
      <c r="AU94" s="342"/>
      <c r="AV94" s="342"/>
      <c r="AW94" s="342"/>
      <c r="AX94" s="333"/>
    </row>
    <row r="95" spans="1:55" s="97" customFormat="1" ht="16.5" customHeight="1" x14ac:dyDescent="0.3">
      <c r="A95" s="696"/>
      <c r="B95" s="688"/>
      <c r="C95" s="691"/>
      <c r="D95" s="685"/>
      <c r="E95" s="691" t="s">
        <v>665</v>
      </c>
      <c r="F95" s="684" t="s">
        <v>666</v>
      </c>
      <c r="G95" s="691" t="s">
        <v>667</v>
      </c>
      <c r="H95" s="684" t="s">
        <v>668</v>
      </c>
      <c r="I95" s="110" t="s">
        <v>1196</v>
      </c>
      <c r="J95" s="108" t="s">
        <v>44</v>
      </c>
      <c r="K95" s="160" t="s">
        <v>2400</v>
      </c>
      <c r="L95" s="109"/>
      <c r="M95" s="159">
        <v>88</v>
      </c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42"/>
      <c r="Z95" s="342"/>
      <c r="AA95" s="342"/>
      <c r="AB95" s="342"/>
      <c r="AC95" s="342"/>
      <c r="AD95" s="342"/>
      <c r="AE95" s="342"/>
      <c r="AF95" s="342"/>
      <c r="AG95" s="342"/>
      <c r="AH95" s="342"/>
      <c r="AI95" s="342"/>
      <c r="AJ95" s="342"/>
      <c r="AK95" s="342"/>
      <c r="AL95" s="342"/>
      <c r="AM95" s="342"/>
      <c r="AN95" s="342"/>
      <c r="AO95" s="342"/>
      <c r="AP95" s="342"/>
      <c r="AQ95" s="342"/>
      <c r="AR95" s="342"/>
      <c r="AS95" s="342"/>
      <c r="AT95" s="342"/>
      <c r="AU95" s="342"/>
      <c r="AV95" s="342"/>
      <c r="AW95" s="342"/>
      <c r="AX95" s="333"/>
      <c r="AY95" s="97" t="s">
        <v>3237</v>
      </c>
      <c r="AZ95" s="97" t="s">
        <v>3239</v>
      </c>
      <c r="BA95" s="553" t="s">
        <v>3162</v>
      </c>
      <c r="BB95" s="97" t="s">
        <v>3241</v>
      </c>
      <c r="BC95" s="97" t="s">
        <v>3348</v>
      </c>
    </row>
    <row r="96" spans="1:55" s="97" customFormat="1" ht="16.5" hidden="1" customHeight="1" x14ac:dyDescent="0.3">
      <c r="A96" s="696"/>
      <c r="B96" s="688"/>
      <c r="C96" s="691"/>
      <c r="D96" s="685"/>
      <c r="E96" s="691"/>
      <c r="F96" s="684"/>
      <c r="G96" s="691"/>
      <c r="H96" s="684"/>
      <c r="I96" s="110" t="s">
        <v>1197</v>
      </c>
      <c r="J96" s="108" t="s">
        <v>45</v>
      </c>
      <c r="K96" s="109"/>
      <c r="L96" s="109"/>
      <c r="M96" s="159">
        <v>89</v>
      </c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42"/>
      <c r="Z96" s="342"/>
      <c r="AA96" s="342"/>
      <c r="AB96" s="342"/>
      <c r="AC96" s="342"/>
      <c r="AD96" s="342"/>
      <c r="AE96" s="342"/>
      <c r="AF96" s="342"/>
      <c r="AG96" s="342"/>
      <c r="AH96" s="342"/>
      <c r="AI96" s="342"/>
      <c r="AJ96" s="342"/>
      <c r="AK96" s="342"/>
      <c r="AL96" s="342"/>
      <c r="AM96" s="342"/>
      <c r="AN96" s="342"/>
      <c r="AO96" s="342"/>
      <c r="AP96" s="342"/>
      <c r="AQ96" s="342"/>
      <c r="AR96" s="342"/>
      <c r="AS96" s="342"/>
      <c r="AT96" s="342"/>
      <c r="AU96" s="342"/>
      <c r="AV96" s="342"/>
      <c r="AW96" s="342"/>
      <c r="AX96" s="333"/>
    </row>
    <row r="97" spans="1:54" s="97" customFormat="1" ht="16.5" hidden="1" customHeight="1" x14ac:dyDescent="0.3">
      <c r="A97" s="696"/>
      <c r="B97" s="688"/>
      <c r="C97" s="691"/>
      <c r="D97" s="685"/>
      <c r="E97" s="691"/>
      <c r="F97" s="684"/>
      <c r="G97" s="691"/>
      <c r="H97" s="684"/>
      <c r="I97" s="110" t="s">
        <v>1199</v>
      </c>
      <c r="J97" s="108" t="s">
        <v>1198</v>
      </c>
      <c r="K97" s="109"/>
      <c r="L97" s="109"/>
      <c r="M97" s="159">
        <v>90</v>
      </c>
      <c r="N97" s="342"/>
      <c r="O97" s="342"/>
      <c r="P97" s="342"/>
      <c r="Q97" s="342"/>
      <c r="R97" s="342"/>
      <c r="S97" s="342"/>
      <c r="T97" s="342"/>
      <c r="U97" s="342"/>
      <c r="V97" s="342"/>
      <c r="W97" s="342"/>
      <c r="X97" s="342"/>
      <c r="Y97" s="342"/>
      <c r="Z97" s="342"/>
      <c r="AA97" s="342"/>
      <c r="AB97" s="342"/>
      <c r="AC97" s="342"/>
      <c r="AD97" s="342"/>
      <c r="AE97" s="342"/>
      <c r="AF97" s="342"/>
      <c r="AG97" s="342"/>
      <c r="AH97" s="342"/>
      <c r="AI97" s="342"/>
      <c r="AJ97" s="342"/>
      <c r="AK97" s="342"/>
      <c r="AL97" s="342"/>
      <c r="AM97" s="342"/>
      <c r="AN97" s="342"/>
      <c r="AO97" s="342"/>
      <c r="AP97" s="342"/>
      <c r="AQ97" s="342"/>
      <c r="AR97" s="342"/>
      <c r="AS97" s="342"/>
      <c r="AT97" s="342"/>
      <c r="AU97" s="342"/>
      <c r="AV97" s="342"/>
      <c r="AW97" s="342"/>
      <c r="AX97" s="333"/>
    </row>
    <row r="98" spans="1:54" s="97" customFormat="1" ht="16.5" hidden="1" customHeight="1" x14ac:dyDescent="0.3">
      <c r="A98" s="696"/>
      <c r="B98" s="688"/>
      <c r="C98" s="691"/>
      <c r="D98" s="685"/>
      <c r="E98" s="691"/>
      <c r="F98" s="684"/>
      <c r="G98" s="691"/>
      <c r="H98" s="684"/>
      <c r="I98" s="110" t="s">
        <v>1200</v>
      </c>
      <c r="J98" s="108" t="s">
        <v>46</v>
      </c>
      <c r="K98" s="109"/>
      <c r="L98" s="109"/>
      <c r="M98" s="159">
        <v>91</v>
      </c>
      <c r="N98" s="342"/>
      <c r="O98" s="342"/>
      <c r="P98" s="342"/>
      <c r="Q98" s="342"/>
      <c r="R98" s="342"/>
      <c r="S98" s="342"/>
      <c r="T98" s="342"/>
      <c r="U98" s="342"/>
      <c r="V98" s="342"/>
      <c r="W98" s="342"/>
      <c r="X98" s="342"/>
      <c r="Y98" s="342"/>
      <c r="Z98" s="342"/>
      <c r="AA98" s="342"/>
      <c r="AB98" s="342"/>
      <c r="AC98" s="342"/>
      <c r="AD98" s="342"/>
      <c r="AE98" s="342"/>
      <c r="AF98" s="342"/>
      <c r="AG98" s="342"/>
      <c r="AH98" s="342"/>
      <c r="AI98" s="342"/>
      <c r="AJ98" s="342"/>
      <c r="AK98" s="342"/>
      <c r="AL98" s="342"/>
      <c r="AM98" s="342"/>
      <c r="AN98" s="342"/>
      <c r="AO98" s="342"/>
      <c r="AP98" s="342"/>
      <c r="AQ98" s="342"/>
      <c r="AR98" s="342"/>
      <c r="AS98" s="342"/>
      <c r="AT98" s="342"/>
      <c r="AU98" s="342"/>
      <c r="AV98" s="342"/>
      <c r="AW98" s="342"/>
      <c r="AX98" s="333"/>
    </row>
    <row r="99" spans="1:54" s="97" customFormat="1" ht="16.5" hidden="1" customHeight="1" x14ac:dyDescent="0.3">
      <c r="A99" s="696"/>
      <c r="B99" s="688"/>
      <c r="C99" s="691"/>
      <c r="D99" s="685"/>
      <c r="E99" s="691"/>
      <c r="F99" s="684"/>
      <c r="G99" s="691"/>
      <c r="H99" s="684"/>
      <c r="I99" s="110" t="s">
        <v>1201</v>
      </c>
      <c r="J99" s="108" t="s">
        <v>47</v>
      </c>
      <c r="K99" s="109"/>
      <c r="L99" s="109"/>
      <c r="M99" s="159">
        <v>92</v>
      </c>
      <c r="N99" s="342"/>
      <c r="O99" s="342"/>
      <c r="P99" s="342"/>
      <c r="Q99" s="342"/>
      <c r="R99" s="342"/>
      <c r="S99" s="342"/>
      <c r="T99" s="342"/>
      <c r="U99" s="342"/>
      <c r="V99" s="342"/>
      <c r="W99" s="342"/>
      <c r="X99" s="342"/>
      <c r="Y99" s="342"/>
      <c r="Z99" s="342"/>
      <c r="AA99" s="342"/>
      <c r="AB99" s="342"/>
      <c r="AC99" s="342"/>
      <c r="AD99" s="342"/>
      <c r="AE99" s="342"/>
      <c r="AF99" s="342"/>
      <c r="AG99" s="342"/>
      <c r="AH99" s="342"/>
      <c r="AI99" s="342"/>
      <c r="AJ99" s="342"/>
      <c r="AK99" s="342"/>
      <c r="AL99" s="342"/>
      <c r="AM99" s="342"/>
      <c r="AN99" s="342"/>
      <c r="AO99" s="342"/>
      <c r="AP99" s="342"/>
      <c r="AQ99" s="342"/>
      <c r="AR99" s="342"/>
      <c r="AS99" s="342"/>
      <c r="AT99" s="342"/>
      <c r="AU99" s="342"/>
      <c r="AV99" s="342"/>
      <c r="AW99" s="342"/>
      <c r="AX99" s="333"/>
    </row>
    <row r="100" spans="1:54" s="97" customFormat="1" ht="16.5" hidden="1" customHeight="1" x14ac:dyDescent="0.3">
      <c r="A100" s="696"/>
      <c r="B100" s="688"/>
      <c r="C100" s="691"/>
      <c r="D100" s="685"/>
      <c r="E100" s="691"/>
      <c r="F100" s="684"/>
      <c r="G100" s="204" t="s">
        <v>669</v>
      </c>
      <c r="H100" s="205" t="s">
        <v>1958</v>
      </c>
      <c r="I100" s="110" t="s">
        <v>1201</v>
      </c>
      <c r="J100" s="108" t="s">
        <v>47</v>
      </c>
      <c r="K100" s="109"/>
      <c r="L100" s="109"/>
      <c r="M100" s="159">
        <v>93</v>
      </c>
      <c r="N100" s="342"/>
      <c r="O100" s="342"/>
      <c r="P100" s="342"/>
      <c r="Q100" s="342"/>
      <c r="R100" s="342"/>
      <c r="S100" s="342"/>
      <c r="T100" s="342"/>
      <c r="U100" s="342"/>
      <c r="V100" s="342"/>
      <c r="W100" s="342"/>
      <c r="X100" s="342"/>
      <c r="Y100" s="342"/>
      <c r="Z100" s="342"/>
      <c r="AA100" s="342"/>
      <c r="AB100" s="342"/>
      <c r="AC100" s="342"/>
      <c r="AD100" s="342"/>
      <c r="AE100" s="342"/>
      <c r="AF100" s="342"/>
      <c r="AG100" s="342"/>
      <c r="AH100" s="342"/>
      <c r="AI100" s="342"/>
      <c r="AJ100" s="342"/>
      <c r="AK100" s="342"/>
      <c r="AL100" s="342"/>
      <c r="AM100" s="342"/>
      <c r="AN100" s="342"/>
      <c r="AO100" s="342"/>
      <c r="AP100" s="342"/>
      <c r="AQ100" s="342"/>
      <c r="AR100" s="342"/>
      <c r="AS100" s="342"/>
      <c r="AT100" s="342"/>
      <c r="AU100" s="342"/>
      <c r="AV100" s="342"/>
      <c r="AW100" s="342"/>
      <c r="AX100" s="333"/>
    </row>
    <row r="101" spans="1:54" s="97" customFormat="1" ht="16.5" customHeight="1" x14ac:dyDescent="0.3">
      <c r="A101" s="696"/>
      <c r="B101" s="688"/>
      <c r="C101" s="691"/>
      <c r="D101" s="685"/>
      <c r="E101" s="691" t="s">
        <v>670</v>
      </c>
      <c r="F101" s="684" t="s">
        <v>671</v>
      </c>
      <c r="G101" s="691" t="s">
        <v>672</v>
      </c>
      <c r="H101" s="684" t="s">
        <v>548</v>
      </c>
      <c r="I101" s="110" t="s">
        <v>1206</v>
      </c>
      <c r="J101" s="108" t="s">
        <v>1205</v>
      </c>
      <c r="K101" s="160" t="s">
        <v>2400</v>
      </c>
      <c r="L101" s="109"/>
      <c r="M101" s="159">
        <v>94</v>
      </c>
      <c r="N101" s="342"/>
      <c r="O101" s="342"/>
      <c r="P101" s="342"/>
      <c r="Q101" s="342"/>
      <c r="R101" s="342"/>
      <c r="S101" s="342"/>
      <c r="T101" s="342"/>
      <c r="U101" s="342"/>
      <c r="V101" s="342"/>
      <c r="W101" s="342"/>
      <c r="X101" s="342"/>
      <c r="Y101" s="342"/>
      <c r="Z101" s="342"/>
      <c r="AA101" s="342"/>
      <c r="AB101" s="342"/>
      <c r="AC101" s="342"/>
      <c r="AD101" s="342"/>
      <c r="AE101" s="342"/>
      <c r="AF101" s="342"/>
      <c r="AG101" s="342"/>
      <c r="AH101" s="342"/>
      <c r="AI101" s="342"/>
      <c r="AJ101" s="342"/>
      <c r="AK101" s="342"/>
      <c r="AL101" s="342"/>
      <c r="AM101" s="342"/>
      <c r="AN101" s="342"/>
      <c r="AO101" s="342"/>
      <c r="AP101" s="342"/>
      <c r="AQ101" s="342"/>
      <c r="AR101" s="342"/>
      <c r="AS101" s="342"/>
      <c r="AT101" s="342"/>
      <c r="AU101" s="342"/>
      <c r="AV101" s="342"/>
      <c r="AW101" s="342"/>
      <c r="AX101" s="333"/>
      <c r="AY101" s="97" t="s">
        <v>3162</v>
      </c>
      <c r="AZ101" s="97" t="s">
        <v>3204</v>
      </c>
      <c r="BA101" s="97" t="s">
        <v>3162</v>
      </c>
      <c r="BB101" s="97" t="s">
        <v>3241</v>
      </c>
    </row>
    <row r="102" spans="1:54" s="97" customFormat="1" ht="16.5" hidden="1" customHeight="1" x14ac:dyDescent="0.3">
      <c r="A102" s="696"/>
      <c r="B102" s="688"/>
      <c r="C102" s="691"/>
      <c r="D102" s="685"/>
      <c r="E102" s="691"/>
      <c r="F102" s="684"/>
      <c r="G102" s="691"/>
      <c r="H102" s="684"/>
      <c r="I102" s="110" t="s">
        <v>1204</v>
      </c>
      <c r="J102" s="108" t="s">
        <v>1203</v>
      </c>
      <c r="K102" s="109"/>
      <c r="L102" s="109"/>
      <c r="M102" s="159">
        <v>95</v>
      </c>
      <c r="N102" s="342"/>
      <c r="O102" s="342"/>
      <c r="P102" s="342"/>
      <c r="Q102" s="342"/>
      <c r="R102" s="342"/>
      <c r="S102" s="342"/>
      <c r="T102" s="342"/>
      <c r="U102" s="342"/>
      <c r="V102" s="342"/>
      <c r="W102" s="342"/>
      <c r="X102" s="342"/>
      <c r="Y102" s="342"/>
      <c r="Z102" s="342"/>
      <c r="AA102" s="342"/>
      <c r="AB102" s="342"/>
      <c r="AC102" s="342"/>
      <c r="AD102" s="342"/>
      <c r="AE102" s="342"/>
      <c r="AF102" s="342"/>
      <c r="AG102" s="342"/>
      <c r="AH102" s="342"/>
      <c r="AI102" s="342"/>
      <c r="AJ102" s="342"/>
      <c r="AK102" s="342"/>
      <c r="AL102" s="342"/>
      <c r="AM102" s="342"/>
      <c r="AN102" s="342"/>
      <c r="AO102" s="342"/>
      <c r="AP102" s="342"/>
      <c r="AQ102" s="342"/>
      <c r="AR102" s="342"/>
      <c r="AS102" s="342"/>
      <c r="AT102" s="342"/>
      <c r="AU102" s="342"/>
      <c r="AV102" s="342"/>
      <c r="AW102" s="342"/>
      <c r="AX102" s="333"/>
    </row>
    <row r="103" spans="1:54" s="97" customFormat="1" ht="16.5" hidden="1" customHeight="1" x14ac:dyDescent="0.3">
      <c r="A103" s="696"/>
      <c r="B103" s="688"/>
      <c r="C103" s="691"/>
      <c r="D103" s="685"/>
      <c r="E103" s="691"/>
      <c r="F103" s="684"/>
      <c r="G103" s="691"/>
      <c r="H103" s="684"/>
      <c r="I103" s="110" t="s">
        <v>1207</v>
      </c>
      <c r="J103" s="108" t="s">
        <v>1208</v>
      </c>
      <c r="K103" s="109"/>
      <c r="L103" s="109"/>
      <c r="M103" s="159">
        <v>96</v>
      </c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342"/>
      <c r="AB103" s="342"/>
      <c r="AC103" s="342"/>
      <c r="AD103" s="342"/>
      <c r="AE103" s="342"/>
      <c r="AF103" s="342"/>
      <c r="AG103" s="342"/>
      <c r="AH103" s="342"/>
      <c r="AI103" s="342"/>
      <c r="AJ103" s="342"/>
      <c r="AK103" s="342"/>
      <c r="AL103" s="342"/>
      <c r="AM103" s="342"/>
      <c r="AN103" s="342"/>
      <c r="AO103" s="342"/>
      <c r="AP103" s="342"/>
      <c r="AQ103" s="342"/>
      <c r="AR103" s="342"/>
      <c r="AS103" s="342"/>
      <c r="AT103" s="342"/>
      <c r="AU103" s="342"/>
      <c r="AV103" s="342"/>
      <c r="AW103" s="342"/>
      <c r="AX103" s="333"/>
    </row>
    <row r="104" spans="1:54" s="97" customFormat="1" ht="16.5" hidden="1" customHeight="1" x14ac:dyDescent="0.3">
      <c r="A104" s="696"/>
      <c r="B104" s="688"/>
      <c r="C104" s="691"/>
      <c r="D104" s="685"/>
      <c r="E104" s="691"/>
      <c r="F104" s="684"/>
      <c r="G104" s="691"/>
      <c r="H104" s="684"/>
      <c r="I104" s="110" t="s">
        <v>1207</v>
      </c>
      <c r="J104" s="108" t="s">
        <v>1208</v>
      </c>
      <c r="K104" s="109"/>
      <c r="L104" s="109"/>
      <c r="M104" s="159">
        <v>97</v>
      </c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42"/>
      <c r="Z104" s="342"/>
      <c r="AA104" s="342"/>
      <c r="AB104" s="342"/>
      <c r="AC104" s="342"/>
      <c r="AD104" s="342"/>
      <c r="AE104" s="342"/>
      <c r="AF104" s="342"/>
      <c r="AG104" s="342"/>
      <c r="AH104" s="342"/>
      <c r="AI104" s="342"/>
      <c r="AJ104" s="342"/>
      <c r="AK104" s="342"/>
      <c r="AL104" s="342"/>
      <c r="AM104" s="342"/>
      <c r="AN104" s="342"/>
      <c r="AO104" s="342"/>
      <c r="AP104" s="342"/>
      <c r="AQ104" s="342"/>
      <c r="AR104" s="342"/>
      <c r="AS104" s="342"/>
      <c r="AT104" s="342"/>
      <c r="AU104" s="342"/>
      <c r="AV104" s="342"/>
      <c r="AW104" s="342"/>
      <c r="AX104" s="333"/>
    </row>
    <row r="105" spans="1:54" s="97" customFormat="1" ht="16.5" hidden="1" customHeight="1" x14ac:dyDescent="0.3">
      <c r="A105" s="696"/>
      <c r="B105" s="688"/>
      <c r="C105" s="691"/>
      <c r="D105" s="685"/>
      <c r="E105" s="691"/>
      <c r="F105" s="684"/>
      <c r="G105" s="204" t="s">
        <v>673</v>
      </c>
      <c r="H105" s="205" t="s">
        <v>52</v>
      </c>
      <c r="I105" s="110" t="s">
        <v>1209</v>
      </c>
      <c r="J105" s="108" t="s">
        <v>52</v>
      </c>
      <c r="K105" s="109"/>
      <c r="L105" s="109"/>
      <c r="M105" s="159">
        <v>98</v>
      </c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42"/>
      <c r="AB105" s="342"/>
      <c r="AC105" s="342"/>
      <c r="AD105" s="342"/>
      <c r="AE105" s="342"/>
      <c r="AF105" s="342"/>
      <c r="AG105" s="342"/>
      <c r="AH105" s="342"/>
      <c r="AI105" s="342"/>
      <c r="AJ105" s="342"/>
      <c r="AK105" s="342"/>
      <c r="AL105" s="342"/>
      <c r="AM105" s="342"/>
      <c r="AN105" s="342"/>
      <c r="AO105" s="342"/>
      <c r="AP105" s="342"/>
      <c r="AQ105" s="342"/>
      <c r="AR105" s="342"/>
      <c r="AS105" s="342"/>
      <c r="AT105" s="342"/>
      <c r="AU105" s="342"/>
      <c r="AV105" s="342"/>
      <c r="AW105" s="342"/>
      <c r="AX105" s="333"/>
    </row>
    <row r="106" spans="1:54" s="97" customFormat="1" ht="16.5" hidden="1" customHeight="1" x14ac:dyDescent="0.3">
      <c r="A106" s="696"/>
      <c r="B106" s="688"/>
      <c r="C106" s="691"/>
      <c r="D106" s="685"/>
      <c r="E106" s="691"/>
      <c r="F106" s="684"/>
      <c r="G106" s="204" t="s">
        <v>674</v>
      </c>
      <c r="H106" s="205" t="s">
        <v>1809</v>
      </c>
      <c r="I106" s="110" t="s">
        <v>1210</v>
      </c>
      <c r="J106" s="108" t="s">
        <v>1808</v>
      </c>
      <c r="K106" s="109"/>
      <c r="L106" s="109"/>
      <c r="M106" s="159">
        <v>99</v>
      </c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42"/>
      <c r="AB106" s="342"/>
      <c r="AC106" s="342"/>
      <c r="AD106" s="342"/>
      <c r="AE106" s="342"/>
      <c r="AF106" s="342"/>
      <c r="AG106" s="342"/>
      <c r="AH106" s="342"/>
      <c r="AI106" s="342"/>
      <c r="AJ106" s="342"/>
      <c r="AK106" s="342"/>
      <c r="AL106" s="342"/>
      <c r="AM106" s="342"/>
      <c r="AN106" s="342"/>
      <c r="AO106" s="342"/>
      <c r="AP106" s="342"/>
      <c r="AQ106" s="342"/>
      <c r="AR106" s="342"/>
      <c r="AS106" s="342"/>
      <c r="AT106" s="342"/>
      <c r="AU106" s="342"/>
      <c r="AV106" s="342"/>
      <c r="AW106" s="342"/>
      <c r="AX106" s="333"/>
    </row>
    <row r="107" spans="1:54" s="97" customFormat="1" ht="16.5" hidden="1" customHeight="1" x14ac:dyDescent="0.3">
      <c r="A107" s="696"/>
      <c r="B107" s="688"/>
      <c r="C107" s="691"/>
      <c r="D107" s="685"/>
      <c r="E107" s="691"/>
      <c r="F107" s="684"/>
      <c r="G107" s="691" t="s">
        <v>549</v>
      </c>
      <c r="H107" s="684" t="s">
        <v>550</v>
      </c>
      <c r="I107" s="110" t="s">
        <v>1213</v>
      </c>
      <c r="J107" s="108" t="s">
        <v>56</v>
      </c>
      <c r="K107" s="109"/>
      <c r="L107" s="109"/>
      <c r="M107" s="159">
        <v>100</v>
      </c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42"/>
      <c r="Z107" s="342"/>
      <c r="AA107" s="342"/>
      <c r="AB107" s="342"/>
      <c r="AC107" s="342"/>
      <c r="AD107" s="342"/>
      <c r="AE107" s="342"/>
      <c r="AF107" s="342"/>
      <c r="AG107" s="342"/>
      <c r="AH107" s="342"/>
      <c r="AI107" s="342"/>
      <c r="AJ107" s="342"/>
      <c r="AK107" s="342"/>
      <c r="AL107" s="342"/>
      <c r="AM107" s="342"/>
      <c r="AN107" s="342"/>
      <c r="AO107" s="342"/>
      <c r="AP107" s="342"/>
      <c r="AQ107" s="342"/>
      <c r="AR107" s="342"/>
      <c r="AS107" s="342"/>
      <c r="AT107" s="342"/>
      <c r="AU107" s="342"/>
      <c r="AV107" s="342"/>
      <c r="AW107" s="342"/>
      <c r="AX107" s="333"/>
    </row>
    <row r="108" spans="1:54" s="97" customFormat="1" ht="16.5" hidden="1" customHeight="1" x14ac:dyDescent="0.3">
      <c r="A108" s="696"/>
      <c r="B108" s="688"/>
      <c r="C108" s="691"/>
      <c r="D108" s="685"/>
      <c r="E108" s="691"/>
      <c r="F108" s="684"/>
      <c r="G108" s="691"/>
      <c r="H108" s="684"/>
      <c r="I108" s="110" t="s">
        <v>1211</v>
      </c>
      <c r="J108" s="108" t="s">
        <v>54</v>
      </c>
      <c r="K108" s="109"/>
      <c r="L108" s="109"/>
      <c r="M108" s="159">
        <v>101</v>
      </c>
      <c r="N108" s="342"/>
      <c r="O108" s="342"/>
      <c r="P108" s="342"/>
      <c r="Q108" s="342"/>
      <c r="R108" s="342"/>
      <c r="S108" s="342"/>
      <c r="T108" s="342"/>
      <c r="U108" s="342"/>
      <c r="V108" s="342"/>
      <c r="W108" s="342"/>
      <c r="X108" s="342"/>
      <c r="Y108" s="342"/>
      <c r="Z108" s="342"/>
      <c r="AA108" s="342"/>
      <c r="AB108" s="342"/>
      <c r="AC108" s="342"/>
      <c r="AD108" s="342"/>
      <c r="AE108" s="342"/>
      <c r="AF108" s="342"/>
      <c r="AG108" s="342"/>
      <c r="AH108" s="342"/>
      <c r="AI108" s="342"/>
      <c r="AJ108" s="342"/>
      <c r="AK108" s="342"/>
      <c r="AL108" s="342"/>
      <c r="AM108" s="342"/>
      <c r="AN108" s="342"/>
      <c r="AO108" s="342"/>
      <c r="AP108" s="342"/>
      <c r="AQ108" s="342"/>
      <c r="AR108" s="342"/>
      <c r="AS108" s="342"/>
      <c r="AT108" s="342"/>
      <c r="AU108" s="342"/>
      <c r="AV108" s="342"/>
      <c r="AW108" s="342"/>
      <c r="AX108" s="333"/>
    </row>
    <row r="109" spans="1:54" s="97" customFormat="1" ht="16.5" hidden="1" customHeight="1" x14ac:dyDescent="0.3">
      <c r="A109" s="696"/>
      <c r="B109" s="688"/>
      <c r="C109" s="691"/>
      <c r="D109" s="685"/>
      <c r="E109" s="691"/>
      <c r="F109" s="684"/>
      <c r="G109" s="691"/>
      <c r="H109" s="684"/>
      <c r="I109" s="110" t="s">
        <v>1212</v>
      </c>
      <c r="J109" s="108" t="s">
        <v>55</v>
      </c>
      <c r="K109" s="109"/>
      <c r="L109" s="109"/>
      <c r="M109" s="159">
        <v>102</v>
      </c>
      <c r="N109" s="342"/>
      <c r="O109" s="342"/>
      <c r="P109" s="342"/>
      <c r="Q109" s="342"/>
      <c r="R109" s="342"/>
      <c r="S109" s="342"/>
      <c r="T109" s="342"/>
      <c r="U109" s="342"/>
      <c r="V109" s="342"/>
      <c r="W109" s="342"/>
      <c r="X109" s="342"/>
      <c r="Y109" s="342"/>
      <c r="Z109" s="342"/>
      <c r="AA109" s="342"/>
      <c r="AB109" s="342"/>
      <c r="AC109" s="342"/>
      <c r="AD109" s="342"/>
      <c r="AE109" s="342"/>
      <c r="AF109" s="342"/>
      <c r="AG109" s="342"/>
      <c r="AH109" s="342"/>
      <c r="AI109" s="342"/>
      <c r="AJ109" s="342"/>
      <c r="AK109" s="342"/>
      <c r="AL109" s="342"/>
      <c r="AM109" s="342"/>
      <c r="AN109" s="342"/>
      <c r="AO109" s="342"/>
      <c r="AP109" s="342"/>
      <c r="AQ109" s="342"/>
      <c r="AR109" s="342"/>
      <c r="AS109" s="342"/>
      <c r="AT109" s="342"/>
      <c r="AU109" s="342"/>
      <c r="AV109" s="342"/>
      <c r="AW109" s="342"/>
      <c r="AX109" s="333"/>
    </row>
    <row r="110" spans="1:54" s="97" customFormat="1" ht="16.5" hidden="1" customHeight="1" x14ac:dyDescent="0.3">
      <c r="A110" s="696"/>
      <c r="B110" s="688"/>
      <c r="C110" s="691"/>
      <c r="D110" s="685"/>
      <c r="E110" s="691"/>
      <c r="F110" s="684"/>
      <c r="G110" s="691"/>
      <c r="H110" s="684"/>
      <c r="I110" s="110" t="s">
        <v>1214</v>
      </c>
      <c r="J110" s="108" t="s">
        <v>57</v>
      </c>
      <c r="K110" s="109"/>
      <c r="L110" s="109"/>
      <c r="M110" s="159">
        <v>103</v>
      </c>
      <c r="N110" s="342"/>
      <c r="O110" s="342"/>
      <c r="P110" s="342"/>
      <c r="Q110" s="342"/>
      <c r="R110" s="342"/>
      <c r="S110" s="342"/>
      <c r="T110" s="342"/>
      <c r="U110" s="342"/>
      <c r="V110" s="342"/>
      <c r="W110" s="342"/>
      <c r="X110" s="342"/>
      <c r="Y110" s="342"/>
      <c r="Z110" s="342"/>
      <c r="AA110" s="342"/>
      <c r="AB110" s="342"/>
      <c r="AC110" s="342"/>
      <c r="AD110" s="342"/>
      <c r="AE110" s="342"/>
      <c r="AF110" s="342"/>
      <c r="AG110" s="342"/>
      <c r="AH110" s="342"/>
      <c r="AI110" s="342"/>
      <c r="AJ110" s="342"/>
      <c r="AK110" s="342"/>
      <c r="AL110" s="342"/>
      <c r="AM110" s="342"/>
      <c r="AN110" s="342"/>
      <c r="AO110" s="342"/>
      <c r="AP110" s="342"/>
      <c r="AQ110" s="342"/>
      <c r="AR110" s="342"/>
      <c r="AS110" s="342"/>
      <c r="AT110" s="342"/>
      <c r="AU110" s="342"/>
      <c r="AV110" s="342"/>
      <c r="AW110" s="342"/>
      <c r="AX110" s="333"/>
    </row>
    <row r="111" spans="1:54" s="97" customFormat="1" ht="16.5" hidden="1" customHeight="1" x14ac:dyDescent="0.3">
      <c r="A111" s="696"/>
      <c r="B111" s="688"/>
      <c r="C111" s="691"/>
      <c r="D111" s="685"/>
      <c r="E111" s="691"/>
      <c r="F111" s="684"/>
      <c r="G111" s="691" t="s">
        <v>675</v>
      </c>
      <c r="H111" s="684" t="s">
        <v>551</v>
      </c>
      <c r="I111" s="110" t="s">
        <v>1215</v>
      </c>
      <c r="J111" s="108" t="s">
        <v>58</v>
      </c>
      <c r="K111" s="109"/>
      <c r="L111" s="109"/>
      <c r="M111" s="159">
        <v>104</v>
      </c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42"/>
      <c r="AB111" s="342"/>
      <c r="AC111" s="342"/>
      <c r="AD111" s="342"/>
      <c r="AE111" s="342"/>
      <c r="AF111" s="342"/>
      <c r="AG111" s="342"/>
      <c r="AH111" s="342"/>
      <c r="AI111" s="342"/>
      <c r="AJ111" s="342"/>
      <c r="AK111" s="342"/>
      <c r="AL111" s="342"/>
      <c r="AM111" s="342"/>
      <c r="AN111" s="342"/>
      <c r="AO111" s="342"/>
      <c r="AP111" s="342"/>
      <c r="AQ111" s="342"/>
      <c r="AR111" s="342"/>
      <c r="AS111" s="342"/>
      <c r="AT111" s="342"/>
      <c r="AU111" s="342"/>
      <c r="AV111" s="342"/>
      <c r="AW111" s="342"/>
      <c r="AX111" s="333"/>
    </row>
    <row r="112" spans="1:54" s="97" customFormat="1" ht="16.5" hidden="1" customHeight="1" x14ac:dyDescent="0.3">
      <c r="A112" s="696"/>
      <c r="B112" s="688"/>
      <c r="C112" s="691"/>
      <c r="D112" s="685"/>
      <c r="E112" s="691"/>
      <c r="F112" s="684"/>
      <c r="G112" s="691"/>
      <c r="H112" s="684"/>
      <c r="I112" s="110" t="s">
        <v>1216</v>
      </c>
      <c r="J112" s="108" t="s">
        <v>59</v>
      </c>
      <c r="K112" s="109"/>
      <c r="L112" s="109"/>
      <c r="M112" s="159">
        <v>105</v>
      </c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42"/>
      <c r="AB112" s="342"/>
      <c r="AC112" s="342"/>
      <c r="AD112" s="342"/>
      <c r="AE112" s="342"/>
      <c r="AF112" s="342"/>
      <c r="AG112" s="342"/>
      <c r="AH112" s="342"/>
      <c r="AI112" s="342"/>
      <c r="AJ112" s="342"/>
      <c r="AK112" s="342"/>
      <c r="AL112" s="342"/>
      <c r="AM112" s="342"/>
      <c r="AN112" s="342"/>
      <c r="AO112" s="342"/>
      <c r="AP112" s="342"/>
      <c r="AQ112" s="342"/>
      <c r="AR112" s="342"/>
      <c r="AS112" s="342"/>
      <c r="AT112" s="342"/>
      <c r="AU112" s="342"/>
      <c r="AV112" s="342"/>
      <c r="AW112" s="342"/>
      <c r="AX112" s="333"/>
    </row>
    <row r="113" spans="1:54" s="97" customFormat="1" ht="16.5" hidden="1" customHeight="1" x14ac:dyDescent="0.3">
      <c r="A113" s="696"/>
      <c r="B113" s="688"/>
      <c r="C113" s="691"/>
      <c r="D113" s="685"/>
      <c r="E113" s="691"/>
      <c r="F113" s="684"/>
      <c r="G113" s="691"/>
      <c r="H113" s="684"/>
      <c r="I113" s="110" t="s">
        <v>1217</v>
      </c>
      <c r="J113" s="108" t="s">
        <v>60</v>
      </c>
      <c r="K113" s="109"/>
      <c r="L113" s="109"/>
      <c r="M113" s="159">
        <v>106</v>
      </c>
      <c r="N113" s="342"/>
      <c r="O113" s="342"/>
      <c r="P113" s="342"/>
      <c r="Q113" s="342"/>
      <c r="R113" s="342"/>
      <c r="S113" s="342"/>
      <c r="T113" s="342"/>
      <c r="U113" s="342"/>
      <c r="V113" s="342"/>
      <c r="W113" s="342"/>
      <c r="X113" s="342"/>
      <c r="Y113" s="342"/>
      <c r="Z113" s="342"/>
      <c r="AA113" s="342"/>
      <c r="AB113" s="342"/>
      <c r="AC113" s="342"/>
      <c r="AD113" s="342"/>
      <c r="AE113" s="342"/>
      <c r="AF113" s="342"/>
      <c r="AG113" s="342"/>
      <c r="AH113" s="342"/>
      <c r="AI113" s="342"/>
      <c r="AJ113" s="342"/>
      <c r="AK113" s="342"/>
      <c r="AL113" s="342"/>
      <c r="AM113" s="342"/>
      <c r="AN113" s="342"/>
      <c r="AO113" s="342"/>
      <c r="AP113" s="342"/>
      <c r="AQ113" s="342"/>
      <c r="AR113" s="342"/>
      <c r="AS113" s="342"/>
      <c r="AT113" s="342"/>
      <c r="AU113" s="342"/>
      <c r="AV113" s="342"/>
      <c r="AW113" s="342"/>
      <c r="AX113" s="333"/>
    </row>
    <row r="114" spans="1:54" s="97" customFormat="1" ht="16.5" hidden="1" customHeight="1" x14ac:dyDescent="0.3">
      <c r="A114" s="696"/>
      <c r="B114" s="688"/>
      <c r="C114" s="691"/>
      <c r="D114" s="685"/>
      <c r="E114" s="691"/>
      <c r="F114" s="684"/>
      <c r="G114" s="691"/>
      <c r="H114" s="684"/>
      <c r="I114" s="110" t="s">
        <v>1218</v>
      </c>
      <c r="J114" s="108" t="s">
        <v>61</v>
      </c>
      <c r="K114" s="109"/>
      <c r="L114" s="109"/>
      <c r="M114" s="159">
        <v>107</v>
      </c>
      <c r="N114" s="342"/>
      <c r="O114" s="342"/>
      <c r="P114" s="342"/>
      <c r="Q114" s="342"/>
      <c r="R114" s="342"/>
      <c r="S114" s="342"/>
      <c r="T114" s="342"/>
      <c r="U114" s="342"/>
      <c r="V114" s="342"/>
      <c r="W114" s="342"/>
      <c r="X114" s="342"/>
      <c r="Y114" s="342"/>
      <c r="Z114" s="342"/>
      <c r="AA114" s="342"/>
      <c r="AB114" s="342"/>
      <c r="AC114" s="342"/>
      <c r="AD114" s="342"/>
      <c r="AE114" s="342"/>
      <c r="AF114" s="342"/>
      <c r="AG114" s="342"/>
      <c r="AH114" s="342"/>
      <c r="AI114" s="342"/>
      <c r="AJ114" s="342"/>
      <c r="AK114" s="342"/>
      <c r="AL114" s="342"/>
      <c r="AM114" s="342"/>
      <c r="AN114" s="342"/>
      <c r="AO114" s="342"/>
      <c r="AP114" s="342"/>
      <c r="AQ114" s="342"/>
      <c r="AR114" s="342"/>
      <c r="AS114" s="342"/>
      <c r="AT114" s="342"/>
      <c r="AU114" s="342"/>
      <c r="AV114" s="342"/>
      <c r="AW114" s="342"/>
      <c r="AX114" s="333"/>
    </row>
    <row r="115" spans="1:54" s="97" customFormat="1" ht="16.5" hidden="1" customHeight="1" x14ac:dyDescent="0.3">
      <c r="A115" s="696"/>
      <c r="B115" s="688"/>
      <c r="C115" s="691"/>
      <c r="D115" s="685"/>
      <c r="E115" s="691"/>
      <c r="F115" s="684"/>
      <c r="G115" s="691"/>
      <c r="H115" s="684"/>
      <c r="I115" s="110" t="s">
        <v>1219</v>
      </c>
      <c r="J115" s="108" t="s">
        <v>62</v>
      </c>
      <c r="K115" s="109"/>
      <c r="L115" s="109"/>
      <c r="M115" s="159">
        <v>108</v>
      </c>
      <c r="N115" s="342"/>
      <c r="O115" s="342"/>
      <c r="P115" s="342"/>
      <c r="Q115" s="342"/>
      <c r="R115" s="342"/>
      <c r="S115" s="342"/>
      <c r="T115" s="342"/>
      <c r="U115" s="342"/>
      <c r="V115" s="342"/>
      <c r="W115" s="342"/>
      <c r="X115" s="342"/>
      <c r="Y115" s="342"/>
      <c r="Z115" s="342"/>
      <c r="AA115" s="342"/>
      <c r="AB115" s="342"/>
      <c r="AC115" s="342"/>
      <c r="AD115" s="342"/>
      <c r="AE115" s="342"/>
      <c r="AF115" s="342"/>
      <c r="AG115" s="342"/>
      <c r="AH115" s="342"/>
      <c r="AI115" s="342"/>
      <c r="AJ115" s="342"/>
      <c r="AK115" s="342"/>
      <c r="AL115" s="342"/>
      <c r="AM115" s="342"/>
      <c r="AN115" s="342"/>
      <c r="AO115" s="342"/>
      <c r="AP115" s="342"/>
      <c r="AQ115" s="342"/>
      <c r="AR115" s="342"/>
      <c r="AS115" s="342"/>
      <c r="AT115" s="342"/>
      <c r="AU115" s="342"/>
      <c r="AV115" s="342"/>
      <c r="AW115" s="342"/>
      <c r="AX115" s="333"/>
    </row>
    <row r="116" spans="1:54" s="97" customFormat="1" ht="16.5" hidden="1" customHeight="1" x14ac:dyDescent="0.3">
      <c r="A116" s="696"/>
      <c r="B116" s="688"/>
      <c r="C116" s="691"/>
      <c r="D116" s="685"/>
      <c r="E116" s="691"/>
      <c r="F116" s="684"/>
      <c r="G116" s="691"/>
      <c r="H116" s="684"/>
      <c r="I116" s="110" t="s">
        <v>1221</v>
      </c>
      <c r="J116" s="108" t="s">
        <v>63</v>
      </c>
      <c r="K116" s="109"/>
      <c r="L116" s="109"/>
      <c r="M116" s="159">
        <v>109</v>
      </c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42"/>
      <c r="Z116" s="342"/>
      <c r="AA116" s="342"/>
      <c r="AB116" s="342"/>
      <c r="AC116" s="342"/>
      <c r="AD116" s="342"/>
      <c r="AE116" s="342"/>
      <c r="AF116" s="342"/>
      <c r="AG116" s="342"/>
      <c r="AH116" s="342"/>
      <c r="AI116" s="342"/>
      <c r="AJ116" s="342"/>
      <c r="AK116" s="342"/>
      <c r="AL116" s="342"/>
      <c r="AM116" s="342"/>
      <c r="AN116" s="342"/>
      <c r="AO116" s="342"/>
      <c r="AP116" s="342"/>
      <c r="AQ116" s="342"/>
      <c r="AR116" s="342"/>
      <c r="AS116" s="342"/>
      <c r="AT116" s="342"/>
      <c r="AU116" s="342"/>
      <c r="AV116" s="342"/>
      <c r="AW116" s="342"/>
      <c r="AX116" s="333"/>
    </row>
    <row r="117" spans="1:54" s="97" customFormat="1" ht="16.5" hidden="1" customHeight="1" x14ac:dyDescent="0.3">
      <c r="A117" s="696"/>
      <c r="B117" s="688"/>
      <c r="C117" s="691"/>
      <c r="D117" s="685"/>
      <c r="E117" s="691"/>
      <c r="F117" s="684"/>
      <c r="G117" s="691"/>
      <c r="H117" s="684"/>
      <c r="I117" s="110" t="s">
        <v>1222</v>
      </c>
      <c r="J117" s="108" t="s">
        <v>64</v>
      </c>
      <c r="K117" s="109"/>
      <c r="L117" s="109"/>
      <c r="M117" s="159">
        <v>110</v>
      </c>
      <c r="N117" s="342"/>
      <c r="O117" s="342"/>
      <c r="P117" s="342"/>
      <c r="Q117" s="342"/>
      <c r="R117" s="342"/>
      <c r="S117" s="342"/>
      <c r="T117" s="342"/>
      <c r="U117" s="342"/>
      <c r="V117" s="342"/>
      <c r="W117" s="342"/>
      <c r="X117" s="342"/>
      <c r="Y117" s="342"/>
      <c r="Z117" s="342"/>
      <c r="AA117" s="342"/>
      <c r="AB117" s="342"/>
      <c r="AC117" s="342"/>
      <c r="AD117" s="342"/>
      <c r="AE117" s="342"/>
      <c r="AF117" s="342"/>
      <c r="AG117" s="342"/>
      <c r="AH117" s="342"/>
      <c r="AI117" s="342"/>
      <c r="AJ117" s="342"/>
      <c r="AK117" s="342"/>
      <c r="AL117" s="342"/>
      <c r="AM117" s="342"/>
      <c r="AN117" s="342"/>
      <c r="AO117" s="342"/>
      <c r="AP117" s="342"/>
      <c r="AQ117" s="342"/>
      <c r="AR117" s="342"/>
      <c r="AS117" s="342"/>
      <c r="AT117" s="342"/>
      <c r="AU117" s="342"/>
      <c r="AV117" s="342"/>
      <c r="AW117" s="342"/>
      <c r="AX117" s="333"/>
    </row>
    <row r="118" spans="1:54" s="97" customFormat="1" ht="16.5" hidden="1" customHeight="1" x14ac:dyDescent="0.3">
      <c r="A118" s="696"/>
      <c r="B118" s="688"/>
      <c r="C118" s="691"/>
      <c r="D118" s="685"/>
      <c r="E118" s="691"/>
      <c r="F118" s="684"/>
      <c r="G118" s="691"/>
      <c r="H118" s="684"/>
      <c r="I118" s="110" t="s">
        <v>1220</v>
      </c>
      <c r="J118" s="108" t="s">
        <v>1810</v>
      </c>
      <c r="K118" s="109"/>
      <c r="L118" s="109"/>
      <c r="M118" s="159">
        <v>111</v>
      </c>
      <c r="N118" s="342"/>
      <c r="O118" s="342"/>
      <c r="P118" s="342"/>
      <c r="Q118" s="342"/>
      <c r="R118" s="342"/>
      <c r="S118" s="342"/>
      <c r="T118" s="342"/>
      <c r="U118" s="342"/>
      <c r="V118" s="342"/>
      <c r="W118" s="342"/>
      <c r="X118" s="342"/>
      <c r="Y118" s="342"/>
      <c r="Z118" s="342"/>
      <c r="AA118" s="342"/>
      <c r="AB118" s="342"/>
      <c r="AC118" s="342"/>
      <c r="AD118" s="342"/>
      <c r="AE118" s="342"/>
      <c r="AF118" s="342"/>
      <c r="AG118" s="342"/>
      <c r="AH118" s="342"/>
      <c r="AI118" s="342"/>
      <c r="AJ118" s="342"/>
      <c r="AK118" s="342"/>
      <c r="AL118" s="342"/>
      <c r="AM118" s="342"/>
      <c r="AN118" s="342"/>
      <c r="AO118" s="342"/>
      <c r="AP118" s="342"/>
      <c r="AQ118" s="342"/>
      <c r="AR118" s="342"/>
      <c r="AS118" s="342"/>
      <c r="AT118" s="342"/>
      <c r="AU118" s="342"/>
      <c r="AV118" s="342"/>
      <c r="AW118" s="342"/>
      <c r="AX118" s="333"/>
    </row>
    <row r="119" spans="1:54" s="97" customFormat="1" ht="16.5" hidden="1" customHeight="1" x14ac:dyDescent="0.3">
      <c r="A119" s="696"/>
      <c r="B119" s="688"/>
      <c r="C119" s="691"/>
      <c r="D119" s="685"/>
      <c r="E119" s="691"/>
      <c r="F119" s="684"/>
      <c r="G119" s="691"/>
      <c r="H119" s="684"/>
      <c r="I119" s="110" t="s">
        <v>1223</v>
      </c>
      <c r="J119" s="108" t="s">
        <v>66</v>
      </c>
      <c r="K119" s="109"/>
      <c r="L119" s="109"/>
      <c r="M119" s="159">
        <v>112</v>
      </c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42"/>
      <c r="Z119" s="342"/>
      <c r="AA119" s="342"/>
      <c r="AB119" s="342"/>
      <c r="AC119" s="342"/>
      <c r="AD119" s="342"/>
      <c r="AE119" s="342"/>
      <c r="AF119" s="342"/>
      <c r="AG119" s="342"/>
      <c r="AH119" s="342"/>
      <c r="AI119" s="342"/>
      <c r="AJ119" s="342"/>
      <c r="AK119" s="342"/>
      <c r="AL119" s="342"/>
      <c r="AM119" s="342"/>
      <c r="AN119" s="342"/>
      <c r="AO119" s="342"/>
      <c r="AP119" s="342"/>
      <c r="AQ119" s="342"/>
      <c r="AR119" s="342"/>
      <c r="AS119" s="342"/>
      <c r="AT119" s="342"/>
      <c r="AU119" s="342"/>
      <c r="AV119" s="342"/>
      <c r="AW119" s="342"/>
      <c r="AX119" s="333"/>
    </row>
    <row r="120" spans="1:54" s="97" customFormat="1" ht="16.5" customHeight="1" x14ac:dyDescent="0.3">
      <c r="A120" s="696"/>
      <c r="B120" s="688"/>
      <c r="C120" s="691"/>
      <c r="D120" s="685"/>
      <c r="E120" s="204" t="s">
        <v>676</v>
      </c>
      <c r="F120" s="205" t="s">
        <v>50</v>
      </c>
      <c r="G120" s="204" t="s">
        <v>677</v>
      </c>
      <c r="H120" s="205" t="s">
        <v>50</v>
      </c>
      <c r="I120" s="110" t="s">
        <v>1202</v>
      </c>
      <c r="J120" s="108" t="s">
        <v>50</v>
      </c>
      <c r="K120" s="160" t="s">
        <v>2400</v>
      </c>
      <c r="L120" s="109"/>
      <c r="M120" s="159">
        <v>113</v>
      </c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42"/>
      <c r="Z120" s="342"/>
      <c r="AA120" s="342"/>
      <c r="AB120" s="342"/>
      <c r="AC120" s="342"/>
      <c r="AD120" s="342"/>
      <c r="AE120" s="342"/>
      <c r="AF120" s="342"/>
      <c r="AG120" s="342"/>
      <c r="AH120" s="342"/>
      <c r="AI120" s="342"/>
      <c r="AJ120" s="342"/>
      <c r="AK120" s="342"/>
      <c r="AL120" s="342"/>
      <c r="AM120" s="342"/>
      <c r="AN120" s="342"/>
      <c r="AO120" s="342"/>
      <c r="AP120" s="342"/>
      <c r="AQ120" s="342"/>
      <c r="AR120" s="342"/>
      <c r="AS120" s="342"/>
      <c r="AT120" s="342"/>
      <c r="AU120" s="342"/>
      <c r="AV120" s="342"/>
      <c r="AW120" s="342"/>
      <c r="AX120" s="333"/>
      <c r="AY120" s="97" t="s">
        <v>3162</v>
      </c>
      <c r="AZ120" s="97" t="s">
        <v>3204</v>
      </c>
      <c r="BA120" s="97" t="s">
        <v>3162</v>
      </c>
      <c r="BB120" s="97" t="s">
        <v>3241</v>
      </c>
    </row>
    <row r="121" spans="1:54" s="97" customFormat="1" ht="16.5" customHeight="1" x14ac:dyDescent="0.3">
      <c r="A121" s="696"/>
      <c r="B121" s="688"/>
      <c r="C121" s="691" t="s">
        <v>678</v>
      </c>
      <c r="D121" s="685" t="s">
        <v>552</v>
      </c>
      <c r="E121" s="691" t="s">
        <v>679</v>
      </c>
      <c r="F121" s="684" t="s">
        <v>553</v>
      </c>
      <c r="G121" s="691" t="s">
        <v>680</v>
      </c>
      <c r="H121" s="684" t="s">
        <v>554</v>
      </c>
      <c r="I121" s="110" t="s">
        <v>1229</v>
      </c>
      <c r="J121" s="108" t="s">
        <v>1228</v>
      </c>
      <c r="K121" s="160" t="s">
        <v>2400</v>
      </c>
      <c r="L121" s="109"/>
      <c r="M121" s="159">
        <v>114</v>
      </c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42"/>
      <c r="AB121" s="342"/>
      <c r="AC121" s="342"/>
      <c r="AD121" s="342"/>
      <c r="AE121" s="342"/>
      <c r="AF121" s="342"/>
      <c r="AG121" s="342"/>
      <c r="AH121" s="342"/>
      <c r="AI121" s="342"/>
      <c r="AJ121" s="342"/>
      <c r="AK121" s="342"/>
      <c r="AL121" s="342"/>
      <c r="AM121" s="342"/>
      <c r="AN121" s="342"/>
      <c r="AO121" s="342"/>
      <c r="AP121" s="342"/>
      <c r="AQ121" s="342"/>
      <c r="AR121" s="342"/>
      <c r="AS121" s="342"/>
      <c r="AT121" s="342"/>
      <c r="AU121" s="342"/>
      <c r="AV121" s="342"/>
      <c r="AW121" s="342"/>
      <c r="AX121" s="333"/>
      <c r="AY121" s="97" t="s">
        <v>3162</v>
      </c>
      <c r="AZ121" s="97" t="s">
        <v>3204</v>
      </c>
      <c r="BA121" s="97" t="s">
        <v>3162</v>
      </c>
      <c r="BB121" s="97" t="s">
        <v>3241</v>
      </c>
    </row>
    <row r="122" spans="1:54" s="97" customFormat="1" ht="16.5" hidden="1" customHeight="1" x14ac:dyDescent="0.3">
      <c r="A122" s="696"/>
      <c r="B122" s="688"/>
      <c r="C122" s="691"/>
      <c r="D122" s="685"/>
      <c r="E122" s="691"/>
      <c r="F122" s="684"/>
      <c r="G122" s="691"/>
      <c r="H122" s="684"/>
      <c r="I122" s="110" t="s">
        <v>1231</v>
      </c>
      <c r="J122" s="108" t="s">
        <v>1230</v>
      </c>
      <c r="K122" s="109"/>
      <c r="L122" s="109"/>
      <c r="M122" s="159">
        <v>115</v>
      </c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42"/>
      <c r="AB122" s="342"/>
      <c r="AC122" s="342"/>
      <c r="AD122" s="342"/>
      <c r="AE122" s="342"/>
      <c r="AF122" s="342"/>
      <c r="AG122" s="342"/>
      <c r="AH122" s="342"/>
      <c r="AI122" s="342"/>
      <c r="AJ122" s="342"/>
      <c r="AK122" s="342"/>
      <c r="AL122" s="342"/>
      <c r="AM122" s="342"/>
      <c r="AN122" s="342"/>
      <c r="AO122" s="342"/>
      <c r="AP122" s="342"/>
      <c r="AQ122" s="342"/>
      <c r="AR122" s="342"/>
      <c r="AS122" s="342"/>
      <c r="AT122" s="342"/>
      <c r="AU122" s="342"/>
      <c r="AV122" s="342"/>
      <c r="AW122" s="342"/>
      <c r="AX122" s="333"/>
    </row>
    <row r="123" spans="1:54" s="97" customFormat="1" ht="16.5" hidden="1" customHeight="1" x14ac:dyDescent="0.3">
      <c r="A123" s="696"/>
      <c r="B123" s="688"/>
      <c r="C123" s="691"/>
      <c r="D123" s="685"/>
      <c r="E123" s="691"/>
      <c r="F123" s="684"/>
      <c r="G123" s="691"/>
      <c r="H123" s="684"/>
      <c r="I123" s="110" t="s">
        <v>1234</v>
      </c>
      <c r="J123" s="108" t="s">
        <v>69</v>
      </c>
      <c r="K123" s="109"/>
      <c r="L123" s="109"/>
      <c r="M123" s="159">
        <v>116</v>
      </c>
      <c r="N123" s="342"/>
      <c r="O123" s="342"/>
      <c r="P123" s="342"/>
      <c r="Q123" s="342"/>
      <c r="R123" s="342"/>
      <c r="S123" s="342"/>
      <c r="T123" s="342"/>
      <c r="U123" s="342"/>
      <c r="V123" s="342"/>
      <c r="W123" s="342"/>
      <c r="X123" s="342"/>
      <c r="Y123" s="342"/>
      <c r="Z123" s="342"/>
      <c r="AA123" s="342"/>
      <c r="AB123" s="342"/>
      <c r="AC123" s="342"/>
      <c r="AD123" s="342"/>
      <c r="AE123" s="342"/>
      <c r="AF123" s="342"/>
      <c r="AG123" s="342"/>
      <c r="AH123" s="342"/>
      <c r="AI123" s="342"/>
      <c r="AJ123" s="342"/>
      <c r="AK123" s="342"/>
      <c r="AL123" s="342"/>
      <c r="AM123" s="342"/>
      <c r="AN123" s="342"/>
      <c r="AO123" s="342"/>
      <c r="AP123" s="342"/>
      <c r="AQ123" s="342"/>
      <c r="AR123" s="342"/>
      <c r="AS123" s="342"/>
      <c r="AT123" s="342"/>
      <c r="AU123" s="342"/>
      <c r="AV123" s="342"/>
      <c r="AW123" s="342"/>
      <c r="AX123" s="333"/>
    </row>
    <row r="124" spans="1:54" s="97" customFormat="1" ht="16.5" hidden="1" customHeight="1" x14ac:dyDescent="0.3">
      <c r="A124" s="696"/>
      <c r="B124" s="688"/>
      <c r="C124" s="691"/>
      <c r="D124" s="685"/>
      <c r="E124" s="691"/>
      <c r="F124" s="684"/>
      <c r="G124" s="691"/>
      <c r="H124" s="684"/>
      <c r="I124" s="110" t="s">
        <v>1234</v>
      </c>
      <c r="J124" s="108" t="s">
        <v>69</v>
      </c>
      <c r="K124" s="109"/>
      <c r="L124" s="109"/>
      <c r="M124" s="159">
        <v>117</v>
      </c>
      <c r="N124" s="342"/>
      <c r="O124" s="342"/>
      <c r="P124" s="342"/>
      <c r="Q124" s="342"/>
      <c r="R124" s="342"/>
      <c r="S124" s="342"/>
      <c r="T124" s="342"/>
      <c r="U124" s="342"/>
      <c r="V124" s="342"/>
      <c r="W124" s="342"/>
      <c r="X124" s="342"/>
      <c r="Y124" s="342"/>
      <c r="Z124" s="342"/>
      <c r="AA124" s="342"/>
      <c r="AB124" s="342"/>
      <c r="AC124" s="342"/>
      <c r="AD124" s="342"/>
      <c r="AE124" s="342"/>
      <c r="AF124" s="342"/>
      <c r="AG124" s="342"/>
      <c r="AH124" s="342"/>
      <c r="AI124" s="342"/>
      <c r="AJ124" s="342"/>
      <c r="AK124" s="342"/>
      <c r="AL124" s="342"/>
      <c r="AM124" s="342"/>
      <c r="AN124" s="342"/>
      <c r="AO124" s="342"/>
      <c r="AP124" s="342"/>
      <c r="AQ124" s="342"/>
      <c r="AR124" s="342"/>
      <c r="AS124" s="342"/>
      <c r="AT124" s="342"/>
      <c r="AU124" s="342"/>
      <c r="AV124" s="342"/>
      <c r="AW124" s="342"/>
      <c r="AX124" s="333"/>
    </row>
    <row r="125" spans="1:54" s="97" customFormat="1" ht="16.5" hidden="1" customHeight="1" x14ac:dyDescent="0.3">
      <c r="A125" s="696"/>
      <c r="B125" s="688"/>
      <c r="C125" s="691"/>
      <c r="D125" s="685"/>
      <c r="E125" s="691"/>
      <c r="F125" s="684"/>
      <c r="G125" s="691"/>
      <c r="H125" s="684"/>
      <c r="I125" s="110" t="s">
        <v>1233</v>
      </c>
      <c r="J125" s="108" t="s">
        <v>1232</v>
      </c>
      <c r="K125" s="109"/>
      <c r="L125" s="109"/>
      <c r="M125" s="159">
        <v>118</v>
      </c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342"/>
      <c r="AB125" s="342"/>
      <c r="AC125" s="342"/>
      <c r="AD125" s="342"/>
      <c r="AE125" s="342"/>
      <c r="AF125" s="342"/>
      <c r="AG125" s="342"/>
      <c r="AH125" s="342"/>
      <c r="AI125" s="342"/>
      <c r="AJ125" s="342"/>
      <c r="AK125" s="342"/>
      <c r="AL125" s="342"/>
      <c r="AM125" s="342"/>
      <c r="AN125" s="342"/>
      <c r="AO125" s="342"/>
      <c r="AP125" s="342"/>
      <c r="AQ125" s="342"/>
      <c r="AR125" s="342"/>
      <c r="AS125" s="342"/>
      <c r="AT125" s="342"/>
      <c r="AU125" s="342"/>
      <c r="AV125" s="342"/>
      <c r="AW125" s="342"/>
      <c r="AX125" s="333"/>
    </row>
    <row r="126" spans="1:54" s="97" customFormat="1" ht="16.5" hidden="1" customHeight="1" x14ac:dyDescent="0.3">
      <c r="A126" s="696"/>
      <c r="B126" s="688"/>
      <c r="C126" s="691"/>
      <c r="D126" s="685"/>
      <c r="E126" s="691"/>
      <c r="F126" s="684"/>
      <c r="G126" s="691" t="s">
        <v>681</v>
      </c>
      <c r="H126" s="684" t="s">
        <v>682</v>
      </c>
      <c r="I126" s="110" t="s">
        <v>1224</v>
      </c>
      <c r="J126" s="108" t="s">
        <v>67</v>
      </c>
      <c r="K126" s="109"/>
      <c r="L126" s="109"/>
      <c r="M126" s="159">
        <v>119</v>
      </c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42"/>
      <c r="AB126" s="342"/>
      <c r="AC126" s="342"/>
      <c r="AD126" s="342"/>
      <c r="AE126" s="342"/>
      <c r="AF126" s="342"/>
      <c r="AG126" s="342"/>
      <c r="AH126" s="342"/>
      <c r="AI126" s="342"/>
      <c r="AJ126" s="342"/>
      <c r="AK126" s="342"/>
      <c r="AL126" s="342"/>
      <c r="AM126" s="342"/>
      <c r="AN126" s="342"/>
      <c r="AO126" s="342"/>
      <c r="AP126" s="342"/>
      <c r="AQ126" s="342"/>
      <c r="AR126" s="342"/>
      <c r="AS126" s="342"/>
      <c r="AT126" s="342"/>
      <c r="AU126" s="342"/>
      <c r="AV126" s="342"/>
      <c r="AW126" s="342"/>
      <c r="AX126" s="333"/>
    </row>
    <row r="127" spans="1:54" s="97" customFormat="1" ht="16.5" hidden="1" customHeight="1" x14ac:dyDescent="0.3">
      <c r="A127" s="696"/>
      <c r="B127" s="688"/>
      <c r="C127" s="691"/>
      <c r="D127" s="685"/>
      <c r="E127" s="691"/>
      <c r="F127" s="684"/>
      <c r="G127" s="691"/>
      <c r="H127" s="684"/>
      <c r="I127" s="110" t="s">
        <v>1225</v>
      </c>
      <c r="J127" s="108" t="s">
        <v>68</v>
      </c>
      <c r="K127" s="109"/>
      <c r="L127" s="109"/>
      <c r="M127" s="159">
        <v>120</v>
      </c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42"/>
      <c r="AB127" s="342"/>
      <c r="AC127" s="342"/>
      <c r="AD127" s="342"/>
      <c r="AE127" s="342"/>
      <c r="AF127" s="342"/>
      <c r="AG127" s="342"/>
      <c r="AH127" s="342"/>
      <c r="AI127" s="342"/>
      <c r="AJ127" s="342"/>
      <c r="AK127" s="342"/>
      <c r="AL127" s="342"/>
      <c r="AM127" s="342"/>
      <c r="AN127" s="342"/>
      <c r="AO127" s="342"/>
      <c r="AP127" s="342"/>
      <c r="AQ127" s="342"/>
      <c r="AR127" s="342"/>
      <c r="AS127" s="342"/>
      <c r="AT127" s="342"/>
      <c r="AU127" s="342"/>
      <c r="AV127" s="342"/>
      <c r="AW127" s="342"/>
      <c r="AX127" s="333"/>
    </row>
    <row r="128" spans="1:54" s="97" customFormat="1" ht="16.5" hidden="1" customHeight="1" x14ac:dyDescent="0.3">
      <c r="A128" s="696"/>
      <c r="B128" s="688"/>
      <c r="C128" s="691"/>
      <c r="D128" s="685"/>
      <c r="E128" s="691"/>
      <c r="F128" s="684"/>
      <c r="G128" s="691"/>
      <c r="H128" s="684"/>
      <c r="I128" s="110" t="s">
        <v>1227</v>
      </c>
      <c r="J128" s="108" t="s">
        <v>1226</v>
      </c>
      <c r="K128" s="109"/>
      <c r="L128" s="109"/>
      <c r="M128" s="159">
        <v>121</v>
      </c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342"/>
      <c r="Y128" s="342"/>
      <c r="Z128" s="342"/>
      <c r="AA128" s="342"/>
      <c r="AB128" s="342"/>
      <c r="AC128" s="342"/>
      <c r="AD128" s="342"/>
      <c r="AE128" s="342"/>
      <c r="AF128" s="342"/>
      <c r="AG128" s="342"/>
      <c r="AH128" s="342"/>
      <c r="AI128" s="342"/>
      <c r="AJ128" s="342"/>
      <c r="AK128" s="342"/>
      <c r="AL128" s="342"/>
      <c r="AM128" s="342"/>
      <c r="AN128" s="342"/>
      <c r="AO128" s="342"/>
      <c r="AP128" s="342"/>
      <c r="AQ128" s="342"/>
      <c r="AR128" s="342"/>
      <c r="AS128" s="342"/>
      <c r="AT128" s="342"/>
      <c r="AU128" s="342"/>
      <c r="AV128" s="342"/>
      <c r="AW128" s="342"/>
      <c r="AX128" s="333"/>
    </row>
    <row r="129" spans="1:54" s="97" customFormat="1" ht="16.5" customHeight="1" x14ac:dyDescent="0.3">
      <c r="A129" s="696"/>
      <c r="B129" s="688"/>
      <c r="C129" s="691"/>
      <c r="D129" s="685"/>
      <c r="E129" s="691" t="s">
        <v>683</v>
      </c>
      <c r="F129" s="684" t="s">
        <v>684</v>
      </c>
      <c r="G129" s="691" t="s">
        <v>685</v>
      </c>
      <c r="H129" s="684" t="s">
        <v>684</v>
      </c>
      <c r="I129" s="110" t="s">
        <v>1166</v>
      </c>
      <c r="J129" s="108" t="s">
        <v>72</v>
      </c>
      <c r="K129" s="160" t="s">
        <v>2400</v>
      </c>
      <c r="L129" s="109"/>
      <c r="M129" s="159">
        <v>122</v>
      </c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42"/>
      <c r="Z129" s="342"/>
      <c r="AA129" s="342"/>
      <c r="AB129" s="342"/>
      <c r="AC129" s="342"/>
      <c r="AD129" s="342"/>
      <c r="AE129" s="342"/>
      <c r="AF129" s="342"/>
      <c r="AG129" s="342"/>
      <c r="AH129" s="342"/>
      <c r="AI129" s="342"/>
      <c r="AJ129" s="342"/>
      <c r="AK129" s="342"/>
      <c r="AL129" s="342"/>
      <c r="AM129" s="342"/>
      <c r="AN129" s="342"/>
      <c r="AO129" s="342"/>
      <c r="AP129" s="342"/>
      <c r="AQ129" s="342"/>
      <c r="AR129" s="342"/>
      <c r="AS129" s="342"/>
      <c r="AT129" s="342"/>
      <c r="AU129" s="342"/>
      <c r="AV129" s="342"/>
      <c r="AW129" s="342"/>
      <c r="AX129" s="333"/>
      <c r="AY129" s="97" t="s">
        <v>3162</v>
      </c>
      <c r="AZ129" s="97" t="s">
        <v>3204</v>
      </c>
      <c r="BA129" s="97" t="s">
        <v>3162</v>
      </c>
      <c r="BB129" s="97" t="s">
        <v>3241</v>
      </c>
    </row>
    <row r="130" spans="1:54" s="97" customFormat="1" ht="16.5" hidden="1" customHeight="1" x14ac:dyDescent="0.3">
      <c r="A130" s="696"/>
      <c r="B130" s="688"/>
      <c r="C130" s="691"/>
      <c r="D130" s="685"/>
      <c r="E130" s="691"/>
      <c r="F130" s="684"/>
      <c r="G130" s="691"/>
      <c r="H130" s="684"/>
      <c r="I130" s="110" t="s">
        <v>1168</v>
      </c>
      <c r="J130" s="108" t="s">
        <v>73</v>
      </c>
      <c r="K130" s="109"/>
      <c r="L130" s="109"/>
      <c r="M130" s="159">
        <v>123</v>
      </c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42"/>
      <c r="Z130" s="342"/>
      <c r="AA130" s="342"/>
      <c r="AB130" s="342"/>
      <c r="AC130" s="342"/>
      <c r="AD130" s="342"/>
      <c r="AE130" s="342"/>
      <c r="AF130" s="342"/>
      <c r="AG130" s="342"/>
      <c r="AH130" s="342"/>
      <c r="AI130" s="342"/>
      <c r="AJ130" s="342"/>
      <c r="AK130" s="342"/>
      <c r="AL130" s="342"/>
      <c r="AM130" s="342"/>
      <c r="AN130" s="342"/>
      <c r="AO130" s="342"/>
      <c r="AP130" s="342"/>
      <c r="AQ130" s="342"/>
      <c r="AR130" s="342"/>
      <c r="AS130" s="342"/>
      <c r="AT130" s="342"/>
      <c r="AU130" s="342"/>
      <c r="AV130" s="342"/>
      <c r="AW130" s="342"/>
      <c r="AX130" s="333"/>
    </row>
    <row r="131" spans="1:54" s="97" customFormat="1" ht="16.5" hidden="1" customHeight="1" x14ac:dyDescent="0.3">
      <c r="A131" s="696"/>
      <c r="B131" s="688"/>
      <c r="C131" s="691"/>
      <c r="D131" s="685"/>
      <c r="E131" s="691"/>
      <c r="F131" s="684"/>
      <c r="G131" s="691"/>
      <c r="H131" s="684"/>
      <c r="I131" s="110" t="s">
        <v>1170</v>
      </c>
      <c r="J131" s="108" t="s">
        <v>74</v>
      </c>
      <c r="K131" s="109"/>
      <c r="L131" s="109"/>
      <c r="M131" s="159">
        <v>124</v>
      </c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42"/>
      <c r="AB131" s="342"/>
      <c r="AC131" s="342"/>
      <c r="AD131" s="342"/>
      <c r="AE131" s="342"/>
      <c r="AF131" s="342"/>
      <c r="AG131" s="342"/>
      <c r="AH131" s="342"/>
      <c r="AI131" s="342"/>
      <c r="AJ131" s="342"/>
      <c r="AK131" s="342"/>
      <c r="AL131" s="342"/>
      <c r="AM131" s="342"/>
      <c r="AN131" s="342"/>
      <c r="AO131" s="342"/>
      <c r="AP131" s="342"/>
      <c r="AQ131" s="342"/>
      <c r="AR131" s="342"/>
      <c r="AS131" s="342"/>
      <c r="AT131" s="342"/>
      <c r="AU131" s="342"/>
      <c r="AV131" s="342"/>
      <c r="AW131" s="342"/>
      <c r="AX131" s="333"/>
    </row>
    <row r="132" spans="1:54" s="97" customFormat="1" ht="16.5" customHeight="1" x14ac:dyDescent="0.3">
      <c r="A132" s="696"/>
      <c r="B132" s="688"/>
      <c r="C132" s="691" t="s">
        <v>686</v>
      </c>
      <c r="D132" s="685" t="s">
        <v>687</v>
      </c>
      <c r="E132" s="691" t="s">
        <v>688</v>
      </c>
      <c r="F132" s="684" t="s">
        <v>687</v>
      </c>
      <c r="G132" s="691" t="s">
        <v>689</v>
      </c>
      <c r="H132" s="684" t="s">
        <v>687</v>
      </c>
      <c r="I132" s="110" t="s">
        <v>1235</v>
      </c>
      <c r="J132" s="108" t="s">
        <v>75</v>
      </c>
      <c r="K132" s="160" t="s">
        <v>2400</v>
      </c>
      <c r="L132" s="109"/>
      <c r="M132" s="159">
        <v>125</v>
      </c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42"/>
      <c r="AB132" s="342"/>
      <c r="AC132" s="342"/>
      <c r="AD132" s="342"/>
      <c r="AE132" s="342"/>
      <c r="AF132" s="342"/>
      <c r="AG132" s="342"/>
      <c r="AH132" s="342"/>
      <c r="AI132" s="342"/>
      <c r="AJ132" s="342"/>
      <c r="AK132" s="342"/>
      <c r="AL132" s="342"/>
      <c r="AM132" s="342"/>
      <c r="AN132" s="342"/>
      <c r="AO132" s="342"/>
      <c r="AP132" s="342"/>
      <c r="AQ132" s="342"/>
      <c r="AR132" s="342"/>
      <c r="AS132" s="342"/>
      <c r="AT132" s="342"/>
      <c r="AU132" s="342"/>
      <c r="AV132" s="342"/>
      <c r="AW132" s="342"/>
      <c r="AX132" s="333"/>
      <c r="AY132" s="97" t="s">
        <v>3162</v>
      </c>
      <c r="AZ132" s="97" t="s">
        <v>3204</v>
      </c>
      <c r="BA132" s="97" t="s">
        <v>3162</v>
      </c>
      <c r="BB132" s="97" t="s">
        <v>3241</v>
      </c>
    </row>
    <row r="133" spans="1:54" s="97" customFormat="1" ht="16.5" hidden="1" customHeight="1" x14ac:dyDescent="0.3">
      <c r="A133" s="696"/>
      <c r="B133" s="688"/>
      <c r="C133" s="691"/>
      <c r="D133" s="685"/>
      <c r="E133" s="691"/>
      <c r="F133" s="684"/>
      <c r="G133" s="691"/>
      <c r="H133" s="684"/>
      <c r="I133" s="110" t="s">
        <v>1236</v>
      </c>
      <c r="J133" s="108" t="s">
        <v>76</v>
      </c>
      <c r="K133" s="109"/>
      <c r="L133" s="109"/>
      <c r="M133" s="159">
        <v>126</v>
      </c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42"/>
      <c r="AB133" s="342"/>
      <c r="AC133" s="342"/>
      <c r="AD133" s="342"/>
      <c r="AE133" s="342"/>
      <c r="AF133" s="342"/>
      <c r="AG133" s="342"/>
      <c r="AH133" s="342"/>
      <c r="AI133" s="342"/>
      <c r="AJ133" s="342"/>
      <c r="AK133" s="342"/>
      <c r="AL133" s="342"/>
      <c r="AM133" s="342"/>
      <c r="AN133" s="342"/>
      <c r="AO133" s="342"/>
      <c r="AP133" s="342"/>
      <c r="AQ133" s="342"/>
      <c r="AR133" s="342"/>
      <c r="AS133" s="342"/>
      <c r="AT133" s="342"/>
      <c r="AU133" s="342"/>
      <c r="AV133" s="342"/>
      <c r="AW133" s="342"/>
      <c r="AX133" s="333"/>
    </row>
    <row r="134" spans="1:54" s="97" customFormat="1" ht="13.5" customHeight="1" x14ac:dyDescent="0.25">
      <c r="A134" s="696"/>
      <c r="B134" s="688"/>
      <c r="C134" s="691" t="s">
        <v>690</v>
      </c>
      <c r="D134" s="685" t="s">
        <v>691</v>
      </c>
      <c r="E134" s="691" t="s">
        <v>692</v>
      </c>
      <c r="F134" s="684" t="s">
        <v>693</v>
      </c>
      <c r="G134" s="691" t="s">
        <v>694</v>
      </c>
      <c r="H134" s="684" t="s">
        <v>693</v>
      </c>
      <c r="I134" s="110" t="s">
        <v>1238</v>
      </c>
      <c r="J134" s="108" t="s">
        <v>79</v>
      </c>
      <c r="K134" s="162" t="s">
        <v>1150</v>
      </c>
      <c r="L134" s="162" t="s">
        <v>2422</v>
      </c>
      <c r="M134" s="161">
        <v>127</v>
      </c>
      <c r="N134" s="219">
        <v>156.15600000000001</v>
      </c>
      <c r="O134" s="219">
        <v>0</v>
      </c>
      <c r="P134" s="220">
        <v>0</v>
      </c>
      <c r="Q134" s="220">
        <v>0</v>
      </c>
      <c r="R134" s="219">
        <v>156.15600000000001</v>
      </c>
      <c r="S134" s="221">
        <v>0</v>
      </c>
      <c r="T134" s="221">
        <v>156.15600000000001</v>
      </c>
      <c r="U134" s="219">
        <v>2568.6389999999997</v>
      </c>
      <c r="V134" s="219">
        <v>2402.9519999999998</v>
      </c>
      <c r="W134" s="221">
        <v>2.1669999999999998</v>
      </c>
      <c r="X134" s="221">
        <v>185.90399999999997</v>
      </c>
      <c r="Y134" s="221">
        <v>42.705000000000005</v>
      </c>
      <c r="Z134" s="221">
        <v>8.054000000000002</v>
      </c>
      <c r="AA134" s="221">
        <v>28.610000000000003</v>
      </c>
      <c r="AB134" s="221">
        <v>2135.5119999999997</v>
      </c>
      <c r="AC134" s="221">
        <v>0</v>
      </c>
      <c r="AD134" s="221">
        <v>0</v>
      </c>
      <c r="AE134" s="221">
        <v>0</v>
      </c>
      <c r="AF134" s="222">
        <v>40.122999999999998</v>
      </c>
      <c r="AG134" s="221">
        <v>39.107999999999997</v>
      </c>
      <c r="AH134" s="221">
        <v>1.0149999999999999</v>
      </c>
      <c r="AI134" s="219">
        <v>125.56399999999999</v>
      </c>
      <c r="AJ134" s="221">
        <v>0</v>
      </c>
      <c r="AK134" s="221">
        <v>66.128</v>
      </c>
      <c r="AL134" s="221">
        <v>0</v>
      </c>
      <c r="AM134" s="221">
        <v>0</v>
      </c>
      <c r="AN134" s="221">
        <v>0</v>
      </c>
      <c r="AO134" s="221">
        <v>0</v>
      </c>
      <c r="AP134" s="221">
        <v>59.435999999999993</v>
      </c>
      <c r="AQ134" s="221">
        <v>0</v>
      </c>
      <c r="AR134" s="223">
        <v>511.71400000000006</v>
      </c>
      <c r="AS134" s="220">
        <v>0</v>
      </c>
      <c r="AT134" s="220">
        <v>0</v>
      </c>
      <c r="AU134" s="223">
        <v>12361.616999999998</v>
      </c>
      <c r="AV134" s="220">
        <v>0</v>
      </c>
      <c r="AW134" s="220">
        <v>0</v>
      </c>
      <c r="AX134" s="332">
        <v>2094.5346393940904</v>
      </c>
      <c r="AY134" s="97" t="s">
        <v>3163</v>
      </c>
      <c r="AZ134" s="97" t="s">
        <v>3205</v>
      </c>
      <c r="BA134" s="97" t="s">
        <v>3163</v>
      </c>
      <c r="BB134" s="97" t="s">
        <v>3243</v>
      </c>
    </row>
    <row r="135" spans="1:54" s="97" customFormat="1" ht="16.5" hidden="1" customHeight="1" x14ac:dyDescent="0.3">
      <c r="A135" s="696"/>
      <c r="B135" s="688"/>
      <c r="C135" s="691"/>
      <c r="D135" s="685"/>
      <c r="E135" s="691"/>
      <c r="F135" s="684"/>
      <c r="G135" s="691"/>
      <c r="H135" s="684"/>
      <c r="I135" s="110" t="s">
        <v>1239</v>
      </c>
      <c r="J135" s="108" t="s">
        <v>80</v>
      </c>
      <c r="K135" s="109"/>
      <c r="L135" s="109"/>
      <c r="M135" s="159">
        <v>128</v>
      </c>
      <c r="N135" s="342"/>
      <c r="O135" s="342"/>
      <c r="P135" s="342"/>
      <c r="Q135" s="342"/>
      <c r="R135" s="342"/>
      <c r="S135" s="342"/>
      <c r="T135" s="342"/>
      <c r="U135" s="342"/>
      <c r="V135" s="342"/>
      <c r="W135" s="342"/>
      <c r="X135" s="342"/>
      <c r="Y135" s="342"/>
      <c r="Z135" s="342"/>
      <c r="AA135" s="342"/>
      <c r="AB135" s="342"/>
      <c r="AC135" s="342"/>
      <c r="AD135" s="342"/>
      <c r="AE135" s="342"/>
      <c r="AF135" s="342"/>
      <c r="AG135" s="342"/>
      <c r="AH135" s="342"/>
      <c r="AI135" s="342"/>
      <c r="AJ135" s="342"/>
      <c r="AK135" s="342"/>
      <c r="AL135" s="342"/>
      <c r="AM135" s="342"/>
      <c r="AN135" s="342"/>
      <c r="AO135" s="342"/>
      <c r="AP135" s="342"/>
      <c r="AQ135" s="342"/>
      <c r="AR135" s="342"/>
      <c r="AS135" s="342"/>
      <c r="AT135" s="342"/>
      <c r="AU135" s="342"/>
      <c r="AV135" s="342"/>
      <c r="AW135" s="342"/>
      <c r="AX135" s="333"/>
    </row>
    <row r="136" spans="1:54" s="97" customFormat="1" ht="16.5" hidden="1" customHeight="1" x14ac:dyDescent="0.3">
      <c r="A136" s="696"/>
      <c r="B136" s="688"/>
      <c r="C136" s="691"/>
      <c r="D136" s="685"/>
      <c r="E136" s="691"/>
      <c r="F136" s="684"/>
      <c r="G136" s="691"/>
      <c r="H136" s="684"/>
      <c r="I136" s="110" t="s">
        <v>1240</v>
      </c>
      <c r="J136" s="108" t="s">
        <v>81</v>
      </c>
      <c r="K136" s="109"/>
      <c r="L136" s="109"/>
      <c r="M136" s="159">
        <v>129</v>
      </c>
      <c r="N136" s="342"/>
      <c r="O136" s="342"/>
      <c r="P136" s="342"/>
      <c r="Q136" s="342"/>
      <c r="R136" s="342"/>
      <c r="S136" s="342"/>
      <c r="T136" s="342"/>
      <c r="U136" s="342"/>
      <c r="V136" s="342"/>
      <c r="W136" s="342"/>
      <c r="X136" s="342"/>
      <c r="Y136" s="342"/>
      <c r="Z136" s="342"/>
      <c r="AA136" s="342"/>
      <c r="AB136" s="342"/>
      <c r="AC136" s="342"/>
      <c r="AD136" s="342"/>
      <c r="AE136" s="342"/>
      <c r="AF136" s="342"/>
      <c r="AG136" s="342"/>
      <c r="AH136" s="342"/>
      <c r="AI136" s="342"/>
      <c r="AJ136" s="342"/>
      <c r="AK136" s="342"/>
      <c r="AL136" s="342"/>
      <c r="AM136" s="342"/>
      <c r="AN136" s="342"/>
      <c r="AO136" s="342"/>
      <c r="AP136" s="342"/>
      <c r="AQ136" s="342"/>
      <c r="AR136" s="342"/>
      <c r="AS136" s="342"/>
      <c r="AT136" s="342"/>
      <c r="AU136" s="342"/>
      <c r="AV136" s="342"/>
      <c r="AW136" s="342"/>
      <c r="AX136" s="333"/>
    </row>
    <row r="137" spans="1:54" s="97" customFormat="1" ht="16.5" hidden="1" customHeight="1" x14ac:dyDescent="0.3">
      <c r="A137" s="696"/>
      <c r="B137" s="688"/>
      <c r="C137" s="691"/>
      <c r="D137" s="685"/>
      <c r="E137" s="691"/>
      <c r="F137" s="684"/>
      <c r="G137" s="691"/>
      <c r="H137" s="684"/>
      <c r="I137" s="110" t="s">
        <v>1241</v>
      </c>
      <c r="J137" s="108" t="s">
        <v>82</v>
      </c>
      <c r="K137" s="109"/>
      <c r="L137" s="109"/>
      <c r="M137" s="159">
        <v>130</v>
      </c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42"/>
      <c r="AB137" s="342"/>
      <c r="AC137" s="342"/>
      <c r="AD137" s="342"/>
      <c r="AE137" s="342"/>
      <c r="AF137" s="342"/>
      <c r="AG137" s="342"/>
      <c r="AH137" s="342"/>
      <c r="AI137" s="342"/>
      <c r="AJ137" s="342"/>
      <c r="AK137" s="342"/>
      <c r="AL137" s="342"/>
      <c r="AM137" s="342"/>
      <c r="AN137" s="342"/>
      <c r="AO137" s="342"/>
      <c r="AP137" s="342"/>
      <c r="AQ137" s="342"/>
      <c r="AR137" s="342"/>
      <c r="AS137" s="342"/>
      <c r="AT137" s="342"/>
      <c r="AU137" s="342"/>
      <c r="AV137" s="342"/>
      <c r="AW137" s="342"/>
      <c r="AX137" s="333"/>
    </row>
    <row r="138" spans="1:54" s="97" customFormat="1" ht="16.5" hidden="1" customHeight="1" x14ac:dyDescent="0.3">
      <c r="A138" s="696"/>
      <c r="B138" s="688"/>
      <c r="C138" s="691"/>
      <c r="D138" s="685"/>
      <c r="E138" s="691"/>
      <c r="F138" s="684"/>
      <c r="G138" s="691"/>
      <c r="H138" s="684"/>
      <c r="I138" s="110" t="s">
        <v>1237</v>
      </c>
      <c r="J138" s="108" t="s">
        <v>77</v>
      </c>
      <c r="K138" s="109"/>
      <c r="L138" s="109"/>
      <c r="M138" s="159">
        <v>131</v>
      </c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42"/>
      <c r="AB138" s="342"/>
      <c r="AC138" s="342"/>
      <c r="AD138" s="342"/>
      <c r="AE138" s="342"/>
      <c r="AF138" s="342"/>
      <c r="AG138" s="342"/>
      <c r="AH138" s="342"/>
      <c r="AI138" s="342"/>
      <c r="AJ138" s="342"/>
      <c r="AK138" s="342"/>
      <c r="AL138" s="342"/>
      <c r="AM138" s="342"/>
      <c r="AN138" s="342"/>
      <c r="AO138" s="342"/>
      <c r="AP138" s="342"/>
      <c r="AQ138" s="342"/>
      <c r="AR138" s="342"/>
      <c r="AS138" s="342"/>
      <c r="AT138" s="342"/>
      <c r="AU138" s="342"/>
      <c r="AV138" s="342"/>
      <c r="AW138" s="342"/>
      <c r="AX138" s="333"/>
    </row>
    <row r="139" spans="1:54" s="97" customFormat="1" ht="16.5" hidden="1" customHeight="1" x14ac:dyDescent="0.3">
      <c r="A139" s="696"/>
      <c r="B139" s="688"/>
      <c r="C139" s="691"/>
      <c r="D139" s="685"/>
      <c r="E139" s="691"/>
      <c r="F139" s="684"/>
      <c r="G139" s="691"/>
      <c r="H139" s="684"/>
      <c r="I139" s="110" t="s">
        <v>1237</v>
      </c>
      <c r="J139" s="108" t="s">
        <v>77</v>
      </c>
      <c r="K139" s="109"/>
      <c r="L139" s="109"/>
      <c r="M139" s="159">
        <v>132</v>
      </c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42"/>
      <c r="AB139" s="342"/>
      <c r="AC139" s="342"/>
      <c r="AD139" s="342"/>
      <c r="AE139" s="342"/>
      <c r="AF139" s="342"/>
      <c r="AG139" s="342"/>
      <c r="AH139" s="342"/>
      <c r="AI139" s="342"/>
      <c r="AJ139" s="342"/>
      <c r="AK139" s="342"/>
      <c r="AL139" s="342"/>
      <c r="AM139" s="342"/>
      <c r="AN139" s="342"/>
      <c r="AO139" s="342"/>
      <c r="AP139" s="342"/>
      <c r="AQ139" s="342"/>
      <c r="AR139" s="342"/>
      <c r="AS139" s="342"/>
      <c r="AT139" s="342"/>
      <c r="AU139" s="342"/>
      <c r="AV139" s="342"/>
      <c r="AW139" s="342"/>
      <c r="AX139" s="333"/>
    </row>
    <row r="140" spans="1:54" s="97" customFormat="1" ht="16.5" customHeight="1" x14ac:dyDescent="0.3">
      <c r="A140" s="696"/>
      <c r="B140" s="688"/>
      <c r="C140" s="691"/>
      <c r="D140" s="685"/>
      <c r="E140" s="691" t="s">
        <v>695</v>
      </c>
      <c r="F140" s="684" t="s">
        <v>696</v>
      </c>
      <c r="G140" s="691" t="s">
        <v>697</v>
      </c>
      <c r="H140" s="684" t="s">
        <v>698</v>
      </c>
      <c r="I140" s="110" t="s">
        <v>1243</v>
      </c>
      <c r="J140" s="108" t="s">
        <v>85</v>
      </c>
      <c r="K140" s="162" t="s">
        <v>1150</v>
      </c>
      <c r="L140" s="109"/>
      <c r="M140" s="159">
        <v>133</v>
      </c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42"/>
      <c r="Z140" s="342"/>
      <c r="AA140" s="342"/>
      <c r="AB140" s="342"/>
      <c r="AC140" s="342"/>
      <c r="AD140" s="342"/>
      <c r="AE140" s="342"/>
      <c r="AF140" s="342"/>
      <c r="AG140" s="342"/>
      <c r="AH140" s="342"/>
      <c r="AI140" s="342"/>
      <c r="AJ140" s="342"/>
      <c r="AK140" s="342"/>
      <c r="AL140" s="342"/>
      <c r="AM140" s="342"/>
      <c r="AN140" s="342"/>
      <c r="AO140" s="342"/>
      <c r="AP140" s="342"/>
      <c r="AQ140" s="342"/>
      <c r="AR140" s="342"/>
      <c r="AS140" s="342"/>
      <c r="AT140" s="342"/>
      <c r="AU140" s="342"/>
      <c r="AV140" s="342"/>
      <c r="AW140" s="342"/>
      <c r="AX140" s="333"/>
      <c r="AY140" s="97" t="s">
        <v>3163</v>
      </c>
      <c r="AZ140" s="97" t="s">
        <v>3205</v>
      </c>
      <c r="BA140" s="97" t="s">
        <v>3163</v>
      </c>
      <c r="BB140" s="97" t="s">
        <v>3243</v>
      </c>
    </row>
    <row r="141" spans="1:54" s="97" customFormat="1" ht="16.5" hidden="1" customHeight="1" x14ac:dyDescent="0.3">
      <c r="A141" s="696"/>
      <c r="B141" s="688"/>
      <c r="C141" s="691"/>
      <c r="D141" s="685"/>
      <c r="E141" s="691"/>
      <c r="F141" s="684"/>
      <c r="G141" s="691"/>
      <c r="H141" s="684"/>
      <c r="I141" s="110" t="s">
        <v>1244</v>
      </c>
      <c r="J141" s="108" t="s">
        <v>86</v>
      </c>
      <c r="K141" s="109"/>
      <c r="L141" s="109"/>
      <c r="M141" s="159">
        <v>134</v>
      </c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42"/>
      <c r="Z141" s="342"/>
      <c r="AA141" s="342"/>
      <c r="AB141" s="342"/>
      <c r="AC141" s="342"/>
      <c r="AD141" s="342"/>
      <c r="AE141" s="342"/>
      <c r="AF141" s="342"/>
      <c r="AG141" s="342"/>
      <c r="AH141" s="342"/>
      <c r="AI141" s="342"/>
      <c r="AJ141" s="342"/>
      <c r="AK141" s="342"/>
      <c r="AL141" s="342"/>
      <c r="AM141" s="342"/>
      <c r="AN141" s="342"/>
      <c r="AO141" s="342"/>
      <c r="AP141" s="342"/>
      <c r="AQ141" s="342"/>
      <c r="AR141" s="342"/>
      <c r="AS141" s="342"/>
      <c r="AT141" s="342"/>
      <c r="AU141" s="342"/>
      <c r="AV141" s="342"/>
      <c r="AW141" s="342"/>
      <c r="AX141" s="333"/>
    </row>
    <row r="142" spans="1:54" s="97" customFormat="1" ht="16.5" hidden="1" customHeight="1" x14ac:dyDescent="0.3">
      <c r="A142" s="696"/>
      <c r="B142" s="688"/>
      <c r="C142" s="691"/>
      <c r="D142" s="685"/>
      <c r="E142" s="691"/>
      <c r="F142" s="684"/>
      <c r="G142" s="691"/>
      <c r="H142" s="684"/>
      <c r="I142" s="110" t="s">
        <v>1242</v>
      </c>
      <c r="J142" s="108" t="s">
        <v>84</v>
      </c>
      <c r="K142" s="109"/>
      <c r="L142" s="109"/>
      <c r="M142" s="159">
        <v>135</v>
      </c>
      <c r="N142" s="342"/>
      <c r="O142" s="342"/>
      <c r="P142" s="342"/>
      <c r="Q142" s="342"/>
      <c r="R142" s="342"/>
      <c r="S142" s="342"/>
      <c r="T142" s="342"/>
      <c r="U142" s="342"/>
      <c r="V142" s="342"/>
      <c r="W142" s="342"/>
      <c r="X142" s="342"/>
      <c r="Y142" s="342"/>
      <c r="Z142" s="342"/>
      <c r="AA142" s="342"/>
      <c r="AB142" s="342"/>
      <c r="AC142" s="342"/>
      <c r="AD142" s="342"/>
      <c r="AE142" s="342"/>
      <c r="AF142" s="342"/>
      <c r="AG142" s="342"/>
      <c r="AH142" s="342"/>
      <c r="AI142" s="342"/>
      <c r="AJ142" s="342"/>
      <c r="AK142" s="342"/>
      <c r="AL142" s="342"/>
      <c r="AM142" s="342"/>
      <c r="AN142" s="342"/>
      <c r="AO142" s="342"/>
      <c r="AP142" s="342"/>
      <c r="AQ142" s="342"/>
      <c r="AR142" s="342"/>
      <c r="AS142" s="342"/>
      <c r="AT142" s="342"/>
      <c r="AU142" s="342"/>
      <c r="AV142" s="342"/>
      <c r="AW142" s="342"/>
      <c r="AX142" s="333"/>
    </row>
    <row r="143" spans="1:54" s="97" customFormat="1" ht="16.5" hidden="1" customHeight="1" x14ac:dyDescent="0.3">
      <c r="A143" s="696"/>
      <c r="B143" s="688"/>
      <c r="C143" s="691"/>
      <c r="D143" s="685"/>
      <c r="E143" s="691"/>
      <c r="F143" s="684"/>
      <c r="G143" s="691"/>
      <c r="H143" s="684"/>
      <c r="I143" s="110" t="s">
        <v>1245</v>
      </c>
      <c r="J143" s="108" t="s">
        <v>87</v>
      </c>
      <c r="K143" s="109"/>
      <c r="L143" s="109"/>
      <c r="M143" s="159">
        <v>136</v>
      </c>
      <c r="N143" s="342"/>
      <c r="O143" s="342"/>
      <c r="P143" s="342"/>
      <c r="Q143" s="342"/>
      <c r="R143" s="342"/>
      <c r="S143" s="342"/>
      <c r="T143" s="342"/>
      <c r="U143" s="342"/>
      <c r="V143" s="342"/>
      <c r="W143" s="342"/>
      <c r="X143" s="342"/>
      <c r="Y143" s="342"/>
      <c r="Z143" s="342"/>
      <c r="AA143" s="342"/>
      <c r="AB143" s="342"/>
      <c r="AC143" s="342"/>
      <c r="AD143" s="342"/>
      <c r="AE143" s="342"/>
      <c r="AF143" s="342"/>
      <c r="AG143" s="342"/>
      <c r="AH143" s="342"/>
      <c r="AI143" s="342"/>
      <c r="AJ143" s="342"/>
      <c r="AK143" s="342"/>
      <c r="AL143" s="342"/>
      <c r="AM143" s="342"/>
      <c r="AN143" s="342"/>
      <c r="AO143" s="342"/>
      <c r="AP143" s="342"/>
      <c r="AQ143" s="342"/>
      <c r="AR143" s="342"/>
      <c r="AS143" s="342"/>
      <c r="AT143" s="342"/>
      <c r="AU143" s="342"/>
      <c r="AV143" s="342"/>
      <c r="AW143" s="342"/>
      <c r="AX143" s="333"/>
    </row>
    <row r="144" spans="1:54" s="97" customFormat="1" ht="16.5" hidden="1" customHeight="1" x14ac:dyDescent="0.3">
      <c r="A144" s="696"/>
      <c r="B144" s="688"/>
      <c r="C144" s="691"/>
      <c r="D144" s="685"/>
      <c r="E144" s="691"/>
      <c r="F144" s="684"/>
      <c r="G144" s="691"/>
      <c r="H144" s="684"/>
      <c r="I144" s="110" t="s">
        <v>1246</v>
      </c>
      <c r="J144" s="108" t="s">
        <v>88</v>
      </c>
      <c r="K144" s="109"/>
      <c r="L144" s="109"/>
      <c r="M144" s="159">
        <v>137</v>
      </c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42"/>
      <c r="AB144" s="342"/>
      <c r="AC144" s="342"/>
      <c r="AD144" s="342"/>
      <c r="AE144" s="342"/>
      <c r="AF144" s="342"/>
      <c r="AG144" s="342"/>
      <c r="AH144" s="342"/>
      <c r="AI144" s="342"/>
      <c r="AJ144" s="342"/>
      <c r="AK144" s="342"/>
      <c r="AL144" s="342"/>
      <c r="AM144" s="342"/>
      <c r="AN144" s="342"/>
      <c r="AO144" s="342"/>
      <c r="AP144" s="342"/>
      <c r="AQ144" s="342"/>
      <c r="AR144" s="342"/>
      <c r="AS144" s="342"/>
      <c r="AT144" s="342"/>
      <c r="AU144" s="342"/>
      <c r="AV144" s="342"/>
      <c r="AW144" s="342"/>
      <c r="AX144" s="333"/>
    </row>
    <row r="145" spans="1:54" s="97" customFormat="1" ht="16.5" hidden="1" customHeight="1" x14ac:dyDescent="0.3">
      <c r="A145" s="696"/>
      <c r="B145" s="688"/>
      <c r="C145" s="691"/>
      <c r="D145" s="685"/>
      <c r="E145" s="691"/>
      <c r="F145" s="684"/>
      <c r="G145" s="691" t="s">
        <v>699</v>
      </c>
      <c r="H145" s="684" t="s">
        <v>700</v>
      </c>
      <c r="I145" s="110" t="s">
        <v>1257</v>
      </c>
      <c r="J145" s="108" t="s">
        <v>97</v>
      </c>
      <c r="K145" s="109"/>
      <c r="L145" s="109"/>
      <c r="M145" s="159">
        <v>138</v>
      </c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42"/>
      <c r="AB145" s="342"/>
      <c r="AC145" s="342"/>
      <c r="AD145" s="342"/>
      <c r="AE145" s="342"/>
      <c r="AF145" s="342"/>
      <c r="AG145" s="342"/>
      <c r="AH145" s="342"/>
      <c r="AI145" s="342"/>
      <c r="AJ145" s="342"/>
      <c r="AK145" s="342"/>
      <c r="AL145" s="342"/>
      <c r="AM145" s="342"/>
      <c r="AN145" s="342"/>
      <c r="AO145" s="342"/>
      <c r="AP145" s="342"/>
      <c r="AQ145" s="342"/>
      <c r="AR145" s="342"/>
      <c r="AS145" s="342"/>
      <c r="AT145" s="342"/>
      <c r="AU145" s="342"/>
      <c r="AV145" s="342"/>
      <c r="AW145" s="342"/>
      <c r="AX145" s="333"/>
    </row>
    <row r="146" spans="1:54" s="97" customFormat="1" ht="16.5" hidden="1" customHeight="1" x14ac:dyDescent="0.3">
      <c r="A146" s="696"/>
      <c r="B146" s="688"/>
      <c r="C146" s="691"/>
      <c r="D146" s="685"/>
      <c r="E146" s="691"/>
      <c r="F146" s="684"/>
      <c r="G146" s="691"/>
      <c r="H146" s="684"/>
      <c r="I146" s="110" t="s">
        <v>1258</v>
      </c>
      <c r="J146" s="108" t="s">
        <v>98</v>
      </c>
      <c r="K146" s="109"/>
      <c r="L146" s="109"/>
      <c r="M146" s="159">
        <v>139</v>
      </c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42"/>
      <c r="AB146" s="342"/>
      <c r="AC146" s="342"/>
      <c r="AD146" s="342"/>
      <c r="AE146" s="342"/>
      <c r="AF146" s="342"/>
      <c r="AG146" s="342"/>
      <c r="AH146" s="342"/>
      <c r="AI146" s="342"/>
      <c r="AJ146" s="342"/>
      <c r="AK146" s="342"/>
      <c r="AL146" s="342"/>
      <c r="AM146" s="342"/>
      <c r="AN146" s="342"/>
      <c r="AO146" s="342"/>
      <c r="AP146" s="342"/>
      <c r="AQ146" s="342"/>
      <c r="AR146" s="342"/>
      <c r="AS146" s="342"/>
      <c r="AT146" s="342"/>
      <c r="AU146" s="342"/>
      <c r="AV146" s="342"/>
      <c r="AW146" s="342"/>
      <c r="AX146" s="333"/>
    </row>
    <row r="147" spans="1:54" s="97" customFormat="1" ht="16.5" hidden="1" customHeight="1" x14ac:dyDescent="0.3">
      <c r="A147" s="696"/>
      <c r="B147" s="688"/>
      <c r="C147" s="691"/>
      <c r="D147" s="685"/>
      <c r="E147" s="691"/>
      <c r="F147" s="684"/>
      <c r="G147" s="691"/>
      <c r="H147" s="684"/>
      <c r="I147" s="110" t="s">
        <v>1259</v>
      </c>
      <c r="J147" s="108" t="s">
        <v>99</v>
      </c>
      <c r="K147" s="109"/>
      <c r="L147" s="109"/>
      <c r="M147" s="159">
        <v>140</v>
      </c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42"/>
      <c r="Z147" s="342"/>
      <c r="AA147" s="342"/>
      <c r="AB147" s="342"/>
      <c r="AC147" s="342"/>
      <c r="AD147" s="342"/>
      <c r="AE147" s="342"/>
      <c r="AF147" s="342"/>
      <c r="AG147" s="342"/>
      <c r="AH147" s="342"/>
      <c r="AI147" s="342"/>
      <c r="AJ147" s="342"/>
      <c r="AK147" s="342"/>
      <c r="AL147" s="342"/>
      <c r="AM147" s="342"/>
      <c r="AN147" s="342"/>
      <c r="AO147" s="342"/>
      <c r="AP147" s="342"/>
      <c r="AQ147" s="342"/>
      <c r="AR147" s="342"/>
      <c r="AS147" s="342"/>
      <c r="AT147" s="342"/>
      <c r="AU147" s="342"/>
      <c r="AV147" s="342"/>
      <c r="AW147" s="342"/>
      <c r="AX147" s="333"/>
    </row>
    <row r="148" spans="1:54" s="97" customFormat="1" ht="16.5" hidden="1" customHeight="1" x14ac:dyDescent="0.3">
      <c r="A148" s="696"/>
      <c r="B148" s="688"/>
      <c r="C148" s="691"/>
      <c r="D148" s="685"/>
      <c r="E148" s="691"/>
      <c r="F148" s="684"/>
      <c r="G148" s="691"/>
      <c r="H148" s="684"/>
      <c r="I148" s="110" t="s">
        <v>1260</v>
      </c>
      <c r="J148" s="108" t="s">
        <v>100</v>
      </c>
      <c r="K148" s="109"/>
      <c r="L148" s="109"/>
      <c r="M148" s="159">
        <v>141</v>
      </c>
      <c r="N148" s="342"/>
      <c r="O148" s="342"/>
      <c r="P148" s="342"/>
      <c r="Q148" s="342"/>
      <c r="R148" s="342"/>
      <c r="S148" s="342"/>
      <c r="T148" s="342"/>
      <c r="U148" s="342"/>
      <c r="V148" s="342"/>
      <c r="W148" s="342"/>
      <c r="X148" s="342"/>
      <c r="Y148" s="342"/>
      <c r="Z148" s="342"/>
      <c r="AA148" s="342"/>
      <c r="AB148" s="342"/>
      <c r="AC148" s="342"/>
      <c r="AD148" s="342"/>
      <c r="AE148" s="342"/>
      <c r="AF148" s="342"/>
      <c r="AG148" s="342"/>
      <c r="AH148" s="342"/>
      <c r="AI148" s="342"/>
      <c r="AJ148" s="342"/>
      <c r="AK148" s="342"/>
      <c r="AL148" s="342"/>
      <c r="AM148" s="342"/>
      <c r="AN148" s="342"/>
      <c r="AO148" s="342"/>
      <c r="AP148" s="342"/>
      <c r="AQ148" s="342"/>
      <c r="AR148" s="342"/>
      <c r="AS148" s="342"/>
      <c r="AT148" s="342"/>
      <c r="AU148" s="342"/>
      <c r="AV148" s="342"/>
      <c r="AW148" s="342"/>
      <c r="AX148" s="333"/>
    </row>
    <row r="149" spans="1:54" s="97" customFormat="1" ht="16.5" hidden="1" customHeight="1" x14ac:dyDescent="0.3">
      <c r="A149" s="696"/>
      <c r="B149" s="688"/>
      <c r="C149" s="691"/>
      <c r="D149" s="685"/>
      <c r="E149" s="691"/>
      <c r="F149" s="684"/>
      <c r="G149" s="691"/>
      <c r="H149" s="684"/>
      <c r="I149" s="110" t="s">
        <v>1261</v>
      </c>
      <c r="J149" s="108" t="s">
        <v>101</v>
      </c>
      <c r="K149" s="109"/>
      <c r="L149" s="109"/>
      <c r="M149" s="159">
        <v>142</v>
      </c>
      <c r="N149" s="342"/>
      <c r="O149" s="342"/>
      <c r="P149" s="342"/>
      <c r="Q149" s="342"/>
      <c r="R149" s="342"/>
      <c r="S149" s="342"/>
      <c r="T149" s="342"/>
      <c r="U149" s="342"/>
      <c r="V149" s="342"/>
      <c r="W149" s="342"/>
      <c r="X149" s="342"/>
      <c r="Y149" s="342"/>
      <c r="Z149" s="342"/>
      <c r="AA149" s="342"/>
      <c r="AB149" s="342"/>
      <c r="AC149" s="342"/>
      <c r="AD149" s="342"/>
      <c r="AE149" s="342"/>
      <c r="AF149" s="342"/>
      <c r="AG149" s="342"/>
      <c r="AH149" s="342"/>
      <c r="AI149" s="342"/>
      <c r="AJ149" s="342"/>
      <c r="AK149" s="342"/>
      <c r="AL149" s="342"/>
      <c r="AM149" s="342"/>
      <c r="AN149" s="342"/>
      <c r="AO149" s="342"/>
      <c r="AP149" s="342"/>
      <c r="AQ149" s="342"/>
      <c r="AR149" s="342"/>
      <c r="AS149" s="342"/>
      <c r="AT149" s="342"/>
      <c r="AU149" s="342"/>
      <c r="AV149" s="342"/>
      <c r="AW149" s="342"/>
      <c r="AX149" s="333"/>
    </row>
    <row r="150" spans="1:54" s="97" customFormat="1" ht="16.5" hidden="1" customHeight="1" x14ac:dyDescent="0.3">
      <c r="A150" s="696"/>
      <c r="B150" s="688"/>
      <c r="C150" s="691"/>
      <c r="D150" s="685"/>
      <c r="E150" s="691"/>
      <c r="F150" s="684"/>
      <c r="G150" s="691"/>
      <c r="H150" s="684"/>
      <c r="I150" s="110" t="s">
        <v>1262</v>
      </c>
      <c r="J150" s="108" t="s">
        <v>102</v>
      </c>
      <c r="K150" s="109"/>
      <c r="L150" s="109"/>
      <c r="M150" s="159">
        <v>143</v>
      </c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42"/>
      <c r="AB150" s="342"/>
      <c r="AC150" s="342"/>
      <c r="AD150" s="342"/>
      <c r="AE150" s="342"/>
      <c r="AF150" s="342"/>
      <c r="AG150" s="342"/>
      <c r="AH150" s="342"/>
      <c r="AI150" s="342"/>
      <c r="AJ150" s="342"/>
      <c r="AK150" s="342"/>
      <c r="AL150" s="342"/>
      <c r="AM150" s="342"/>
      <c r="AN150" s="342"/>
      <c r="AO150" s="342"/>
      <c r="AP150" s="342"/>
      <c r="AQ150" s="342"/>
      <c r="AR150" s="342"/>
      <c r="AS150" s="342"/>
      <c r="AT150" s="342"/>
      <c r="AU150" s="342"/>
      <c r="AV150" s="342"/>
      <c r="AW150" s="342"/>
      <c r="AX150" s="333"/>
    </row>
    <row r="151" spans="1:54" s="97" customFormat="1" ht="16.5" customHeight="1" x14ac:dyDescent="0.3">
      <c r="A151" s="696"/>
      <c r="B151" s="688"/>
      <c r="C151" s="691"/>
      <c r="D151" s="685"/>
      <c r="E151" s="691" t="s">
        <v>701</v>
      </c>
      <c r="F151" s="684" t="s">
        <v>702</v>
      </c>
      <c r="G151" s="204" t="s">
        <v>703</v>
      </c>
      <c r="H151" s="205" t="s">
        <v>89</v>
      </c>
      <c r="I151" s="110" t="s">
        <v>1247</v>
      </c>
      <c r="J151" s="108" t="s">
        <v>89</v>
      </c>
      <c r="K151" s="162" t="s">
        <v>1150</v>
      </c>
      <c r="L151" s="109"/>
      <c r="M151" s="159">
        <v>144</v>
      </c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42"/>
      <c r="AB151" s="342"/>
      <c r="AC151" s="342"/>
      <c r="AD151" s="342"/>
      <c r="AE151" s="342"/>
      <c r="AF151" s="342"/>
      <c r="AG151" s="342"/>
      <c r="AH151" s="342"/>
      <c r="AI151" s="342"/>
      <c r="AJ151" s="342"/>
      <c r="AK151" s="342"/>
      <c r="AL151" s="342"/>
      <c r="AM151" s="342"/>
      <c r="AN151" s="342"/>
      <c r="AO151" s="342"/>
      <c r="AP151" s="342"/>
      <c r="AQ151" s="342"/>
      <c r="AR151" s="342"/>
      <c r="AS151" s="342"/>
      <c r="AT151" s="342"/>
      <c r="AU151" s="342"/>
      <c r="AV151" s="342"/>
      <c r="AW151" s="342"/>
      <c r="AX151" s="333"/>
      <c r="AY151" s="97" t="s">
        <v>3163</v>
      </c>
      <c r="AZ151" s="97" t="s">
        <v>3205</v>
      </c>
      <c r="BA151" s="97" t="s">
        <v>3163</v>
      </c>
      <c r="BB151" s="97" t="s">
        <v>3243</v>
      </c>
    </row>
    <row r="152" spans="1:54" s="97" customFormat="1" ht="16.5" hidden="1" customHeight="1" x14ac:dyDescent="0.3">
      <c r="A152" s="696"/>
      <c r="B152" s="688"/>
      <c r="C152" s="691"/>
      <c r="D152" s="685"/>
      <c r="E152" s="691"/>
      <c r="F152" s="684"/>
      <c r="G152" s="204" t="s">
        <v>704</v>
      </c>
      <c r="H152" s="205" t="s">
        <v>91</v>
      </c>
      <c r="I152" s="110" t="s">
        <v>1250</v>
      </c>
      <c r="J152" s="108" t="s">
        <v>91</v>
      </c>
      <c r="K152" s="109"/>
      <c r="L152" s="109"/>
      <c r="M152" s="159">
        <v>145</v>
      </c>
      <c r="N152" s="342"/>
      <c r="O152" s="342"/>
      <c r="P152" s="342"/>
      <c r="Q152" s="342"/>
      <c r="R152" s="342"/>
      <c r="S152" s="342"/>
      <c r="T152" s="342"/>
      <c r="U152" s="342"/>
      <c r="V152" s="342"/>
      <c r="W152" s="342"/>
      <c r="X152" s="342"/>
      <c r="Y152" s="342"/>
      <c r="Z152" s="342"/>
      <c r="AA152" s="342"/>
      <c r="AB152" s="342"/>
      <c r="AC152" s="342"/>
      <c r="AD152" s="342"/>
      <c r="AE152" s="342"/>
      <c r="AF152" s="342"/>
      <c r="AG152" s="342"/>
      <c r="AH152" s="342"/>
      <c r="AI152" s="342"/>
      <c r="AJ152" s="342"/>
      <c r="AK152" s="342"/>
      <c r="AL152" s="342"/>
      <c r="AM152" s="342"/>
      <c r="AN152" s="342"/>
      <c r="AO152" s="342"/>
      <c r="AP152" s="342"/>
      <c r="AQ152" s="342"/>
      <c r="AR152" s="342"/>
      <c r="AS152" s="342"/>
      <c r="AT152" s="342"/>
      <c r="AU152" s="342"/>
      <c r="AV152" s="342"/>
      <c r="AW152" s="342"/>
      <c r="AX152" s="333"/>
    </row>
    <row r="153" spans="1:54" s="97" customFormat="1" ht="16.5" customHeight="1" x14ac:dyDescent="0.3">
      <c r="A153" s="696"/>
      <c r="B153" s="688"/>
      <c r="C153" s="691"/>
      <c r="D153" s="685"/>
      <c r="E153" s="691" t="s">
        <v>705</v>
      </c>
      <c r="F153" s="684" t="s">
        <v>706</v>
      </c>
      <c r="G153" s="691" t="s">
        <v>707</v>
      </c>
      <c r="H153" s="684" t="s">
        <v>706</v>
      </c>
      <c r="I153" s="110" t="s">
        <v>1252</v>
      </c>
      <c r="J153" s="108" t="s">
        <v>93</v>
      </c>
      <c r="K153" s="162" t="s">
        <v>1150</v>
      </c>
      <c r="L153" s="109"/>
      <c r="M153" s="159">
        <v>146</v>
      </c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42"/>
      <c r="Z153" s="342"/>
      <c r="AA153" s="342"/>
      <c r="AB153" s="342"/>
      <c r="AC153" s="342"/>
      <c r="AD153" s="342"/>
      <c r="AE153" s="342"/>
      <c r="AF153" s="342"/>
      <c r="AG153" s="342"/>
      <c r="AH153" s="342"/>
      <c r="AI153" s="342"/>
      <c r="AJ153" s="342"/>
      <c r="AK153" s="342"/>
      <c r="AL153" s="342"/>
      <c r="AM153" s="342"/>
      <c r="AN153" s="342"/>
      <c r="AO153" s="342"/>
      <c r="AP153" s="342"/>
      <c r="AQ153" s="342"/>
      <c r="AR153" s="342"/>
      <c r="AS153" s="342"/>
      <c r="AT153" s="342"/>
      <c r="AU153" s="342"/>
      <c r="AV153" s="342"/>
      <c r="AW153" s="342"/>
      <c r="AX153" s="333"/>
      <c r="AY153" s="97" t="s">
        <v>3163</v>
      </c>
      <c r="AZ153" s="97" t="s">
        <v>3205</v>
      </c>
      <c r="BA153" s="97" t="s">
        <v>3163</v>
      </c>
      <c r="BB153" s="97" t="s">
        <v>3243</v>
      </c>
    </row>
    <row r="154" spans="1:54" s="97" customFormat="1" ht="16.5" hidden="1" customHeight="1" x14ac:dyDescent="0.3">
      <c r="A154" s="696"/>
      <c r="B154" s="688"/>
      <c r="C154" s="691"/>
      <c r="D154" s="685"/>
      <c r="E154" s="691"/>
      <c r="F154" s="684"/>
      <c r="G154" s="691"/>
      <c r="H154" s="684"/>
      <c r="I154" s="110" t="s">
        <v>1253</v>
      </c>
      <c r="J154" s="108" t="s">
        <v>94</v>
      </c>
      <c r="K154" s="109"/>
      <c r="L154" s="109"/>
      <c r="M154" s="159">
        <v>147</v>
      </c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42"/>
      <c r="Z154" s="342"/>
      <c r="AA154" s="342"/>
      <c r="AB154" s="342"/>
      <c r="AC154" s="342"/>
      <c r="AD154" s="342"/>
      <c r="AE154" s="342"/>
      <c r="AF154" s="342"/>
      <c r="AG154" s="342"/>
      <c r="AH154" s="342"/>
      <c r="AI154" s="342"/>
      <c r="AJ154" s="342"/>
      <c r="AK154" s="342"/>
      <c r="AL154" s="342"/>
      <c r="AM154" s="342"/>
      <c r="AN154" s="342"/>
      <c r="AO154" s="342"/>
      <c r="AP154" s="342"/>
      <c r="AQ154" s="342"/>
      <c r="AR154" s="342"/>
      <c r="AS154" s="342"/>
      <c r="AT154" s="342"/>
      <c r="AU154" s="342"/>
      <c r="AV154" s="342"/>
      <c r="AW154" s="342"/>
      <c r="AX154" s="333"/>
    </row>
    <row r="155" spans="1:54" s="97" customFormat="1" ht="16.5" hidden="1" customHeight="1" x14ac:dyDescent="0.3">
      <c r="A155" s="696"/>
      <c r="B155" s="688"/>
      <c r="C155" s="691"/>
      <c r="D155" s="685"/>
      <c r="E155" s="691"/>
      <c r="F155" s="684"/>
      <c r="G155" s="691"/>
      <c r="H155" s="684"/>
      <c r="I155" s="110" t="s">
        <v>1254</v>
      </c>
      <c r="J155" s="108" t="s">
        <v>95</v>
      </c>
      <c r="K155" s="109"/>
      <c r="L155" s="109"/>
      <c r="M155" s="159">
        <v>148</v>
      </c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42"/>
      <c r="AB155" s="342"/>
      <c r="AC155" s="342"/>
      <c r="AD155" s="342"/>
      <c r="AE155" s="342"/>
      <c r="AF155" s="342"/>
      <c r="AG155" s="342"/>
      <c r="AH155" s="342"/>
      <c r="AI155" s="342"/>
      <c r="AJ155" s="342"/>
      <c r="AK155" s="342"/>
      <c r="AL155" s="342"/>
      <c r="AM155" s="342"/>
      <c r="AN155" s="342"/>
      <c r="AO155" s="342"/>
      <c r="AP155" s="342"/>
      <c r="AQ155" s="342"/>
      <c r="AR155" s="342"/>
      <c r="AS155" s="342"/>
      <c r="AT155" s="342"/>
      <c r="AU155" s="342"/>
      <c r="AV155" s="342"/>
      <c r="AW155" s="342"/>
      <c r="AX155" s="333"/>
    </row>
    <row r="156" spans="1:54" s="97" customFormat="1" ht="16.5" hidden="1" customHeight="1" x14ac:dyDescent="0.3">
      <c r="A156" s="696"/>
      <c r="B156" s="688"/>
      <c r="C156" s="691"/>
      <c r="D156" s="685"/>
      <c r="E156" s="691"/>
      <c r="F156" s="684"/>
      <c r="G156" s="691"/>
      <c r="H156" s="684"/>
      <c r="I156" s="110" t="s">
        <v>1255</v>
      </c>
      <c r="J156" s="108" t="s">
        <v>96</v>
      </c>
      <c r="K156" s="109"/>
      <c r="L156" s="109"/>
      <c r="M156" s="159">
        <v>149</v>
      </c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42"/>
      <c r="AB156" s="342"/>
      <c r="AC156" s="342"/>
      <c r="AD156" s="342"/>
      <c r="AE156" s="342"/>
      <c r="AF156" s="342"/>
      <c r="AG156" s="342"/>
      <c r="AH156" s="342"/>
      <c r="AI156" s="342"/>
      <c r="AJ156" s="342"/>
      <c r="AK156" s="342"/>
      <c r="AL156" s="342"/>
      <c r="AM156" s="342"/>
      <c r="AN156" s="342"/>
      <c r="AO156" s="342"/>
      <c r="AP156" s="342"/>
      <c r="AQ156" s="342"/>
      <c r="AR156" s="342"/>
      <c r="AS156" s="342"/>
      <c r="AT156" s="342"/>
      <c r="AU156" s="342"/>
      <c r="AV156" s="342"/>
      <c r="AW156" s="342"/>
      <c r="AX156" s="333"/>
    </row>
    <row r="157" spans="1:54" s="97" customFormat="1" ht="16.5" hidden="1" customHeight="1" x14ac:dyDescent="0.3">
      <c r="A157" s="696"/>
      <c r="B157" s="688"/>
      <c r="C157" s="691"/>
      <c r="D157" s="685"/>
      <c r="E157" s="691"/>
      <c r="F157" s="684"/>
      <c r="G157" s="691"/>
      <c r="H157" s="684"/>
      <c r="I157" s="110" t="s">
        <v>1256</v>
      </c>
      <c r="J157" s="108" t="s">
        <v>1812</v>
      </c>
      <c r="K157" s="109"/>
      <c r="L157" s="109"/>
      <c r="M157" s="159">
        <v>150</v>
      </c>
      <c r="N157" s="342"/>
      <c r="O157" s="342"/>
      <c r="P157" s="342"/>
      <c r="Q157" s="342"/>
      <c r="R157" s="342"/>
      <c r="S157" s="342"/>
      <c r="T157" s="342"/>
      <c r="U157" s="342"/>
      <c r="V157" s="342"/>
      <c r="W157" s="342"/>
      <c r="X157" s="342"/>
      <c r="Y157" s="342"/>
      <c r="Z157" s="342"/>
      <c r="AA157" s="342"/>
      <c r="AB157" s="342"/>
      <c r="AC157" s="342"/>
      <c r="AD157" s="342"/>
      <c r="AE157" s="342"/>
      <c r="AF157" s="342"/>
      <c r="AG157" s="342"/>
      <c r="AH157" s="342"/>
      <c r="AI157" s="342"/>
      <c r="AJ157" s="342"/>
      <c r="AK157" s="342"/>
      <c r="AL157" s="342"/>
      <c r="AM157" s="342"/>
      <c r="AN157" s="342"/>
      <c r="AO157" s="342"/>
      <c r="AP157" s="342"/>
      <c r="AQ157" s="342"/>
      <c r="AR157" s="342"/>
      <c r="AS157" s="342"/>
      <c r="AT157" s="342"/>
      <c r="AU157" s="342"/>
      <c r="AV157" s="342"/>
      <c r="AW157" s="342"/>
      <c r="AX157" s="333"/>
    </row>
    <row r="158" spans="1:54" s="97" customFormat="1" ht="16.5" customHeight="1" x14ac:dyDescent="0.3">
      <c r="A158" s="696"/>
      <c r="B158" s="688"/>
      <c r="C158" s="691"/>
      <c r="D158" s="685"/>
      <c r="E158" s="691" t="s">
        <v>708</v>
      </c>
      <c r="F158" s="684" t="s">
        <v>709</v>
      </c>
      <c r="G158" s="204" t="s">
        <v>710</v>
      </c>
      <c r="H158" s="205" t="s">
        <v>1814</v>
      </c>
      <c r="I158" s="110" t="s">
        <v>1263</v>
      </c>
      <c r="J158" s="108" t="s">
        <v>1813</v>
      </c>
      <c r="K158" s="162" t="s">
        <v>1150</v>
      </c>
      <c r="L158" s="109"/>
      <c r="M158" s="159">
        <v>151</v>
      </c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42"/>
      <c r="Z158" s="342"/>
      <c r="AA158" s="342"/>
      <c r="AB158" s="342"/>
      <c r="AC158" s="342"/>
      <c r="AD158" s="342"/>
      <c r="AE158" s="342"/>
      <c r="AF158" s="342"/>
      <c r="AG158" s="342"/>
      <c r="AH158" s="342"/>
      <c r="AI158" s="342"/>
      <c r="AJ158" s="342"/>
      <c r="AK158" s="342"/>
      <c r="AL158" s="342"/>
      <c r="AM158" s="342"/>
      <c r="AN158" s="342"/>
      <c r="AO158" s="342"/>
      <c r="AP158" s="342"/>
      <c r="AQ158" s="342"/>
      <c r="AR158" s="342"/>
      <c r="AS158" s="342"/>
      <c r="AT158" s="342"/>
      <c r="AU158" s="342"/>
      <c r="AV158" s="342"/>
      <c r="AW158" s="342"/>
      <c r="AX158" s="333"/>
      <c r="AY158" s="97" t="s">
        <v>3163</v>
      </c>
      <c r="AZ158" s="97" t="s">
        <v>3205</v>
      </c>
      <c r="BA158" s="97" t="s">
        <v>3163</v>
      </c>
      <c r="BB158" s="97" t="s">
        <v>3243</v>
      </c>
    </row>
    <row r="159" spans="1:54" s="97" customFormat="1" ht="16.5" hidden="1" customHeight="1" x14ac:dyDescent="0.3">
      <c r="A159" s="696"/>
      <c r="B159" s="688"/>
      <c r="C159" s="691"/>
      <c r="D159" s="685"/>
      <c r="E159" s="691"/>
      <c r="F159" s="684"/>
      <c r="G159" s="691" t="s">
        <v>555</v>
      </c>
      <c r="H159" s="684" t="s">
        <v>711</v>
      </c>
      <c r="I159" s="110" t="s">
        <v>1264</v>
      </c>
      <c r="J159" s="108" t="s">
        <v>103</v>
      </c>
      <c r="K159" s="109"/>
      <c r="L159" s="109"/>
      <c r="M159" s="159">
        <v>152</v>
      </c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342"/>
      <c r="AB159" s="342"/>
      <c r="AC159" s="342"/>
      <c r="AD159" s="342"/>
      <c r="AE159" s="342"/>
      <c r="AF159" s="342"/>
      <c r="AG159" s="342"/>
      <c r="AH159" s="342"/>
      <c r="AI159" s="342"/>
      <c r="AJ159" s="342"/>
      <c r="AK159" s="342"/>
      <c r="AL159" s="342"/>
      <c r="AM159" s="342"/>
      <c r="AN159" s="342"/>
      <c r="AO159" s="342"/>
      <c r="AP159" s="342"/>
      <c r="AQ159" s="342"/>
      <c r="AR159" s="342"/>
      <c r="AS159" s="342"/>
      <c r="AT159" s="342"/>
      <c r="AU159" s="342"/>
      <c r="AV159" s="342"/>
      <c r="AW159" s="342"/>
      <c r="AX159" s="333"/>
    </row>
    <row r="160" spans="1:54" s="97" customFormat="1" ht="16.5" hidden="1" customHeight="1" x14ac:dyDescent="0.3">
      <c r="A160" s="696"/>
      <c r="B160" s="688"/>
      <c r="C160" s="691"/>
      <c r="D160" s="685"/>
      <c r="E160" s="691"/>
      <c r="F160" s="684"/>
      <c r="G160" s="691"/>
      <c r="H160" s="684"/>
      <c r="I160" s="110" t="s">
        <v>1265</v>
      </c>
      <c r="J160" s="108" t="s">
        <v>104</v>
      </c>
      <c r="K160" s="109"/>
      <c r="L160" s="109"/>
      <c r="M160" s="159">
        <v>153</v>
      </c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42"/>
      <c r="AB160" s="342"/>
      <c r="AC160" s="342"/>
      <c r="AD160" s="342"/>
      <c r="AE160" s="342"/>
      <c r="AF160" s="342"/>
      <c r="AG160" s="342"/>
      <c r="AH160" s="342"/>
      <c r="AI160" s="342"/>
      <c r="AJ160" s="342"/>
      <c r="AK160" s="342"/>
      <c r="AL160" s="342"/>
      <c r="AM160" s="342"/>
      <c r="AN160" s="342"/>
      <c r="AO160" s="342"/>
      <c r="AP160" s="342"/>
      <c r="AQ160" s="342"/>
      <c r="AR160" s="342"/>
      <c r="AS160" s="342"/>
      <c r="AT160" s="342"/>
      <c r="AU160" s="342"/>
      <c r="AV160" s="342"/>
      <c r="AW160" s="342"/>
      <c r="AX160" s="333"/>
    </row>
    <row r="161" spans="1:54" s="97" customFormat="1" ht="16.5" hidden="1" customHeight="1" x14ac:dyDescent="0.3">
      <c r="A161" s="696"/>
      <c r="B161" s="688"/>
      <c r="C161" s="691"/>
      <c r="D161" s="685"/>
      <c r="E161" s="691"/>
      <c r="F161" s="684"/>
      <c r="G161" s="691" t="s">
        <v>556</v>
      </c>
      <c r="H161" s="684" t="s">
        <v>712</v>
      </c>
      <c r="I161" s="110" t="s">
        <v>1266</v>
      </c>
      <c r="J161" s="108" t="s">
        <v>105</v>
      </c>
      <c r="K161" s="109"/>
      <c r="L161" s="109"/>
      <c r="M161" s="159">
        <v>154</v>
      </c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42"/>
      <c r="AB161" s="342"/>
      <c r="AC161" s="342"/>
      <c r="AD161" s="342"/>
      <c r="AE161" s="342"/>
      <c r="AF161" s="342"/>
      <c r="AG161" s="342"/>
      <c r="AH161" s="342"/>
      <c r="AI161" s="342"/>
      <c r="AJ161" s="342"/>
      <c r="AK161" s="342"/>
      <c r="AL161" s="342"/>
      <c r="AM161" s="342"/>
      <c r="AN161" s="342"/>
      <c r="AO161" s="342"/>
      <c r="AP161" s="342"/>
      <c r="AQ161" s="342"/>
      <c r="AR161" s="342"/>
      <c r="AS161" s="342"/>
      <c r="AT161" s="342"/>
      <c r="AU161" s="342"/>
      <c r="AV161" s="342"/>
      <c r="AW161" s="342"/>
      <c r="AX161" s="333"/>
    </row>
    <row r="162" spans="1:54" s="97" customFormat="1" ht="16.5" hidden="1" customHeight="1" x14ac:dyDescent="0.3">
      <c r="A162" s="696"/>
      <c r="B162" s="688"/>
      <c r="C162" s="691"/>
      <c r="D162" s="685"/>
      <c r="E162" s="691"/>
      <c r="F162" s="684"/>
      <c r="G162" s="691"/>
      <c r="H162" s="684"/>
      <c r="I162" s="110" t="s">
        <v>1268</v>
      </c>
      <c r="J162" s="108" t="s">
        <v>107</v>
      </c>
      <c r="K162" s="109"/>
      <c r="L162" s="109"/>
      <c r="M162" s="159">
        <v>155</v>
      </c>
      <c r="N162" s="342"/>
      <c r="O162" s="342"/>
      <c r="P162" s="342"/>
      <c r="Q162" s="342"/>
      <c r="R162" s="342"/>
      <c r="S162" s="342"/>
      <c r="T162" s="342"/>
      <c r="U162" s="342"/>
      <c r="V162" s="342"/>
      <c r="W162" s="342"/>
      <c r="X162" s="342"/>
      <c r="Y162" s="342"/>
      <c r="Z162" s="342"/>
      <c r="AA162" s="342"/>
      <c r="AB162" s="342"/>
      <c r="AC162" s="342"/>
      <c r="AD162" s="342"/>
      <c r="AE162" s="342"/>
      <c r="AF162" s="342"/>
      <c r="AG162" s="342"/>
      <c r="AH162" s="342"/>
      <c r="AI162" s="342"/>
      <c r="AJ162" s="342"/>
      <c r="AK162" s="342"/>
      <c r="AL162" s="342"/>
      <c r="AM162" s="342"/>
      <c r="AN162" s="342"/>
      <c r="AO162" s="342"/>
      <c r="AP162" s="342"/>
      <c r="AQ162" s="342"/>
      <c r="AR162" s="342"/>
      <c r="AS162" s="342"/>
      <c r="AT162" s="342"/>
      <c r="AU162" s="342"/>
      <c r="AV162" s="342"/>
      <c r="AW162" s="342"/>
      <c r="AX162" s="333"/>
    </row>
    <row r="163" spans="1:54" s="97" customFormat="1" ht="16.5" hidden="1" customHeight="1" x14ac:dyDescent="0.3">
      <c r="A163" s="696"/>
      <c r="B163" s="688"/>
      <c r="C163" s="691"/>
      <c r="D163" s="685"/>
      <c r="E163" s="691"/>
      <c r="F163" s="684"/>
      <c r="G163" s="691"/>
      <c r="H163" s="684"/>
      <c r="I163" s="110" t="s">
        <v>1269</v>
      </c>
      <c r="J163" s="108" t="s">
        <v>108</v>
      </c>
      <c r="K163" s="109"/>
      <c r="L163" s="109"/>
      <c r="M163" s="159">
        <v>156</v>
      </c>
      <c r="N163" s="342"/>
      <c r="O163" s="342"/>
      <c r="P163" s="342"/>
      <c r="Q163" s="342"/>
      <c r="R163" s="342"/>
      <c r="S163" s="342"/>
      <c r="T163" s="342"/>
      <c r="U163" s="342"/>
      <c r="V163" s="342"/>
      <c r="W163" s="342"/>
      <c r="X163" s="342"/>
      <c r="Y163" s="342"/>
      <c r="Z163" s="342"/>
      <c r="AA163" s="342"/>
      <c r="AB163" s="342"/>
      <c r="AC163" s="342"/>
      <c r="AD163" s="342"/>
      <c r="AE163" s="342"/>
      <c r="AF163" s="342"/>
      <c r="AG163" s="342"/>
      <c r="AH163" s="342"/>
      <c r="AI163" s="342"/>
      <c r="AJ163" s="342"/>
      <c r="AK163" s="342"/>
      <c r="AL163" s="342"/>
      <c r="AM163" s="342"/>
      <c r="AN163" s="342"/>
      <c r="AO163" s="342"/>
      <c r="AP163" s="342"/>
      <c r="AQ163" s="342"/>
      <c r="AR163" s="342"/>
      <c r="AS163" s="342"/>
      <c r="AT163" s="342"/>
      <c r="AU163" s="342"/>
      <c r="AV163" s="342"/>
      <c r="AW163" s="342"/>
      <c r="AX163" s="333"/>
    </row>
    <row r="164" spans="1:54" s="97" customFormat="1" ht="16.5" hidden="1" customHeight="1" x14ac:dyDescent="0.3">
      <c r="A164" s="696"/>
      <c r="B164" s="688"/>
      <c r="C164" s="691"/>
      <c r="D164" s="685"/>
      <c r="E164" s="691"/>
      <c r="F164" s="684"/>
      <c r="G164" s="691"/>
      <c r="H164" s="684"/>
      <c r="I164" s="110" t="s">
        <v>1270</v>
      </c>
      <c r="J164" s="108" t="s">
        <v>109</v>
      </c>
      <c r="K164" s="109"/>
      <c r="L164" s="109"/>
      <c r="M164" s="159">
        <v>157</v>
      </c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42"/>
      <c r="Z164" s="342"/>
      <c r="AA164" s="342"/>
      <c r="AB164" s="342"/>
      <c r="AC164" s="342"/>
      <c r="AD164" s="342"/>
      <c r="AE164" s="342"/>
      <c r="AF164" s="342"/>
      <c r="AG164" s="342"/>
      <c r="AH164" s="342"/>
      <c r="AI164" s="342"/>
      <c r="AJ164" s="342"/>
      <c r="AK164" s="342"/>
      <c r="AL164" s="342"/>
      <c r="AM164" s="342"/>
      <c r="AN164" s="342"/>
      <c r="AO164" s="342"/>
      <c r="AP164" s="342"/>
      <c r="AQ164" s="342"/>
      <c r="AR164" s="342"/>
      <c r="AS164" s="342"/>
      <c r="AT164" s="342"/>
      <c r="AU164" s="342"/>
      <c r="AV164" s="342"/>
      <c r="AW164" s="342"/>
      <c r="AX164" s="333"/>
    </row>
    <row r="165" spans="1:54" s="97" customFormat="1" ht="16.5" hidden="1" customHeight="1" x14ac:dyDescent="0.3">
      <c r="A165" s="696"/>
      <c r="B165" s="688"/>
      <c r="C165" s="691"/>
      <c r="D165" s="685"/>
      <c r="E165" s="691"/>
      <c r="F165" s="684"/>
      <c r="G165" s="691"/>
      <c r="H165" s="684"/>
      <c r="I165" s="110" t="s">
        <v>1267</v>
      </c>
      <c r="J165" s="108" t="s">
        <v>1815</v>
      </c>
      <c r="K165" s="109"/>
      <c r="L165" s="109"/>
      <c r="M165" s="159">
        <v>158</v>
      </c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342"/>
      <c r="AB165" s="342"/>
      <c r="AC165" s="342"/>
      <c r="AD165" s="342"/>
      <c r="AE165" s="342"/>
      <c r="AF165" s="342"/>
      <c r="AG165" s="342"/>
      <c r="AH165" s="342"/>
      <c r="AI165" s="342"/>
      <c r="AJ165" s="342"/>
      <c r="AK165" s="342"/>
      <c r="AL165" s="342"/>
      <c r="AM165" s="342"/>
      <c r="AN165" s="342"/>
      <c r="AO165" s="342"/>
      <c r="AP165" s="342"/>
      <c r="AQ165" s="342"/>
      <c r="AR165" s="342"/>
      <c r="AS165" s="342"/>
      <c r="AT165" s="342"/>
      <c r="AU165" s="342"/>
      <c r="AV165" s="342"/>
      <c r="AW165" s="342"/>
      <c r="AX165" s="333"/>
    </row>
    <row r="166" spans="1:54" s="97" customFormat="1" ht="16.5" hidden="1" customHeight="1" x14ac:dyDescent="0.3">
      <c r="A166" s="696"/>
      <c r="B166" s="688"/>
      <c r="C166" s="691"/>
      <c r="D166" s="685"/>
      <c r="E166" s="691"/>
      <c r="F166" s="684"/>
      <c r="G166" s="691"/>
      <c r="H166" s="684"/>
      <c r="I166" s="110" t="s">
        <v>1267</v>
      </c>
      <c r="J166" s="108" t="s">
        <v>1815</v>
      </c>
      <c r="K166" s="109"/>
      <c r="L166" s="109"/>
      <c r="M166" s="159">
        <v>159</v>
      </c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42"/>
      <c r="AB166" s="342"/>
      <c r="AC166" s="342"/>
      <c r="AD166" s="342"/>
      <c r="AE166" s="342"/>
      <c r="AF166" s="342"/>
      <c r="AG166" s="342"/>
      <c r="AH166" s="342"/>
      <c r="AI166" s="342"/>
      <c r="AJ166" s="342"/>
      <c r="AK166" s="342"/>
      <c r="AL166" s="342"/>
      <c r="AM166" s="342"/>
      <c r="AN166" s="342"/>
      <c r="AO166" s="342"/>
      <c r="AP166" s="342"/>
      <c r="AQ166" s="342"/>
      <c r="AR166" s="342"/>
      <c r="AS166" s="342"/>
      <c r="AT166" s="342"/>
      <c r="AU166" s="342"/>
      <c r="AV166" s="342"/>
      <c r="AW166" s="342"/>
      <c r="AX166" s="333"/>
    </row>
    <row r="167" spans="1:54" s="97" customFormat="1" ht="13.5" customHeight="1" x14ac:dyDescent="0.3">
      <c r="A167" s="696"/>
      <c r="B167" s="688"/>
      <c r="C167" s="691" t="s">
        <v>713</v>
      </c>
      <c r="D167" s="685" t="s">
        <v>714</v>
      </c>
      <c r="E167" s="691" t="s">
        <v>715</v>
      </c>
      <c r="F167" s="684" t="s">
        <v>716</v>
      </c>
      <c r="G167" s="691" t="s">
        <v>717</v>
      </c>
      <c r="H167" s="684" t="s">
        <v>718</v>
      </c>
      <c r="I167" s="110" t="s">
        <v>1272</v>
      </c>
      <c r="J167" s="108" t="s">
        <v>111</v>
      </c>
      <c r="K167" s="162" t="s">
        <v>1150</v>
      </c>
      <c r="L167" s="109"/>
      <c r="M167" s="159">
        <v>160</v>
      </c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42"/>
      <c r="AB167" s="342"/>
      <c r="AC167" s="342"/>
      <c r="AD167" s="342"/>
      <c r="AE167" s="342"/>
      <c r="AF167" s="342"/>
      <c r="AG167" s="342"/>
      <c r="AH167" s="342"/>
      <c r="AI167" s="342"/>
      <c r="AJ167" s="342"/>
      <c r="AK167" s="342"/>
      <c r="AL167" s="342"/>
      <c r="AM167" s="342"/>
      <c r="AN167" s="342"/>
      <c r="AO167" s="342"/>
      <c r="AP167" s="342"/>
      <c r="AQ167" s="342"/>
      <c r="AR167" s="342"/>
      <c r="AS167" s="342"/>
      <c r="AT167" s="342"/>
      <c r="AU167" s="342"/>
      <c r="AV167" s="342"/>
      <c r="AW167" s="342"/>
      <c r="AX167" s="333"/>
      <c r="AY167" s="97" t="s">
        <v>3163</v>
      </c>
      <c r="AZ167" s="97" t="s">
        <v>3205</v>
      </c>
      <c r="BA167" s="97" t="s">
        <v>3163</v>
      </c>
      <c r="BB167" s="97" t="s">
        <v>3243</v>
      </c>
    </row>
    <row r="168" spans="1:54" s="97" customFormat="1" ht="16.5" hidden="1" customHeight="1" x14ac:dyDescent="0.3">
      <c r="A168" s="696"/>
      <c r="B168" s="688"/>
      <c r="C168" s="691"/>
      <c r="D168" s="685"/>
      <c r="E168" s="691"/>
      <c r="F168" s="684"/>
      <c r="G168" s="691"/>
      <c r="H168" s="684"/>
      <c r="I168" s="110" t="s">
        <v>1274</v>
      </c>
      <c r="J168" s="108" t="s">
        <v>112</v>
      </c>
      <c r="K168" s="109"/>
      <c r="L168" s="109"/>
      <c r="M168" s="159">
        <v>161</v>
      </c>
      <c r="N168" s="342"/>
      <c r="O168" s="342"/>
      <c r="P168" s="342"/>
      <c r="Q168" s="342"/>
      <c r="R168" s="342"/>
      <c r="S168" s="342"/>
      <c r="T168" s="342"/>
      <c r="U168" s="342"/>
      <c r="V168" s="342"/>
      <c r="W168" s="342"/>
      <c r="X168" s="342"/>
      <c r="Y168" s="342"/>
      <c r="Z168" s="342"/>
      <c r="AA168" s="342"/>
      <c r="AB168" s="342"/>
      <c r="AC168" s="342"/>
      <c r="AD168" s="342"/>
      <c r="AE168" s="342"/>
      <c r="AF168" s="342"/>
      <c r="AG168" s="342"/>
      <c r="AH168" s="342"/>
      <c r="AI168" s="342"/>
      <c r="AJ168" s="342"/>
      <c r="AK168" s="342"/>
      <c r="AL168" s="342"/>
      <c r="AM168" s="342"/>
      <c r="AN168" s="342"/>
      <c r="AO168" s="342"/>
      <c r="AP168" s="342"/>
      <c r="AQ168" s="342"/>
      <c r="AR168" s="342"/>
      <c r="AS168" s="342"/>
      <c r="AT168" s="342"/>
      <c r="AU168" s="342"/>
      <c r="AV168" s="342"/>
      <c r="AW168" s="342"/>
      <c r="AX168" s="333"/>
    </row>
    <row r="169" spans="1:54" s="97" customFormat="1" ht="16.5" hidden="1" customHeight="1" x14ac:dyDescent="0.3">
      <c r="A169" s="696"/>
      <c r="B169" s="688"/>
      <c r="C169" s="691"/>
      <c r="D169" s="685"/>
      <c r="E169" s="691"/>
      <c r="F169" s="684"/>
      <c r="G169" s="204" t="s">
        <v>719</v>
      </c>
      <c r="H169" s="205" t="s">
        <v>113</v>
      </c>
      <c r="I169" s="110" t="s">
        <v>1275</v>
      </c>
      <c r="J169" s="108" t="s">
        <v>113</v>
      </c>
      <c r="K169" s="109"/>
      <c r="L169" s="109"/>
      <c r="M169" s="159">
        <v>162</v>
      </c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42"/>
      <c r="Z169" s="342"/>
      <c r="AA169" s="342"/>
      <c r="AB169" s="342"/>
      <c r="AC169" s="342"/>
      <c r="AD169" s="342"/>
      <c r="AE169" s="342"/>
      <c r="AF169" s="342"/>
      <c r="AG169" s="342"/>
      <c r="AH169" s="342"/>
      <c r="AI169" s="342"/>
      <c r="AJ169" s="342"/>
      <c r="AK169" s="342"/>
      <c r="AL169" s="342"/>
      <c r="AM169" s="342"/>
      <c r="AN169" s="342"/>
      <c r="AO169" s="342"/>
      <c r="AP169" s="342"/>
      <c r="AQ169" s="342"/>
      <c r="AR169" s="342"/>
      <c r="AS169" s="342"/>
      <c r="AT169" s="342"/>
      <c r="AU169" s="342"/>
      <c r="AV169" s="342"/>
      <c r="AW169" s="342"/>
      <c r="AX169" s="333"/>
    </row>
    <row r="170" spans="1:54" s="97" customFormat="1" ht="16.5" hidden="1" customHeight="1" x14ac:dyDescent="0.3">
      <c r="A170" s="696"/>
      <c r="B170" s="688"/>
      <c r="C170" s="691"/>
      <c r="D170" s="685"/>
      <c r="E170" s="691"/>
      <c r="F170" s="684"/>
      <c r="G170" s="204" t="s">
        <v>720</v>
      </c>
      <c r="H170" s="205" t="s">
        <v>114</v>
      </c>
      <c r="I170" s="110" t="s">
        <v>1276</v>
      </c>
      <c r="J170" s="108" t="s">
        <v>114</v>
      </c>
      <c r="K170" s="109"/>
      <c r="L170" s="109"/>
      <c r="M170" s="159">
        <v>163</v>
      </c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42"/>
      <c r="AB170" s="342"/>
      <c r="AC170" s="342"/>
      <c r="AD170" s="342"/>
      <c r="AE170" s="342"/>
      <c r="AF170" s="342"/>
      <c r="AG170" s="342"/>
      <c r="AH170" s="342"/>
      <c r="AI170" s="342"/>
      <c r="AJ170" s="342"/>
      <c r="AK170" s="342"/>
      <c r="AL170" s="342"/>
      <c r="AM170" s="342"/>
      <c r="AN170" s="342"/>
      <c r="AO170" s="342"/>
      <c r="AP170" s="342"/>
      <c r="AQ170" s="342"/>
      <c r="AR170" s="342"/>
      <c r="AS170" s="342"/>
      <c r="AT170" s="342"/>
      <c r="AU170" s="342"/>
      <c r="AV170" s="342"/>
      <c r="AW170" s="342"/>
      <c r="AX170" s="333"/>
    </row>
    <row r="171" spans="1:54" s="97" customFormat="1" ht="16.5" hidden="1" customHeight="1" x14ac:dyDescent="0.3">
      <c r="A171" s="696"/>
      <c r="B171" s="688"/>
      <c r="C171" s="691"/>
      <c r="D171" s="685"/>
      <c r="E171" s="691"/>
      <c r="F171" s="684"/>
      <c r="G171" s="691" t="s">
        <v>721</v>
      </c>
      <c r="H171" s="684" t="s">
        <v>722</v>
      </c>
      <c r="I171" s="110" t="s">
        <v>1277</v>
      </c>
      <c r="J171" s="108" t="s">
        <v>115</v>
      </c>
      <c r="K171" s="109"/>
      <c r="L171" s="109"/>
      <c r="M171" s="159">
        <v>164</v>
      </c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42"/>
      <c r="AB171" s="342"/>
      <c r="AC171" s="342"/>
      <c r="AD171" s="342"/>
      <c r="AE171" s="342"/>
      <c r="AF171" s="342"/>
      <c r="AG171" s="342"/>
      <c r="AH171" s="342"/>
      <c r="AI171" s="342"/>
      <c r="AJ171" s="342"/>
      <c r="AK171" s="342"/>
      <c r="AL171" s="342"/>
      <c r="AM171" s="342"/>
      <c r="AN171" s="342"/>
      <c r="AO171" s="342"/>
      <c r="AP171" s="342"/>
      <c r="AQ171" s="342"/>
      <c r="AR171" s="342"/>
      <c r="AS171" s="342"/>
      <c r="AT171" s="342"/>
      <c r="AU171" s="342"/>
      <c r="AV171" s="342"/>
      <c r="AW171" s="342"/>
      <c r="AX171" s="333"/>
    </row>
    <row r="172" spans="1:54" s="97" customFormat="1" ht="16.5" hidden="1" customHeight="1" x14ac:dyDescent="0.3">
      <c r="A172" s="696"/>
      <c r="B172" s="688"/>
      <c r="C172" s="691"/>
      <c r="D172" s="685"/>
      <c r="E172" s="691"/>
      <c r="F172" s="684"/>
      <c r="G172" s="691"/>
      <c r="H172" s="684"/>
      <c r="I172" s="110" t="s">
        <v>1278</v>
      </c>
      <c r="J172" s="108" t="s">
        <v>1858</v>
      </c>
      <c r="K172" s="109"/>
      <c r="L172" s="109"/>
      <c r="M172" s="159">
        <v>165</v>
      </c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42"/>
      <c r="AB172" s="342"/>
      <c r="AC172" s="342"/>
      <c r="AD172" s="342"/>
      <c r="AE172" s="342"/>
      <c r="AF172" s="342"/>
      <c r="AG172" s="342"/>
      <c r="AH172" s="342"/>
      <c r="AI172" s="342"/>
      <c r="AJ172" s="342"/>
      <c r="AK172" s="342"/>
      <c r="AL172" s="342"/>
      <c r="AM172" s="342"/>
      <c r="AN172" s="342"/>
      <c r="AO172" s="342"/>
      <c r="AP172" s="342"/>
      <c r="AQ172" s="342"/>
      <c r="AR172" s="342"/>
      <c r="AS172" s="342"/>
      <c r="AT172" s="342"/>
      <c r="AU172" s="342"/>
      <c r="AV172" s="342"/>
      <c r="AW172" s="342"/>
      <c r="AX172" s="333"/>
    </row>
    <row r="173" spans="1:54" s="97" customFormat="1" ht="16.5" hidden="1" customHeight="1" x14ac:dyDescent="0.3">
      <c r="A173" s="696"/>
      <c r="B173" s="688"/>
      <c r="C173" s="691"/>
      <c r="D173" s="685"/>
      <c r="E173" s="691"/>
      <c r="F173" s="684"/>
      <c r="G173" s="691"/>
      <c r="H173" s="684"/>
      <c r="I173" s="110" t="s">
        <v>1279</v>
      </c>
      <c r="J173" s="108" t="s">
        <v>116</v>
      </c>
      <c r="K173" s="109"/>
      <c r="L173" s="109"/>
      <c r="M173" s="159">
        <v>166</v>
      </c>
      <c r="N173" s="342"/>
      <c r="O173" s="342"/>
      <c r="P173" s="342"/>
      <c r="Q173" s="342"/>
      <c r="R173" s="342"/>
      <c r="S173" s="342"/>
      <c r="T173" s="342"/>
      <c r="U173" s="342"/>
      <c r="V173" s="342"/>
      <c r="W173" s="342"/>
      <c r="X173" s="342"/>
      <c r="Y173" s="342"/>
      <c r="Z173" s="342"/>
      <c r="AA173" s="342"/>
      <c r="AB173" s="342"/>
      <c r="AC173" s="342"/>
      <c r="AD173" s="342"/>
      <c r="AE173" s="342"/>
      <c r="AF173" s="342"/>
      <c r="AG173" s="342"/>
      <c r="AH173" s="342"/>
      <c r="AI173" s="342"/>
      <c r="AJ173" s="342"/>
      <c r="AK173" s="342"/>
      <c r="AL173" s="342"/>
      <c r="AM173" s="342"/>
      <c r="AN173" s="342"/>
      <c r="AO173" s="342"/>
      <c r="AP173" s="342"/>
      <c r="AQ173" s="342"/>
      <c r="AR173" s="342"/>
      <c r="AS173" s="342"/>
      <c r="AT173" s="342"/>
      <c r="AU173" s="342"/>
      <c r="AV173" s="342"/>
      <c r="AW173" s="342"/>
      <c r="AX173" s="333"/>
    </row>
    <row r="174" spans="1:54" s="97" customFormat="1" ht="16.5" hidden="1" customHeight="1" x14ac:dyDescent="0.3">
      <c r="A174" s="696"/>
      <c r="B174" s="688"/>
      <c r="C174" s="691"/>
      <c r="D174" s="685"/>
      <c r="E174" s="691"/>
      <c r="F174" s="684"/>
      <c r="G174" s="691"/>
      <c r="H174" s="684"/>
      <c r="I174" s="110" t="s">
        <v>1280</v>
      </c>
      <c r="J174" s="108" t="s">
        <v>117</v>
      </c>
      <c r="K174" s="109"/>
      <c r="L174" s="109"/>
      <c r="M174" s="159">
        <v>167</v>
      </c>
      <c r="N174" s="342"/>
      <c r="O174" s="342"/>
      <c r="P174" s="342"/>
      <c r="Q174" s="342"/>
      <c r="R174" s="342"/>
      <c r="S174" s="342"/>
      <c r="T174" s="342"/>
      <c r="U174" s="342"/>
      <c r="V174" s="342"/>
      <c r="W174" s="342"/>
      <c r="X174" s="342"/>
      <c r="Y174" s="342"/>
      <c r="Z174" s="342"/>
      <c r="AA174" s="342"/>
      <c r="AB174" s="342"/>
      <c r="AC174" s="342"/>
      <c r="AD174" s="342"/>
      <c r="AE174" s="342"/>
      <c r="AF174" s="342"/>
      <c r="AG174" s="342"/>
      <c r="AH174" s="342"/>
      <c r="AI174" s="342"/>
      <c r="AJ174" s="342"/>
      <c r="AK174" s="342"/>
      <c r="AL174" s="342"/>
      <c r="AM174" s="342"/>
      <c r="AN174" s="342"/>
      <c r="AO174" s="342"/>
      <c r="AP174" s="342"/>
      <c r="AQ174" s="342"/>
      <c r="AR174" s="342"/>
      <c r="AS174" s="342"/>
      <c r="AT174" s="342"/>
      <c r="AU174" s="342"/>
      <c r="AV174" s="342"/>
      <c r="AW174" s="342"/>
      <c r="AX174" s="333"/>
    </row>
    <row r="175" spans="1:54" s="97" customFormat="1" ht="16.5" hidden="1" customHeight="1" x14ac:dyDescent="0.3">
      <c r="A175" s="696"/>
      <c r="B175" s="688"/>
      <c r="C175" s="691"/>
      <c r="D175" s="685"/>
      <c r="E175" s="691"/>
      <c r="F175" s="684"/>
      <c r="G175" s="691"/>
      <c r="H175" s="684"/>
      <c r="I175" s="110" t="s">
        <v>1281</v>
      </c>
      <c r="J175" s="108" t="s">
        <v>118</v>
      </c>
      <c r="K175" s="109"/>
      <c r="L175" s="109"/>
      <c r="M175" s="159">
        <v>168</v>
      </c>
      <c r="N175" s="342"/>
      <c r="O175" s="342"/>
      <c r="P175" s="342"/>
      <c r="Q175" s="342"/>
      <c r="R175" s="342"/>
      <c r="S175" s="342"/>
      <c r="T175" s="342"/>
      <c r="U175" s="342"/>
      <c r="V175" s="342"/>
      <c r="W175" s="342"/>
      <c r="X175" s="342"/>
      <c r="Y175" s="342"/>
      <c r="Z175" s="342"/>
      <c r="AA175" s="342"/>
      <c r="AB175" s="342"/>
      <c r="AC175" s="342"/>
      <c r="AD175" s="342"/>
      <c r="AE175" s="342"/>
      <c r="AF175" s="342"/>
      <c r="AG175" s="342"/>
      <c r="AH175" s="342"/>
      <c r="AI175" s="342"/>
      <c r="AJ175" s="342"/>
      <c r="AK175" s="342"/>
      <c r="AL175" s="342"/>
      <c r="AM175" s="342"/>
      <c r="AN175" s="342"/>
      <c r="AO175" s="342"/>
      <c r="AP175" s="342"/>
      <c r="AQ175" s="342"/>
      <c r="AR175" s="342"/>
      <c r="AS175" s="342"/>
      <c r="AT175" s="342"/>
      <c r="AU175" s="342"/>
      <c r="AV175" s="342"/>
      <c r="AW175" s="342"/>
      <c r="AX175" s="333"/>
    </row>
    <row r="176" spans="1:54" s="97" customFormat="1" ht="16.5" customHeight="1" x14ac:dyDescent="0.3">
      <c r="A176" s="696"/>
      <c r="B176" s="688"/>
      <c r="C176" s="691"/>
      <c r="D176" s="685"/>
      <c r="E176" s="691" t="s">
        <v>723</v>
      </c>
      <c r="F176" s="684" t="s">
        <v>724</v>
      </c>
      <c r="G176" s="691" t="s">
        <v>725</v>
      </c>
      <c r="H176" s="684" t="s">
        <v>724</v>
      </c>
      <c r="I176" s="110" t="s">
        <v>1284</v>
      </c>
      <c r="J176" s="108" t="s">
        <v>119</v>
      </c>
      <c r="K176" s="162" t="s">
        <v>1150</v>
      </c>
      <c r="L176" s="109"/>
      <c r="M176" s="159">
        <v>169</v>
      </c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42"/>
      <c r="Z176" s="342"/>
      <c r="AA176" s="342"/>
      <c r="AB176" s="342"/>
      <c r="AC176" s="342"/>
      <c r="AD176" s="342"/>
      <c r="AE176" s="342"/>
      <c r="AF176" s="342"/>
      <c r="AG176" s="342"/>
      <c r="AH176" s="342"/>
      <c r="AI176" s="342"/>
      <c r="AJ176" s="342"/>
      <c r="AK176" s="342"/>
      <c r="AL176" s="342"/>
      <c r="AM176" s="342"/>
      <c r="AN176" s="342"/>
      <c r="AO176" s="342"/>
      <c r="AP176" s="342"/>
      <c r="AQ176" s="342"/>
      <c r="AR176" s="342"/>
      <c r="AS176" s="342"/>
      <c r="AT176" s="342"/>
      <c r="AU176" s="342"/>
      <c r="AV176" s="342"/>
      <c r="AW176" s="342"/>
      <c r="AX176" s="333"/>
      <c r="AY176" s="97" t="s">
        <v>3163</v>
      </c>
      <c r="AZ176" s="97" t="s">
        <v>3205</v>
      </c>
      <c r="BA176" s="97" t="s">
        <v>3163</v>
      </c>
      <c r="BB176" s="97" t="s">
        <v>3243</v>
      </c>
    </row>
    <row r="177" spans="1:54" s="97" customFormat="1" ht="16.5" hidden="1" customHeight="1" x14ac:dyDescent="0.3">
      <c r="A177" s="696"/>
      <c r="B177" s="688"/>
      <c r="C177" s="691"/>
      <c r="D177" s="685"/>
      <c r="E177" s="691"/>
      <c r="F177" s="684"/>
      <c r="G177" s="691"/>
      <c r="H177" s="684"/>
      <c r="I177" s="110" t="s">
        <v>1285</v>
      </c>
      <c r="J177" s="108" t="s">
        <v>120</v>
      </c>
      <c r="K177" s="109"/>
      <c r="L177" s="109"/>
      <c r="M177" s="159">
        <v>170</v>
      </c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42"/>
      <c r="Z177" s="342"/>
      <c r="AA177" s="342"/>
      <c r="AB177" s="342"/>
      <c r="AC177" s="342"/>
      <c r="AD177" s="342"/>
      <c r="AE177" s="342"/>
      <c r="AF177" s="342"/>
      <c r="AG177" s="342"/>
      <c r="AH177" s="342"/>
      <c r="AI177" s="342"/>
      <c r="AJ177" s="342"/>
      <c r="AK177" s="342"/>
      <c r="AL177" s="342"/>
      <c r="AM177" s="342"/>
      <c r="AN177" s="342"/>
      <c r="AO177" s="342"/>
      <c r="AP177" s="342"/>
      <c r="AQ177" s="342"/>
      <c r="AR177" s="342"/>
      <c r="AS177" s="342"/>
      <c r="AT177" s="342"/>
      <c r="AU177" s="342"/>
      <c r="AV177" s="342"/>
      <c r="AW177" s="342"/>
      <c r="AX177" s="333"/>
    </row>
    <row r="178" spans="1:54" s="97" customFormat="1" ht="16.5" hidden="1" customHeight="1" x14ac:dyDescent="0.3">
      <c r="A178" s="696"/>
      <c r="B178" s="688"/>
      <c r="C178" s="691"/>
      <c r="D178" s="685"/>
      <c r="E178" s="691"/>
      <c r="F178" s="684"/>
      <c r="G178" s="691"/>
      <c r="H178" s="684"/>
      <c r="I178" s="110" t="s">
        <v>1286</v>
      </c>
      <c r="J178" s="108" t="s">
        <v>1816</v>
      </c>
      <c r="K178" s="109"/>
      <c r="L178" s="109"/>
      <c r="M178" s="159">
        <v>171</v>
      </c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342"/>
      <c r="AB178" s="342"/>
      <c r="AC178" s="342"/>
      <c r="AD178" s="342"/>
      <c r="AE178" s="342"/>
      <c r="AF178" s="342"/>
      <c r="AG178" s="342"/>
      <c r="AH178" s="342"/>
      <c r="AI178" s="342"/>
      <c r="AJ178" s="342"/>
      <c r="AK178" s="342"/>
      <c r="AL178" s="342"/>
      <c r="AM178" s="342"/>
      <c r="AN178" s="342"/>
      <c r="AO178" s="342"/>
      <c r="AP178" s="342"/>
      <c r="AQ178" s="342"/>
      <c r="AR178" s="342"/>
      <c r="AS178" s="342"/>
      <c r="AT178" s="342"/>
      <c r="AU178" s="342"/>
      <c r="AV178" s="342"/>
      <c r="AW178" s="342"/>
      <c r="AX178" s="333"/>
    </row>
    <row r="179" spans="1:54" s="97" customFormat="1" ht="16.5" customHeight="1" x14ac:dyDescent="0.3">
      <c r="A179" s="696"/>
      <c r="B179" s="688"/>
      <c r="C179" s="691"/>
      <c r="D179" s="685"/>
      <c r="E179" s="204" t="s">
        <v>726</v>
      </c>
      <c r="F179" s="205" t="s">
        <v>90</v>
      </c>
      <c r="G179" s="204" t="s">
        <v>727</v>
      </c>
      <c r="H179" s="205" t="s">
        <v>90</v>
      </c>
      <c r="I179" s="110" t="s">
        <v>1248</v>
      </c>
      <c r="J179" s="108" t="s">
        <v>90</v>
      </c>
      <c r="K179" s="162" t="s">
        <v>1150</v>
      </c>
      <c r="L179" s="109"/>
      <c r="M179" s="159">
        <v>172</v>
      </c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42"/>
      <c r="AB179" s="342"/>
      <c r="AC179" s="342"/>
      <c r="AD179" s="342"/>
      <c r="AE179" s="342"/>
      <c r="AF179" s="342"/>
      <c r="AG179" s="342"/>
      <c r="AH179" s="342"/>
      <c r="AI179" s="342"/>
      <c r="AJ179" s="342"/>
      <c r="AK179" s="342"/>
      <c r="AL179" s="342"/>
      <c r="AM179" s="342"/>
      <c r="AN179" s="342"/>
      <c r="AO179" s="342"/>
      <c r="AP179" s="342"/>
      <c r="AQ179" s="342"/>
      <c r="AR179" s="342"/>
      <c r="AS179" s="342"/>
      <c r="AT179" s="342"/>
      <c r="AU179" s="342"/>
      <c r="AV179" s="342"/>
      <c r="AW179" s="342"/>
      <c r="AX179" s="333"/>
      <c r="AY179" s="97" t="s">
        <v>3163</v>
      </c>
      <c r="AZ179" s="97" t="s">
        <v>3205</v>
      </c>
      <c r="BA179" s="97" t="s">
        <v>3163</v>
      </c>
      <c r="BB179" s="97" t="s">
        <v>3243</v>
      </c>
    </row>
    <row r="180" spans="1:54" s="97" customFormat="1" ht="16.5" customHeight="1" x14ac:dyDescent="0.3">
      <c r="A180" s="696"/>
      <c r="B180" s="688"/>
      <c r="C180" s="691"/>
      <c r="D180" s="685"/>
      <c r="E180" s="691" t="s">
        <v>557</v>
      </c>
      <c r="F180" s="684" t="s">
        <v>728</v>
      </c>
      <c r="G180" s="691" t="s">
        <v>558</v>
      </c>
      <c r="H180" s="684" t="s">
        <v>729</v>
      </c>
      <c r="I180" s="110" t="s">
        <v>1249</v>
      </c>
      <c r="J180" s="108" t="s">
        <v>730</v>
      </c>
      <c r="K180" s="162" t="s">
        <v>1150</v>
      </c>
      <c r="L180" s="109"/>
      <c r="M180" s="159">
        <v>173</v>
      </c>
      <c r="N180" s="342"/>
      <c r="O180" s="342"/>
      <c r="P180" s="342"/>
      <c r="Q180" s="342"/>
      <c r="R180" s="342"/>
      <c r="S180" s="342"/>
      <c r="T180" s="342"/>
      <c r="U180" s="342"/>
      <c r="V180" s="342"/>
      <c r="W180" s="342"/>
      <c r="X180" s="342"/>
      <c r="Y180" s="342"/>
      <c r="Z180" s="342"/>
      <c r="AA180" s="342"/>
      <c r="AB180" s="342"/>
      <c r="AC180" s="342"/>
      <c r="AD180" s="342"/>
      <c r="AE180" s="342"/>
      <c r="AF180" s="342"/>
      <c r="AG180" s="342"/>
      <c r="AH180" s="342"/>
      <c r="AI180" s="342"/>
      <c r="AJ180" s="342"/>
      <c r="AK180" s="342"/>
      <c r="AL180" s="342"/>
      <c r="AM180" s="342"/>
      <c r="AN180" s="342"/>
      <c r="AO180" s="342"/>
      <c r="AP180" s="342"/>
      <c r="AQ180" s="342"/>
      <c r="AR180" s="342"/>
      <c r="AS180" s="342"/>
      <c r="AT180" s="342"/>
      <c r="AU180" s="342"/>
      <c r="AV180" s="342"/>
      <c r="AW180" s="342"/>
      <c r="AX180" s="333"/>
      <c r="AY180" s="97" t="s">
        <v>3163</v>
      </c>
      <c r="AZ180" s="97" t="s">
        <v>3205</v>
      </c>
      <c r="BA180" s="97" t="s">
        <v>3163</v>
      </c>
      <c r="BB180" s="97" t="s">
        <v>3243</v>
      </c>
    </row>
    <row r="181" spans="1:54" s="97" customFormat="1" ht="16.5" hidden="1" customHeight="1" x14ac:dyDescent="0.3">
      <c r="A181" s="696"/>
      <c r="B181" s="688"/>
      <c r="C181" s="691"/>
      <c r="D181" s="685"/>
      <c r="E181" s="691"/>
      <c r="F181" s="684"/>
      <c r="G181" s="691"/>
      <c r="H181" s="684"/>
      <c r="I181" s="110" t="s">
        <v>1251</v>
      </c>
      <c r="J181" s="108" t="s">
        <v>732</v>
      </c>
      <c r="K181" s="109"/>
      <c r="L181" s="109"/>
      <c r="M181" s="159">
        <v>174</v>
      </c>
      <c r="N181" s="342"/>
      <c r="O181" s="342"/>
      <c r="P181" s="342"/>
      <c r="Q181" s="342"/>
      <c r="R181" s="342"/>
      <c r="S181" s="342"/>
      <c r="T181" s="342"/>
      <c r="U181" s="342"/>
      <c r="V181" s="342"/>
      <c r="W181" s="342"/>
      <c r="X181" s="342"/>
      <c r="Y181" s="342"/>
      <c r="Z181" s="342"/>
      <c r="AA181" s="342"/>
      <c r="AB181" s="342"/>
      <c r="AC181" s="342"/>
      <c r="AD181" s="342"/>
      <c r="AE181" s="342"/>
      <c r="AF181" s="342"/>
      <c r="AG181" s="342"/>
      <c r="AH181" s="342"/>
      <c r="AI181" s="342"/>
      <c r="AJ181" s="342"/>
      <c r="AK181" s="342"/>
      <c r="AL181" s="342"/>
      <c r="AM181" s="342"/>
      <c r="AN181" s="342"/>
      <c r="AO181" s="342"/>
      <c r="AP181" s="342"/>
      <c r="AQ181" s="342"/>
      <c r="AR181" s="342"/>
      <c r="AS181" s="342"/>
      <c r="AT181" s="342"/>
      <c r="AU181" s="342"/>
      <c r="AV181" s="342"/>
      <c r="AW181" s="342"/>
      <c r="AX181" s="333"/>
    </row>
    <row r="182" spans="1:54" s="97" customFormat="1" ht="16.5" hidden="1" customHeight="1" x14ac:dyDescent="0.3">
      <c r="A182" s="696"/>
      <c r="B182" s="688"/>
      <c r="C182" s="691"/>
      <c r="D182" s="685"/>
      <c r="E182" s="691"/>
      <c r="F182" s="684"/>
      <c r="G182" s="691" t="s">
        <v>559</v>
      </c>
      <c r="H182" s="684" t="s">
        <v>733</v>
      </c>
      <c r="I182" s="110" t="s">
        <v>1282</v>
      </c>
      <c r="J182" s="108" t="s">
        <v>734</v>
      </c>
      <c r="K182" s="109"/>
      <c r="L182" s="109"/>
      <c r="M182" s="159">
        <v>175</v>
      </c>
      <c r="N182" s="342"/>
      <c r="O182" s="342"/>
      <c r="P182" s="342"/>
      <c r="Q182" s="342"/>
      <c r="R182" s="342"/>
      <c r="S182" s="342"/>
      <c r="T182" s="342"/>
      <c r="U182" s="342"/>
      <c r="V182" s="342"/>
      <c r="W182" s="342"/>
      <c r="X182" s="342"/>
      <c r="Y182" s="342"/>
      <c r="Z182" s="342"/>
      <c r="AA182" s="342"/>
      <c r="AB182" s="342"/>
      <c r="AC182" s="342"/>
      <c r="AD182" s="342"/>
      <c r="AE182" s="342"/>
      <c r="AF182" s="342"/>
      <c r="AG182" s="342"/>
      <c r="AH182" s="342"/>
      <c r="AI182" s="342"/>
      <c r="AJ182" s="342"/>
      <c r="AK182" s="342"/>
      <c r="AL182" s="342"/>
      <c r="AM182" s="342"/>
      <c r="AN182" s="342"/>
      <c r="AO182" s="342"/>
      <c r="AP182" s="342"/>
      <c r="AQ182" s="342"/>
      <c r="AR182" s="342"/>
      <c r="AS182" s="342"/>
      <c r="AT182" s="342"/>
      <c r="AU182" s="342"/>
      <c r="AV182" s="342"/>
      <c r="AW182" s="342"/>
      <c r="AX182" s="333"/>
    </row>
    <row r="183" spans="1:54" s="97" customFormat="1" ht="16.5" hidden="1" customHeight="1" x14ac:dyDescent="0.3">
      <c r="A183" s="696"/>
      <c r="B183" s="688"/>
      <c r="C183" s="691"/>
      <c r="D183" s="685"/>
      <c r="E183" s="691"/>
      <c r="F183" s="684"/>
      <c r="G183" s="691"/>
      <c r="H183" s="684"/>
      <c r="I183" s="110" t="s">
        <v>1283</v>
      </c>
      <c r="J183" s="108" t="s">
        <v>735</v>
      </c>
      <c r="K183" s="109"/>
      <c r="L183" s="109"/>
      <c r="M183" s="159">
        <v>176</v>
      </c>
      <c r="N183" s="342"/>
      <c r="O183" s="342"/>
      <c r="P183" s="342"/>
      <c r="Q183" s="342"/>
      <c r="R183" s="342"/>
      <c r="S183" s="342"/>
      <c r="T183" s="342"/>
      <c r="U183" s="342"/>
      <c r="V183" s="342"/>
      <c r="W183" s="342"/>
      <c r="X183" s="342"/>
      <c r="Y183" s="342"/>
      <c r="Z183" s="342"/>
      <c r="AA183" s="342"/>
      <c r="AB183" s="342"/>
      <c r="AC183" s="342"/>
      <c r="AD183" s="342"/>
      <c r="AE183" s="342"/>
      <c r="AF183" s="342"/>
      <c r="AG183" s="342"/>
      <c r="AH183" s="342"/>
      <c r="AI183" s="342"/>
      <c r="AJ183" s="342"/>
      <c r="AK183" s="342"/>
      <c r="AL183" s="342"/>
      <c r="AM183" s="342"/>
      <c r="AN183" s="342"/>
      <c r="AO183" s="342"/>
      <c r="AP183" s="342"/>
      <c r="AQ183" s="342"/>
      <c r="AR183" s="342"/>
      <c r="AS183" s="342"/>
      <c r="AT183" s="342"/>
      <c r="AU183" s="342"/>
      <c r="AV183" s="342"/>
      <c r="AW183" s="342"/>
      <c r="AX183" s="333"/>
    </row>
    <row r="184" spans="1:54" s="97" customFormat="1" ht="16.5" hidden="1" customHeight="1" x14ac:dyDescent="0.3">
      <c r="A184" s="696"/>
      <c r="B184" s="688"/>
      <c r="C184" s="691"/>
      <c r="D184" s="685"/>
      <c r="E184" s="691"/>
      <c r="F184" s="684"/>
      <c r="G184" s="691"/>
      <c r="H184" s="684"/>
      <c r="I184" s="110" t="s">
        <v>1283</v>
      </c>
      <c r="J184" s="108" t="s">
        <v>735</v>
      </c>
      <c r="K184" s="109"/>
      <c r="L184" s="109"/>
      <c r="M184" s="159">
        <v>177</v>
      </c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42"/>
      <c r="AB184" s="342"/>
      <c r="AC184" s="342"/>
      <c r="AD184" s="342"/>
      <c r="AE184" s="342"/>
      <c r="AF184" s="342"/>
      <c r="AG184" s="342"/>
      <c r="AH184" s="342"/>
      <c r="AI184" s="342"/>
      <c r="AJ184" s="342"/>
      <c r="AK184" s="342"/>
      <c r="AL184" s="342"/>
      <c r="AM184" s="342"/>
      <c r="AN184" s="342"/>
      <c r="AO184" s="342"/>
      <c r="AP184" s="342"/>
      <c r="AQ184" s="342"/>
      <c r="AR184" s="342"/>
      <c r="AS184" s="342"/>
      <c r="AT184" s="342"/>
      <c r="AU184" s="342"/>
      <c r="AV184" s="342"/>
      <c r="AW184" s="342"/>
      <c r="AX184" s="333"/>
    </row>
    <row r="185" spans="1:54" s="97" customFormat="1" ht="13.5" customHeight="1" x14ac:dyDescent="0.3">
      <c r="A185" s="696"/>
      <c r="B185" s="688"/>
      <c r="C185" s="691" t="s">
        <v>738</v>
      </c>
      <c r="D185" s="685" t="s">
        <v>739</v>
      </c>
      <c r="E185" s="691" t="s">
        <v>740</v>
      </c>
      <c r="F185" s="684" t="s">
        <v>741</v>
      </c>
      <c r="G185" s="691" t="s">
        <v>742</v>
      </c>
      <c r="H185" s="684" t="s">
        <v>743</v>
      </c>
      <c r="I185" s="110" t="s">
        <v>1288</v>
      </c>
      <c r="J185" s="108" t="s">
        <v>743</v>
      </c>
      <c r="K185" s="162" t="s">
        <v>1150</v>
      </c>
      <c r="L185" s="109"/>
      <c r="M185" s="159">
        <v>178</v>
      </c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42"/>
      <c r="AB185" s="342"/>
      <c r="AC185" s="342"/>
      <c r="AD185" s="342"/>
      <c r="AE185" s="342"/>
      <c r="AF185" s="342"/>
      <c r="AG185" s="342"/>
      <c r="AH185" s="342"/>
      <c r="AI185" s="342"/>
      <c r="AJ185" s="342"/>
      <c r="AK185" s="342"/>
      <c r="AL185" s="342"/>
      <c r="AM185" s="342"/>
      <c r="AN185" s="342"/>
      <c r="AO185" s="342"/>
      <c r="AP185" s="342"/>
      <c r="AQ185" s="342"/>
      <c r="AR185" s="342"/>
      <c r="AS185" s="342"/>
      <c r="AT185" s="342"/>
      <c r="AU185" s="342"/>
      <c r="AV185" s="342"/>
      <c r="AW185" s="342"/>
      <c r="AX185" s="333"/>
      <c r="AY185" s="97" t="s">
        <v>3163</v>
      </c>
      <c r="AZ185" s="97" t="s">
        <v>3205</v>
      </c>
      <c r="BA185" s="97" t="s">
        <v>3163</v>
      </c>
      <c r="BB185" s="97" t="s">
        <v>3243</v>
      </c>
    </row>
    <row r="186" spans="1:54" s="97" customFormat="1" ht="16.5" hidden="1" customHeight="1" x14ac:dyDescent="0.3">
      <c r="A186" s="696"/>
      <c r="B186" s="688"/>
      <c r="C186" s="691"/>
      <c r="D186" s="685"/>
      <c r="E186" s="691"/>
      <c r="F186" s="684"/>
      <c r="G186" s="691"/>
      <c r="H186" s="684"/>
      <c r="I186" s="110" t="s">
        <v>1288</v>
      </c>
      <c r="J186" s="108" t="s">
        <v>743</v>
      </c>
      <c r="K186" s="109"/>
      <c r="L186" s="109"/>
      <c r="M186" s="159">
        <v>179</v>
      </c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42"/>
      <c r="AB186" s="342"/>
      <c r="AC186" s="342"/>
      <c r="AD186" s="342"/>
      <c r="AE186" s="342"/>
      <c r="AF186" s="342"/>
      <c r="AG186" s="342"/>
      <c r="AH186" s="342"/>
      <c r="AI186" s="342"/>
      <c r="AJ186" s="342"/>
      <c r="AK186" s="342"/>
      <c r="AL186" s="342"/>
      <c r="AM186" s="342"/>
      <c r="AN186" s="342"/>
      <c r="AO186" s="342"/>
      <c r="AP186" s="342"/>
      <c r="AQ186" s="342"/>
      <c r="AR186" s="342"/>
      <c r="AS186" s="342"/>
      <c r="AT186" s="342"/>
      <c r="AU186" s="342"/>
      <c r="AV186" s="342"/>
      <c r="AW186" s="342"/>
      <c r="AX186" s="333"/>
    </row>
    <row r="187" spans="1:54" s="97" customFormat="1" ht="16.5" hidden="1" customHeight="1" x14ac:dyDescent="0.3">
      <c r="A187" s="696"/>
      <c r="B187" s="688"/>
      <c r="C187" s="691"/>
      <c r="D187" s="685"/>
      <c r="E187" s="691"/>
      <c r="F187" s="684"/>
      <c r="G187" s="691" t="s">
        <v>746</v>
      </c>
      <c r="H187" s="684" t="s">
        <v>747</v>
      </c>
      <c r="I187" s="110" t="s">
        <v>1183</v>
      </c>
      <c r="J187" s="108" t="s">
        <v>748</v>
      </c>
      <c r="K187" s="109"/>
      <c r="L187" s="109"/>
      <c r="M187" s="159">
        <v>180</v>
      </c>
      <c r="N187" s="342"/>
      <c r="O187" s="342"/>
      <c r="P187" s="342"/>
      <c r="Q187" s="342"/>
      <c r="R187" s="342"/>
      <c r="S187" s="342"/>
      <c r="T187" s="342"/>
      <c r="U187" s="342"/>
      <c r="V187" s="342"/>
      <c r="W187" s="342"/>
      <c r="X187" s="342"/>
      <c r="Y187" s="342"/>
      <c r="Z187" s="342"/>
      <c r="AA187" s="342"/>
      <c r="AB187" s="342"/>
      <c r="AC187" s="342"/>
      <c r="AD187" s="342"/>
      <c r="AE187" s="342"/>
      <c r="AF187" s="342"/>
      <c r="AG187" s="342"/>
      <c r="AH187" s="342"/>
      <c r="AI187" s="342"/>
      <c r="AJ187" s="342"/>
      <c r="AK187" s="342"/>
      <c r="AL187" s="342"/>
      <c r="AM187" s="342"/>
      <c r="AN187" s="342"/>
      <c r="AO187" s="342"/>
      <c r="AP187" s="342"/>
      <c r="AQ187" s="342"/>
      <c r="AR187" s="342"/>
      <c r="AS187" s="342"/>
      <c r="AT187" s="342"/>
      <c r="AU187" s="342"/>
      <c r="AV187" s="342"/>
      <c r="AW187" s="342"/>
      <c r="AX187" s="333"/>
    </row>
    <row r="188" spans="1:54" s="97" customFormat="1" ht="16.5" hidden="1" customHeight="1" x14ac:dyDescent="0.3">
      <c r="A188" s="696"/>
      <c r="B188" s="688"/>
      <c r="C188" s="691"/>
      <c r="D188" s="685"/>
      <c r="E188" s="691"/>
      <c r="F188" s="684"/>
      <c r="G188" s="691"/>
      <c r="H188" s="684"/>
      <c r="I188" s="110" t="s">
        <v>1188</v>
      </c>
      <c r="J188" s="108" t="s">
        <v>1817</v>
      </c>
      <c r="K188" s="109"/>
      <c r="L188" s="109"/>
      <c r="M188" s="159">
        <v>181</v>
      </c>
      <c r="N188" s="342"/>
      <c r="O188" s="342"/>
      <c r="P188" s="342"/>
      <c r="Q188" s="342"/>
      <c r="R188" s="342"/>
      <c r="S188" s="342"/>
      <c r="T188" s="342"/>
      <c r="U188" s="342"/>
      <c r="V188" s="342"/>
      <c r="W188" s="342"/>
      <c r="X188" s="342"/>
      <c r="Y188" s="342"/>
      <c r="Z188" s="342"/>
      <c r="AA188" s="342"/>
      <c r="AB188" s="342"/>
      <c r="AC188" s="342"/>
      <c r="AD188" s="342"/>
      <c r="AE188" s="342"/>
      <c r="AF188" s="342"/>
      <c r="AG188" s="342"/>
      <c r="AH188" s="342"/>
      <c r="AI188" s="342"/>
      <c r="AJ188" s="342"/>
      <c r="AK188" s="342"/>
      <c r="AL188" s="342"/>
      <c r="AM188" s="342"/>
      <c r="AN188" s="342"/>
      <c r="AO188" s="342"/>
      <c r="AP188" s="342"/>
      <c r="AQ188" s="342"/>
      <c r="AR188" s="342"/>
      <c r="AS188" s="342"/>
      <c r="AT188" s="342"/>
      <c r="AU188" s="342"/>
      <c r="AV188" s="342"/>
      <c r="AW188" s="342"/>
      <c r="AX188" s="333"/>
    </row>
    <row r="189" spans="1:54" s="97" customFormat="1" ht="16.5" hidden="1" customHeight="1" x14ac:dyDescent="0.3">
      <c r="A189" s="696"/>
      <c r="B189" s="688"/>
      <c r="C189" s="691"/>
      <c r="D189" s="685"/>
      <c r="E189" s="691"/>
      <c r="F189" s="684"/>
      <c r="G189" s="204" t="s">
        <v>749</v>
      </c>
      <c r="H189" s="205" t="s">
        <v>750</v>
      </c>
      <c r="I189" s="110" t="s">
        <v>1289</v>
      </c>
      <c r="J189" s="108" t="s">
        <v>750</v>
      </c>
      <c r="K189" s="109"/>
      <c r="L189" s="109"/>
      <c r="M189" s="159">
        <v>182</v>
      </c>
      <c r="N189" s="342"/>
      <c r="O189" s="342"/>
      <c r="P189" s="342"/>
      <c r="Q189" s="342"/>
      <c r="R189" s="342"/>
      <c r="S189" s="342"/>
      <c r="T189" s="342"/>
      <c r="U189" s="342"/>
      <c r="V189" s="342"/>
      <c r="W189" s="342"/>
      <c r="X189" s="342"/>
      <c r="Y189" s="342"/>
      <c r="Z189" s="342"/>
      <c r="AA189" s="342"/>
      <c r="AB189" s="342"/>
      <c r="AC189" s="342"/>
      <c r="AD189" s="342"/>
      <c r="AE189" s="342"/>
      <c r="AF189" s="342"/>
      <c r="AG189" s="342"/>
      <c r="AH189" s="342"/>
      <c r="AI189" s="342"/>
      <c r="AJ189" s="342"/>
      <c r="AK189" s="342"/>
      <c r="AL189" s="342"/>
      <c r="AM189" s="342"/>
      <c r="AN189" s="342"/>
      <c r="AO189" s="342"/>
      <c r="AP189" s="342"/>
      <c r="AQ189" s="342"/>
      <c r="AR189" s="342"/>
      <c r="AS189" s="342"/>
      <c r="AT189" s="342"/>
      <c r="AU189" s="342"/>
      <c r="AV189" s="342"/>
      <c r="AW189" s="342"/>
      <c r="AX189" s="333"/>
    </row>
    <row r="190" spans="1:54" s="97" customFormat="1" ht="16.5" customHeight="1" x14ac:dyDescent="0.3">
      <c r="A190" s="696"/>
      <c r="B190" s="688"/>
      <c r="C190" s="691"/>
      <c r="D190" s="685"/>
      <c r="E190" s="691" t="s">
        <v>751</v>
      </c>
      <c r="F190" s="684" t="s">
        <v>752</v>
      </c>
      <c r="G190" s="691" t="s">
        <v>753</v>
      </c>
      <c r="H190" s="684" t="s">
        <v>560</v>
      </c>
      <c r="I190" s="110" t="s">
        <v>1290</v>
      </c>
      <c r="J190" s="108" t="s">
        <v>754</v>
      </c>
      <c r="K190" s="162" t="s">
        <v>1150</v>
      </c>
      <c r="L190" s="109"/>
      <c r="M190" s="159">
        <v>183</v>
      </c>
      <c r="N190" s="342"/>
      <c r="O190" s="342"/>
      <c r="P190" s="342"/>
      <c r="Q190" s="342"/>
      <c r="R190" s="342"/>
      <c r="S190" s="342"/>
      <c r="T190" s="342"/>
      <c r="U190" s="342"/>
      <c r="V190" s="342"/>
      <c r="W190" s="342"/>
      <c r="X190" s="342"/>
      <c r="Y190" s="342"/>
      <c r="Z190" s="342"/>
      <c r="AA190" s="342"/>
      <c r="AB190" s="342"/>
      <c r="AC190" s="342"/>
      <c r="AD190" s="342"/>
      <c r="AE190" s="342"/>
      <c r="AF190" s="342"/>
      <c r="AG190" s="342"/>
      <c r="AH190" s="342"/>
      <c r="AI190" s="342"/>
      <c r="AJ190" s="342"/>
      <c r="AK190" s="342"/>
      <c r="AL190" s="342"/>
      <c r="AM190" s="342"/>
      <c r="AN190" s="342"/>
      <c r="AO190" s="342"/>
      <c r="AP190" s="342"/>
      <c r="AQ190" s="342"/>
      <c r="AR190" s="342"/>
      <c r="AS190" s="342"/>
      <c r="AT190" s="342"/>
      <c r="AU190" s="342"/>
      <c r="AV190" s="342"/>
      <c r="AW190" s="342"/>
      <c r="AX190" s="333"/>
      <c r="AY190" s="97" t="s">
        <v>3163</v>
      </c>
      <c r="AZ190" s="97" t="s">
        <v>3205</v>
      </c>
      <c r="BA190" s="97" t="s">
        <v>3163</v>
      </c>
      <c r="BB190" s="97" t="s">
        <v>3243</v>
      </c>
    </row>
    <row r="191" spans="1:54" s="97" customFormat="1" ht="16.5" hidden="1" customHeight="1" x14ac:dyDescent="0.3">
      <c r="A191" s="696"/>
      <c r="B191" s="688"/>
      <c r="C191" s="691"/>
      <c r="D191" s="685"/>
      <c r="E191" s="691"/>
      <c r="F191" s="684"/>
      <c r="G191" s="691"/>
      <c r="H191" s="684"/>
      <c r="I191" s="110" t="s">
        <v>1291</v>
      </c>
      <c r="J191" s="108" t="s">
        <v>755</v>
      </c>
      <c r="K191" s="109"/>
      <c r="L191" s="109"/>
      <c r="M191" s="159">
        <v>184</v>
      </c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42"/>
      <c r="AB191" s="342"/>
      <c r="AC191" s="342"/>
      <c r="AD191" s="342"/>
      <c r="AE191" s="342"/>
      <c r="AF191" s="342"/>
      <c r="AG191" s="342"/>
      <c r="AH191" s="342"/>
      <c r="AI191" s="342"/>
      <c r="AJ191" s="342"/>
      <c r="AK191" s="342"/>
      <c r="AL191" s="342"/>
      <c r="AM191" s="342"/>
      <c r="AN191" s="342"/>
      <c r="AO191" s="342"/>
      <c r="AP191" s="342"/>
      <c r="AQ191" s="342"/>
      <c r="AR191" s="342"/>
      <c r="AS191" s="342"/>
      <c r="AT191" s="342"/>
      <c r="AU191" s="342"/>
      <c r="AV191" s="342"/>
      <c r="AW191" s="342"/>
      <c r="AX191" s="333"/>
    </row>
    <row r="192" spans="1:54" s="97" customFormat="1" ht="16.5" hidden="1" customHeight="1" x14ac:dyDescent="0.3">
      <c r="A192" s="696"/>
      <c r="B192" s="688"/>
      <c r="C192" s="691"/>
      <c r="D192" s="685"/>
      <c r="E192" s="691"/>
      <c r="F192" s="684"/>
      <c r="G192" s="204" t="s">
        <v>756</v>
      </c>
      <c r="H192" s="205" t="s">
        <v>1293</v>
      </c>
      <c r="I192" s="110" t="s">
        <v>1292</v>
      </c>
      <c r="J192" s="108" t="s">
        <v>1293</v>
      </c>
      <c r="K192" s="109"/>
      <c r="L192" s="109"/>
      <c r="M192" s="159">
        <v>185</v>
      </c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42"/>
      <c r="AB192" s="342"/>
      <c r="AC192" s="342"/>
      <c r="AD192" s="342"/>
      <c r="AE192" s="342"/>
      <c r="AF192" s="342"/>
      <c r="AG192" s="342"/>
      <c r="AH192" s="342"/>
      <c r="AI192" s="342"/>
      <c r="AJ192" s="342"/>
      <c r="AK192" s="342"/>
      <c r="AL192" s="342"/>
      <c r="AM192" s="342"/>
      <c r="AN192" s="342"/>
      <c r="AO192" s="342"/>
      <c r="AP192" s="342"/>
      <c r="AQ192" s="342"/>
      <c r="AR192" s="342"/>
      <c r="AS192" s="342"/>
      <c r="AT192" s="342"/>
      <c r="AU192" s="342"/>
      <c r="AV192" s="342"/>
      <c r="AW192" s="342"/>
      <c r="AX192" s="333"/>
    </row>
    <row r="193" spans="1:54" s="97" customFormat="1" ht="13.5" customHeight="1" x14ac:dyDescent="0.25">
      <c r="A193" s="696"/>
      <c r="B193" s="688"/>
      <c r="C193" s="691" t="s">
        <v>757</v>
      </c>
      <c r="D193" s="685" t="s">
        <v>758</v>
      </c>
      <c r="E193" s="691" t="s">
        <v>759</v>
      </c>
      <c r="F193" s="684" t="s">
        <v>760</v>
      </c>
      <c r="G193" s="691" t="s">
        <v>761</v>
      </c>
      <c r="H193" s="684" t="s">
        <v>760</v>
      </c>
      <c r="I193" s="110" t="s">
        <v>1294</v>
      </c>
      <c r="J193" s="108" t="s">
        <v>762</v>
      </c>
      <c r="K193" s="162" t="s">
        <v>2402</v>
      </c>
      <c r="L193" s="162" t="s">
        <v>2423</v>
      </c>
      <c r="M193" s="161">
        <v>186</v>
      </c>
      <c r="N193" s="219">
        <v>0</v>
      </c>
      <c r="O193" s="219">
        <v>0</v>
      </c>
      <c r="P193" s="220">
        <v>0</v>
      </c>
      <c r="Q193" s="220">
        <v>0</v>
      </c>
      <c r="R193" s="219">
        <v>0</v>
      </c>
      <c r="S193" s="221">
        <v>0</v>
      </c>
      <c r="T193" s="221">
        <v>0</v>
      </c>
      <c r="U193" s="219">
        <v>244.18700000000004</v>
      </c>
      <c r="V193" s="219">
        <v>222.07500000000005</v>
      </c>
      <c r="W193" s="221">
        <v>6.7850000000000001</v>
      </c>
      <c r="X193" s="221">
        <v>33.380000000000003</v>
      </c>
      <c r="Y193" s="221">
        <v>55.904000000000011</v>
      </c>
      <c r="Z193" s="221">
        <v>0.159</v>
      </c>
      <c r="AA193" s="221">
        <v>3.2269999999999999</v>
      </c>
      <c r="AB193" s="221">
        <v>122.62</v>
      </c>
      <c r="AC193" s="221">
        <v>0</v>
      </c>
      <c r="AD193" s="221">
        <v>0</v>
      </c>
      <c r="AE193" s="221">
        <v>0</v>
      </c>
      <c r="AF193" s="222">
        <v>2.8019999999999996</v>
      </c>
      <c r="AG193" s="221">
        <v>2.8019999999999996</v>
      </c>
      <c r="AH193" s="221">
        <v>0</v>
      </c>
      <c r="AI193" s="219">
        <v>19.310000000000002</v>
      </c>
      <c r="AJ193" s="221">
        <v>0</v>
      </c>
      <c r="AK193" s="221">
        <v>13.982000000000001</v>
      </c>
      <c r="AL193" s="221">
        <v>0</v>
      </c>
      <c r="AM193" s="221">
        <v>0</v>
      </c>
      <c r="AN193" s="221">
        <v>0</v>
      </c>
      <c r="AO193" s="221">
        <v>0</v>
      </c>
      <c r="AP193" s="221">
        <v>5.3280000000000003</v>
      </c>
      <c r="AQ193" s="221">
        <v>0</v>
      </c>
      <c r="AR193" s="223">
        <v>50.237000000000002</v>
      </c>
      <c r="AS193" s="220">
        <v>0</v>
      </c>
      <c r="AT193" s="220">
        <v>0</v>
      </c>
      <c r="AU193" s="223">
        <v>1754.3580000000002</v>
      </c>
      <c r="AV193" s="220">
        <v>0</v>
      </c>
      <c r="AW193" s="220">
        <v>0</v>
      </c>
      <c r="AX193" s="332">
        <v>240.05887595735723</v>
      </c>
      <c r="AY193" s="97" t="s">
        <v>3164</v>
      </c>
      <c r="AZ193" s="97" t="s">
        <v>3206</v>
      </c>
      <c r="BA193" s="97" t="s">
        <v>3164</v>
      </c>
      <c r="BB193" s="97" t="s">
        <v>3244</v>
      </c>
    </row>
    <row r="194" spans="1:54" s="97" customFormat="1" ht="16.5" hidden="1" customHeight="1" x14ac:dyDescent="0.3">
      <c r="A194" s="696"/>
      <c r="B194" s="688"/>
      <c r="C194" s="691"/>
      <c r="D194" s="685"/>
      <c r="E194" s="691"/>
      <c r="F194" s="684"/>
      <c r="G194" s="691"/>
      <c r="H194" s="684"/>
      <c r="I194" s="110" t="s">
        <v>1295</v>
      </c>
      <c r="J194" s="108" t="s">
        <v>763</v>
      </c>
      <c r="K194" s="109"/>
      <c r="L194" s="109"/>
      <c r="M194" s="159">
        <v>187</v>
      </c>
      <c r="N194" s="342"/>
      <c r="O194" s="342"/>
      <c r="P194" s="342"/>
      <c r="Q194" s="342"/>
      <c r="R194" s="342"/>
      <c r="S194" s="342"/>
      <c r="T194" s="342"/>
      <c r="U194" s="342"/>
      <c r="V194" s="342"/>
      <c r="W194" s="342"/>
      <c r="X194" s="342"/>
      <c r="Y194" s="342"/>
      <c r="Z194" s="342"/>
      <c r="AA194" s="342"/>
      <c r="AB194" s="342"/>
      <c r="AC194" s="342"/>
      <c r="AD194" s="342"/>
      <c r="AE194" s="342"/>
      <c r="AF194" s="342"/>
      <c r="AG194" s="342"/>
      <c r="AH194" s="342"/>
      <c r="AI194" s="342"/>
      <c r="AJ194" s="342"/>
      <c r="AK194" s="342"/>
      <c r="AL194" s="342"/>
      <c r="AM194" s="342"/>
      <c r="AN194" s="342"/>
      <c r="AO194" s="342"/>
      <c r="AP194" s="342"/>
      <c r="AQ194" s="342"/>
      <c r="AR194" s="342"/>
      <c r="AS194" s="342"/>
      <c r="AT194" s="342"/>
      <c r="AU194" s="342"/>
      <c r="AV194" s="342"/>
      <c r="AW194" s="342"/>
      <c r="AX194" s="333"/>
    </row>
    <row r="195" spans="1:54" s="97" customFormat="1" ht="16.5" hidden="1" customHeight="1" x14ac:dyDescent="0.3">
      <c r="A195" s="696"/>
      <c r="B195" s="688"/>
      <c r="C195" s="691"/>
      <c r="D195" s="685"/>
      <c r="E195" s="691"/>
      <c r="F195" s="684"/>
      <c r="G195" s="691"/>
      <c r="H195" s="684"/>
      <c r="I195" s="110" t="s">
        <v>1296</v>
      </c>
      <c r="J195" s="108" t="s">
        <v>764</v>
      </c>
      <c r="K195" s="109"/>
      <c r="L195" s="109"/>
      <c r="M195" s="159">
        <v>188</v>
      </c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342"/>
      <c r="Z195" s="342"/>
      <c r="AA195" s="342"/>
      <c r="AB195" s="342"/>
      <c r="AC195" s="342"/>
      <c r="AD195" s="342"/>
      <c r="AE195" s="342"/>
      <c r="AF195" s="342"/>
      <c r="AG195" s="342"/>
      <c r="AH195" s="342"/>
      <c r="AI195" s="342"/>
      <c r="AJ195" s="342"/>
      <c r="AK195" s="342"/>
      <c r="AL195" s="342"/>
      <c r="AM195" s="342"/>
      <c r="AN195" s="342"/>
      <c r="AO195" s="342"/>
      <c r="AP195" s="342"/>
      <c r="AQ195" s="342"/>
      <c r="AR195" s="342"/>
      <c r="AS195" s="342"/>
      <c r="AT195" s="342"/>
      <c r="AU195" s="342"/>
      <c r="AV195" s="342"/>
      <c r="AW195" s="342"/>
      <c r="AX195" s="333"/>
    </row>
    <row r="196" spans="1:54" s="97" customFormat="1" ht="16.5" customHeight="1" x14ac:dyDescent="0.3">
      <c r="A196" s="696"/>
      <c r="B196" s="688"/>
      <c r="C196" s="691"/>
      <c r="D196" s="685"/>
      <c r="E196" s="691" t="s">
        <v>765</v>
      </c>
      <c r="F196" s="684" t="s">
        <v>766</v>
      </c>
      <c r="G196" s="691" t="s">
        <v>767</v>
      </c>
      <c r="H196" s="684" t="s">
        <v>561</v>
      </c>
      <c r="I196" s="110" t="s">
        <v>1297</v>
      </c>
      <c r="J196" s="108" t="s">
        <v>1298</v>
      </c>
      <c r="K196" s="162" t="s">
        <v>2402</v>
      </c>
      <c r="L196" s="109"/>
      <c r="M196" s="159">
        <v>189</v>
      </c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342"/>
      <c r="AB196" s="342"/>
      <c r="AC196" s="342"/>
      <c r="AD196" s="342"/>
      <c r="AE196" s="342"/>
      <c r="AF196" s="342"/>
      <c r="AG196" s="342"/>
      <c r="AH196" s="342"/>
      <c r="AI196" s="342"/>
      <c r="AJ196" s="342"/>
      <c r="AK196" s="342"/>
      <c r="AL196" s="342"/>
      <c r="AM196" s="342"/>
      <c r="AN196" s="342"/>
      <c r="AO196" s="342"/>
      <c r="AP196" s="342"/>
      <c r="AQ196" s="342"/>
      <c r="AR196" s="342"/>
      <c r="AS196" s="342"/>
      <c r="AT196" s="342"/>
      <c r="AU196" s="342"/>
      <c r="AV196" s="342"/>
      <c r="AW196" s="342"/>
      <c r="AX196" s="333"/>
      <c r="AY196" s="97" t="s">
        <v>3164</v>
      </c>
      <c r="AZ196" s="97" t="s">
        <v>3206</v>
      </c>
      <c r="BA196" s="97" t="s">
        <v>3164</v>
      </c>
      <c r="BB196" s="97" t="s">
        <v>3244</v>
      </c>
    </row>
    <row r="197" spans="1:54" s="97" customFormat="1" ht="16.5" hidden="1" customHeight="1" x14ac:dyDescent="0.3">
      <c r="A197" s="696"/>
      <c r="B197" s="688"/>
      <c r="C197" s="691"/>
      <c r="D197" s="685"/>
      <c r="E197" s="691"/>
      <c r="F197" s="684"/>
      <c r="G197" s="691"/>
      <c r="H197" s="684"/>
      <c r="I197" s="110" t="s">
        <v>1299</v>
      </c>
      <c r="J197" s="108" t="s">
        <v>768</v>
      </c>
      <c r="K197" s="109"/>
      <c r="L197" s="109"/>
      <c r="M197" s="159">
        <v>190</v>
      </c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42"/>
      <c r="AB197" s="342"/>
      <c r="AC197" s="342"/>
      <c r="AD197" s="342"/>
      <c r="AE197" s="342"/>
      <c r="AF197" s="342"/>
      <c r="AG197" s="342"/>
      <c r="AH197" s="342"/>
      <c r="AI197" s="342"/>
      <c r="AJ197" s="342"/>
      <c r="AK197" s="342"/>
      <c r="AL197" s="342"/>
      <c r="AM197" s="342"/>
      <c r="AN197" s="342"/>
      <c r="AO197" s="342"/>
      <c r="AP197" s="342"/>
      <c r="AQ197" s="342"/>
      <c r="AR197" s="342"/>
      <c r="AS197" s="342"/>
      <c r="AT197" s="342"/>
      <c r="AU197" s="342"/>
      <c r="AV197" s="342"/>
      <c r="AW197" s="342"/>
      <c r="AX197" s="333"/>
    </row>
    <row r="198" spans="1:54" s="97" customFormat="1" ht="16.5" hidden="1" customHeight="1" x14ac:dyDescent="0.3">
      <c r="A198" s="696"/>
      <c r="B198" s="688"/>
      <c r="C198" s="691"/>
      <c r="D198" s="685"/>
      <c r="E198" s="691"/>
      <c r="F198" s="684"/>
      <c r="G198" s="691" t="s">
        <v>769</v>
      </c>
      <c r="H198" s="684" t="s">
        <v>770</v>
      </c>
      <c r="I198" s="110" t="s">
        <v>1300</v>
      </c>
      <c r="J198" s="108" t="s">
        <v>771</v>
      </c>
      <c r="K198" s="109"/>
      <c r="L198" s="109"/>
      <c r="M198" s="159">
        <v>191</v>
      </c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42"/>
      <c r="AB198" s="342"/>
      <c r="AC198" s="342"/>
      <c r="AD198" s="342"/>
      <c r="AE198" s="342"/>
      <c r="AF198" s="342"/>
      <c r="AG198" s="342"/>
      <c r="AH198" s="342"/>
      <c r="AI198" s="342"/>
      <c r="AJ198" s="342"/>
      <c r="AK198" s="342"/>
      <c r="AL198" s="342"/>
      <c r="AM198" s="342"/>
      <c r="AN198" s="342"/>
      <c r="AO198" s="342"/>
      <c r="AP198" s="342"/>
      <c r="AQ198" s="342"/>
      <c r="AR198" s="342"/>
      <c r="AS198" s="342"/>
      <c r="AT198" s="342"/>
      <c r="AU198" s="342"/>
      <c r="AV198" s="342"/>
      <c r="AW198" s="342"/>
      <c r="AX198" s="333"/>
    </row>
    <row r="199" spans="1:54" s="97" customFormat="1" ht="16.5" hidden="1" customHeight="1" x14ac:dyDescent="0.3">
      <c r="A199" s="696"/>
      <c r="B199" s="688"/>
      <c r="C199" s="691"/>
      <c r="D199" s="685"/>
      <c r="E199" s="691"/>
      <c r="F199" s="684"/>
      <c r="G199" s="691"/>
      <c r="H199" s="684"/>
      <c r="I199" s="110" t="s">
        <v>1301</v>
      </c>
      <c r="J199" s="108" t="s">
        <v>772</v>
      </c>
      <c r="K199" s="109"/>
      <c r="L199" s="109"/>
      <c r="M199" s="159">
        <v>192</v>
      </c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42"/>
      <c r="Z199" s="342"/>
      <c r="AA199" s="342"/>
      <c r="AB199" s="342"/>
      <c r="AC199" s="342"/>
      <c r="AD199" s="342"/>
      <c r="AE199" s="342"/>
      <c r="AF199" s="342"/>
      <c r="AG199" s="342"/>
      <c r="AH199" s="342"/>
      <c r="AI199" s="342"/>
      <c r="AJ199" s="342"/>
      <c r="AK199" s="342"/>
      <c r="AL199" s="342"/>
      <c r="AM199" s="342"/>
      <c r="AN199" s="342"/>
      <c r="AO199" s="342"/>
      <c r="AP199" s="342"/>
      <c r="AQ199" s="342"/>
      <c r="AR199" s="342"/>
      <c r="AS199" s="342"/>
      <c r="AT199" s="342"/>
      <c r="AU199" s="342"/>
      <c r="AV199" s="342"/>
      <c r="AW199" s="342"/>
      <c r="AX199" s="333"/>
    </row>
    <row r="200" spans="1:54" s="97" customFormat="1" ht="16.5" hidden="1" customHeight="1" x14ac:dyDescent="0.3">
      <c r="A200" s="696"/>
      <c r="B200" s="688"/>
      <c r="C200" s="691"/>
      <c r="D200" s="685"/>
      <c r="E200" s="691"/>
      <c r="F200" s="684"/>
      <c r="G200" s="691" t="s">
        <v>773</v>
      </c>
      <c r="H200" s="684" t="s">
        <v>774</v>
      </c>
      <c r="I200" s="110" t="s">
        <v>1302</v>
      </c>
      <c r="J200" s="108" t="s">
        <v>1857</v>
      </c>
      <c r="K200" s="109"/>
      <c r="L200" s="109"/>
      <c r="M200" s="159">
        <v>193</v>
      </c>
      <c r="N200" s="342"/>
      <c r="O200" s="342"/>
      <c r="P200" s="342"/>
      <c r="Q200" s="342"/>
      <c r="R200" s="342"/>
      <c r="S200" s="342"/>
      <c r="T200" s="342"/>
      <c r="U200" s="342"/>
      <c r="V200" s="342"/>
      <c r="W200" s="342"/>
      <c r="X200" s="342"/>
      <c r="Y200" s="342"/>
      <c r="Z200" s="342"/>
      <c r="AA200" s="342"/>
      <c r="AB200" s="342"/>
      <c r="AC200" s="342"/>
      <c r="AD200" s="342"/>
      <c r="AE200" s="342"/>
      <c r="AF200" s="342"/>
      <c r="AG200" s="342"/>
      <c r="AH200" s="342"/>
      <c r="AI200" s="342"/>
      <c r="AJ200" s="342"/>
      <c r="AK200" s="342"/>
      <c r="AL200" s="342"/>
      <c r="AM200" s="342"/>
      <c r="AN200" s="342"/>
      <c r="AO200" s="342"/>
      <c r="AP200" s="342"/>
      <c r="AQ200" s="342"/>
      <c r="AR200" s="342"/>
      <c r="AS200" s="342"/>
      <c r="AT200" s="342"/>
      <c r="AU200" s="342"/>
      <c r="AV200" s="342"/>
      <c r="AW200" s="342"/>
      <c r="AX200" s="333"/>
    </row>
    <row r="201" spans="1:54" s="97" customFormat="1" ht="16.5" hidden="1" customHeight="1" x14ac:dyDescent="0.3">
      <c r="A201" s="696"/>
      <c r="B201" s="688"/>
      <c r="C201" s="691"/>
      <c r="D201" s="685"/>
      <c r="E201" s="691"/>
      <c r="F201" s="684"/>
      <c r="G201" s="691"/>
      <c r="H201" s="684"/>
      <c r="I201" s="110" t="s">
        <v>1303</v>
      </c>
      <c r="J201" s="108" t="s">
        <v>775</v>
      </c>
      <c r="K201" s="109"/>
      <c r="L201" s="109"/>
      <c r="M201" s="159">
        <v>194</v>
      </c>
      <c r="N201" s="342"/>
      <c r="O201" s="342"/>
      <c r="P201" s="342"/>
      <c r="Q201" s="342"/>
      <c r="R201" s="342"/>
      <c r="S201" s="342"/>
      <c r="T201" s="342"/>
      <c r="U201" s="342"/>
      <c r="V201" s="342"/>
      <c r="W201" s="342"/>
      <c r="X201" s="342"/>
      <c r="Y201" s="342"/>
      <c r="Z201" s="342"/>
      <c r="AA201" s="342"/>
      <c r="AB201" s="342"/>
      <c r="AC201" s="342"/>
      <c r="AD201" s="342"/>
      <c r="AE201" s="342"/>
      <c r="AF201" s="342"/>
      <c r="AG201" s="342"/>
      <c r="AH201" s="342"/>
      <c r="AI201" s="342"/>
      <c r="AJ201" s="342"/>
      <c r="AK201" s="342"/>
      <c r="AL201" s="342"/>
      <c r="AM201" s="342"/>
      <c r="AN201" s="342"/>
      <c r="AO201" s="342"/>
      <c r="AP201" s="342"/>
      <c r="AQ201" s="342"/>
      <c r="AR201" s="342"/>
      <c r="AS201" s="342"/>
      <c r="AT201" s="342"/>
      <c r="AU201" s="342"/>
      <c r="AV201" s="342"/>
      <c r="AW201" s="342"/>
      <c r="AX201" s="333"/>
    </row>
    <row r="202" spans="1:54" s="97" customFormat="1" ht="16.5" hidden="1" customHeight="1" x14ac:dyDescent="0.3">
      <c r="A202" s="696"/>
      <c r="B202" s="688"/>
      <c r="C202" s="691"/>
      <c r="D202" s="685"/>
      <c r="E202" s="691"/>
      <c r="F202" s="684"/>
      <c r="G202" s="691" t="s">
        <v>776</v>
      </c>
      <c r="H202" s="684" t="s">
        <v>777</v>
      </c>
      <c r="I202" s="110" t="s">
        <v>1306</v>
      </c>
      <c r="J202" s="108" t="s">
        <v>778</v>
      </c>
      <c r="K202" s="109"/>
      <c r="L202" s="109"/>
      <c r="M202" s="159">
        <v>195</v>
      </c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42"/>
      <c r="AB202" s="342"/>
      <c r="AC202" s="342"/>
      <c r="AD202" s="342"/>
      <c r="AE202" s="342"/>
      <c r="AF202" s="342"/>
      <c r="AG202" s="342"/>
      <c r="AH202" s="342"/>
      <c r="AI202" s="342"/>
      <c r="AJ202" s="342"/>
      <c r="AK202" s="342"/>
      <c r="AL202" s="342"/>
      <c r="AM202" s="342"/>
      <c r="AN202" s="342"/>
      <c r="AO202" s="342"/>
      <c r="AP202" s="342"/>
      <c r="AQ202" s="342"/>
      <c r="AR202" s="342"/>
      <c r="AS202" s="342"/>
      <c r="AT202" s="342"/>
      <c r="AU202" s="342"/>
      <c r="AV202" s="342"/>
      <c r="AW202" s="342"/>
      <c r="AX202" s="333"/>
    </row>
    <row r="203" spans="1:54" s="97" customFormat="1" ht="16.5" hidden="1" customHeight="1" x14ac:dyDescent="0.3">
      <c r="A203" s="696"/>
      <c r="B203" s="688"/>
      <c r="C203" s="691"/>
      <c r="D203" s="685"/>
      <c r="E203" s="691"/>
      <c r="F203" s="684"/>
      <c r="G203" s="691"/>
      <c r="H203" s="684"/>
      <c r="I203" s="110" t="s">
        <v>1307</v>
      </c>
      <c r="J203" s="108" t="s">
        <v>779</v>
      </c>
      <c r="K203" s="109"/>
      <c r="L203" s="109"/>
      <c r="M203" s="159">
        <v>196</v>
      </c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42"/>
      <c r="Z203" s="342"/>
      <c r="AA203" s="342"/>
      <c r="AB203" s="342"/>
      <c r="AC203" s="342"/>
      <c r="AD203" s="342"/>
      <c r="AE203" s="342"/>
      <c r="AF203" s="342"/>
      <c r="AG203" s="342"/>
      <c r="AH203" s="342"/>
      <c r="AI203" s="342"/>
      <c r="AJ203" s="342"/>
      <c r="AK203" s="342"/>
      <c r="AL203" s="342"/>
      <c r="AM203" s="342"/>
      <c r="AN203" s="342"/>
      <c r="AO203" s="342"/>
      <c r="AP203" s="342"/>
      <c r="AQ203" s="342"/>
      <c r="AR203" s="342"/>
      <c r="AS203" s="342"/>
      <c r="AT203" s="342"/>
      <c r="AU203" s="342"/>
      <c r="AV203" s="342"/>
      <c r="AW203" s="342"/>
      <c r="AX203" s="333"/>
    </row>
    <row r="204" spans="1:54" s="97" customFormat="1" ht="16.5" hidden="1" customHeight="1" x14ac:dyDescent="0.3">
      <c r="A204" s="696"/>
      <c r="B204" s="688"/>
      <c r="C204" s="691"/>
      <c r="D204" s="685"/>
      <c r="E204" s="691"/>
      <c r="F204" s="684"/>
      <c r="G204" s="691"/>
      <c r="H204" s="684"/>
      <c r="I204" s="110" t="s">
        <v>1308</v>
      </c>
      <c r="J204" s="108" t="s">
        <v>780</v>
      </c>
      <c r="K204" s="109"/>
      <c r="L204" s="109"/>
      <c r="M204" s="159">
        <v>197</v>
      </c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42"/>
      <c r="Z204" s="342"/>
      <c r="AA204" s="342"/>
      <c r="AB204" s="342"/>
      <c r="AC204" s="342"/>
      <c r="AD204" s="342"/>
      <c r="AE204" s="342"/>
      <c r="AF204" s="342"/>
      <c r="AG204" s="342"/>
      <c r="AH204" s="342"/>
      <c r="AI204" s="342"/>
      <c r="AJ204" s="342"/>
      <c r="AK204" s="342"/>
      <c r="AL204" s="342"/>
      <c r="AM204" s="342"/>
      <c r="AN204" s="342"/>
      <c r="AO204" s="342"/>
      <c r="AP204" s="342"/>
      <c r="AQ204" s="342"/>
      <c r="AR204" s="342"/>
      <c r="AS204" s="342"/>
      <c r="AT204" s="342"/>
      <c r="AU204" s="342"/>
      <c r="AV204" s="342"/>
      <c r="AW204" s="342"/>
      <c r="AX204" s="333"/>
    </row>
    <row r="205" spans="1:54" s="97" customFormat="1" ht="16.5" hidden="1" customHeight="1" x14ac:dyDescent="0.3">
      <c r="A205" s="696"/>
      <c r="B205" s="688"/>
      <c r="C205" s="691"/>
      <c r="D205" s="685"/>
      <c r="E205" s="691"/>
      <c r="F205" s="684"/>
      <c r="G205" s="691"/>
      <c r="H205" s="684"/>
      <c r="I205" s="110" t="s">
        <v>1309</v>
      </c>
      <c r="J205" s="108" t="s">
        <v>781</v>
      </c>
      <c r="K205" s="109"/>
      <c r="L205" s="109"/>
      <c r="M205" s="159">
        <v>198</v>
      </c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42"/>
      <c r="Z205" s="342"/>
      <c r="AA205" s="342"/>
      <c r="AB205" s="342"/>
      <c r="AC205" s="342"/>
      <c r="AD205" s="342"/>
      <c r="AE205" s="342"/>
      <c r="AF205" s="342"/>
      <c r="AG205" s="342"/>
      <c r="AH205" s="342"/>
      <c r="AI205" s="342"/>
      <c r="AJ205" s="342"/>
      <c r="AK205" s="342"/>
      <c r="AL205" s="342"/>
      <c r="AM205" s="342"/>
      <c r="AN205" s="342"/>
      <c r="AO205" s="342"/>
      <c r="AP205" s="342"/>
      <c r="AQ205" s="342"/>
      <c r="AR205" s="342"/>
      <c r="AS205" s="342"/>
      <c r="AT205" s="342"/>
      <c r="AU205" s="342"/>
      <c r="AV205" s="342"/>
      <c r="AW205" s="342"/>
      <c r="AX205" s="333"/>
    </row>
    <row r="206" spans="1:54" s="97" customFormat="1" ht="16.5" customHeight="1" x14ac:dyDescent="0.3">
      <c r="A206" s="696"/>
      <c r="B206" s="688"/>
      <c r="C206" s="691"/>
      <c r="D206" s="685"/>
      <c r="E206" s="691" t="s">
        <v>782</v>
      </c>
      <c r="F206" s="684" t="s">
        <v>783</v>
      </c>
      <c r="G206" s="691" t="s">
        <v>784</v>
      </c>
      <c r="H206" s="684" t="s">
        <v>783</v>
      </c>
      <c r="I206" s="110" t="s">
        <v>1304</v>
      </c>
      <c r="J206" s="108" t="s">
        <v>785</v>
      </c>
      <c r="K206" s="162" t="s">
        <v>2402</v>
      </c>
      <c r="L206" s="109"/>
      <c r="M206" s="159">
        <v>199</v>
      </c>
      <c r="N206" s="342"/>
      <c r="O206" s="342"/>
      <c r="P206" s="342"/>
      <c r="Q206" s="342"/>
      <c r="R206" s="342"/>
      <c r="S206" s="342"/>
      <c r="T206" s="342"/>
      <c r="U206" s="342"/>
      <c r="V206" s="342"/>
      <c r="W206" s="342"/>
      <c r="X206" s="342"/>
      <c r="Y206" s="342"/>
      <c r="Z206" s="342"/>
      <c r="AA206" s="342"/>
      <c r="AB206" s="342"/>
      <c r="AC206" s="342"/>
      <c r="AD206" s="342"/>
      <c r="AE206" s="342"/>
      <c r="AF206" s="342"/>
      <c r="AG206" s="342"/>
      <c r="AH206" s="342"/>
      <c r="AI206" s="342"/>
      <c r="AJ206" s="342"/>
      <c r="AK206" s="342"/>
      <c r="AL206" s="342"/>
      <c r="AM206" s="342"/>
      <c r="AN206" s="342"/>
      <c r="AO206" s="342"/>
      <c r="AP206" s="342"/>
      <c r="AQ206" s="342"/>
      <c r="AR206" s="342"/>
      <c r="AS206" s="342"/>
      <c r="AT206" s="342"/>
      <c r="AU206" s="342"/>
      <c r="AV206" s="342"/>
      <c r="AW206" s="342"/>
      <c r="AX206" s="333"/>
      <c r="AY206" s="97" t="s">
        <v>3164</v>
      </c>
      <c r="AZ206" s="97" t="s">
        <v>3206</v>
      </c>
      <c r="BA206" s="97" t="s">
        <v>3164</v>
      </c>
      <c r="BB206" s="97" t="s">
        <v>3244</v>
      </c>
    </row>
    <row r="207" spans="1:54" s="97" customFormat="1" ht="16.5" hidden="1" customHeight="1" x14ac:dyDescent="0.3">
      <c r="A207" s="696"/>
      <c r="B207" s="688"/>
      <c r="C207" s="691"/>
      <c r="D207" s="685"/>
      <c r="E207" s="691"/>
      <c r="F207" s="684"/>
      <c r="G207" s="691"/>
      <c r="H207" s="684"/>
      <c r="I207" s="110" t="s">
        <v>1305</v>
      </c>
      <c r="J207" s="108" t="s">
        <v>786</v>
      </c>
      <c r="K207" s="109"/>
      <c r="L207" s="109"/>
      <c r="M207" s="159">
        <v>200</v>
      </c>
      <c r="N207" s="342"/>
      <c r="O207" s="342"/>
      <c r="P207" s="342"/>
      <c r="Q207" s="342"/>
      <c r="R207" s="342"/>
      <c r="S207" s="342"/>
      <c r="T207" s="342"/>
      <c r="U207" s="342"/>
      <c r="V207" s="342"/>
      <c r="W207" s="342"/>
      <c r="X207" s="342"/>
      <c r="Y207" s="342"/>
      <c r="Z207" s="342"/>
      <c r="AA207" s="342"/>
      <c r="AB207" s="342"/>
      <c r="AC207" s="342"/>
      <c r="AD207" s="342"/>
      <c r="AE207" s="342"/>
      <c r="AF207" s="342"/>
      <c r="AG207" s="342"/>
      <c r="AH207" s="342"/>
      <c r="AI207" s="342"/>
      <c r="AJ207" s="342"/>
      <c r="AK207" s="342"/>
      <c r="AL207" s="342"/>
      <c r="AM207" s="342"/>
      <c r="AN207" s="342"/>
      <c r="AO207" s="342"/>
      <c r="AP207" s="342"/>
      <c r="AQ207" s="342"/>
      <c r="AR207" s="342"/>
      <c r="AS207" s="342"/>
      <c r="AT207" s="342"/>
      <c r="AU207" s="342"/>
      <c r="AV207" s="342"/>
      <c r="AW207" s="342"/>
      <c r="AX207" s="333"/>
    </row>
    <row r="208" spans="1:54" s="111" customFormat="1" ht="13.5" customHeight="1" x14ac:dyDescent="0.25">
      <c r="A208" s="696"/>
      <c r="B208" s="688"/>
      <c r="C208" s="691" t="s">
        <v>787</v>
      </c>
      <c r="D208" s="685" t="s">
        <v>562</v>
      </c>
      <c r="E208" s="691" t="s">
        <v>788</v>
      </c>
      <c r="F208" s="684" t="s">
        <v>563</v>
      </c>
      <c r="G208" s="204" t="s">
        <v>789</v>
      </c>
      <c r="H208" s="205" t="s">
        <v>790</v>
      </c>
      <c r="I208" s="110" t="s">
        <v>1310</v>
      </c>
      <c r="J208" s="108" t="s">
        <v>790</v>
      </c>
      <c r="K208" s="162" t="s">
        <v>2402</v>
      </c>
      <c r="L208" s="162" t="s">
        <v>503</v>
      </c>
      <c r="M208" s="161">
        <v>201</v>
      </c>
      <c r="N208" s="219">
        <v>0</v>
      </c>
      <c r="O208" s="219">
        <v>0</v>
      </c>
      <c r="P208" s="220">
        <v>0</v>
      </c>
      <c r="Q208" s="220">
        <v>0</v>
      </c>
      <c r="R208" s="219">
        <v>0</v>
      </c>
      <c r="S208" s="221">
        <v>0</v>
      </c>
      <c r="T208" s="221">
        <v>0</v>
      </c>
      <c r="U208" s="219">
        <v>2551.1500000000005</v>
      </c>
      <c r="V208" s="219">
        <v>2437.0340000000006</v>
      </c>
      <c r="W208" s="221">
        <v>3.1060000000000003</v>
      </c>
      <c r="X208" s="221">
        <v>85.978000000000009</v>
      </c>
      <c r="Y208" s="221">
        <v>54.383000000000003</v>
      </c>
      <c r="Z208" s="221">
        <v>3.5920000000000001</v>
      </c>
      <c r="AA208" s="221">
        <v>31.377000000000002</v>
      </c>
      <c r="AB208" s="221">
        <v>2258.5980000000004</v>
      </c>
      <c r="AC208" s="221">
        <v>0</v>
      </c>
      <c r="AD208" s="221">
        <v>0</v>
      </c>
      <c r="AE208" s="221">
        <v>0</v>
      </c>
      <c r="AF208" s="222">
        <v>43.359000000000002</v>
      </c>
      <c r="AG208" s="221">
        <v>43.359000000000002</v>
      </c>
      <c r="AH208" s="221">
        <v>0</v>
      </c>
      <c r="AI208" s="219">
        <v>70.757000000000005</v>
      </c>
      <c r="AJ208" s="221">
        <v>0</v>
      </c>
      <c r="AK208" s="221">
        <v>50.6</v>
      </c>
      <c r="AL208" s="221">
        <v>0</v>
      </c>
      <c r="AM208" s="221">
        <v>0</v>
      </c>
      <c r="AN208" s="221">
        <v>0</v>
      </c>
      <c r="AO208" s="221">
        <v>0</v>
      </c>
      <c r="AP208" s="221">
        <v>20.157000000000004</v>
      </c>
      <c r="AQ208" s="221">
        <v>0</v>
      </c>
      <c r="AR208" s="223">
        <v>288.346</v>
      </c>
      <c r="AS208" s="220">
        <v>0</v>
      </c>
      <c r="AT208" s="220">
        <v>0</v>
      </c>
      <c r="AU208" s="223">
        <v>10018.757</v>
      </c>
      <c r="AV208" s="220">
        <v>0</v>
      </c>
      <c r="AW208" s="220">
        <v>0</v>
      </c>
      <c r="AX208" s="332">
        <v>1560.3499626470254</v>
      </c>
      <c r="AY208" s="97" t="s">
        <v>3164</v>
      </c>
      <c r="AZ208" s="97" t="s">
        <v>3206</v>
      </c>
      <c r="BA208" s="97" t="s">
        <v>3164</v>
      </c>
      <c r="BB208" s="97" t="s">
        <v>3244</v>
      </c>
    </row>
    <row r="209" spans="1:54" s="111" customFormat="1" ht="16.5" hidden="1" customHeight="1" x14ac:dyDescent="0.3">
      <c r="A209" s="696"/>
      <c r="B209" s="688"/>
      <c r="C209" s="691"/>
      <c r="D209" s="685"/>
      <c r="E209" s="691"/>
      <c r="F209" s="684"/>
      <c r="G209" s="691" t="s">
        <v>791</v>
      </c>
      <c r="H209" s="684" t="s">
        <v>792</v>
      </c>
      <c r="I209" s="110" t="s">
        <v>1311</v>
      </c>
      <c r="J209" s="108" t="s">
        <v>793</v>
      </c>
      <c r="K209" s="109"/>
      <c r="L209" s="109"/>
      <c r="M209" s="159">
        <v>202</v>
      </c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42"/>
      <c r="AB209" s="342"/>
      <c r="AC209" s="342"/>
      <c r="AD209" s="342"/>
      <c r="AE209" s="342"/>
      <c r="AF209" s="342"/>
      <c r="AG209" s="342"/>
      <c r="AH209" s="342"/>
      <c r="AI209" s="342"/>
      <c r="AJ209" s="342"/>
      <c r="AK209" s="342"/>
      <c r="AL209" s="342"/>
      <c r="AM209" s="342"/>
      <c r="AN209" s="342"/>
      <c r="AO209" s="342"/>
      <c r="AP209" s="342"/>
      <c r="AQ209" s="342"/>
      <c r="AR209" s="342"/>
      <c r="AS209" s="342"/>
      <c r="AT209" s="342"/>
      <c r="AU209" s="342"/>
      <c r="AV209" s="342"/>
      <c r="AW209" s="342"/>
      <c r="AX209" s="333"/>
    </row>
    <row r="210" spans="1:54" s="111" customFormat="1" ht="16.5" hidden="1" customHeight="1" x14ac:dyDescent="0.3">
      <c r="A210" s="696"/>
      <c r="B210" s="688"/>
      <c r="C210" s="691"/>
      <c r="D210" s="685"/>
      <c r="E210" s="691"/>
      <c r="F210" s="684"/>
      <c r="G210" s="691"/>
      <c r="H210" s="684"/>
      <c r="I210" s="110" t="s">
        <v>1312</v>
      </c>
      <c r="J210" s="108" t="s">
        <v>794</v>
      </c>
      <c r="K210" s="109"/>
      <c r="L210" s="109"/>
      <c r="M210" s="159">
        <v>203</v>
      </c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42"/>
      <c r="AB210" s="342"/>
      <c r="AC210" s="342"/>
      <c r="AD210" s="342"/>
      <c r="AE210" s="342"/>
      <c r="AF210" s="342"/>
      <c r="AG210" s="342"/>
      <c r="AH210" s="342"/>
      <c r="AI210" s="342"/>
      <c r="AJ210" s="342"/>
      <c r="AK210" s="342"/>
      <c r="AL210" s="342"/>
      <c r="AM210" s="342"/>
      <c r="AN210" s="342"/>
      <c r="AO210" s="342"/>
      <c r="AP210" s="342"/>
      <c r="AQ210" s="342"/>
      <c r="AR210" s="342"/>
      <c r="AS210" s="342"/>
      <c r="AT210" s="342"/>
      <c r="AU210" s="342"/>
      <c r="AV210" s="342"/>
      <c r="AW210" s="342"/>
      <c r="AX210" s="333"/>
    </row>
    <row r="211" spans="1:54" s="111" customFormat="1" ht="16.5" hidden="1" customHeight="1" x14ac:dyDescent="0.3">
      <c r="A211" s="696"/>
      <c r="B211" s="688"/>
      <c r="C211" s="691"/>
      <c r="D211" s="685"/>
      <c r="E211" s="691"/>
      <c r="F211" s="684"/>
      <c r="G211" s="691"/>
      <c r="H211" s="684"/>
      <c r="I211" s="110" t="s">
        <v>1313</v>
      </c>
      <c r="J211" s="108" t="s">
        <v>1818</v>
      </c>
      <c r="K211" s="109"/>
      <c r="L211" s="109"/>
      <c r="M211" s="159">
        <v>204</v>
      </c>
      <c r="N211" s="342"/>
      <c r="O211" s="342"/>
      <c r="P211" s="342"/>
      <c r="Q211" s="342"/>
      <c r="R211" s="342"/>
      <c r="S211" s="342"/>
      <c r="T211" s="342"/>
      <c r="U211" s="342"/>
      <c r="V211" s="342"/>
      <c r="W211" s="342"/>
      <c r="X211" s="342"/>
      <c r="Y211" s="342"/>
      <c r="Z211" s="342"/>
      <c r="AA211" s="342"/>
      <c r="AB211" s="342"/>
      <c r="AC211" s="342"/>
      <c r="AD211" s="342"/>
      <c r="AE211" s="342"/>
      <c r="AF211" s="342"/>
      <c r="AG211" s="342"/>
      <c r="AH211" s="342"/>
      <c r="AI211" s="342"/>
      <c r="AJ211" s="342"/>
      <c r="AK211" s="342"/>
      <c r="AL211" s="342"/>
      <c r="AM211" s="342"/>
      <c r="AN211" s="342"/>
      <c r="AO211" s="342"/>
      <c r="AP211" s="342"/>
      <c r="AQ211" s="342"/>
      <c r="AR211" s="342"/>
      <c r="AS211" s="342"/>
      <c r="AT211" s="342"/>
      <c r="AU211" s="342"/>
      <c r="AV211" s="342"/>
      <c r="AW211" s="342"/>
      <c r="AX211" s="333"/>
    </row>
    <row r="212" spans="1:54" s="111" customFormat="1" ht="16.5" hidden="1" customHeight="1" x14ac:dyDescent="0.3">
      <c r="A212" s="696"/>
      <c r="B212" s="688"/>
      <c r="C212" s="691"/>
      <c r="D212" s="685"/>
      <c r="E212" s="691"/>
      <c r="F212" s="684"/>
      <c r="G212" s="691"/>
      <c r="H212" s="684"/>
      <c r="I212" s="110" t="s">
        <v>1314</v>
      </c>
      <c r="J212" s="108" t="s">
        <v>795</v>
      </c>
      <c r="K212" s="109"/>
      <c r="L212" s="109"/>
      <c r="M212" s="159">
        <v>205</v>
      </c>
      <c r="N212" s="342"/>
      <c r="O212" s="342"/>
      <c r="P212" s="342"/>
      <c r="Q212" s="342"/>
      <c r="R212" s="342"/>
      <c r="S212" s="342"/>
      <c r="T212" s="342"/>
      <c r="U212" s="342"/>
      <c r="V212" s="342"/>
      <c r="W212" s="342"/>
      <c r="X212" s="342"/>
      <c r="Y212" s="342"/>
      <c r="Z212" s="342"/>
      <c r="AA212" s="342"/>
      <c r="AB212" s="342"/>
      <c r="AC212" s="342"/>
      <c r="AD212" s="342"/>
      <c r="AE212" s="342"/>
      <c r="AF212" s="342"/>
      <c r="AG212" s="342"/>
      <c r="AH212" s="342"/>
      <c r="AI212" s="342"/>
      <c r="AJ212" s="342"/>
      <c r="AK212" s="342"/>
      <c r="AL212" s="342"/>
      <c r="AM212" s="342"/>
      <c r="AN212" s="342"/>
      <c r="AO212" s="342"/>
      <c r="AP212" s="342"/>
      <c r="AQ212" s="342"/>
      <c r="AR212" s="342"/>
      <c r="AS212" s="342"/>
      <c r="AT212" s="342"/>
      <c r="AU212" s="342"/>
      <c r="AV212" s="342"/>
      <c r="AW212" s="342"/>
      <c r="AX212" s="333"/>
    </row>
    <row r="213" spans="1:54" s="111" customFormat="1" ht="16.5" hidden="1" customHeight="1" x14ac:dyDescent="0.3">
      <c r="A213" s="696"/>
      <c r="B213" s="688"/>
      <c r="C213" s="691"/>
      <c r="D213" s="685"/>
      <c r="E213" s="691"/>
      <c r="F213" s="684"/>
      <c r="G213" s="691"/>
      <c r="H213" s="684"/>
      <c r="I213" s="110" t="s">
        <v>1315</v>
      </c>
      <c r="J213" s="108" t="s">
        <v>796</v>
      </c>
      <c r="K213" s="109"/>
      <c r="L213" s="109"/>
      <c r="M213" s="159">
        <v>206</v>
      </c>
      <c r="N213" s="342"/>
      <c r="O213" s="342"/>
      <c r="P213" s="342"/>
      <c r="Q213" s="342"/>
      <c r="R213" s="342"/>
      <c r="S213" s="342"/>
      <c r="T213" s="342"/>
      <c r="U213" s="342"/>
      <c r="V213" s="342"/>
      <c r="W213" s="342"/>
      <c r="X213" s="342"/>
      <c r="Y213" s="342"/>
      <c r="Z213" s="342"/>
      <c r="AA213" s="342"/>
      <c r="AB213" s="342"/>
      <c r="AC213" s="342"/>
      <c r="AD213" s="342"/>
      <c r="AE213" s="342"/>
      <c r="AF213" s="342"/>
      <c r="AG213" s="342"/>
      <c r="AH213" s="342"/>
      <c r="AI213" s="342"/>
      <c r="AJ213" s="342"/>
      <c r="AK213" s="342"/>
      <c r="AL213" s="342"/>
      <c r="AM213" s="342"/>
      <c r="AN213" s="342"/>
      <c r="AO213" s="342"/>
      <c r="AP213" s="342"/>
      <c r="AQ213" s="342"/>
      <c r="AR213" s="342"/>
      <c r="AS213" s="342"/>
      <c r="AT213" s="342"/>
      <c r="AU213" s="342"/>
      <c r="AV213" s="342"/>
      <c r="AW213" s="342"/>
      <c r="AX213" s="333"/>
    </row>
    <row r="214" spans="1:54" s="97" customFormat="1" ht="16.5" customHeight="1" x14ac:dyDescent="0.3">
      <c r="A214" s="696"/>
      <c r="B214" s="688"/>
      <c r="C214" s="691"/>
      <c r="D214" s="685"/>
      <c r="E214" s="691" t="s">
        <v>797</v>
      </c>
      <c r="F214" s="684" t="s">
        <v>798</v>
      </c>
      <c r="G214" s="204" t="s">
        <v>799</v>
      </c>
      <c r="H214" s="205" t="s">
        <v>800</v>
      </c>
      <c r="I214" s="110" t="s">
        <v>1316</v>
      </c>
      <c r="J214" s="108" t="s">
        <v>800</v>
      </c>
      <c r="K214" s="162" t="s">
        <v>2402</v>
      </c>
      <c r="L214" s="109"/>
      <c r="M214" s="159">
        <v>207</v>
      </c>
      <c r="N214" s="342"/>
      <c r="O214" s="342"/>
      <c r="P214" s="342"/>
      <c r="Q214" s="342"/>
      <c r="R214" s="342"/>
      <c r="S214" s="342"/>
      <c r="T214" s="342"/>
      <c r="U214" s="342"/>
      <c r="V214" s="342"/>
      <c r="W214" s="342"/>
      <c r="X214" s="342"/>
      <c r="Y214" s="342"/>
      <c r="Z214" s="342"/>
      <c r="AA214" s="342"/>
      <c r="AB214" s="342"/>
      <c r="AC214" s="342"/>
      <c r="AD214" s="342"/>
      <c r="AE214" s="342"/>
      <c r="AF214" s="342"/>
      <c r="AG214" s="342"/>
      <c r="AH214" s="342"/>
      <c r="AI214" s="342"/>
      <c r="AJ214" s="342"/>
      <c r="AK214" s="342"/>
      <c r="AL214" s="342"/>
      <c r="AM214" s="342"/>
      <c r="AN214" s="342"/>
      <c r="AO214" s="342"/>
      <c r="AP214" s="342"/>
      <c r="AQ214" s="342"/>
      <c r="AR214" s="342"/>
      <c r="AS214" s="342"/>
      <c r="AT214" s="342"/>
      <c r="AU214" s="342"/>
      <c r="AV214" s="342"/>
      <c r="AW214" s="342"/>
      <c r="AX214" s="333"/>
      <c r="AY214" s="97" t="s">
        <v>3164</v>
      </c>
      <c r="AZ214" s="97" t="s">
        <v>3206</v>
      </c>
      <c r="BA214" s="97" t="s">
        <v>3164</v>
      </c>
      <c r="BB214" s="97" t="s">
        <v>3244</v>
      </c>
    </row>
    <row r="215" spans="1:54" s="97" customFormat="1" ht="16.5" hidden="1" customHeight="1" x14ac:dyDescent="0.3">
      <c r="A215" s="696"/>
      <c r="B215" s="688"/>
      <c r="C215" s="691"/>
      <c r="D215" s="685"/>
      <c r="E215" s="691"/>
      <c r="F215" s="684"/>
      <c r="G215" s="691" t="s">
        <v>801</v>
      </c>
      <c r="H215" s="684" t="s">
        <v>802</v>
      </c>
      <c r="I215" s="110" t="s">
        <v>1317</v>
      </c>
      <c r="J215" s="108" t="s">
        <v>803</v>
      </c>
      <c r="K215" s="109"/>
      <c r="L215" s="109"/>
      <c r="M215" s="159">
        <v>208</v>
      </c>
      <c r="N215" s="342"/>
      <c r="O215" s="342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42"/>
      <c r="AB215" s="342"/>
      <c r="AC215" s="342"/>
      <c r="AD215" s="342"/>
      <c r="AE215" s="342"/>
      <c r="AF215" s="342"/>
      <c r="AG215" s="342"/>
      <c r="AH215" s="342"/>
      <c r="AI215" s="342"/>
      <c r="AJ215" s="342"/>
      <c r="AK215" s="342"/>
      <c r="AL215" s="342"/>
      <c r="AM215" s="342"/>
      <c r="AN215" s="342"/>
      <c r="AO215" s="342"/>
      <c r="AP215" s="342"/>
      <c r="AQ215" s="342"/>
      <c r="AR215" s="342"/>
      <c r="AS215" s="342"/>
      <c r="AT215" s="342"/>
      <c r="AU215" s="342"/>
      <c r="AV215" s="342"/>
      <c r="AW215" s="342"/>
      <c r="AX215" s="333"/>
    </row>
    <row r="216" spans="1:54" s="97" customFormat="1" ht="16.5" hidden="1" customHeight="1" x14ac:dyDescent="0.3">
      <c r="A216" s="696"/>
      <c r="B216" s="688"/>
      <c r="C216" s="691"/>
      <c r="D216" s="685"/>
      <c r="E216" s="691"/>
      <c r="F216" s="684"/>
      <c r="G216" s="691"/>
      <c r="H216" s="684"/>
      <c r="I216" s="110" t="s">
        <v>1320</v>
      </c>
      <c r="J216" s="108" t="s">
        <v>804</v>
      </c>
      <c r="K216" s="109"/>
      <c r="L216" s="109"/>
      <c r="M216" s="159">
        <v>209</v>
      </c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42"/>
      <c r="AB216" s="342"/>
      <c r="AC216" s="342"/>
      <c r="AD216" s="342"/>
      <c r="AE216" s="342"/>
      <c r="AF216" s="342"/>
      <c r="AG216" s="342"/>
      <c r="AH216" s="342"/>
      <c r="AI216" s="342"/>
      <c r="AJ216" s="342"/>
      <c r="AK216" s="342"/>
      <c r="AL216" s="342"/>
      <c r="AM216" s="342"/>
      <c r="AN216" s="342"/>
      <c r="AO216" s="342"/>
      <c r="AP216" s="342"/>
      <c r="AQ216" s="342"/>
      <c r="AR216" s="342"/>
      <c r="AS216" s="342"/>
      <c r="AT216" s="342"/>
      <c r="AU216" s="342"/>
      <c r="AV216" s="342"/>
      <c r="AW216" s="342"/>
      <c r="AX216" s="333"/>
    </row>
    <row r="217" spans="1:54" s="97" customFormat="1" ht="16.5" hidden="1" customHeight="1" x14ac:dyDescent="0.3">
      <c r="A217" s="696"/>
      <c r="B217" s="688"/>
      <c r="C217" s="691"/>
      <c r="D217" s="685"/>
      <c r="E217" s="691"/>
      <c r="F217" s="684"/>
      <c r="G217" s="691"/>
      <c r="H217" s="684"/>
      <c r="I217" s="110" t="s">
        <v>1318</v>
      </c>
      <c r="J217" s="108" t="s">
        <v>1856</v>
      </c>
      <c r="K217" s="109"/>
      <c r="L217" s="109"/>
      <c r="M217" s="159">
        <v>210</v>
      </c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42"/>
      <c r="AB217" s="342"/>
      <c r="AC217" s="342"/>
      <c r="AD217" s="342"/>
      <c r="AE217" s="342"/>
      <c r="AF217" s="342"/>
      <c r="AG217" s="342"/>
      <c r="AH217" s="342"/>
      <c r="AI217" s="342"/>
      <c r="AJ217" s="342"/>
      <c r="AK217" s="342"/>
      <c r="AL217" s="342"/>
      <c r="AM217" s="342"/>
      <c r="AN217" s="342"/>
      <c r="AO217" s="342"/>
      <c r="AP217" s="342"/>
      <c r="AQ217" s="342"/>
      <c r="AR217" s="342"/>
      <c r="AS217" s="342"/>
      <c r="AT217" s="342"/>
      <c r="AU217" s="342"/>
      <c r="AV217" s="342"/>
      <c r="AW217" s="342"/>
      <c r="AX217" s="333"/>
    </row>
    <row r="218" spans="1:54" s="97" customFormat="1" ht="16.5" hidden="1" customHeight="1" x14ac:dyDescent="0.3">
      <c r="A218" s="696"/>
      <c r="B218" s="688"/>
      <c r="C218" s="691"/>
      <c r="D218" s="685"/>
      <c r="E218" s="691"/>
      <c r="F218" s="684"/>
      <c r="G218" s="691"/>
      <c r="H218" s="684"/>
      <c r="I218" s="110" t="s">
        <v>1321</v>
      </c>
      <c r="J218" s="108" t="s">
        <v>807</v>
      </c>
      <c r="K218" s="109"/>
      <c r="L218" s="109"/>
      <c r="M218" s="159">
        <v>211</v>
      </c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42"/>
      <c r="Z218" s="342"/>
      <c r="AA218" s="342"/>
      <c r="AB218" s="342"/>
      <c r="AC218" s="342"/>
      <c r="AD218" s="342"/>
      <c r="AE218" s="342"/>
      <c r="AF218" s="342"/>
      <c r="AG218" s="342"/>
      <c r="AH218" s="342"/>
      <c r="AI218" s="342"/>
      <c r="AJ218" s="342"/>
      <c r="AK218" s="342"/>
      <c r="AL218" s="342"/>
      <c r="AM218" s="342"/>
      <c r="AN218" s="342"/>
      <c r="AO218" s="342"/>
      <c r="AP218" s="342"/>
      <c r="AQ218" s="342"/>
      <c r="AR218" s="342"/>
      <c r="AS218" s="342"/>
      <c r="AT218" s="342"/>
      <c r="AU218" s="342"/>
      <c r="AV218" s="342"/>
      <c r="AW218" s="342"/>
      <c r="AX218" s="333"/>
    </row>
    <row r="219" spans="1:54" s="97" customFormat="1" ht="16.5" customHeight="1" x14ac:dyDescent="0.3">
      <c r="A219" s="696"/>
      <c r="B219" s="688"/>
      <c r="C219" s="691"/>
      <c r="D219" s="685"/>
      <c r="E219" s="691" t="s">
        <v>809</v>
      </c>
      <c r="F219" s="684" t="s">
        <v>810</v>
      </c>
      <c r="G219" s="691" t="s">
        <v>811</v>
      </c>
      <c r="H219" s="684" t="s">
        <v>810</v>
      </c>
      <c r="I219" s="110" t="s">
        <v>1322</v>
      </c>
      <c r="J219" s="108" t="s">
        <v>812</v>
      </c>
      <c r="K219" s="162" t="s">
        <v>2402</v>
      </c>
      <c r="L219" s="109"/>
      <c r="M219" s="159">
        <v>212</v>
      </c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42"/>
      <c r="Z219" s="342"/>
      <c r="AA219" s="342"/>
      <c r="AB219" s="342"/>
      <c r="AC219" s="342"/>
      <c r="AD219" s="342"/>
      <c r="AE219" s="342"/>
      <c r="AF219" s="342"/>
      <c r="AG219" s="342"/>
      <c r="AH219" s="342"/>
      <c r="AI219" s="342"/>
      <c r="AJ219" s="342"/>
      <c r="AK219" s="342"/>
      <c r="AL219" s="342"/>
      <c r="AM219" s="342"/>
      <c r="AN219" s="342"/>
      <c r="AO219" s="342"/>
      <c r="AP219" s="342"/>
      <c r="AQ219" s="342"/>
      <c r="AR219" s="342"/>
      <c r="AS219" s="342"/>
      <c r="AT219" s="342"/>
      <c r="AU219" s="342"/>
      <c r="AV219" s="342"/>
      <c r="AW219" s="342"/>
      <c r="AX219" s="333"/>
      <c r="AY219" s="97" t="s">
        <v>3164</v>
      </c>
      <c r="AZ219" s="97" t="s">
        <v>3206</v>
      </c>
      <c r="BA219" s="97" t="s">
        <v>3164</v>
      </c>
      <c r="BB219" s="97" t="s">
        <v>3244</v>
      </c>
    </row>
    <row r="220" spans="1:54" s="97" customFormat="1" ht="16.5" hidden="1" customHeight="1" x14ac:dyDescent="0.3">
      <c r="A220" s="696"/>
      <c r="B220" s="688"/>
      <c r="C220" s="691"/>
      <c r="D220" s="685"/>
      <c r="E220" s="691"/>
      <c r="F220" s="684"/>
      <c r="G220" s="691"/>
      <c r="H220" s="684"/>
      <c r="I220" s="110" t="s">
        <v>1323</v>
      </c>
      <c r="J220" s="108" t="s">
        <v>813</v>
      </c>
      <c r="K220" s="109"/>
      <c r="L220" s="109"/>
      <c r="M220" s="159">
        <v>213</v>
      </c>
      <c r="N220" s="342"/>
      <c r="O220" s="342"/>
      <c r="P220" s="342"/>
      <c r="Q220" s="342"/>
      <c r="R220" s="342"/>
      <c r="S220" s="342"/>
      <c r="T220" s="342"/>
      <c r="U220" s="342"/>
      <c r="V220" s="342"/>
      <c r="W220" s="342"/>
      <c r="X220" s="342"/>
      <c r="Y220" s="342"/>
      <c r="Z220" s="342"/>
      <c r="AA220" s="342"/>
      <c r="AB220" s="342"/>
      <c r="AC220" s="342"/>
      <c r="AD220" s="342"/>
      <c r="AE220" s="342"/>
      <c r="AF220" s="342"/>
      <c r="AG220" s="342"/>
      <c r="AH220" s="342"/>
      <c r="AI220" s="342"/>
      <c r="AJ220" s="342"/>
      <c r="AK220" s="342"/>
      <c r="AL220" s="342"/>
      <c r="AM220" s="342"/>
      <c r="AN220" s="342"/>
      <c r="AO220" s="342"/>
      <c r="AP220" s="342"/>
      <c r="AQ220" s="342"/>
      <c r="AR220" s="342"/>
      <c r="AS220" s="342"/>
      <c r="AT220" s="342"/>
      <c r="AU220" s="342"/>
      <c r="AV220" s="342"/>
      <c r="AW220" s="342"/>
      <c r="AX220" s="333"/>
    </row>
    <row r="221" spans="1:54" s="97" customFormat="1" ht="16.5" hidden="1" customHeight="1" x14ac:dyDescent="0.3">
      <c r="A221" s="696"/>
      <c r="B221" s="688"/>
      <c r="C221" s="691"/>
      <c r="D221" s="685"/>
      <c r="E221" s="691"/>
      <c r="F221" s="684"/>
      <c r="G221" s="691"/>
      <c r="H221" s="684"/>
      <c r="I221" s="110" t="s">
        <v>1324</v>
      </c>
      <c r="J221" s="108" t="s">
        <v>814</v>
      </c>
      <c r="K221" s="109"/>
      <c r="L221" s="109"/>
      <c r="M221" s="159">
        <v>214</v>
      </c>
      <c r="N221" s="342"/>
      <c r="O221" s="342"/>
      <c r="P221" s="342"/>
      <c r="Q221" s="342"/>
      <c r="R221" s="342"/>
      <c r="S221" s="342"/>
      <c r="T221" s="342"/>
      <c r="U221" s="342"/>
      <c r="V221" s="342"/>
      <c r="W221" s="342"/>
      <c r="X221" s="342"/>
      <c r="Y221" s="342"/>
      <c r="Z221" s="342"/>
      <c r="AA221" s="342"/>
      <c r="AB221" s="342"/>
      <c r="AC221" s="342"/>
      <c r="AD221" s="342"/>
      <c r="AE221" s="342"/>
      <c r="AF221" s="342"/>
      <c r="AG221" s="342"/>
      <c r="AH221" s="342"/>
      <c r="AI221" s="342"/>
      <c r="AJ221" s="342"/>
      <c r="AK221" s="342"/>
      <c r="AL221" s="342"/>
      <c r="AM221" s="342"/>
      <c r="AN221" s="342"/>
      <c r="AO221" s="342"/>
      <c r="AP221" s="342"/>
      <c r="AQ221" s="342"/>
      <c r="AR221" s="342"/>
      <c r="AS221" s="342"/>
      <c r="AT221" s="342"/>
      <c r="AU221" s="342"/>
      <c r="AV221" s="342"/>
      <c r="AW221" s="342"/>
      <c r="AX221" s="333"/>
    </row>
    <row r="222" spans="1:54" s="97" customFormat="1" ht="16.5" hidden="1" customHeight="1" x14ac:dyDescent="0.3">
      <c r="A222" s="696"/>
      <c r="B222" s="688"/>
      <c r="C222" s="691"/>
      <c r="D222" s="685"/>
      <c r="E222" s="691"/>
      <c r="F222" s="684"/>
      <c r="G222" s="691"/>
      <c r="H222" s="684"/>
      <c r="I222" s="110" t="s">
        <v>1319</v>
      </c>
      <c r="J222" s="108" t="s">
        <v>1819</v>
      </c>
      <c r="K222" s="109"/>
      <c r="L222" s="109"/>
      <c r="M222" s="159">
        <v>215</v>
      </c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42"/>
      <c r="Z222" s="342"/>
      <c r="AA222" s="342"/>
      <c r="AB222" s="342"/>
      <c r="AC222" s="342"/>
      <c r="AD222" s="342"/>
      <c r="AE222" s="342"/>
      <c r="AF222" s="342"/>
      <c r="AG222" s="342"/>
      <c r="AH222" s="342"/>
      <c r="AI222" s="342"/>
      <c r="AJ222" s="342"/>
      <c r="AK222" s="342"/>
      <c r="AL222" s="342"/>
      <c r="AM222" s="342"/>
      <c r="AN222" s="342"/>
      <c r="AO222" s="342"/>
      <c r="AP222" s="342"/>
      <c r="AQ222" s="342"/>
      <c r="AR222" s="342"/>
      <c r="AS222" s="342"/>
      <c r="AT222" s="342"/>
      <c r="AU222" s="342"/>
      <c r="AV222" s="342"/>
      <c r="AW222" s="342"/>
      <c r="AX222" s="333"/>
    </row>
    <row r="223" spans="1:54" s="97" customFormat="1" ht="16.5" hidden="1" x14ac:dyDescent="0.3">
      <c r="A223" s="696"/>
      <c r="B223" s="688"/>
      <c r="C223" s="691"/>
      <c r="D223" s="685"/>
      <c r="E223" s="691"/>
      <c r="F223" s="684"/>
      <c r="G223" s="691"/>
      <c r="H223" s="684"/>
      <c r="I223" s="110" t="s">
        <v>1319</v>
      </c>
      <c r="J223" s="108" t="s">
        <v>2124</v>
      </c>
      <c r="K223" s="109"/>
      <c r="L223" s="109"/>
      <c r="M223" s="159">
        <v>216</v>
      </c>
      <c r="N223" s="342"/>
      <c r="O223" s="342"/>
      <c r="P223" s="342"/>
      <c r="Q223" s="342"/>
      <c r="R223" s="342"/>
      <c r="S223" s="342"/>
      <c r="T223" s="342"/>
      <c r="U223" s="342"/>
      <c r="V223" s="342"/>
      <c r="W223" s="342"/>
      <c r="X223" s="342"/>
      <c r="Y223" s="342"/>
      <c r="Z223" s="342"/>
      <c r="AA223" s="342"/>
      <c r="AB223" s="342"/>
      <c r="AC223" s="342"/>
      <c r="AD223" s="342"/>
      <c r="AE223" s="342"/>
      <c r="AF223" s="342"/>
      <c r="AG223" s="342"/>
      <c r="AH223" s="342"/>
      <c r="AI223" s="342"/>
      <c r="AJ223" s="342"/>
      <c r="AK223" s="342"/>
      <c r="AL223" s="342"/>
      <c r="AM223" s="342"/>
      <c r="AN223" s="342"/>
      <c r="AO223" s="342"/>
      <c r="AP223" s="342"/>
      <c r="AQ223" s="342"/>
      <c r="AR223" s="342"/>
      <c r="AS223" s="342"/>
      <c r="AT223" s="342"/>
      <c r="AU223" s="342"/>
      <c r="AV223" s="342"/>
      <c r="AW223" s="342"/>
      <c r="AX223" s="333"/>
    </row>
    <row r="224" spans="1:54" s="97" customFormat="1" ht="13.5" customHeight="1" x14ac:dyDescent="0.3">
      <c r="A224" s="696"/>
      <c r="B224" s="688"/>
      <c r="C224" s="691" t="s">
        <v>817</v>
      </c>
      <c r="D224" s="685" t="s">
        <v>564</v>
      </c>
      <c r="E224" s="691" t="s">
        <v>818</v>
      </c>
      <c r="F224" s="684" t="s">
        <v>819</v>
      </c>
      <c r="G224" s="691" t="s">
        <v>820</v>
      </c>
      <c r="H224" s="684" t="s">
        <v>565</v>
      </c>
      <c r="I224" s="110" t="s">
        <v>1271</v>
      </c>
      <c r="J224" s="108" t="s">
        <v>121</v>
      </c>
      <c r="K224" s="162" t="s">
        <v>2402</v>
      </c>
      <c r="L224" s="109"/>
      <c r="M224" s="159">
        <v>217</v>
      </c>
      <c r="N224" s="342"/>
      <c r="O224" s="342"/>
      <c r="P224" s="342"/>
      <c r="Q224" s="342"/>
      <c r="R224" s="342"/>
      <c r="S224" s="342"/>
      <c r="T224" s="342"/>
      <c r="U224" s="342"/>
      <c r="V224" s="342"/>
      <c r="W224" s="342"/>
      <c r="X224" s="342"/>
      <c r="Y224" s="342"/>
      <c r="Z224" s="342"/>
      <c r="AA224" s="342"/>
      <c r="AB224" s="342"/>
      <c r="AC224" s="342"/>
      <c r="AD224" s="342"/>
      <c r="AE224" s="342"/>
      <c r="AF224" s="342"/>
      <c r="AG224" s="342"/>
      <c r="AH224" s="342"/>
      <c r="AI224" s="342"/>
      <c r="AJ224" s="342"/>
      <c r="AK224" s="342"/>
      <c r="AL224" s="342"/>
      <c r="AM224" s="342"/>
      <c r="AN224" s="342"/>
      <c r="AO224" s="342"/>
      <c r="AP224" s="342"/>
      <c r="AQ224" s="342"/>
      <c r="AR224" s="342"/>
      <c r="AS224" s="342"/>
      <c r="AT224" s="342"/>
      <c r="AU224" s="342"/>
      <c r="AV224" s="342"/>
      <c r="AW224" s="342"/>
      <c r="AX224" s="333"/>
      <c r="AY224" s="97" t="s">
        <v>3164</v>
      </c>
      <c r="AZ224" s="97" t="s">
        <v>3206</v>
      </c>
      <c r="BA224" s="97" t="s">
        <v>3164</v>
      </c>
      <c r="BB224" s="97" t="s">
        <v>3244</v>
      </c>
    </row>
    <row r="225" spans="1:55" s="97" customFormat="1" ht="16.5" hidden="1" customHeight="1" x14ac:dyDescent="0.3">
      <c r="A225" s="696"/>
      <c r="B225" s="688"/>
      <c r="C225" s="691"/>
      <c r="D225" s="685"/>
      <c r="E225" s="691"/>
      <c r="F225" s="684"/>
      <c r="G225" s="691"/>
      <c r="H225" s="684"/>
      <c r="I225" s="110" t="s">
        <v>1273</v>
      </c>
      <c r="J225" s="108" t="s">
        <v>122</v>
      </c>
      <c r="K225" s="109"/>
      <c r="L225" s="109"/>
      <c r="M225" s="159">
        <v>218</v>
      </c>
      <c r="N225" s="342"/>
      <c r="O225" s="342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42"/>
      <c r="AB225" s="342"/>
      <c r="AC225" s="342"/>
      <c r="AD225" s="342"/>
      <c r="AE225" s="342"/>
      <c r="AF225" s="342"/>
      <c r="AG225" s="342"/>
      <c r="AH225" s="342"/>
      <c r="AI225" s="342"/>
      <c r="AJ225" s="342"/>
      <c r="AK225" s="342"/>
      <c r="AL225" s="342"/>
      <c r="AM225" s="342"/>
      <c r="AN225" s="342"/>
      <c r="AO225" s="342"/>
      <c r="AP225" s="342"/>
      <c r="AQ225" s="342"/>
      <c r="AR225" s="342"/>
      <c r="AS225" s="342"/>
      <c r="AT225" s="342"/>
      <c r="AU225" s="342"/>
      <c r="AV225" s="342"/>
      <c r="AW225" s="342"/>
      <c r="AX225" s="333"/>
    </row>
    <row r="226" spans="1:55" s="97" customFormat="1" ht="16.5" hidden="1" customHeight="1" x14ac:dyDescent="0.3">
      <c r="A226" s="696"/>
      <c r="B226" s="688"/>
      <c r="C226" s="691"/>
      <c r="D226" s="685"/>
      <c r="E226" s="691"/>
      <c r="F226" s="684"/>
      <c r="G226" s="691"/>
      <c r="H226" s="684"/>
      <c r="I226" s="110" t="s">
        <v>1327</v>
      </c>
      <c r="J226" s="108" t="s">
        <v>123</v>
      </c>
      <c r="K226" s="109"/>
      <c r="L226" s="109"/>
      <c r="M226" s="159">
        <v>219</v>
      </c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42"/>
      <c r="AB226" s="342"/>
      <c r="AC226" s="342"/>
      <c r="AD226" s="342"/>
      <c r="AE226" s="342"/>
      <c r="AF226" s="342"/>
      <c r="AG226" s="342"/>
      <c r="AH226" s="342"/>
      <c r="AI226" s="342"/>
      <c r="AJ226" s="342"/>
      <c r="AK226" s="342"/>
      <c r="AL226" s="342"/>
      <c r="AM226" s="342"/>
      <c r="AN226" s="342"/>
      <c r="AO226" s="342"/>
      <c r="AP226" s="342"/>
      <c r="AQ226" s="342"/>
      <c r="AR226" s="342"/>
      <c r="AS226" s="342"/>
      <c r="AT226" s="342"/>
      <c r="AU226" s="342"/>
      <c r="AV226" s="342"/>
      <c r="AW226" s="342"/>
      <c r="AX226" s="333"/>
    </row>
    <row r="227" spans="1:55" s="97" customFormat="1" ht="16.5" hidden="1" customHeight="1" x14ac:dyDescent="0.3">
      <c r="A227" s="696"/>
      <c r="B227" s="688"/>
      <c r="C227" s="691"/>
      <c r="D227" s="685"/>
      <c r="E227" s="691"/>
      <c r="F227" s="684"/>
      <c r="G227" s="691" t="s">
        <v>821</v>
      </c>
      <c r="H227" s="684" t="s">
        <v>822</v>
      </c>
      <c r="I227" s="110" t="s">
        <v>1329</v>
      </c>
      <c r="J227" s="108" t="s">
        <v>124</v>
      </c>
      <c r="K227" s="109"/>
      <c r="L227" s="109"/>
      <c r="M227" s="159">
        <v>220</v>
      </c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42"/>
      <c r="AB227" s="342"/>
      <c r="AC227" s="342"/>
      <c r="AD227" s="342"/>
      <c r="AE227" s="342"/>
      <c r="AF227" s="342"/>
      <c r="AG227" s="342"/>
      <c r="AH227" s="342"/>
      <c r="AI227" s="342"/>
      <c r="AJ227" s="342"/>
      <c r="AK227" s="342"/>
      <c r="AL227" s="342"/>
      <c r="AM227" s="342"/>
      <c r="AN227" s="342"/>
      <c r="AO227" s="342"/>
      <c r="AP227" s="342"/>
      <c r="AQ227" s="342"/>
      <c r="AR227" s="342"/>
      <c r="AS227" s="342"/>
      <c r="AT227" s="342"/>
      <c r="AU227" s="342"/>
      <c r="AV227" s="342"/>
      <c r="AW227" s="342"/>
      <c r="AX227" s="333"/>
    </row>
    <row r="228" spans="1:55" s="97" customFormat="1" ht="16.5" hidden="1" customHeight="1" x14ac:dyDescent="0.3">
      <c r="A228" s="696"/>
      <c r="B228" s="688"/>
      <c r="C228" s="691"/>
      <c r="D228" s="685"/>
      <c r="E228" s="691"/>
      <c r="F228" s="684"/>
      <c r="G228" s="691"/>
      <c r="H228" s="684"/>
      <c r="I228" s="110" t="s">
        <v>1331</v>
      </c>
      <c r="J228" s="108" t="s">
        <v>125</v>
      </c>
      <c r="K228" s="109"/>
      <c r="L228" s="109"/>
      <c r="M228" s="159">
        <v>221</v>
      </c>
      <c r="N228" s="342"/>
      <c r="O228" s="342"/>
      <c r="P228" s="342"/>
      <c r="Q228" s="342"/>
      <c r="R228" s="342"/>
      <c r="S228" s="342"/>
      <c r="T228" s="342"/>
      <c r="U228" s="342"/>
      <c r="V228" s="342"/>
      <c r="W228" s="342"/>
      <c r="X228" s="342"/>
      <c r="Y228" s="342"/>
      <c r="Z228" s="342"/>
      <c r="AA228" s="342"/>
      <c r="AB228" s="342"/>
      <c r="AC228" s="342"/>
      <c r="AD228" s="342"/>
      <c r="AE228" s="342"/>
      <c r="AF228" s="342"/>
      <c r="AG228" s="342"/>
      <c r="AH228" s="342"/>
      <c r="AI228" s="342"/>
      <c r="AJ228" s="342"/>
      <c r="AK228" s="342"/>
      <c r="AL228" s="342"/>
      <c r="AM228" s="342"/>
      <c r="AN228" s="342"/>
      <c r="AO228" s="342"/>
      <c r="AP228" s="342"/>
      <c r="AQ228" s="342"/>
      <c r="AR228" s="342"/>
      <c r="AS228" s="342"/>
      <c r="AT228" s="342"/>
      <c r="AU228" s="342"/>
      <c r="AV228" s="342"/>
      <c r="AW228" s="342"/>
      <c r="AX228" s="333"/>
    </row>
    <row r="229" spans="1:55" s="97" customFormat="1" ht="16.5" hidden="1" customHeight="1" x14ac:dyDescent="0.3">
      <c r="A229" s="696"/>
      <c r="B229" s="688"/>
      <c r="C229" s="691"/>
      <c r="D229" s="685"/>
      <c r="E229" s="691"/>
      <c r="F229" s="684"/>
      <c r="G229" s="691"/>
      <c r="H229" s="684"/>
      <c r="I229" s="110" t="s">
        <v>1333</v>
      </c>
      <c r="J229" s="108" t="s">
        <v>126</v>
      </c>
      <c r="K229" s="109"/>
      <c r="L229" s="109"/>
      <c r="M229" s="159">
        <v>222</v>
      </c>
      <c r="N229" s="342"/>
      <c r="O229" s="342"/>
      <c r="P229" s="342"/>
      <c r="Q229" s="342"/>
      <c r="R229" s="342"/>
      <c r="S229" s="342"/>
      <c r="T229" s="342"/>
      <c r="U229" s="342"/>
      <c r="V229" s="342"/>
      <c r="W229" s="342"/>
      <c r="X229" s="342"/>
      <c r="Y229" s="342"/>
      <c r="Z229" s="342"/>
      <c r="AA229" s="342"/>
      <c r="AB229" s="342"/>
      <c r="AC229" s="342"/>
      <c r="AD229" s="342"/>
      <c r="AE229" s="342"/>
      <c r="AF229" s="342"/>
      <c r="AG229" s="342"/>
      <c r="AH229" s="342"/>
      <c r="AI229" s="342"/>
      <c r="AJ229" s="342"/>
      <c r="AK229" s="342"/>
      <c r="AL229" s="342"/>
      <c r="AM229" s="342"/>
      <c r="AN229" s="342"/>
      <c r="AO229" s="342"/>
      <c r="AP229" s="342"/>
      <c r="AQ229" s="342"/>
      <c r="AR229" s="342"/>
      <c r="AS229" s="342"/>
      <c r="AT229" s="342"/>
      <c r="AU229" s="342"/>
      <c r="AV229" s="342"/>
      <c r="AW229" s="342"/>
      <c r="AX229" s="333"/>
    </row>
    <row r="230" spans="1:55" s="97" customFormat="1" ht="16.5" customHeight="1" x14ac:dyDescent="0.3">
      <c r="A230" s="696"/>
      <c r="B230" s="688"/>
      <c r="C230" s="691"/>
      <c r="D230" s="685"/>
      <c r="E230" s="204" t="s">
        <v>823</v>
      </c>
      <c r="F230" s="205" t="s">
        <v>127</v>
      </c>
      <c r="G230" s="204" t="s">
        <v>824</v>
      </c>
      <c r="H230" s="205" t="s">
        <v>127</v>
      </c>
      <c r="I230" s="110" t="s">
        <v>1334</v>
      </c>
      <c r="J230" s="108" t="s">
        <v>127</v>
      </c>
      <c r="K230" s="162" t="s">
        <v>2402</v>
      </c>
      <c r="L230" s="109"/>
      <c r="M230" s="159">
        <v>223</v>
      </c>
      <c r="N230" s="342"/>
      <c r="O230" s="342"/>
      <c r="P230" s="342"/>
      <c r="Q230" s="342"/>
      <c r="R230" s="342"/>
      <c r="S230" s="342"/>
      <c r="T230" s="342"/>
      <c r="U230" s="342"/>
      <c r="V230" s="342"/>
      <c r="W230" s="342"/>
      <c r="X230" s="342"/>
      <c r="Y230" s="342"/>
      <c r="Z230" s="342"/>
      <c r="AA230" s="342"/>
      <c r="AB230" s="342"/>
      <c r="AC230" s="342"/>
      <c r="AD230" s="342"/>
      <c r="AE230" s="342"/>
      <c r="AF230" s="342"/>
      <c r="AG230" s="342"/>
      <c r="AH230" s="342"/>
      <c r="AI230" s="342"/>
      <c r="AJ230" s="342"/>
      <c r="AK230" s="342"/>
      <c r="AL230" s="342"/>
      <c r="AM230" s="342"/>
      <c r="AN230" s="342"/>
      <c r="AO230" s="342"/>
      <c r="AP230" s="342"/>
      <c r="AQ230" s="342"/>
      <c r="AR230" s="342"/>
      <c r="AS230" s="342"/>
      <c r="AT230" s="342"/>
      <c r="AU230" s="342"/>
      <c r="AV230" s="342"/>
      <c r="AW230" s="342"/>
      <c r="AX230" s="333"/>
      <c r="AY230" s="553" t="s">
        <v>3153</v>
      </c>
      <c r="AZ230" s="553" t="s">
        <v>3196</v>
      </c>
      <c r="BA230" s="553" t="s">
        <v>3164</v>
      </c>
      <c r="BB230" s="97" t="s">
        <v>3244</v>
      </c>
      <c r="BC230" s="97" t="s">
        <v>3349</v>
      </c>
    </row>
    <row r="231" spans="1:55" s="97" customFormat="1" ht="13.5" customHeight="1" x14ac:dyDescent="0.25">
      <c r="A231" s="696"/>
      <c r="B231" s="688"/>
      <c r="C231" s="701" t="s">
        <v>825</v>
      </c>
      <c r="D231" s="694" t="s">
        <v>826</v>
      </c>
      <c r="E231" s="701" t="s">
        <v>827</v>
      </c>
      <c r="F231" s="704" t="s">
        <v>566</v>
      </c>
      <c r="G231" s="701" t="s">
        <v>828</v>
      </c>
      <c r="H231" s="694" t="s">
        <v>566</v>
      </c>
      <c r="I231" s="110" t="s">
        <v>1287</v>
      </c>
      <c r="J231" s="108" t="s">
        <v>128</v>
      </c>
      <c r="K231" s="545" t="s">
        <v>506</v>
      </c>
      <c r="L231" s="162" t="s">
        <v>2424</v>
      </c>
      <c r="M231" s="161">
        <v>224</v>
      </c>
      <c r="N231" s="219">
        <v>0</v>
      </c>
      <c r="O231" s="219">
        <v>0</v>
      </c>
      <c r="P231" s="220">
        <v>0</v>
      </c>
      <c r="Q231" s="220">
        <v>0</v>
      </c>
      <c r="R231" s="219">
        <v>0</v>
      </c>
      <c r="S231" s="221">
        <v>0</v>
      </c>
      <c r="T231" s="221">
        <v>0</v>
      </c>
      <c r="U231" s="219">
        <v>6419.8420000000006</v>
      </c>
      <c r="V231" s="219">
        <v>349.77800000000002</v>
      </c>
      <c r="W231" s="221">
        <v>4.0000000000000001E-3</v>
      </c>
      <c r="X231" s="221">
        <v>3.7409999999999997</v>
      </c>
      <c r="Y231" s="221">
        <v>22.244</v>
      </c>
      <c r="Z231" s="221">
        <v>0.307</v>
      </c>
      <c r="AA231" s="221">
        <v>5.4690000000000003</v>
      </c>
      <c r="AB231" s="221">
        <v>318.01300000000003</v>
      </c>
      <c r="AC231" s="221">
        <v>0</v>
      </c>
      <c r="AD231" s="221">
        <v>0</v>
      </c>
      <c r="AE231" s="221">
        <v>0</v>
      </c>
      <c r="AF231" s="222">
        <v>0.23300000000000001</v>
      </c>
      <c r="AG231" s="221">
        <v>0.23300000000000001</v>
      </c>
      <c r="AH231" s="221">
        <v>0</v>
      </c>
      <c r="AI231" s="219">
        <v>6069.8310000000001</v>
      </c>
      <c r="AJ231" s="221">
        <v>0</v>
      </c>
      <c r="AK231" s="221">
        <v>46.677999999999997</v>
      </c>
      <c r="AL231" s="221">
        <v>0</v>
      </c>
      <c r="AM231" s="221">
        <v>5238.1890000000003</v>
      </c>
      <c r="AN231" s="221">
        <v>12.510999999999999</v>
      </c>
      <c r="AO231" s="221">
        <v>0</v>
      </c>
      <c r="AP231" s="221">
        <v>772.45299999999986</v>
      </c>
      <c r="AQ231" s="221">
        <v>0</v>
      </c>
      <c r="AR231" s="223">
        <v>0</v>
      </c>
      <c r="AS231" s="220">
        <v>0</v>
      </c>
      <c r="AT231" s="220">
        <v>0</v>
      </c>
      <c r="AU231" s="223">
        <v>0</v>
      </c>
      <c r="AV231" s="220">
        <v>0</v>
      </c>
      <c r="AW231" s="220">
        <v>0</v>
      </c>
      <c r="AX231" s="332">
        <v>941.39975602412733</v>
      </c>
      <c r="AY231" s="97" t="s">
        <v>3165</v>
      </c>
      <c r="AZ231" s="97" t="s">
        <v>3207</v>
      </c>
      <c r="BA231" s="97" t="s">
        <v>3165</v>
      </c>
      <c r="BB231" s="97" t="s">
        <v>3246</v>
      </c>
    </row>
    <row r="232" spans="1:55" s="97" customFormat="1" ht="16.5" hidden="1" customHeight="1" x14ac:dyDescent="0.3">
      <c r="A232" s="696"/>
      <c r="B232" s="688"/>
      <c r="C232" s="702"/>
      <c r="D232" s="703"/>
      <c r="E232" s="702"/>
      <c r="F232" s="705"/>
      <c r="G232" s="702"/>
      <c r="H232" s="703"/>
      <c r="I232" s="110" t="s">
        <v>1158</v>
      </c>
      <c r="J232" s="108" t="s">
        <v>22</v>
      </c>
      <c r="K232" s="109"/>
      <c r="L232" s="109"/>
      <c r="M232" s="159">
        <v>225</v>
      </c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42"/>
      <c r="Z232" s="342"/>
      <c r="AA232" s="342"/>
      <c r="AB232" s="342"/>
      <c r="AC232" s="342"/>
      <c r="AD232" s="342"/>
      <c r="AE232" s="342"/>
      <c r="AF232" s="342"/>
      <c r="AG232" s="342"/>
      <c r="AH232" s="342"/>
      <c r="AI232" s="342"/>
      <c r="AJ232" s="342"/>
      <c r="AK232" s="342"/>
      <c r="AL232" s="342"/>
      <c r="AM232" s="342"/>
      <c r="AN232" s="342"/>
      <c r="AO232" s="342"/>
      <c r="AP232" s="342"/>
      <c r="AQ232" s="342"/>
      <c r="AR232" s="342"/>
      <c r="AS232" s="342"/>
      <c r="AT232" s="342"/>
      <c r="AU232" s="342"/>
      <c r="AV232" s="342"/>
      <c r="AW232" s="342"/>
      <c r="AX232" s="333"/>
    </row>
    <row r="233" spans="1:55" s="97" customFormat="1" ht="16.5" hidden="1" customHeight="1" x14ac:dyDescent="0.3">
      <c r="A233" s="696"/>
      <c r="B233" s="688"/>
      <c r="C233" s="702"/>
      <c r="D233" s="703"/>
      <c r="E233" s="700"/>
      <c r="F233" s="706"/>
      <c r="G233" s="700"/>
      <c r="H233" s="683"/>
      <c r="I233" s="110" t="s">
        <v>1158</v>
      </c>
      <c r="J233" s="108" t="s">
        <v>22</v>
      </c>
      <c r="K233" s="109"/>
      <c r="L233" s="109"/>
      <c r="M233" s="159">
        <v>226</v>
      </c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342"/>
      <c r="AB233" s="342"/>
      <c r="AC233" s="342"/>
      <c r="AD233" s="342"/>
      <c r="AE233" s="342"/>
      <c r="AF233" s="342"/>
      <c r="AG233" s="342"/>
      <c r="AH233" s="342"/>
      <c r="AI233" s="342"/>
      <c r="AJ233" s="342"/>
      <c r="AK233" s="342"/>
      <c r="AL233" s="342"/>
      <c r="AM233" s="342"/>
      <c r="AN233" s="342"/>
      <c r="AO233" s="342"/>
      <c r="AP233" s="342"/>
      <c r="AQ233" s="342"/>
      <c r="AR233" s="342"/>
      <c r="AS233" s="342"/>
      <c r="AT233" s="342"/>
      <c r="AU233" s="342"/>
      <c r="AV233" s="342"/>
      <c r="AW233" s="342"/>
      <c r="AX233" s="333"/>
    </row>
    <row r="234" spans="1:55" s="111" customFormat="1" ht="16.5" customHeight="1" x14ac:dyDescent="0.25">
      <c r="A234" s="696"/>
      <c r="B234" s="688"/>
      <c r="C234" s="702"/>
      <c r="D234" s="703"/>
      <c r="E234" s="701" t="s">
        <v>829</v>
      </c>
      <c r="F234" s="693" t="s">
        <v>830</v>
      </c>
      <c r="G234" s="204" t="s">
        <v>831</v>
      </c>
      <c r="H234" s="205" t="s">
        <v>129</v>
      </c>
      <c r="I234" s="110" t="s">
        <v>1335</v>
      </c>
      <c r="J234" s="108" t="s">
        <v>129</v>
      </c>
      <c r="K234" s="162" t="s">
        <v>2403</v>
      </c>
      <c r="L234" s="162" t="s">
        <v>2425</v>
      </c>
      <c r="M234" s="161">
        <v>227</v>
      </c>
      <c r="N234" s="219">
        <v>208.137</v>
      </c>
      <c r="O234" s="219">
        <v>0</v>
      </c>
      <c r="P234" s="220">
        <v>0</v>
      </c>
      <c r="Q234" s="220">
        <v>0</v>
      </c>
      <c r="R234" s="219">
        <v>208.137</v>
      </c>
      <c r="S234" s="221">
        <v>0</v>
      </c>
      <c r="T234" s="221">
        <v>208.137</v>
      </c>
      <c r="U234" s="219">
        <v>371430.48300000001</v>
      </c>
      <c r="V234" s="219">
        <v>7343.7789999999986</v>
      </c>
      <c r="W234" s="221">
        <v>4.593</v>
      </c>
      <c r="X234" s="221">
        <v>167.148</v>
      </c>
      <c r="Y234" s="221">
        <v>516.48799999999994</v>
      </c>
      <c r="Z234" s="221">
        <v>8.1110000000000007</v>
      </c>
      <c r="AA234" s="221">
        <v>23.102</v>
      </c>
      <c r="AB234" s="221">
        <v>6624.3369999999986</v>
      </c>
      <c r="AC234" s="221">
        <v>0</v>
      </c>
      <c r="AD234" s="221">
        <v>0</v>
      </c>
      <c r="AE234" s="221">
        <v>0</v>
      </c>
      <c r="AF234" s="222">
        <v>23351.811000000002</v>
      </c>
      <c r="AG234" s="221">
        <v>14756.618000000002</v>
      </c>
      <c r="AH234" s="221">
        <v>8595.1929999999993</v>
      </c>
      <c r="AI234" s="219">
        <v>340734.89299999998</v>
      </c>
      <c r="AJ234" s="221">
        <v>331819.125</v>
      </c>
      <c r="AK234" s="221">
        <v>2878.1140000000005</v>
      </c>
      <c r="AL234" s="221">
        <v>0</v>
      </c>
      <c r="AM234" s="221">
        <v>0</v>
      </c>
      <c r="AN234" s="221">
        <v>120.006</v>
      </c>
      <c r="AO234" s="221">
        <v>0</v>
      </c>
      <c r="AP234" s="221">
        <v>5917.6479999999992</v>
      </c>
      <c r="AQ234" s="221">
        <v>189.17599999999999</v>
      </c>
      <c r="AR234" s="223">
        <v>1562.557</v>
      </c>
      <c r="AS234" s="220">
        <v>0</v>
      </c>
      <c r="AT234" s="220">
        <v>0</v>
      </c>
      <c r="AU234" s="223">
        <v>43213.193999999996</v>
      </c>
      <c r="AV234" s="220">
        <v>0</v>
      </c>
      <c r="AW234" s="220">
        <v>0</v>
      </c>
      <c r="AX234" s="332">
        <v>52938.186104407985</v>
      </c>
      <c r="AY234" s="111" t="s">
        <v>3166</v>
      </c>
      <c r="AZ234" s="111" t="s">
        <v>3208</v>
      </c>
      <c r="BA234" s="111" t="s">
        <v>3166</v>
      </c>
      <c r="BB234" s="111" t="s">
        <v>3247</v>
      </c>
    </row>
    <row r="235" spans="1:55" s="111" customFormat="1" ht="16.5" hidden="1" customHeight="1" x14ac:dyDescent="0.3">
      <c r="A235" s="696"/>
      <c r="B235" s="688"/>
      <c r="C235" s="702"/>
      <c r="D235" s="703"/>
      <c r="E235" s="702"/>
      <c r="F235" s="707"/>
      <c r="G235" s="701" t="s">
        <v>832</v>
      </c>
      <c r="H235" s="694" t="s">
        <v>833</v>
      </c>
      <c r="I235" s="110" t="s">
        <v>1337</v>
      </c>
      <c r="J235" s="108" t="s">
        <v>130</v>
      </c>
      <c r="K235" s="109"/>
      <c r="L235" s="109"/>
      <c r="M235" s="159">
        <v>228</v>
      </c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42"/>
      <c r="AB235" s="342"/>
      <c r="AC235" s="342"/>
      <c r="AD235" s="342"/>
      <c r="AE235" s="342"/>
      <c r="AF235" s="342"/>
      <c r="AG235" s="342"/>
      <c r="AH235" s="342"/>
      <c r="AI235" s="342"/>
      <c r="AJ235" s="342"/>
      <c r="AK235" s="342"/>
      <c r="AL235" s="342"/>
      <c r="AM235" s="342"/>
      <c r="AN235" s="342"/>
      <c r="AO235" s="342"/>
      <c r="AP235" s="342"/>
      <c r="AQ235" s="342"/>
      <c r="AR235" s="342"/>
      <c r="AS235" s="342"/>
      <c r="AT235" s="342"/>
      <c r="AU235" s="342"/>
      <c r="AV235" s="342"/>
      <c r="AW235" s="342"/>
      <c r="AX235" s="333"/>
    </row>
    <row r="236" spans="1:55" s="111" customFormat="1" ht="16.5" hidden="1" customHeight="1" x14ac:dyDescent="0.3">
      <c r="A236" s="696"/>
      <c r="B236" s="688"/>
      <c r="C236" s="700"/>
      <c r="D236" s="683"/>
      <c r="E236" s="700"/>
      <c r="F236" s="690"/>
      <c r="G236" s="700"/>
      <c r="H236" s="683"/>
      <c r="I236" s="110" t="s">
        <v>1339</v>
      </c>
      <c r="J236" s="108" t="s">
        <v>131</v>
      </c>
      <c r="K236" s="109"/>
      <c r="L236" s="109"/>
      <c r="M236" s="159">
        <v>229</v>
      </c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42"/>
      <c r="Z236" s="342"/>
      <c r="AA236" s="342"/>
      <c r="AB236" s="342"/>
      <c r="AC236" s="342"/>
      <c r="AD236" s="342"/>
      <c r="AE236" s="342"/>
      <c r="AF236" s="342"/>
      <c r="AG236" s="342"/>
      <c r="AH236" s="342"/>
      <c r="AI236" s="342"/>
      <c r="AJ236" s="342"/>
      <c r="AK236" s="342"/>
      <c r="AL236" s="342"/>
      <c r="AM236" s="342"/>
      <c r="AN236" s="342"/>
      <c r="AO236" s="342"/>
      <c r="AP236" s="342"/>
      <c r="AQ236" s="342"/>
      <c r="AR236" s="342"/>
      <c r="AS236" s="342"/>
      <c r="AT236" s="342"/>
      <c r="AU236" s="342"/>
      <c r="AV236" s="342"/>
      <c r="AW236" s="342"/>
      <c r="AX236" s="333"/>
    </row>
    <row r="237" spans="1:55" s="111" customFormat="1" ht="13.5" customHeight="1" x14ac:dyDescent="0.3">
      <c r="A237" s="696"/>
      <c r="B237" s="688"/>
      <c r="C237" s="691" t="s">
        <v>834</v>
      </c>
      <c r="D237" s="684" t="s">
        <v>835</v>
      </c>
      <c r="E237" s="691" t="s">
        <v>836</v>
      </c>
      <c r="F237" s="685" t="s">
        <v>837</v>
      </c>
      <c r="G237" s="691" t="s">
        <v>838</v>
      </c>
      <c r="H237" s="684" t="s">
        <v>839</v>
      </c>
      <c r="I237" s="110" t="s">
        <v>1343</v>
      </c>
      <c r="J237" s="108" t="s">
        <v>135</v>
      </c>
      <c r="K237" s="162" t="s">
        <v>2404</v>
      </c>
      <c r="L237" s="109"/>
      <c r="M237" s="159">
        <v>230</v>
      </c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42"/>
      <c r="Z237" s="342"/>
      <c r="AA237" s="342"/>
      <c r="AB237" s="342"/>
      <c r="AC237" s="342"/>
      <c r="AD237" s="342"/>
      <c r="AE237" s="342"/>
      <c r="AF237" s="342"/>
      <c r="AG237" s="342"/>
      <c r="AH237" s="342"/>
      <c r="AI237" s="342"/>
      <c r="AJ237" s="342"/>
      <c r="AK237" s="342"/>
      <c r="AL237" s="342"/>
      <c r="AM237" s="342"/>
      <c r="AN237" s="342"/>
      <c r="AO237" s="342"/>
      <c r="AP237" s="342"/>
      <c r="AQ237" s="342"/>
      <c r="AR237" s="342"/>
      <c r="AS237" s="342"/>
      <c r="AT237" s="342"/>
      <c r="AU237" s="342"/>
      <c r="AV237" s="342"/>
      <c r="AW237" s="342"/>
      <c r="AX237" s="333"/>
      <c r="AY237" s="111" t="s">
        <v>3167</v>
      </c>
      <c r="AZ237" s="111" t="s">
        <v>3209</v>
      </c>
      <c r="BA237" s="111" t="s">
        <v>3170</v>
      </c>
      <c r="BB237" s="111" t="s">
        <v>3248</v>
      </c>
    </row>
    <row r="238" spans="1:55" s="111" customFormat="1" ht="16.5" hidden="1" customHeight="1" x14ac:dyDescent="0.3">
      <c r="A238" s="696"/>
      <c r="B238" s="688"/>
      <c r="C238" s="691"/>
      <c r="D238" s="684"/>
      <c r="E238" s="691"/>
      <c r="F238" s="685"/>
      <c r="G238" s="691"/>
      <c r="H238" s="684"/>
      <c r="I238" s="110" t="s">
        <v>1347</v>
      </c>
      <c r="J238" s="108" t="s">
        <v>138</v>
      </c>
      <c r="K238" s="109"/>
      <c r="L238" s="109"/>
      <c r="M238" s="159">
        <v>231</v>
      </c>
      <c r="N238" s="342"/>
      <c r="O238" s="342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42"/>
      <c r="AB238" s="342"/>
      <c r="AC238" s="342"/>
      <c r="AD238" s="342"/>
      <c r="AE238" s="342"/>
      <c r="AF238" s="342"/>
      <c r="AG238" s="342"/>
      <c r="AH238" s="342"/>
      <c r="AI238" s="342"/>
      <c r="AJ238" s="342"/>
      <c r="AK238" s="342"/>
      <c r="AL238" s="342"/>
      <c r="AM238" s="342"/>
      <c r="AN238" s="342"/>
      <c r="AO238" s="342"/>
      <c r="AP238" s="342"/>
      <c r="AQ238" s="342"/>
      <c r="AR238" s="342"/>
      <c r="AS238" s="342"/>
      <c r="AT238" s="342"/>
      <c r="AU238" s="342"/>
      <c r="AV238" s="342"/>
      <c r="AW238" s="342"/>
      <c r="AX238" s="333"/>
    </row>
    <row r="239" spans="1:55" s="111" customFormat="1" ht="16.5" hidden="1" customHeight="1" x14ac:dyDescent="0.3">
      <c r="A239" s="696"/>
      <c r="B239" s="688"/>
      <c r="C239" s="691"/>
      <c r="D239" s="684"/>
      <c r="E239" s="691"/>
      <c r="F239" s="685"/>
      <c r="G239" s="691"/>
      <c r="H239" s="684"/>
      <c r="I239" s="110" t="s">
        <v>1345</v>
      </c>
      <c r="J239" s="108" t="s">
        <v>136</v>
      </c>
      <c r="K239" s="109"/>
      <c r="L239" s="109"/>
      <c r="M239" s="159">
        <v>232</v>
      </c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42"/>
      <c r="AB239" s="342"/>
      <c r="AC239" s="342"/>
      <c r="AD239" s="342"/>
      <c r="AE239" s="342"/>
      <c r="AF239" s="342"/>
      <c r="AG239" s="342"/>
      <c r="AH239" s="342"/>
      <c r="AI239" s="342"/>
      <c r="AJ239" s="342"/>
      <c r="AK239" s="342"/>
      <c r="AL239" s="342"/>
      <c r="AM239" s="342"/>
      <c r="AN239" s="342"/>
      <c r="AO239" s="342"/>
      <c r="AP239" s="342"/>
      <c r="AQ239" s="342"/>
      <c r="AR239" s="342"/>
      <c r="AS239" s="342"/>
      <c r="AT239" s="342"/>
      <c r="AU239" s="342"/>
      <c r="AV239" s="342"/>
      <c r="AW239" s="342"/>
      <c r="AX239" s="333"/>
    </row>
    <row r="240" spans="1:55" s="111" customFormat="1" ht="16.5" hidden="1" customHeight="1" x14ac:dyDescent="0.3">
      <c r="A240" s="696"/>
      <c r="B240" s="688"/>
      <c r="C240" s="691"/>
      <c r="D240" s="684"/>
      <c r="E240" s="691"/>
      <c r="F240" s="685"/>
      <c r="G240" s="691"/>
      <c r="H240" s="684"/>
      <c r="I240" s="110" t="s">
        <v>1345</v>
      </c>
      <c r="J240" s="108" t="s">
        <v>136</v>
      </c>
      <c r="K240" s="109"/>
      <c r="L240" s="109"/>
      <c r="M240" s="159">
        <v>233</v>
      </c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42"/>
      <c r="AB240" s="342"/>
      <c r="AC240" s="342"/>
      <c r="AD240" s="342"/>
      <c r="AE240" s="342"/>
      <c r="AF240" s="342"/>
      <c r="AG240" s="342"/>
      <c r="AH240" s="342"/>
      <c r="AI240" s="342"/>
      <c r="AJ240" s="342"/>
      <c r="AK240" s="342"/>
      <c r="AL240" s="342"/>
      <c r="AM240" s="342"/>
      <c r="AN240" s="342"/>
      <c r="AO240" s="342"/>
      <c r="AP240" s="342"/>
      <c r="AQ240" s="342"/>
      <c r="AR240" s="342"/>
      <c r="AS240" s="342"/>
      <c r="AT240" s="342"/>
      <c r="AU240" s="342"/>
      <c r="AV240" s="342"/>
      <c r="AW240" s="342"/>
      <c r="AX240" s="333"/>
    </row>
    <row r="241" spans="1:55" s="111" customFormat="1" ht="16.5" hidden="1" customHeight="1" x14ac:dyDescent="0.3">
      <c r="A241" s="696"/>
      <c r="B241" s="688"/>
      <c r="C241" s="691"/>
      <c r="D241" s="684"/>
      <c r="E241" s="691"/>
      <c r="F241" s="685"/>
      <c r="G241" s="691" t="s">
        <v>840</v>
      </c>
      <c r="H241" s="684" t="s">
        <v>841</v>
      </c>
      <c r="I241" s="110" t="s">
        <v>1350</v>
      </c>
      <c r="J241" s="108" t="s">
        <v>140</v>
      </c>
      <c r="K241" s="109"/>
      <c r="L241" s="109"/>
      <c r="M241" s="159">
        <v>234</v>
      </c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42"/>
      <c r="Z241" s="342"/>
      <c r="AA241" s="342"/>
      <c r="AB241" s="342"/>
      <c r="AC241" s="342"/>
      <c r="AD241" s="342"/>
      <c r="AE241" s="342"/>
      <c r="AF241" s="342"/>
      <c r="AG241" s="342"/>
      <c r="AH241" s="342"/>
      <c r="AI241" s="342"/>
      <c r="AJ241" s="342"/>
      <c r="AK241" s="342"/>
      <c r="AL241" s="342"/>
      <c r="AM241" s="342"/>
      <c r="AN241" s="342"/>
      <c r="AO241" s="342"/>
      <c r="AP241" s="342"/>
      <c r="AQ241" s="342"/>
      <c r="AR241" s="342"/>
      <c r="AS241" s="342"/>
      <c r="AT241" s="342"/>
      <c r="AU241" s="342"/>
      <c r="AV241" s="342"/>
      <c r="AW241" s="342"/>
      <c r="AX241" s="333"/>
    </row>
    <row r="242" spans="1:55" s="111" customFormat="1" ht="16.5" hidden="1" customHeight="1" x14ac:dyDescent="0.3">
      <c r="A242" s="696"/>
      <c r="B242" s="688"/>
      <c r="C242" s="691"/>
      <c r="D242" s="684"/>
      <c r="E242" s="691"/>
      <c r="F242" s="685"/>
      <c r="G242" s="691"/>
      <c r="H242" s="684"/>
      <c r="I242" s="110" t="s">
        <v>1340</v>
      </c>
      <c r="J242" s="108" t="s">
        <v>141</v>
      </c>
      <c r="K242" s="109"/>
      <c r="L242" s="109"/>
      <c r="M242" s="159">
        <v>235</v>
      </c>
      <c r="N242" s="342"/>
      <c r="O242" s="342"/>
      <c r="P242" s="342"/>
      <c r="Q242" s="342"/>
      <c r="R242" s="342"/>
      <c r="S242" s="342"/>
      <c r="T242" s="342"/>
      <c r="U242" s="342"/>
      <c r="V242" s="342"/>
      <c r="W242" s="342"/>
      <c r="X242" s="342"/>
      <c r="Y242" s="342"/>
      <c r="Z242" s="342"/>
      <c r="AA242" s="342"/>
      <c r="AB242" s="342"/>
      <c r="AC242" s="342"/>
      <c r="AD242" s="342"/>
      <c r="AE242" s="342"/>
      <c r="AF242" s="342"/>
      <c r="AG242" s="342"/>
      <c r="AH242" s="342"/>
      <c r="AI242" s="342"/>
      <c r="AJ242" s="342"/>
      <c r="AK242" s="342"/>
      <c r="AL242" s="342"/>
      <c r="AM242" s="342"/>
      <c r="AN242" s="342"/>
      <c r="AO242" s="342"/>
      <c r="AP242" s="342"/>
      <c r="AQ242" s="342"/>
      <c r="AR242" s="342"/>
      <c r="AS242" s="342"/>
      <c r="AT242" s="342"/>
      <c r="AU242" s="342"/>
      <c r="AV242" s="342"/>
      <c r="AW242" s="342"/>
      <c r="AX242" s="333"/>
    </row>
    <row r="243" spans="1:55" s="111" customFormat="1" ht="16.5" hidden="1" customHeight="1" x14ac:dyDescent="0.3">
      <c r="A243" s="696"/>
      <c r="B243" s="688"/>
      <c r="C243" s="691"/>
      <c r="D243" s="684"/>
      <c r="E243" s="691"/>
      <c r="F243" s="685"/>
      <c r="G243" s="691"/>
      <c r="H243" s="684"/>
      <c r="I243" s="110" t="s">
        <v>1340</v>
      </c>
      <c r="J243" s="108" t="s">
        <v>132</v>
      </c>
      <c r="K243" s="109"/>
      <c r="L243" s="109"/>
      <c r="M243" s="159">
        <v>236</v>
      </c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342"/>
      <c r="AB243" s="342"/>
      <c r="AC243" s="342"/>
      <c r="AD243" s="342"/>
      <c r="AE243" s="342"/>
      <c r="AF243" s="342"/>
      <c r="AG243" s="342"/>
      <c r="AH243" s="342"/>
      <c r="AI243" s="342"/>
      <c r="AJ243" s="342"/>
      <c r="AK243" s="342"/>
      <c r="AL243" s="342"/>
      <c r="AM243" s="342"/>
      <c r="AN243" s="342"/>
      <c r="AO243" s="342"/>
      <c r="AP243" s="342"/>
      <c r="AQ243" s="342"/>
      <c r="AR243" s="342"/>
      <c r="AS243" s="342"/>
      <c r="AT243" s="342"/>
      <c r="AU243" s="342"/>
      <c r="AV243" s="342"/>
      <c r="AW243" s="342"/>
      <c r="AX243" s="333"/>
    </row>
    <row r="244" spans="1:55" s="111" customFormat="1" ht="16.5" hidden="1" customHeight="1" x14ac:dyDescent="0.3">
      <c r="A244" s="696"/>
      <c r="B244" s="688"/>
      <c r="C244" s="691"/>
      <c r="D244" s="684"/>
      <c r="E244" s="691"/>
      <c r="F244" s="685"/>
      <c r="G244" s="691" t="s">
        <v>842</v>
      </c>
      <c r="H244" s="684" t="s">
        <v>843</v>
      </c>
      <c r="I244" s="110" t="s">
        <v>1352</v>
      </c>
      <c r="J244" s="108" t="s">
        <v>1870</v>
      </c>
      <c r="K244" s="109"/>
      <c r="L244" s="109"/>
      <c r="M244" s="159">
        <v>237</v>
      </c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42"/>
      <c r="AB244" s="342"/>
      <c r="AC244" s="342"/>
      <c r="AD244" s="342"/>
      <c r="AE244" s="342"/>
      <c r="AF244" s="342"/>
      <c r="AG244" s="342"/>
      <c r="AH244" s="342"/>
      <c r="AI244" s="342"/>
      <c r="AJ244" s="342"/>
      <c r="AK244" s="342"/>
      <c r="AL244" s="342"/>
      <c r="AM244" s="342"/>
      <c r="AN244" s="342"/>
      <c r="AO244" s="342"/>
      <c r="AP244" s="342"/>
      <c r="AQ244" s="342"/>
      <c r="AR244" s="342"/>
      <c r="AS244" s="342"/>
      <c r="AT244" s="342"/>
      <c r="AU244" s="342"/>
      <c r="AV244" s="342"/>
      <c r="AW244" s="342"/>
      <c r="AX244" s="333"/>
    </row>
    <row r="245" spans="1:55" s="111" customFormat="1" ht="16.5" hidden="1" customHeight="1" x14ac:dyDescent="0.3">
      <c r="A245" s="696"/>
      <c r="B245" s="688"/>
      <c r="C245" s="691"/>
      <c r="D245" s="684"/>
      <c r="E245" s="691"/>
      <c r="F245" s="685"/>
      <c r="G245" s="691"/>
      <c r="H245" s="684"/>
      <c r="I245" s="110" t="s">
        <v>1354</v>
      </c>
      <c r="J245" s="108" t="s">
        <v>143</v>
      </c>
      <c r="K245" s="109"/>
      <c r="L245" s="109"/>
      <c r="M245" s="159">
        <v>238</v>
      </c>
      <c r="N245" s="342"/>
      <c r="O245" s="342"/>
      <c r="P245" s="342"/>
      <c r="Q245" s="342"/>
      <c r="R245" s="342"/>
      <c r="S245" s="342"/>
      <c r="T245" s="342"/>
      <c r="U245" s="342"/>
      <c r="V245" s="342"/>
      <c r="W245" s="342"/>
      <c r="X245" s="342"/>
      <c r="Y245" s="342"/>
      <c r="Z245" s="342"/>
      <c r="AA245" s="342"/>
      <c r="AB245" s="342"/>
      <c r="AC245" s="342"/>
      <c r="AD245" s="342"/>
      <c r="AE245" s="342"/>
      <c r="AF245" s="342"/>
      <c r="AG245" s="342"/>
      <c r="AH245" s="342"/>
      <c r="AI245" s="342"/>
      <c r="AJ245" s="342"/>
      <c r="AK245" s="342"/>
      <c r="AL245" s="342"/>
      <c r="AM245" s="342"/>
      <c r="AN245" s="342"/>
      <c r="AO245" s="342"/>
      <c r="AP245" s="342"/>
      <c r="AQ245" s="342"/>
      <c r="AR245" s="342"/>
      <c r="AS245" s="342"/>
      <c r="AT245" s="342"/>
      <c r="AU245" s="342"/>
      <c r="AV245" s="342"/>
      <c r="AW245" s="342"/>
      <c r="AX245" s="333"/>
    </row>
    <row r="246" spans="1:55" s="97" customFormat="1" ht="16.5" customHeight="1" x14ac:dyDescent="0.3">
      <c r="A246" s="696"/>
      <c r="B246" s="688"/>
      <c r="C246" s="691"/>
      <c r="D246" s="684"/>
      <c r="E246" s="691" t="s">
        <v>844</v>
      </c>
      <c r="F246" s="685" t="s">
        <v>567</v>
      </c>
      <c r="G246" s="691" t="s">
        <v>845</v>
      </c>
      <c r="H246" s="684" t="s">
        <v>567</v>
      </c>
      <c r="I246" s="110" t="s">
        <v>1355</v>
      </c>
      <c r="J246" s="108" t="s">
        <v>144</v>
      </c>
      <c r="K246" s="162" t="s">
        <v>2404</v>
      </c>
      <c r="L246" s="109"/>
      <c r="M246" s="159">
        <v>239</v>
      </c>
      <c r="N246" s="342"/>
      <c r="O246" s="342"/>
      <c r="P246" s="342"/>
      <c r="Q246" s="342"/>
      <c r="R246" s="342"/>
      <c r="S246" s="342"/>
      <c r="T246" s="342"/>
      <c r="U246" s="342"/>
      <c r="V246" s="342"/>
      <c r="W246" s="342"/>
      <c r="X246" s="342"/>
      <c r="Y246" s="342"/>
      <c r="Z246" s="342"/>
      <c r="AA246" s="342"/>
      <c r="AB246" s="342"/>
      <c r="AC246" s="342"/>
      <c r="AD246" s="342"/>
      <c r="AE246" s="342"/>
      <c r="AF246" s="342"/>
      <c r="AG246" s="342"/>
      <c r="AH246" s="342"/>
      <c r="AI246" s="342"/>
      <c r="AJ246" s="342"/>
      <c r="AK246" s="342"/>
      <c r="AL246" s="342"/>
      <c r="AM246" s="342"/>
      <c r="AN246" s="342"/>
      <c r="AO246" s="342"/>
      <c r="AP246" s="342"/>
      <c r="AQ246" s="342"/>
      <c r="AR246" s="342"/>
      <c r="AS246" s="342"/>
      <c r="AT246" s="342"/>
      <c r="AU246" s="342"/>
      <c r="AV246" s="342"/>
      <c r="AW246" s="342"/>
      <c r="AX246" s="333"/>
      <c r="AY246" s="553" t="s">
        <v>3168</v>
      </c>
      <c r="AZ246" s="553" t="s">
        <v>3210</v>
      </c>
      <c r="BA246" s="554" t="s">
        <v>3170</v>
      </c>
      <c r="BB246" s="111" t="s">
        <v>3248</v>
      </c>
      <c r="BC246" s="97" t="s">
        <v>3269</v>
      </c>
    </row>
    <row r="247" spans="1:55" s="97" customFormat="1" ht="16.5" hidden="1" customHeight="1" x14ac:dyDescent="0.3">
      <c r="A247" s="696"/>
      <c r="B247" s="688"/>
      <c r="C247" s="691"/>
      <c r="D247" s="684"/>
      <c r="E247" s="691"/>
      <c r="F247" s="685"/>
      <c r="G247" s="691"/>
      <c r="H247" s="684"/>
      <c r="I247" s="110" t="s">
        <v>1356</v>
      </c>
      <c r="J247" s="108" t="s">
        <v>145</v>
      </c>
      <c r="K247" s="109"/>
      <c r="L247" s="109"/>
      <c r="M247" s="159">
        <v>240</v>
      </c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42"/>
      <c r="Z247" s="342"/>
      <c r="AA247" s="342"/>
      <c r="AB247" s="342"/>
      <c r="AC247" s="342"/>
      <c r="AD247" s="342"/>
      <c r="AE247" s="342"/>
      <c r="AF247" s="342"/>
      <c r="AG247" s="342"/>
      <c r="AH247" s="342"/>
      <c r="AI247" s="342"/>
      <c r="AJ247" s="342"/>
      <c r="AK247" s="342"/>
      <c r="AL247" s="342"/>
      <c r="AM247" s="342"/>
      <c r="AN247" s="342"/>
      <c r="AO247" s="342"/>
      <c r="AP247" s="342"/>
      <c r="AQ247" s="342"/>
      <c r="AR247" s="342"/>
      <c r="AS247" s="342"/>
      <c r="AT247" s="342"/>
      <c r="AU247" s="342"/>
      <c r="AV247" s="342"/>
      <c r="AW247" s="342"/>
      <c r="AX247" s="333"/>
    </row>
    <row r="248" spans="1:55" s="97" customFormat="1" ht="16.5" hidden="1" customHeight="1" x14ac:dyDescent="0.3">
      <c r="A248" s="696"/>
      <c r="B248" s="688"/>
      <c r="C248" s="691"/>
      <c r="D248" s="684"/>
      <c r="E248" s="691"/>
      <c r="F248" s="685"/>
      <c r="G248" s="691"/>
      <c r="H248" s="684"/>
      <c r="I248" s="110" t="s">
        <v>1357</v>
      </c>
      <c r="J248" s="108" t="s">
        <v>146</v>
      </c>
      <c r="K248" s="109"/>
      <c r="L248" s="109"/>
      <c r="M248" s="159">
        <v>241</v>
      </c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42"/>
      <c r="Z248" s="342"/>
      <c r="AA248" s="342"/>
      <c r="AB248" s="342"/>
      <c r="AC248" s="342"/>
      <c r="AD248" s="342"/>
      <c r="AE248" s="342"/>
      <c r="AF248" s="342"/>
      <c r="AG248" s="342"/>
      <c r="AH248" s="342"/>
      <c r="AI248" s="342"/>
      <c r="AJ248" s="342"/>
      <c r="AK248" s="342"/>
      <c r="AL248" s="342"/>
      <c r="AM248" s="342"/>
      <c r="AN248" s="342"/>
      <c r="AO248" s="342"/>
      <c r="AP248" s="342"/>
      <c r="AQ248" s="342"/>
      <c r="AR248" s="342"/>
      <c r="AS248" s="342"/>
      <c r="AT248" s="342"/>
      <c r="AU248" s="342"/>
      <c r="AV248" s="342"/>
      <c r="AW248" s="342"/>
      <c r="AX248" s="333"/>
    </row>
    <row r="249" spans="1:55" s="97" customFormat="1" ht="16.5" customHeight="1" x14ac:dyDescent="0.3">
      <c r="A249" s="696"/>
      <c r="B249" s="688"/>
      <c r="C249" s="691"/>
      <c r="D249" s="684"/>
      <c r="E249" s="691" t="s">
        <v>846</v>
      </c>
      <c r="F249" s="685" t="s">
        <v>847</v>
      </c>
      <c r="G249" s="691" t="s">
        <v>848</v>
      </c>
      <c r="H249" s="684" t="s">
        <v>847</v>
      </c>
      <c r="I249" s="110" t="s">
        <v>1358</v>
      </c>
      <c r="J249" s="108" t="s">
        <v>147</v>
      </c>
      <c r="K249" s="162" t="s">
        <v>2404</v>
      </c>
      <c r="L249" s="109"/>
      <c r="M249" s="159">
        <v>242</v>
      </c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342"/>
      <c r="AB249" s="342"/>
      <c r="AC249" s="342"/>
      <c r="AD249" s="342"/>
      <c r="AE249" s="342"/>
      <c r="AF249" s="342"/>
      <c r="AG249" s="342"/>
      <c r="AH249" s="342"/>
      <c r="AI249" s="342"/>
      <c r="AJ249" s="342"/>
      <c r="AK249" s="342"/>
      <c r="AL249" s="342"/>
      <c r="AM249" s="342"/>
      <c r="AN249" s="342"/>
      <c r="AO249" s="342"/>
      <c r="AP249" s="342"/>
      <c r="AQ249" s="342"/>
      <c r="AR249" s="342"/>
      <c r="AS249" s="342"/>
      <c r="AT249" s="342"/>
      <c r="AU249" s="342"/>
      <c r="AV249" s="342"/>
      <c r="AW249" s="342"/>
      <c r="AX249" s="333"/>
      <c r="AY249" s="97" t="s">
        <v>3167</v>
      </c>
      <c r="AZ249" s="97" t="s">
        <v>3209</v>
      </c>
      <c r="BA249" s="111" t="s">
        <v>3170</v>
      </c>
      <c r="BB249" s="111" t="s">
        <v>3248</v>
      </c>
    </row>
    <row r="250" spans="1:55" s="97" customFormat="1" ht="16.5" hidden="1" customHeight="1" x14ac:dyDescent="0.3">
      <c r="A250" s="696"/>
      <c r="B250" s="688"/>
      <c r="C250" s="691"/>
      <c r="D250" s="684"/>
      <c r="E250" s="691"/>
      <c r="F250" s="685"/>
      <c r="G250" s="691"/>
      <c r="H250" s="684"/>
      <c r="I250" s="110" t="s">
        <v>1359</v>
      </c>
      <c r="J250" s="108" t="s">
        <v>148</v>
      </c>
      <c r="K250" s="109"/>
      <c r="L250" s="109"/>
      <c r="M250" s="159">
        <v>243</v>
      </c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42"/>
      <c r="AB250" s="342"/>
      <c r="AC250" s="342"/>
      <c r="AD250" s="342"/>
      <c r="AE250" s="342"/>
      <c r="AF250" s="342"/>
      <c r="AG250" s="342"/>
      <c r="AH250" s="342"/>
      <c r="AI250" s="342"/>
      <c r="AJ250" s="342"/>
      <c r="AK250" s="342"/>
      <c r="AL250" s="342"/>
      <c r="AM250" s="342"/>
      <c r="AN250" s="342"/>
      <c r="AO250" s="342"/>
      <c r="AP250" s="342"/>
      <c r="AQ250" s="342"/>
      <c r="AR250" s="342"/>
      <c r="AS250" s="342"/>
      <c r="AT250" s="342"/>
      <c r="AU250" s="342"/>
      <c r="AV250" s="342"/>
      <c r="AW250" s="342"/>
      <c r="AX250" s="333"/>
    </row>
    <row r="251" spans="1:55" s="97" customFormat="1" ht="16.5" hidden="1" customHeight="1" x14ac:dyDescent="0.3">
      <c r="A251" s="696"/>
      <c r="B251" s="688"/>
      <c r="C251" s="691"/>
      <c r="D251" s="684"/>
      <c r="E251" s="691"/>
      <c r="F251" s="685"/>
      <c r="G251" s="691"/>
      <c r="H251" s="684"/>
      <c r="I251" s="110" t="s">
        <v>1360</v>
      </c>
      <c r="J251" s="108" t="s">
        <v>1821</v>
      </c>
      <c r="K251" s="109"/>
      <c r="L251" s="109"/>
      <c r="M251" s="159">
        <v>244</v>
      </c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42"/>
      <c r="AB251" s="342"/>
      <c r="AC251" s="342"/>
      <c r="AD251" s="342"/>
      <c r="AE251" s="342"/>
      <c r="AF251" s="342"/>
      <c r="AG251" s="342"/>
      <c r="AH251" s="342"/>
      <c r="AI251" s="342"/>
      <c r="AJ251" s="342"/>
      <c r="AK251" s="342"/>
      <c r="AL251" s="342"/>
      <c r="AM251" s="342"/>
      <c r="AN251" s="342"/>
      <c r="AO251" s="342"/>
      <c r="AP251" s="342"/>
      <c r="AQ251" s="342"/>
      <c r="AR251" s="342"/>
      <c r="AS251" s="342"/>
      <c r="AT251" s="342"/>
      <c r="AU251" s="342"/>
      <c r="AV251" s="342"/>
      <c r="AW251" s="342"/>
      <c r="AX251" s="333"/>
    </row>
    <row r="252" spans="1:55" s="97" customFormat="1" ht="16.5" customHeight="1" x14ac:dyDescent="0.3">
      <c r="A252" s="696"/>
      <c r="B252" s="688"/>
      <c r="C252" s="691"/>
      <c r="D252" s="684"/>
      <c r="E252" s="691" t="s">
        <v>849</v>
      </c>
      <c r="F252" s="685" t="s">
        <v>568</v>
      </c>
      <c r="G252" s="691" t="s">
        <v>850</v>
      </c>
      <c r="H252" s="684" t="s">
        <v>851</v>
      </c>
      <c r="I252" s="110" t="s">
        <v>1372</v>
      </c>
      <c r="J252" s="108" t="s">
        <v>154</v>
      </c>
      <c r="K252" s="162" t="s">
        <v>2404</v>
      </c>
      <c r="L252" s="109"/>
      <c r="M252" s="159">
        <v>245</v>
      </c>
      <c r="N252" s="342"/>
      <c r="O252" s="342"/>
      <c r="P252" s="342"/>
      <c r="Q252" s="342"/>
      <c r="R252" s="342"/>
      <c r="S252" s="342"/>
      <c r="T252" s="342"/>
      <c r="U252" s="342"/>
      <c r="V252" s="342"/>
      <c r="W252" s="342"/>
      <c r="X252" s="342"/>
      <c r="Y252" s="342"/>
      <c r="Z252" s="342"/>
      <c r="AA252" s="342"/>
      <c r="AB252" s="342"/>
      <c r="AC252" s="342"/>
      <c r="AD252" s="342"/>
      <c r="AE252" s="342"/>
      <c r="AF252" s="342"/>
      <c r="AG252" s="342"/>
      <c r="AH252" s="342"/>
      <c r="AI252" s="342"/>
      <c r="AJ252" s="342"/>
      <c r="AK252" s="342"/>
      <c r="AL252" s="342"/>
      <c r="AM252" s="342"/>
      <c r="AN252" s="342"/>
      <c r="AO252" s="342"/>
      <c r="AP252" s="342"/>
      <c r="AQ252" s="342"/>
      <c r="AR252" s="342"/>
      <c r="AS252" s="342"/>
      <c r="AT252" s="342"/>
      <c r="AU252" s="342"/>
      <c r="AV252" s="342"/>
      <c r="AW252" s="342"/>
      <c r="AX252" s="333"/>
      <c r="AY252" s="553" t="s">
        <v>3169</v>
      </c>
      <c r="AZ252" s="553" t="s">
        <v>3210</v>
      </c>
      <c r="BA252" s="554" t="s">
        <v>3170</v>
      </c>
      <c r="BB252" s="111" t="s">
        <v>3248</v>
      </c>
      <c r="BC252" s="97" t="s">
        <v>3269</v>
      </c>
    </row>
    <row r="253" spans="1:55" s="97" customFormat="1" ht="16.5" hidden="1" customHeight="1" x14ac:dyDescent="0.3">
      <c r="A253" s="696"/>
      <c r="B253" s="688"/>
      <c r="C253" s="691"/>
      <c r="D253" s="684"/>
      <c r="E253" s="691"/>
      <c r="F253" s="685"/>
      <c r="G253" s="691"/>
      <c r="H253" s="684"/>
      <c r="I253" s="110" t="s">
        <v>1374</v>
      </c>
      <c r="J253" s="108" t="s">
        <v>155</v>
      </c>
      <c r="K253" s="109"/>
      <c r="L253" s="109"/>
      <c r="M253" s="159">
        <v>246</v>
      </c>
      <c r="N253" s="342"/>
      <c r="O253" s="342"/>
      <c r="P253" s="342"/>
      <c r="Q253" s="342"/>
      <c r="R253" s="342"/>
      <c r="S253" s="342"/>
      <c r="T253" s="342"/>
      <c r="U253" s="342"/>
      <c r="V253" s="342"/>
      <c r="W253" s="342"/>
      <c r="X253" s="342"/>
      <c r="Y253" s="342"/>
      <c r="Z253" s="342"/>
      <c r="AA253" s="342"/>
      <c r="AB253" s="342"/>
      <c r="AC253" s="342"/>
      <c r="AD253" s="342"/>
      <c r="AE253" s="342"/>
      <c r="AF253" s="342"/>
      <c r="AG253" s="342"/>
      <c r="AH253" s="342"/>
      <c r="AI253" s="342"/>
      <c r="AJ253" s="342"/>
      <c r="AK253" s="342"/>
      <c r="AL253" s="342"/>
      <c r="AM253" s="342"/>
      <c r="AN253" s="342"/>
      <c r="AO253" s="342"/>
      <c r="AP253" s="342"/>
      <c r="AQ253" s="342"/>
      <c r="AR253" s="342"/>
      <c r="AS253" s="342"/>
      <c r="AT253" s="342"/>
      <c r="AU253" s="342"/>
      <c r="AV253" s="342"/>
      <c r="AW253" s="342"/>
      <c r="AX253" s="333"/>
    </row>
    <row r="254" spans="1:55" s="97" customFormat="1" ht="16.5" hidden="1" customHeight="1" x14ac:dyDescent="0.3">
      <c r="A254" s="696"/>
      <c r="B254" s="688"/>
      <c r="C254" s="691"/>
      <c r="D254" s="684"/>
      <c r="E254" s="691"/>
      <c r="F254" s="685"/>
      <c r="G254" s="691" t="s">
        <v>569</v>
      </c>
      <c r="H254" s="684" t="s">
        <v>570</v>
      </c>
      <c r="I254" s="110" t="s">
        <v>1376</v>
      </c>
      <c r="J254" s="108" t="s">
        <v>156</v>
      </c>
      <c r="K254" s="109"/>
      <c r="L254" s="109"/>
      <c r="M254" s="159">
        <v>247</v>
      </c>
      <c r="N254" s="342"/>
      <c r="O254" s="342"/>
      <c r="P254" s="342"/>
      <c r="Q254" s="342"/>
      <c r="R254" s="342"/>
      <c r="S254" s="342"/>
      <c r="T254" s="342"/>
      <c r="U254" s="342"/>
      <c r="V254" s="342"/>
      <c r="W254" s="342"/>
      <c r="X254" s="342"/>
      <c r="Y254" s="342"/>
      <c r="Z254" s="342"/>
      <c r="AA254" s="342"/>
      <c r="AB254" s="342"/>
      <c r="AC254" s="342"/>
      <c r="AD254" s="342"/>
      <c r="AE254" s="342"/>
      <c r="AF254" s="342"/>
      <c r="AG254" s="342"/>
      <c r="AH254" s="342"/>
      <c r="AI254" s="342"/>
      <c r="AJ254" s="342"/>
      <c r="AK254" s="342"/>
      <c r="AL254" s="342"/>
      <c r="AM254" s="342"/>
      <c r="AN254" s="342"/>
      <c r="AO254" s="342"/>
      <c r="AP254" s="342"/>
      <c r="AQ254" s="342"/>
      <c r="AR254" s="342"/>
      <c r="AS254" s="342"/>
      <c r="AT254" s="342"/>
      <c r="AU254" s="342"/>
      <c r="AV254" s="342"/>
      <c r="AW254" s="342"/>
      <c r="AX254" s="333"/>
    </row>
    <row r="255" spans="1:55" s="97" customFormat="1" ht="16.5" hidden="1" customHeight="1" x14ac:dyDescent="0.3">
      <c r="A255" s="696"/>
      <c r="B255" s="688"/>
      <c r="C255" s="691"/>
      <c r="D255" s="684"/>
      <c r="E255" s="691"/>
      <c r="F255" s="685"/>
      <c r="G255" s="691"/>
      <c r="H255" s="684"/>
      <c r="I255" s="110" t="s">
        <v>1378</v>
      </c>
      <c r="J255" s="108" t="s">
        <v>157</v>
      </c>
      <c r="K255" s="109"/>
      <c r="L255" s="109"/>
      <c r="M255" s="159">
        <v>248</v>
      </c>
      <c r="N255" s="342"/>
      <c r="O255" s="342"/>
      <c r="P255" s="342"/>
      <c r="Q255" s="342"/>
      <c r="R255" s="342"/>
      <c r="S255" s="342"/>
      <c r="T255" s="342"/>
      <c r="U255" s="342"/>
      <c r="V255" s="342"/>
      <c r="W255" s="342"/>
      <c r="X255" s="342"/>
      <c r="Y255" s="342"/>
      <c r="Z255" s="342"/>
      <c r="AA255" s="342"/>
      <c r="AB255" s="342"/>
      <c r="AC255" s="342"/>
      <c r="AD255" s="342"/>
      <c r="AE255" s="342"/>
      <c r="AF255" s="342"/>
      <c r="AG255" s="342"/>
      <c r="AH255" s="342"/>
      <c r="AI255" s="342"/>
      <c r="AJ255" s="342"/>
      <c r="AK255" s="342"/>
      <c r="AL255" s="342"/>
      <c r="AM255" s="342"/>
      <c r="AN255" s="342"/>
      <c r="AO255" s="342"/>
      <c r="AP255" s="342"/>
      <c r="AQ255" s="342"/>
      <c r="AR255" s="342"/>
      <c r="AS255" s="342"/>
      <c r="AT255" s="342"/>
      <c r="AU255" s="342"/>
      <c r="AV255" s="342"/>
      <c r="AW255" s="342"/>
      <c r="AX255" s="333"/>
    </row>
    <row r="256" spans="1:55" s="97" customFormat="1" ht="16.5" hidden="1" customHeight="1" x14ac:dyDescent="0.3">
      <c r="A256" s="696"/>
      <c r="B256" s="688"/>
      <c r="C256" s="691"/>
      <c r="D256" s="684"/>
      <c r="E256" s="691"/>
      <c r="F256" s="685"/>
      <c r="G256" s="691"/>
      <c r="H256" s="684"/>
      <c r="I256" s="110" t="s">
        <v>1379</v>
      </c>
      <c r="J256" s="108" t="s">
        <v>158</v>
      </c>
      <c r="K256" s="109"/>
      <c r="L256" s="109"/>
      <c r="M256" s="159">
        <v>249</v>
      </c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42"/>
      <c r="Z256" s="342"/>
      <c r="AA256" s="342"/>
      <c r="AB256" s="342"/>
      <c r="AC256" s="342"/>
      <c r="AD256" s="342"/>
      <c r="AE256" s="342"/>
      <c r="AF256" s="342"/>
      <c r="AG256" s="342"/>
      <c r="AH256" s="342"/>
      <c r="AI256" s="342"/>
      <c r="AJ256" s="342"/>
      <c r="AK256" s="342"/>
      <c r="AL256" s="342"/>
      <c r="AM256" s="342"/>
      <c r="AN256" s="342"/>
      <c r="AO256" s="342"/>
      <c r="AP256" s="342"/>
      <c r="AQ256" s="342"/>
      <c r="AR256" s="342"/>
      <c r="AS256" s="342"/>
      <c r="AT256" s="342"/>
      <c r="AU256" s="342"/>
      <c r="AV256" s="342"/>
      <c r="AW256" s="342"/>
      <c r="AX256" s="333"/>
    </row>
    <row r="257" spans="1:55" s="97" customFormat="1" ht="16.5" hidden="1" customHeight="1" x14ac:dyDescent="0.3">
      <c r="A257" s="696"/>
      <c r="B257" s="688"/>
      <c r="C257" s="691"/>
      <c r="D257" s="684"/>
      <c r="E257" s="691"/>
      <c r="F257" s="685"/>
      <c r="G257" s="691"/>
      <c r="H257" s="684"/>
      <c r="I257" s="110" t="s">
        <v>1380</v>
      </c>
      <c r="J257" s="108" t="s">
        <v>159</v>
      </c>
      <c r="K257" s="109"/>
      <c r="L257" s="109"/>
      <c r="M257" s="159">
        <v>250</v>
      </c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42"/>
      <c r="AB257" s="342"/>
      <c r="AC257" s="342"/>
      <c r="AD257" s="342"/>
      <c r="AE257" s="342"/>
      <c r="AF257" s="342"/>
      <c r="AG257" s="342"/>
      <c r="AH257" s="342"/>
      <c r="AI257" s="342"/>
      <c r="AJ257" s="342"/>
      <c r="AK257" s="342"/>
      <c r="AL257" s="342"/>
      <c r="AM257" s="342"/>
      <c r="AN257" s="342"/>
      <c r="AO257" s="342"/>
      <c r="AP257" s="342"/>
      <c r="AQ257" s="342"/>
      <c r="AR257" s="342"/>
      <c r="AS257" s="342"/>
      <c r="AT257" s="342"/>
      <c r="AU257" s="342"/>
      <c r="AV257" s="342"/>
      <c r="AW257" s="342"/>
      <c r="AX257" s="333"/>
    </row>
    <row r="258" spans="1:55" s="97" customFormat="1" ht="16.5" hidden="1" customHeight="1" x14ac:dyDescent="0.3">
      <c r="A258" s="696"/>
      <c r="B258" s="688"/>
      <c r="C258" s="691"/>
      <c r="D258" s="684"/>
      <c r="E258" s="691"/>
      <c r="F258" s="685"/>
      <c r="G258" s="691" t="s">
        <v>571</v>
      </c>
      <c r="H258" s="684" t="s">
        <v>852</v>
      </c>
      <c r="I258" s="110" t="s">
        <v>1381</v>
      </c>
      <c r="J258" s="108" t="s">
        <v>160</v>
      </c>
      <c r="K258" s="109"/>
      <c r="L258" s="109"/>
      <c r="M258" s="159">
        <v>251</v>
      </c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42"/>
      <c r="AB258" s="342"/>
      <c r="AC258" s="342"/>
      <c r="AD258" s="342"/>
      <c r="AE258" s="342"/>
      <c r="AF258" s="342"/>
      <c r="AG258" s="342"/>
      <c r="AH258" s="342"/>
      <c r="AI258" s="342"/>
      <c r="AJ258" s="342"/>
      <c r="AK258" s="342"/>
      <c r="AL258" s="342"/>
      <c r="AM258" s="342"/>
      <c r="AN258" s="342"/>
      <c r="AO258" s="342"/>
      <c r="AP258" s="342"/>
      <c r="AQ258" s="342"/>
      <c r="AR258" s="342"/>
      <c r="AS258" s="342"/>
      <c r="AT258" s="342"/>
      <c r="AU258" s="342"/>
      <c r="AV258" s="342"/>
      <c r="AW258" s="342"/>
      <c r="AX258" s="333"/>
    </row>
    <row r="259" spans="1:55" s="97" customFormat="1" ht="16.5" hidden="1" customHeight="1" x14ac:dyDescent="0.3">
      <c r="A259" s="696"/>
      <c r="B259" s="688"/>
      <c r="C259" s="691"/>
      <c r="D259" s="684"/>
      <c r="E259" s="691"/>
      <c r="F259" s="685"/>
      <c r="G259" s="691"/>
      <c r="H259" s="684"/>
      <c r="I259" s="110" t="s">
        <v>1382</v>
      </c>
      <c r="J259" s="108" t="s">
        <v>161</v>
      </c>
      <c r="K259" s="109"/>
      <c r="L259" s="109"/>
      <c r="M259" s="159">
        <v>252</v>
      </c>
      <c r="N259" s="342"/>
      <c r="O259" s="342"/>
      <c r="P259" s="342"/>
      <c r="Q259" s="342"/>
      <c r="R259" s="342"/>
      <c r="S259" s="342"/>
      <c r="T259" s="342"/>
      <c r="U259" s="342"/>
      <c r="V259" s="342"/>
      <c r="W259" s="342"/>
      <c r="X259" s="342"/>
      <c r="Y259" s="342"/>
      <c r="Z259" s="342"/>
      <c r="AA259" s="342"/>
      <c r="AB259" s="342"/>
      <c r="AC259" s="342"/>
      <c r="AD259" s="342"/>
      <c r="AE259" s="342"/>
      <c r="AF259" s="342"/>
      <c r="AG259" s="342"/>
      <c r="AH259" s="342"/>
      <c r="AI259" s="342"/>
      <c r="AJ259" s="342"/>
      <c r="AK259" s="342"/>
      <c r="AL259" s="342"/>
      <c r="AM259" s="342"/>
      <c r="AN259" s="342"/>
      <c r="AO259" s="342"/>
      <c r="AP259" s="342"/>
      <c r="AQ259" s="342"/>
      <c r="AR259" s="342"/>
      <c r="AS259" s="342"/>
      <c r="AT259" s="342"/>
      <c r="AU259" s="342"/>
      <c r="AV259" s="342"/>
      <c r="AW259" s="342"/>
      <c r="AX259" s="333"/>
    </row>
    <row r="260" spans="1:55" s="97" customFormat="1" ht="16.5" hidden="1" customHeight="1" x14ac:dyDescent="0.3">
      <c r="A260" s="696"/>
      <c r="B260" s="688"/>
      <c r="C260" s="691"/>
      <c r="D260" s="684"/>
      <c r="E260" s="691"/>
      <c r="F260" s="685"/>
      <c r="G260" s="691"/>
      <c r="H260" s="684"/>
      <c r="I260" s="110" t="s">
        <v>1383</v>
      </c>
      <c r="J260" s="108" t="s">
        <v>162</v>
      </c>
      <c r="K260" s="109"/>
      <c r="L260" s="109"/>
      <c r="M260" s="159">
        <v>253</v>
      </c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42"/>
      <c r="Z260" s="342"/>
      <c r="AA260" s="342"/>
      <c r="AB260" s="342"/>
      <c r="AC260" s="342"/>
      <c r="AD260" s="342"/>
      <c r="AE260" s="342"/>
      <c r="AF260" s="342"/>
      <c r="AG260" s="342"/>
      <c r="AH260" s="342"/>
      <c r="AI260" s="342"/>
      <c r="AJ260" s="342"/>
      <c r="AK260" s="342"/>
      <c r="AL260" s="342"/>
      <c r="AM260" s="342"/>
      <c r="AN260" s="342"/>
      <c r="AO260" s="342"/>
      <c r="AP260" s="342"/>
      <c r="AQ260" s="342"/>
      <c r="AR260" s="342"/>
      <c r="AS260" s="342"/>
      <c r="AT260" s="342"/>
      <c r="AU260" s="342"/>
      <c r="AV260" s="342"/>
      <c r="AW260" s="342"/>
      <c r="AX260" s="333"/>
    </row>
    <row r="261" spans="1:55" s="97" customFormat="1" ht="16.5" hidden="1" customHeight="1" x14ac:dyDescent="0.3">
      <c r="A261" s="696"/>
      <c r="B261" s="688"/>
      <c r="C261" s="691"/>
      <c r="D261" s="684"/>
      <c r="E261" s="691"/>
      <c r="F261" s="685"/>
      <c r="G261" s="691"/>
      <c r="H261" s="684"/>
      <c r="I261" s="110" t="s">
        <v>1384</v>
      </c>
      <c r="J261" s="108" t="s">
        <v>163</v>
      </c>
      <c r="K261" s="109"/>
      <c r="L261" s="109"/>
      <c r="M261" s="159">
        <v>254</v>
      </c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42"/>
      <c r="Z261" s="342"/>
      <c r="AA261" s="342"/>
      <c r="AB261" s="342"/>
      <c r="AC261" s="342"/>
      <c r="AD261" s="342"/>
      <c r="AE261" s="342"/>
      <c r="AF261" s="342"/>
      <c r="AG261" s="342"/>
      <c r="AH261" s="342"/>
      <c r="AI261" s="342"/>
      <c r="AJ261" s="342"/>
      <c r="AK261" s="342"/>
      <c r="AL261" s="342"/>
      <c r="AM261" s="342"/>
      <c r="AN261" s="342"/>
      <c r="AO261" s="342"/>
      <c r="AP261" s="342"/>
      <c r="AQ261" s="342"/>
      <c r="AR261" s="342"/>
      <c r="AS261" s="342"/>
      <c r="AT261" s="342"/>
      <c r="AU261" s="342"/>
      <c r="AV261" s="342"/>
      <c r="AW261" s="342"/>
      <c r="AX261" s="333"/>
    </row>
    <row r="262" spans="1:55" s="97" customFormat="1" ht="16.5" hidden="1" customHeight="1" x14ac:dyDescent="0.3">
      <c r="A262" s="696"/>
      <c r="B262" s="688"/>
      <c r="C262" s="691"/>
      <c r="D262" s="684"/>
      <c r="E262" s="691"/>
      <c r="F262" s="685"/>
      <c r="G262" s="691" t="s">
        <v>853</v>
      </c>
      <c r="H262" s="684" t="s">
        <v>572</v>
      </c>
      <c r="I262" s="110" t="s">
        <v>1386</v>
      </c>
      <c r="J262" s="108" t="s">
        <v>1855</v>
      </c>
      <c r="K262" s="109"/>
      <c r="L262" s="109"/>
      <c r="M262" s="159">
        <v>255</v>
      </c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42"/>
      <c r="AB262" s="342"/>
      <c r="AC262" s="342"/>
      <c r="AD262" s="342"/>
      <c r="AE262" s="342"/>
      <c r="AF262" s="342"/>
      <c r="AG262" s="342"/>
      <c r="AH262" s="342"/>
      <c r="AI262" s="342"/>
      <c r="AJ262" s="342"/>
      <c r="AK262" s="342"/>
      <c r="AL262" s="342"/>
      <c r="AM262" s="342"/>
      <c r="AN262" s="342"/>
      <c r="AO262" s="342"/>
      <c r="AP262" s="342"/>
      <c r="AQ262" s="342"/>
      <c r="AR262" s="342"/>
      <c r="AS262" s="342"/>
      <c r="AT262" s="342"/>
      <c r="AU262" s="342"/>
      <c r="AV262" s="342"/>
      <c r="AW262" s="342"/>
      <c r="AX262" s="333"/>
    </row>
    <row r="263" spans="1:55" s="97" customFormat="1" ht="16.5" hidden="1" customHeight="1" x14ac:dyDescent="0.3">
      <c r="A263" s="696"/>
      <c r="B263" s="688"/>
      <c r="C263" s="691"/>
      <c r="D263" s="684"/>
      <c r="E263" s="691"/>
      <c r="F263" s="685"/>
      <c r="G263" s="691"/>
      <c r="H263" s="684"/>
      <c r="I263" s="110" t="s">
        <v>1388</v>
      </c>
      <c r="J263" s="108" t="s">
        <v>1387</v>
      </c>
      <c r="K263" s="109"/>
      <c r="L263" s="109"/>
      <c r="M263" s="159">
        <v>256</v>
      </c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42"/>
      <c r="AB263" s="342"/>
      <c r="AC263" s="342"/>
      <c r="AD263" s="342"/>
      <c r="AE263" s="342"/>
      <c r="AF263" s="342"/>
      <c r="AG263" s="342"/>
      <c r="AH263" s="342"/>
      <c r="AI263" s="342"/>
      <c r="AJ263" s="342"/>
      <c r="AK263" s="342"/>
      <c r="AL263" s="342"/>
      <c r="AM263" s="342"/>
      <c r="AN263" s="342"/>
      <c r="AO263" s="342"/>
      <c r="AP263" s="342"/>
      <c r="AQ263" s="342"/>
      <c r="AR263" s="342"/>
      <c r="AS263" s="342"/>
      <c r="AT263" s="342"/>
      <c r="AU263" s="342"/>
      <c r="AV263" s="342"/>
      <c r="AW263" s="342"/>
      <c r="AX263" s="333"/>
    </row>
    <row r="264" spans="1:55" s="97" customFormat="1" ht="16.5" hidden="1" customHeight="1" x14ac:dyDescent="0.3">
      <c r="A264" s="696"/>
      <c r="B264" s="688"/>
      <c r="C264" s="691"/>
      <c r="D264" s="684"/>
      <c r="E264" s="691"/>
      <c r="F264" s="685"/>
      <c r="G264" s="691"/>
      <c r="H264" s="684"/>
      <c r="I264" s="110" t="s">
        <v>1390</v>
      </c>
      <c r="J264" s="108" t="s">
        <v>166</v>
      </c>
      <c r="K264" s="109"/>
      <c r="L264" s="109"/>
      <c r="M264" s="159">
        <v>257</v>
      </c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42"/>
      <c r="AB264" s="342"/>
      <c r="AC264" s="342"/>
      <c r="AD264" s="342"/>
      <c r="AE264" s="342"/>
      <c r="AF264" s="342"/>
      <c r="AG264" s="342"/>
      <c r="AH264" s="342"/>
      <c r="AI264" s="342"/>
      <c r="AJ264" s="342"/>
      <c r="AK264" s="342"/>
      <c r="AL264" s="342"/>
      <c r="AM264" s="342"/>
      <c r="AN264" s="342"/>
      <c r="AO264" s="342"/>
      <c r="AP264" s="342"/>
      <c r="AQ264" s="342"/>
      <c r="AR264" s="342"/>
      <c r="AS264" s="342"/>
      <c r="AT264" s="342"/>
      <c r="AU264" s="342"/>
      <c r="AV264" s="342"/>
      <c r="AW264" s="342"/>
      <c r="AX264" s="333"/>
    </row>
    <row r="265" spans="1:55" s="97" customFormat="1" ht="16.5" hidden="1" customHeight="1" x14ac:dyDescent="0.3">
      <c r="A265" s="696"/>
      <c r="B265" s="688"/>
      <c r="C265" s="691"/>
      <c r="D265" s="684"/>
      <c r="E265" s="691"/>
      <c r="F265" s="685"/>
      <c r="G265" s="691"/>
      <c r="H265" s="684"/>
      <c r="I265" s="110" t="s">
        <v>1391</v>
      </c>
      <c r="J265" s="108" t="s">
        <v>167</v>
      </c>
      <c r="K265" s="109"/>
      <c r="L265" s="109"/>
      <c r="M265" s="159">
        <v>258</v>
      </c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342"/>
      <c r="Y265" s="342"/>
      <c r="Z265" s="342"/>
      <c r="AA265" s="342"/>
      <c r="AB265" s="342"/>
      <c r="AC265" s="342"/>
      <c r="AD265" s="342"/>
      <c r="AE265" s="342"/>
      <c r="AF265" s="342"/>
      <c r="AG265" s="342"/>
      <c r="AH265" s="342"/>
      <c r="AI265" s="342"/>
      <c r="AJ265" s="342"/>
      <c r="AK265" s="342"/>
      <c r="AL265" s="342"/>
      <c r="AM265" s="342"/>
      <c r="AN265" s="342"/>
      <c r="AO265" s="342"/>
      <c r="AP265" s="342"/>
      <c r="AQ265" s="342"/>
      <c r="AR265" s="342"/>
      <c r="AS265" s="342"/>
      <c r="AT265" s="342"/>
      <c r="AU265" s="342"/>
      <c r="AV265" s="342"/>
      <c r="AW265" s="342"/>
      <c r="AX265" s="333"/>
    </row>
    <row r="266" spans="1:55" s="97" customFormat="1" ht="16.5" hidden="1" customHeight="1" x14ac:dyDescent="0.3">
      <c r="A266" s="696"/>
      <c r="B266" s="688"/>
      <c r="C266" s="691"/>
      <c r="D266" s="684"/>
      <c r="E266" s="691"/>
      <c r="F266" s="685"/>
      <c r="G266" s="691"/>
      <c r="H266" s="684"/>
      <c r="I266" s="110" t="s">
        <v>1391</v>
      </c>
      <c r="J266" s="108" t="s">
        <v>167</v>
      </c>
      <c r="K266" s="109"/>
      <c r="L266" s="109"/>
      <c r="M266" s="159">
        <v>259</v>
      </c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42"/>
      <c r="Z266" s="342"/>
      <c r="AA266" s="342"/>
      <c r="AB266" s="342"/>
      <c r="AC266" s="342"/>
      <c r="AD266" s="342"/>
      <c r="AE266" s="342"/>
      <c r="AF266" s="342"/>
      <c r="AG266" s="342"/>
      <c r="AH266" s="342"/>
      <c r="AI266" s="342"/>
      <c r="AJ266" s="342"/>
      <c r="AK266" s="342"/>
      <c r="AL266" s="342"/>
      <c r="AM266" s="342"/>
      <c r="AN266" s="342"/>
      <c r="AO266" s="342"/>
      <c r="AP266" s="342"/>
      <c r="AQ266" s="342"/>
      <c r="AR266" s="342"/>
      <c r="AS266" s="342"/>
      <c r="AT266" s="342"/>
      <c r="AU266" s="342"/>
      <c r="AV266" s="342"/>
      <c r="AW266" s="342"/>
      <c r="AX266" s="333"/>
    </row>
    <row r="267" spans="1:55" s="97" customFormat="1" ht="16.5" hidden="1" customHeight="1" x14ac:dyDescent="0.3">
      <c r="A267" s="696"/>
      <c r="B267" s="688"/>
      <c r="C267" s="691"/>
      <c r="D267" s="684"/>
      <c r="E267" s="691"/>
      <c r="F267" s="685"/>
      <c r="G267" s="691"/>
      <c r="H267" s="684"/>
      <c r="I267" s="110" t="s">
        <v>1389</v>
      </c>
      <c r="J267" s="108" t="s">
        <v>1822</v>
      </c>
      <c r="K267" s="109"/>
      <c r="L267" s="109"/>
      <c r="M267" s="159">
        <v>260</v>
      </c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42"/>
      <c r="Z267" s="342"/>
      <c r="AA267" s="342"/>
      <c r="AB267" s="342"/>
      <c r="AC267" s="342"/>
      <c r="AD267" s="342"/>
      <c r="AE267" s="342"/>
      <c r="AF267" s="342"/>
      <c r="AG267" s="342"/>
      <c r="AH267" s="342"/>
      <c r="AI267" s="342"/>
      <c r="AJ267" s="342"/>
      <c r="AK267" s="342"/>
      <c r="AL267" s="342"/>
      <c r="AM267" s="342"/>
      <c r="AN267" s="342"/>
      <c r="AO267" s="342"/>
      <c r="AP267" s="342"/>
      <c r="AQ267" s="342"/>
      <c r="AR267" s="342"/>
      <c r="AS267" s="342"/>
      <c r="AT267" s="342"/>
      <c r="AU267" s="342"/>
      <c r="AV267" s="342"/>
      <c r="AW267" s="342"/>
      <c r="AX267" s="333"/>
    </row>
    <row r="268" spans="1:55" s="97" customFormat="1" ht="16.5" hidden="1" customHeight="1" x14ac:dyDescent="0.3">
      <c r="A268" s="696"/>
      <c r="B268" s="688"/>
      <c r="C268" s="691"/>
      <c r="D268" s="684"/>
      <c r="E268" s="691"/>
      <c r="F268" s="685"/>
      <c r="G268" s="691"/>
      <c r="H268" s="684"/>
      <c r="I268" s="110" t="s">
        <v>1389</v>
      </c>
      <c r="J268" s="108" t="s">
        <v>1822</v>
      </c>
      <c r="K268" s="109"/>
      <c r="L268" s="109"/>
      <c r="M268" s="159">
        <v>261</v>
      </c>
      <c r="N268" s="342"/>
      <c r="O268" s="342"/>
      <c r="P268" s="342"/>
      <c r="Q268" s="342"/>
      <c r="R268" s="342"/>
      <c r="S268" s="342"/>
      <c r="T268" s="342"/>
      <c r="U268" s="342"/>
      <c r="V268" s="342"/>
      <c r="W268" s="342"/>
      <c r="X268" s="342"/>
      <c r="Y268" s="342"/>
      <c r="Z268" s="342"/>
      <c r="AA268" s="342"/>
      <c r="AB268" s="342"/>
      <c r="AC268" s="342"/>
      <c r="AD268" s="342"/>
      <c r="AE268" s="342"/>
      <c r="AF268" s="342"/>
      <c r="AG268" s="342"/>
      <c r="AH268" s="342"/>
      <c r="AI268" s="342"/>
      <c r="AJ268" s="342"/>
      <c r="AK268" s="342"/>
      <c r="AL268" s="342"/>
      <c r="AM268" s="342"/>
      <c r="AN268" s="342"/>
      <c r="AO268" s="342"/>
      <c r="AP268" s="342"/>
      <c r="AQ268" s="342"/>
      <c r="AR268" s="342"/>
      <c r="AS268" s="342"/>
      <c r="AT268" s="342"/>
      <c r="AU268" s="342"/>
      <c r="AV268" s="342"/>
      <c r="AW268" s="342"/>
      <c r="AX268" s="333"/>
    </row>
    <row r="269" spans="1:55" s="97" customFormat="1" ht="16.5" customHeight="1" x14ac:dyDescent="0.3">
      <c r="A269" s="696"/>
      <c r="B269" s="688"/>
      <c r="C269" s="691"/>
      <c r="D269" s="684"/>
      <c r="E269" s="691" t="s">
        <v>854</v>
      </c>
      <c r="F269" s="708" t="s">
        <v>855</v>
      </c>
      <c r="G269" s="709" t="s">
        <v>856</v>
      </c>
      <c r="H269" s="710" t="s">
        <v>855</v>
      </c>
      <c r="I269" s="546" t="s">
        <v>1392</v>
      </c>
      <c r="J269" s="547" t="s">
        <v>169</v>
      </c>
      <c r="K269" s="545" t="s">
        <v>2401</v>
      </c>
      <c r="L269" s="109"/>
      <c r="M269" s="159">
        <v>262</v>
      </c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42"/>
      <c r="AB269" s="342"/>
      <c r="AC269" s="342"/>
      <c r="AD269" s="342"/>
      <c r="AE269" s="342"/>
      <c r="AF269" s="342"/>
      <c r="AG269" s="342"/>
      <c r="AH269" s="342"/>
      <c r="AI269" s="342"/>
      <c r="AJ269" s="342"/>
      <c r="AK269" s="342"/>
      <c r="AL269" s="342"/>
      <c r="AM269" s="342"/>
      <c r="AN269" s="342"/>
      <c r="AO269" s="342"/>
      <c r="AP269" s="342"/>
      <c r="AQ269" s="342"/>
      <c r="AR269" s="342"/>
      <c r="AS269" s="342"/>
      <c r="AT269" s="342"/>
      <c r="AU269" s="342"/>
      <c r="AV269" s="342"/>
      <c r="AW269" s="342"/>
      <c r="AX269" s="333"/>
      <c r="AY269" s="97" t="s">
        <v>3167</v>
      </c>
      <c r="AZ269" s="97" t="s">
        <v>3211</v>
      </c>
      <c r="BA269" s="111" t="s">
        <v>3249</v>
      </c>
      <c r="BB269" s="97" t="s">
        <v>3243</v>
      </c>
    </row>
    <row r="270" spans="1:55" s="97" customFormat="1" ht="16.5" customHeight="1" x14ac:dyDescent="0.3">
      <c r="A270" s="696"/>
      <c r="B270" s="688"/>
      <c r="C270" s="691"/>
      <c r="D270" s="684"/>
      <c r="E270" s="691"/>
      <c r="F270" s="708"/>
      <c r="G270" s="709"/>
      <c r="H270" s="710"/>
      <c r="I270" s="546" t="s">
        <v>1393</v>
      </c>
      <c r="J270" s="547" t="s">
        <v>170</v>
      </c>
      <c r="K270" s="545" t="s">
        <v>2401</v>
      </c>
      <c r="L270" s="109"/>
      <c r="M270" s="159">
        <v>263</v>
      </c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42"/>
      <c r="AB270" s="342"/>
      <c r="AC270" s="342"/>
      <c r="AD270" s="342"/>
      <c r="AE270" s="342"/>
      <c r="AF270" s="342"/>
      <c r="AG270" s="342"/>
      <c r="AH270" s="342"/>
      <c r="AI270" s="342"/>
      <c r="AJ270" s="342"/>
      <c r="AK270" s="342"/>
      <c r="AL270" s="342"/>
      <c r="AM270" s="342"/>
      <c r="AN270" s="342"/>
      <c r="AO270" s="342"/>
      <c r="AP270" s="342"/>
      <c r="AQ270" s="342"/>
      <c r="AR270" s="342"/>
      <c r="AS270" s="342"/>
      <c r="AT270" s="342"/>
      <c r="AU270" s="342"/>
      <c r="AV270" s="342"/>
      <c r="AW270" s="342"/>
      <c r="AX270" s="333"/>
      <c r="AY270" s="97" t="s">
        <v>3167</v>
      </c>
      <c r="AZ270" s="97" t="s">
        <v>3212</v>
      </c>
      <c r="BA270" s="111" t="s">
        <v>3249</v>
      </c>
      <c r="BB270" s="97" t="s">
        <v>3243</v>
      </c>
    </row>
    <row r="271" spans="1:55" s="97" customFormat="1" ht="13.5" customHeight="1" x14ac:dyDescent="0.3">
      <c r="A271" s="696"/>
      <c r="B271" s="688"/>
      <c r="C271" s="691" t="s">
        <v>857</v>
      </c>
      <c r="D271" s="684" t="s">
        <v>573</v>
      </c>
      <c r="E271" s="691" t="s">
        <v>858</v>
      </c>
      <c r="F271" s="685" t="s">
        <v>859</v>
      </c>
      <c r="G271" s="691" t="s">
        <v>860</v>
      </c>
      <c r="H271" s="684" t="s">
        <v>859</v>
      </c>
      <c r="I271" s="110" t="s">
        <v>1362</v>
      </c>
      <c r="J271" s="108" t="s">
        <v>1823</v>
      </c>
      <c r="K271" s="162" t="s">
        <v>2404</v>
      </c>
      <c r="L271" s="109"/>
      <c r="M271" s="159">
        <v>264</v>
      </c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42"/>
      <c r="AB271" s="342"/>
      <c r="AC271" s="342"/>
      <c r="AD271" s="342"/>
      <c r="AE271" s="342"/>
      <c r="AF271" s="342"/>
      <c r="AG271" s="342"/>
      <c r="AH271" s="342"/>
      <c r="AI271" s="342"/>
      <c r="AJ271" s="342"/>
      <c r="AK271" s="342"/>
      <c r="AL271" s="342"/>
      <c r="AM271" s="342"/>
      <c r="AN271" s="342"/>
      <c r="AO271" s="342"/>
      <c r="AP271" s="342"/>
      <c r="AQ271" s="342"/>
      <c r="AR271" s="342"/>
      <c r="AS271" s="342"/>
      <c r="AT271" s="342"/>
      <c r="AU271" s="342"/>
      <c r="AV271" s="342"/>
      <c r="AW271" s="342"/>
      <c r="AX271" s="333"/>
      <c r="AY271" s="553" t="s">
        <v>3168</v>
      </c>
      <c r="AZ271" s="553" t="s">
        <v>3210</v>
      </c>
      <c r="BA271" s="554" t="s">
        <v>3170</v>
      </c>
      <c r="BB271" s="111" t="s">
        <v>3248</v>
      </c>
      <c r="BC271" s="97" t="s">
        <v>3269</v>
      </c>
    </row>
    <row r="272" spans="1:55" s="97" customFormat="1" ht="16.5" hidden="1" customHeight="1" x14ac:dyDescent="0.3">
      <c r="A272" s="696"/>
      <c r="B272" s="688"/>
      <c r="C272" s="691"/>
      <c r="D272" s="684"/>
      <c r="E272" s="691"/>
      <c r="F272" s="685"/>
      <c r="G272" s="691"/>
      <c r="H272" s="684"/>
      <c r="I272" s="110" t="s">
        <v>1364</v>
      </c>
      <c r="J272" s="108" t="s">
        <v>149</v>
      </c>
      <c r="K272" s="109"/>
      <c r="L272" s="109"/>
      <c r="M272" s="159">
        <v>265</v>
      </c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42"/>
      <c r="Z272" s="342"/>
      <c r="AA272" s="342"/>
      <c r="AB272" s="342"/>
      <c r="AC272" s="342"/>
      <c r="AD272" s="342"/>
      <c r="AE272" s="342"/>
      <c r="AF272" s="342"/>
      <c r="AG272" s="342"/>
      <c r="AH272" s="342"/>
      <c r="AI272" s="342"/>
      <c r="AJ272" s="342"/>
      <c r="AK272" s="342"/>
      <c r="AL272" s="342"/>
      <c r="AM272" s="342"/>
      <c r="AN272" s="342"/>
      <c r="AO272" s="342"/>
      <c r="AP272" s="342"/>
      <c r="AQ272" s="342"/>
      <c r="AR272" s="342"/>
      <c r="AS272" s="342"/>
      <c r="AT272" s="342"/>
      <c r="AU272" s="342"/>
      <c r="AV272" s="342"/>
      <c r="AW272" s="342"/>
      <c r="AX272" s="333"/>
    </row>
    <row r="273" spans="1:55" s="97" customFormat="1" ht="16.5" customHeight="1" x14ac:dyDescent="0.3">
      <c r="A273" s="696"/>
      <c r="B273" s="688"/>
      <c r="C273" s="691"/>
      <c r="D273" s="684"/>
      <c r="E273" s="691" t="s">
        <v>861</v>
      </c>
      <c r="F273" s="685" t="s">
        <v>862</v>
      </c>
      <c r="G273" s="204" t="s">
        <v>863</v>
      </c>
      <c r="H273" s="205" t="s">
        <v>150</v>
      </c>
      <c r="I273" s="110" t="s">
        <v>1366</v>
      </c>
      <c r="J273" s="108" t="s">
        <v>150</v>
      </c>
      <c r="K273" s="162" t="s">
        <v>2404</v>
      </c>
      <c r="L273" s="109"/>
      <c r="M273" s="159">
        <v>266</v>
      </c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42"/>
      <c r="Z273" s="342"/>
      <c r="AA273" s="342"/>
      <c r="AB273" s="342"/>
      <c r="AC273" s="342"/>
      <c r="AD273" s="342"/>
      <c r="AE273" s="342"/>
      <c r="AF273" s="342"/>
      <c r="AG273" s="342"/>
      <c r="AH273" s="342"/>
      <c r="AI273" s="342"/>
      <c r="AJ273" s="342"/>
      <c r="AK273" s="342"/>
      <c r="AL273" s="342"/>
      <c r="AM273" s="342"/>
      <c r="AN273" s="342"/>
      <c r="AO273" s="342"/>
      <c r="AP273" s="342"/>
      <c r="AQ273" s="342"/>
      <c r="AR273" s="342"/>
      <c r="AS273" s="342"/>
      <c r="AT273" s="342"/>
      <c r="AU273" s="342"/>
      <c r="AV273" s="342"/>
      <c r="AW273" s="342"/>
      <c r="AX273" s="333"/>
      <c r="AY273" s="553" t="s">
        <v>3168</v>
      </c>
      <c r="AZ273" s="553" t="s">
        <v>3213</v>
      </c>
      <c r="BA273" s="554" t="s">
        <v>3170</v>
      </c>
      <c r="BB273" s="111" t="s">
        <v>3248</v>
      </c>
      <c r="BC273" s="97" t="s">
        <v>3269</v>
      </c>
    </row>
    <row r="274" spans="1:55" s="97" customFormat="1" ht="16.5" hidden="1" customHeight="1" x14ac:dyDescent="0.3">
      <c r="A274" s="696"/>
      <c r="B274" s="688"/>
      <c r="C274" s="691"/>
      <c r="D274" s="684"/>
      <c r="E274" s="691"/>
      <c r="F274" s="685"/>
      <c r="G274" s="204" t="s">
        <v>864</v>
      </c>
      <c r="H274" s="205" t="s">
        <v>151</v>
      </c>
      <c r="I274" s="110" t="s">
        <v>1368</v>
      </c>
      <c r="J274" s="108" t="s">
        <v>151</v>
      </c>
      <c r="K274" s="109"/>
      <c r="L274" s="109"/>
      <c r="M274" s="159">
        <v>267</v>
      </c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42"/>
      <c r="AB274" s="342"/>
      <c r="AC274" s="342"/>
      <c r="AD274" s="342"/>
      <c r="AE274" s="342"/>
      <c r="AF274" s="342"/>
      <c r="AG274" s="342"/>
      <c r="AH274" s="342"/>
      <c r="AI274" s="342"/>
      <c r="AJ274" s="342"/>
      <c r="AK274" s="342"/>
      <c r="AL274" s="342"/>
      <c r="AM274" s="342"/>
      <c r="AN274" s="342"/>
      <c r="AO274" s="342"/>
      <c r="AP274" s="342"/>
      <c r="AQ274" s="342"/>
      <c r="AR274" s="342"/>
      <c r="AS274" s="342"/>
      <c r="AT274" s="342"/>
      <c r="AU274" s="342"/>
      <c r="AV274" s="342"/>
      <c r="AW274" s="342"/>
      <c r="AX274" s="333"/>
    </row>
    <row r="275" spans="1:55" s="97" customFormat="1" ht="16.5" hidden="1" customHeight="1" x14ac:dyDescent="0.3">
      <c r="A275" s="696"/>
      <c r="B275" s="688"/>
      <c r="C275" s="691"/>
      <c r="D275" s="684"/>
      <c r="E275" s="691"/>
      <c r="F275" s="685"/>
      <c r="G275" s="204" t="s">
        <v>865</v>
      </c>
      <c r="H275" s="205" t="s">
        <v>152</v>
      </c>
      <c r="I275" s="110" t="s">
        <v>1369</v>
      </c>
      <c r="J275" s="108" t="s">
        <v>152</v>
      </c>
      <c r="K275" s="109"/>
      <c r="L275" s="109"/>
      <c r="M275" s="159">
        <v>268</v>
      </c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42"/>
      <c r="AB275" s="342"/>
      <c r="AC275" s="342"/>
      <c r="AD275" s="342"/>
      <c r="AE275" s="342"/>
      <c r="AF275" s="342"/>
      <c r="AG275" s="342"/>
      <c r="AH275" s="342"/>
      <c r="AI275" s="342"/>
      <c r="AJ275" s="342"/>
      <c r="AK275" s="342"/>
      <c r="AL275" s="342"/>
      <c r="AM275" s="342"/>
      <c r="AN275" s="342"/>
      <c r="AO275" s="342"/>
      <c r="AP275" s="342"/>
      <c r="AQ275" s="342"/>
      <c r="AR275" s="342"/>
      <c r="AS275" s="342"/>
      <c r="AT275" s="342"/>
      <c r="AU275" s="342"/>
      <c r="AV275" s="342"/>
      <c r="AW275" s="342"/>
      <c r="AX275" s="333"/>
    </row>
    <row r="276" spans="1:55" s="97" customFormat="1" ht="16.5" customHeight="1" x14ac:dyDescent="0.3">
      <c r="A276" s="696"/>
      <c r="B276" s="688"/>
      <c r="C276" s="691"/>
      <c r="D276" s="684"/>
      <c r="E276" s="204" t="s">
        <v>866</v>
      </c>
      <c r="F276" s="552" t="s">
        <v>153</v>
      </c>
      <c r="G276" s="204" t="s">
        <v>867</v>
      </c>
      <c r="H276" s="205" t="s">
        <v>153</v>
      </c>
      <c r="I276" s="110" t="s">
        <v>1370</v>
      </c>
      <c r="J276" s="108" t="s">
        <v>153</v>
      </c>
      <c r="K276" s="162" t="s">
        <v>2404</v>
      </c>
      <c r="L276" s="109"/>
      <c r="M276" s="159">
        <v>269</v>
      </c>
      <c r="N276" s="342"/>
      <c r="O276" s="342"/>
      <c r="P276" s="342"/>
      <c r="Q276" s="342"/>
      <c r="R276" s="342"/>
      <c r="S276" s="342"/>
      <c r="T276" s="342"/>
      <c r="U276" s="342"/>
      <c r="V276" s="342"/>
      <c r="W276" s="342"/>
      <c r="X276" s="342"/>
      <c r="Y276" s="342"/>
      <c r="Z276" s="342"/>
      <c r="AA276" s="342"/>
      <c r="AB276" s="342"/>
      <c r="AC276" s="342"/>
      <c r="AD276" s="342"/>
      <c r="AE276" s="342"/>
      <c r="AF276" s="342"/>
      <c r="AG276" s="342"/>
      <c r="AH276" s="342"/>
      <c r="AI276" s="342"/>
      <c r="AJ276" s="342"/>
      <c r="AK276" s="342"/>
      <c r="AL276" s="342"/>
      <c r="AM276" s="342"/>
      <c r="AN276" s="342"/>
      <c r="AO276" s="342"/>
      <c r="AP276" s="342"/>
      <c r="AQ276" s="342"/>
      <c r="AR276" s="342"/>
      <c r="AS276" s="342"/>
      <c r="AT276" s="342"/>
      <c r="AU276" s="342"/>
      <c r="AV276" s="342"/>
      <c r="AW276" s="342"/>
      <c r="AX276" s="333"/>
      <c r="AY276" s="553" t="s">
        <v>3168</v>
      </c>
      <c r="AZ276" s="553" t="s">
        <v>3210</v>
      </c>
      <c r="BA276" s="554" t="s">
        <v>3170</v>
      </c>
      <c r="BB276" s="111" t="s">
        <v>3248</v>
      </c>
      <c r="BC276" s="97" t="s">
        <v>3269</v>
      </c>
    </row>
    <row r="277" spans="1:55" s="97" customFormat="1" ht="13.5" customHeight="1" x14ac:dyDescent="0.3">
      <c r="A277" s="696"/>
      <c r="B277" s="688"/>
      <c r="C277" s="691" t="s">
        <v>868</v>
      </c>
      <c r="D277" s="685" t="s">
        <v>574</v>
      </c>
      <c r="E277" s="691" t="s">
        <v>869</v>
      </c>
      <c r="F277" s="684" t="s">
        <v>575</v>
      </c>
      <c r="G277" s="691" t="s">
        <v>870</v>
      </c>
      <c r="H277" s="684" t="s">
        <v>871</v>
      </c>
      <c r="I277" s="107" t="s">
        <v>1396</v>
      </c>
      <c r="J277" s="108" t="s">
        <v>1395</v>
      </c>
      <c r="K277" s="162" t="s">
        <v>2404</v>
      </c>
      <c r="L277" s="109"/>
      <c r="M277" s="159">
        <v>270</v>
      </c>
      <c r="N277" s="342"/>
      <c r="O277" s="342"/>
      <c r="P277" s="342"/>
      <c r="Q277" s="342"/>
      <c r="R277" s="342"/>
      <c r="S277" s="342"/>
      <c r="T277" s="342"/>
      <c r="U277" s="342"/>
      <c r="V277" s="342"/>
      <c r="W277" s="342"/>
      <c r="X277" s="342"/>
      <c r="Y277" s="342"/>
      <c r="Z277" s="342"/>
      <c r="AA277" s="342"/>
      <c r="AB277" s="342"/>
      <c r="AC277" s="342"/>
      <c r="AD277" s="342"/>
      <c r="AE277" s="342"/>
      <c r="AF277" s="342"/>
      <c r="AG277" s="342"/>
      <c r="AH277" s="342"/>
      <c r="AI277" s="342"/>
      <c r="AJ277" s="342"/>
      <c r="AK277" s="342"/>
      <c r="AL277" s="342"/>
      <c r="AM277" s="342"/>
      <c r="AN277" s="342"/>
      <c r="AO277" s="342"/>
      <c r="AP277" s="342"/>
      <c r="AQ277" s="342"/>
      <c r="AR277" s="342"/>
      <c r="AS277" s="342"/>
      <c r="AT277" s="342"/>
      <c r="AU277" s="342"/>
      <c r="AV277" s="342"/>
      <c r="AW277" s="342"/>
      <c r="AX277" s="333"/>
      <c r="AY277" s="97" t="s">
        <v>3167</v>
      </c>
      <c r="AZ277" s="97" t="s">
        <v>3212</v>
      </c>
      <c r="BA277" s="111" t="s">
        <v>3170</v>
      </c>
      <c r="BB277" s="111" t="s">
        <v>3248</v>
      </c>
    </row>
    <row r="278" spans="1:55" s="97" customFormat="1" ht="16.5" hidden="1" customHeight="1" x14ac:dyDescent="0.3">
      <c r="A278" s="696"/>
      <c r="B278" s="688"/>
      <c r="C278" s="691"/>
      <c r="D278" s="685"/>
      <c r="E278" s="691"/>
      <c r="F278" s="684"/>
      <c r="G278" s="691"/>
      <c r="H278" s="684"/>
      <c r="I278" s="107" t="s">
        <v>1398</v>
      </c>
      <c r="J278" s="108" t="s">
        <v>171</v>
      </c>
      <c r="K278" s="109"/>
      <c r="L278" s="109"/>
      <c r="M278" s="159">
        <v>271</v>
      </c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42"/>
      <c r="Z278" s="342"/>
      <c r="AA278" s="342"/>
      <c r="AB278" s="342"/>
      <c r="AC278" s="342"/>
      <c r="AD278" s="342"/>
      <c r="AE278" s="342"/>
      <c r="AF278" s="342"/>
      <c r="AG278" s="342"/>
      <c r="AH278" s="342"/>
      <c r="AI278" s="342"/>
      <c r="AJ278" s="342"/>
      <c r="AK278" s="342"/>
      <c r="AL278" s="342"/>
      <c r="AM278" s="342"/>
      <c r="AN278" s="342"/>
      <c r="AO278" s="342"/>
      <c r="AP278" s="342"/>
      <c r="AQ278" s="342"/>
      <c r="AR278" s="342"/>
      <c r="AS278" s="342"/>
      <c r="AT278" s="342"/>
      <c r="AU278" s="342"/>
      <c r="AV278" s="342"/>
      <c r="AW278" s="342"/>
      <c r="AX278" s="333"/>
    </row>
    <row r="279" spans="1:55" s="97" customFormat="1" ht="16.5" hidden="1" customHeight="1" x14ac:dyDescent="0.3">
      <c r="A279" s="696"/>
      <c r="B279" s="688"/>
      <c r="C279" s="691"/>
      <c r="D279" s="685"/>
      <c r="E279" s="691"/>
      <c r="F279" s="684"/>
      <c r="G279" s="691" t="s">
        <v>872</v>
      </c>
      <c r="H279" s="684" t="s">
        <v>873</v>
      </c>
      <c r="I279" s="107" t="s">
        <v>1399</v>
      </c>
      <c r="J279" s="108" t="s">
        <v>172</v>
      </c>
      <c r="K279" s="109"/>
      <c r="L279" s="109"/>
      <c r="M279" s="159">
        <v>272</v>
      </c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42"/>
      <c r="AB279" s="342"/>
      <c r="AC279" s="342"/>
      <c r="AD279" s="342"/>
      <c r="AE279" s="342"/>
      <c r="AF279" s="342"/>
      <c r="AG279" s="342"/>
      <c r="AH279" s="342"/>
      <c r="AI279" s="342"/>
      <c r="AJ279" s="342"/>
      <c r="AK279" s="342"/>
      <c r="AL279" s="342"/>
      <c r="AM279" s="342"/>
      <c r="AN279" s="342"/>
      <c r="AO279" s="342"/>
      <c r="AP279" s="342"/>
      <c r="AQ279" s="342"/>
      <c r="AR279" s="342"/>
      <c r="AS279" s="342"/>
      <c r="AT279" s="342"/>
      <c r="AU279" s="342"/>
      <c r="AV279" s="342"/>
      <c r="AW279" s="342"/>
      <c r="AX279" s="333"/>
    </row>
    <row r="280" spans="1:55" s="97" customFormat="1" ht="16.5" hidden="1" customHeight="1" x14ac:dyDescent="0.3">
      <c r="A280" s="696"/>
      <c r="B280" s="688"/>
      <c r="C280" s="691"/>
      <c r="D280" s="685"/>
      <c r="E280" s="691"/>
      <c r="F280" s="684"/>
      <c r="G280" s="691"/>
      <c r="H280" s="684"/>
      <c r="I280" s="107" t="s">
        <v>1400</v>
      </c>
      <c r="J280" s="108" t="s">
        <v>173</v>
      </c>
      <c r="K280" s="109"/>
      <c r="L280" s="109"/>
      <c r="M280" s="159">
        <v>273</v>
      </c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42"/>
      <c r="AB280" s="342"/>
      <c r="AC280" s="342"/>
      <c r="AD280" s="342"/>
      <c r="AE280" s="342"/>
      <c r="AF280" s="342"/>
      <c r="AG280" s="342"/>
      <c r="AH280" s="342"/>
      <c r="AI280" s="342"/>
      <c r="AJ280" s="342"/>
      <c r="AK280" s="342"/>
      <c r="AL280" s="342"/>
      <c r="AM280" s="342"/>
      <c r="AN280" s="342"/>
      <c r="AO280" s="342"/>
      <c r="AP280" s="342"/>
      <c r="AQ280" s="342"/>
      <c r="AR280" s="342"/>
      <c r="AS280" s="342"/>
      <c r="AT280" s="342"/>
      <c r="AU280" s="342"/>
      <c r="AV280" s="342"/>
      <c r="AW280" s="342"/>
      <c r="AX280" s="333"/>
    </row>
    <row r="281" spans="1:55" s="97" customFormat="1" ht="16.5" hidden="1" customHeight="1" x14ac:dyDescent="0.3">
      <c r="A281" s="696"/>
      <c r="B281" s="688"/>
      <c r="C281" s="691"/>
      <c r="D281" s="685"/>
      <c r="E281" s="691"/>
      <c r="F281" s="684"/>
      <c r="G281" s="691"/>
      <c r="H281" s="684"/>
      <c r="I281" s="107" t="s">
        <v>1401</v>
      </c>
      <c r="J281" s="108" t="s">
        <v>174</v>
      </c>
      <c r="K281" s="109"/>
      <c r="L281" s="109"/>
      <c r="M281" s="159">
        <v>274</v>
      </c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42"/>
      <c r="AB281" s="342"/>
      <c r="AC281" s="342"/>
      <c r="AD281" s="342"/>
      <c r="AE281" s="342"/>
      <c r="AF281" s="342"/>
      <c r="AG281" s="342"/>
      <c r="AH281" s="342"/>
      <c r="AI281" s="342"/>
      <c r="AJ281" s="342"/>
      <c r="AK281" s="342"/>
      <c r="AL281" s="342"/>
      <c r="AM281" s="342"/>
      <c r="AN281" s="342"/>
      <c r="AO281" s="342"/>
      <c r="AP281" s="342"/>
      <c r="AQ281" s="342"/>
      <c r="AR281" s="342"/>
      <c r="AS281" s="342"/>
      <c r="AT281" s="342"/>
      <c r="AU281" s="342"/>
      <c r="AV281" s="342"/>
      <c r="AW281" s="342"/>
      <c r="AX281" s="333"/>
    </row>
    <row r="282" spans="1:55" s="97" customFormat="1" ht="16.5" hidden="1" customHeight="1" x14ac:dyDescent="0.3">
      <c r="A282" s="696"/>
      <c r="B282" s="688"/>
      <c r="C282" s="691"/>
      <c r="D282" s="685"/>
      <c r="E282" s="691"/>
      <c r="F282" s="684"/>
      <c r="G282" s="691"/>
      <c r="H282" s="684"/>
      <c r="I282" s="107" t="s">
        <v>1401</v>
      </c>
      <c r="J282" s="108" t="s">
        <v>174</v>
      </c>
      <c r="K282" s="109"/>
      <c r="L282" s="109"/>
      <c r="M282" s="159">
        <v>275</v>
      </c>
      <c r="N282" s="342"/>
      <c r="O282" s="342"/>
      <c r="P282" s="342"/>
      <c r="Q282" s="342"/>
      <c r="R282" s="342"/>
      <c r="S282" s="342"/>
      <c r="T282" s="342"/>
      <c r="U282" s="342"/>
      <c r="V282" s="342"/>
      <c r="W282" s="342"/>
      <c r="X282" s="342"/>
      <c r="Y282" s="342"/>
      <c r="Z282" s="342"/>
      <c r="AA282" s="342"/>
      <c r="AB282" s="342"/>
      <c r="AC282" s="342"/>
      <c r="AD282" s="342"/>
      <c r="AE282" s="342"/>
      <c r="AF282" s="342"/>
      <c r="AG282" s="342"/>
      <c r="AH282" s="342"/>
      <c r="AI282" s="342"/>
      <c r="AJ282" s="342"/>
      <c r="AK282" s="342"/>
      <c r="AL282" s="342"/>
      <c r="AM282" s="342"/>
      <c r="AN282" s="342"/>
      <c r="AO282" s="342"/>
      <c r="AP282" s="342"/>
      <c r="AQ282" s="342"/>
      <c r="AR282" s="342"/>
      <c r="AS282" s="342"/>
      <c r="AT282" s="342"/>
      <c r="AU282" s="342"/>
      <c r="AV282" s="342"/>
      <c r="AW282" s="342"/>
      <c r="AX282" s="333"/>
    </row>
    <row r="283" spans="1:55" s="97" customFormat="1" ht="16.5" customHeight="1" x14ac:dyDescent="0.3">
      <c r="A283" s="696"/>
      <c r="B283" s="688"/>
      <c r="C283" s="691"/>
      <c r="D283" s="685"/>
      <c r="E283" s="691" t="s">
        <v>874</v>
      </c>
      <c r="F283" s="684" t="s">
        <v>875</v>
      </c>
      <c r="G283" s="691" t="s">
        <v>876</v>
      </c>
      <c r="H283" s="684" t="s">
        <v>877</v>
      </c>
      <c r="I283" s="107" t="s">
        <v>1325</v>
      </c>
      <c r="J283" s="108" t="s">
        <v>1854</v>
      </c>
      <c r="K283" s="162" t="s">
        <v>2404</v>
      </c>
      <c r="L283" s="109"/>
      <c r="M283" s="159">
        <v>276</v>
      </c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42"/>
      <c r="Z283" s="342"/>
      <c r="AA283" s="342"/>
      <c r="AB283" s="342"/>
      <c r="AC283" s="342"/>
      <c r="AD283" s="342"/>
      <c r="AE283" s="342"/>
      <c r="AF283" s="342"/>
      <c r="AG283" s="342"/>
      <c r="AH283" s="342"/>
      <c r="AI283" s="342"/>
      <c r="AJ283" s="342"/>
      <c r="AK283" s="342"/>
      <c r="AL283" s="342"/>
      <c r="AM283" s="342"/>
      <c r="AN283" s="342"/>
      <c r="AO283" s="342"/>
      <c r="AP283" s="342"/>
      <c r="AQ283" s="342"/>
      <c r="AR283" s="342"/>
      <c r="AS283" s="342"/>
      <c r="AT283" s="342"/>
      <c r="AU283" s="342"/>
      <c r="AV283" s="342"/>
      <c r="AW283" s="342"/>
      <c r="AX283" s="333"/>
      <c r="AY283" s="97" t="s">
        <v>3167</v>
      </c>
      <c r="AZ283" s="97" t="s">
        <v>3214</v>
      </c>
      <c r="BA283" s="111" t="s">
        <v>3170</v>
      </c>
      <c r="BB283" s="111" t="s">
        <v>3248</v>
      </c>
    </row>
    <row r="284" spans="1:55" s="97" customFormat="1" ht="16.5" hidden="1" customHeight="1" x14ac:dyDescent="0.3">
      <c r="A284" s="696"/>
      <c r="B284" s="688"/>
      <c r="C284" s="691"/>
      <c r="D284" s="685"/>
      <c r="E284" s="691"/>
      <c r="F284" s="684"/>
      <c r="G284" s="691"/>
      <c r="H284" s="684"/>
      <c r="I284" s="107" t="s">
        <v>1326</v>
      </c>
      <c r="J284" s="108" t="s">
        <v>175</v>
      </c>
      <c r="K284" s="109"/>
      <c r="L284" s="109"/>
      <c r="M284" s="159">
        <v>277</v>
      </c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342"/>
      <c r="Y284" s="342"/>
      <c r="Z284" s="342"/>
      <c r="AA284" s="342"/>
      <c r="AB284" s="342"/>
      <c r="AC284" s="342"/>
      <c r="AD284" s="342"/>
      <c r="AE284" s="342"/>
      <c r="AF284" s="342"/>
      <c r="AG284" s="342"/>
      <c r="AH284" s="342"/>
      <c r="AI284" s="342"/>
      <c r="AJ284" s="342"/>
      <c r="AK284" s="342"/>
      <c r="AL284" s="342"/>
      <c r="AM284" s="342"/>
      <c r="AN284" s="342"/>
      <c r="AO284" s="342"/>
      <c r="AP284" s="342"/>
      <c r="AQ284" s="342"/>
      <c r="AR284" s="342"/>
      <c r="AS284" s="342"/>
      <c r="AT284" s="342"/>
      <c r="AU284" s="342"/>
      <c r="AV284" s="342"/>
      <c r="AW284" s="342"/>
      <c r="AX284" s="333"/>
    </row>
    <row r="285" spans="1:55" s="97" customFormat="1" ht="16.5" hidden="1" customHeight="1" x14ac:dyDescent="0.3">
      <c r="A285" s="696"/>
      <c r="B285" s="688"/>
      <c r="C285" s="691"/>
      <c r="D285" s="685"/>
      <c r="E285" s="691"/>
      <c r="F285" s="684"/>
      <c r="G285" s="691"/>
      <c r="H285" s="684"/>
      <c r="I285" s="107" t="s">
        <v>1402</v>
      </c>
      <c r="J285" s="108" t="s">
        <v>176</v>
      </c>
      <c r="K285" s="109"/>
      <c r="L285" s="109"/>
      <c r="M285" s="159">
        <v>278</v>
      </c>
      <c r="N285" s="342"/>
      <c r="O285" s="342"/>
      <c r="P285" s="342"/>
      <c r="Q285" s="342"/>
      <c r="R285" s="342"/>
      <c r="S285" s="342"/>
      <c r="T285" s="342"/>
      <c r="U285" s="342"/>
      <c r="V285" s="342"/>
      <c r="W285" s="342"/>
      <c r="X285" s="342"/>
      <c r="Y285" s="342"/>
      <c r="Z285" s="342"/>
      <c r="AA285" s="342"/>
      <c r="AB285" s="342"/>
      <c r="AC285" s="342"/>
      <c r="AD285" s="342"/>
      <c r="AE285" s="342"/>
      <c r="AF285" s="342"/>
      <c r="AG285" s="342"/>
      <c r="AH285" s="342"/>
      <c r="AI285" s="342"/>
      <c r="AJ285" s="342"/>
      <c r="AK285" s="342"/>
      <c r="AL285" s="342"/>
      <c r="AM285" s="342"/>
      <c r="AN285" s="342"/>
      <c r="AO285" s="342"/>
      <c r="AP285" s="342"/>
      <c r="AQ285" s="342"/>
      <c r="AR285" s="342"/>
      <c r="AS285" s="342"/>
      <c r="AT285" s="342"/>
      <c r="AU285" s="342"/>
      <c r="AV285" s="342"/>
      <c r="AW285" s="342"/>
      <c r="AX285" s="333"/>
    </row>
    <row r="286" spans="1:55" s="97" customFormat="1" ht="16.5" hidden="1" customHeight="1" x14ac:dyDescent="0.3">
      <c r="A286" s="696"/>
      <c r="B286" s="688"/>
      <c r="C286" s="691"/>
      <c r="D286" s="685"/>
      <c r="E286" s="691"/>
      <c r="F286" s="684"/>
      <c r="G286" s="691" t="s">
        <v>576</v>
      </c>
      <c r="H286" s="684" t="s">
        <v>878</v>
      </c>
      <c r="I286" s="107" t="s">
        <v>1328</v>
      </c>
      <c r="J286" s="108" t="s">
        <v>177</v>
      </c>
      <c r="K286" s="109"/>
      <c r="L286" s="109"/>
      <c r="M286" s="159">
        <v>279</v>
      </c>
      <c r="N286" s="342"/>
      <c r="O286" s="342"/>
      <c r="P286" s="342"/>
      <c r="Q286" s="342"/>
      <c r="R286" s="342"/>
      <c r="S286" s="342"/>
      <c r="T286" s="342"/>
      <c r="U286" s="342"/>
      <c r="V286" s="342"/>
      <c r="W286" s="342"/>
      <c r="X286" s="342"/>
      <c r="Y286" s="342"/>
      <c r="Z286" s="342"/>
      <c r="AA286" s="342"/>
      <c r="AB286" s="342"/>
      <c r="AC286" s="342"/>
      <c r="AD286" s="342"/>
      <c r="AE286" s="342"/>
      <c r="AF286" s="342"/>
      <c r="AG286" s="342"/>
      <c r="AH286" s="342"/>
      <c r="AI286" s="342"/>
      <c r="AJ286" s="342"/>
      <c r="AK286" s="342"/>
      <c r="AL286" s="342"/>
      <c r="AM286" s="342"/>
      <c r="AN286" s="342"/>
      <c r="AO286" s="342"/>
      <c r="AP286" s="342"/>
      <c r="AQ286" s="342"/>
      <c r="AR286" s="342"/>
      <c r="AS286" s="342"/>
      <c r="AT286" s="342"/>
      <c r="AU286" s="342"/>
      <c r="AV286" s="342"/>
      <c r="AW286" s="342"/>
      <c r="AX286" s="333"/>
    </row>
    <row r="287" spans="1:55" s="97" customFormat="1" ht="16.5" hidden="1" customHeight="1" x14ac:dyDescent="0.3">
      <c r="A287" s="696"/>
      <c r="B287" s="688"/>
      <c r="C287" s="691"/>
      <c r="D287" s="685"/>
      <c r="E287" s="691"/>
      <c r="F287" s="684"/>
      <c r="G287" s="691"/>
      <c r="H287" s="684"/>
      <c r="I287" s="107" t="s">
        <v>1330</v>
      </c>
      <c r="J287" s="108" t="s">
        <v>178</v>
      </c>
      <c r="K287" s="109"/>
      <c r="L287" s="109"/>
      <c r="M287" s="159">
        <v>280</v>
      </c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42"/>
      <c r="AB287" s="342"/>
      <c r="AC287" s="342"/>
      <c r="AD287" s="342"/>
      <c r="AE287" s="342"/>
      <c r="AF287" s="342"/>
      <c r="AG287" s="342"/>
      <c r="AH287" s="342"/>
      <c r="AI287" s="342"/>
      <c r="AJ287" s="342"/>
      <c r="AK287" s="342"/>
      <c r="AL287" s="342"/>
      <c r="AM287" s="342"/>
      <c r="AN287" s="342"/>
      <c r="AO287" s="342"/>
      <c r="AP287" s="342"/>
      <c r="AQ287" s="342"/>
      <c r="AR287" s="342"/>
      <c r="AS287" s="342"/>
      <c r="AT287" s="342"/>
      <c r="AU287" s="342"/>
      <c r="AV287" s="342"/>
      <c r="AW287" s="342"/>
      <c r="AX287" s="333"/>
    </row>
    <row r="288" spans="1:55" s="97" customFormat="1" ht="16.5" hidden="1" customHeight="1" x14ac:dyDescent="0.3">
      <c r="A288" s="696"/>
      <c r="B288" s="688"/>
      <c r="C288" s="691"/>
      <c r="D288" s="685"/>
      <c r="E288" s="691"/>
      <c r="F288" s="684"/>
      <c r="G288" s="691"/>
      <c r="H288" s="684"/>
      <c r="I288" s="107" t="s">
        <v>1403</v>
      </c>
      <c r="J288" s="108" t="s">
        <v>179</v>
      </c>
      <c r="K288" s="109"/>
      <c r="L288" s="109"/>
      <c r="M288" s="159">
        <v>281</v>
      </c>
      <c r="N288" s="342"/>
      <c r="O288" s="342"/>
      <c r="P288" s="342"/>
      <c r="Q288" s="342"/>
      <c r="R288" s="342"/>
      <c r="S288" s="342"/>
      <c r="T288" s="342"/>
      <c r="U288" s="342"/>
      <c r="V288" s="342"/>
      <c r="W288" s="342"/>
      <c r="X288" s="342"/>
      <c r="Y288" s="342"/>
      <c r="Z288" s="342"/>
      <c r="AA288" s="342"/>
      <c r="AB288" s="342"/>
      <c r="AC288" s="342"/>
      <c r="AD288" s="342"/>
      <c r="AE288" s="342"/>
      <c r="AF288" s="342"/>
      <c r="AG288" s="342"/>
      <c r="AH288" s="342"/>
      <c r="AI288" s="342"/>
      <c r="AJ288" s="342"/>
      <c r="AK288" s="342"/>
      <c r="AL288" s="342"/>
      <c r="AM288" s="342"/>
      <c r="AN288" s="342"/>
      <c r="AO288" s="342"/>
      <c r="AP288" s="342"/>
      <c r="AQ288" s="342"/>
      <c r="AR288" s="342"/>
      <c r="AS288" s="342"/>
      <c r="AT288" s="342"/>
      <c r="AU288" s="342"/>
      <c r="AV288" s="342"/>
      <c r="AW288" s="342"/>
      <c r="AX288" s="333"/>
    </row>
    <row r="289" spans="1:54" s="97" customFormat="1" ht="16.5" hidden="1" customHeight="1" x14ac:dyDescent="0.3">
      <c r="A289" s="696"/>
      <c r="B289" s="688"/>
      <c r="C289" s="691"/>
      <c r="D289" s="685"/>
      <c r="E289" s="691"/>
      <c r="F289" s="684"/>
      <c r="G289" s="691"/>
      <c r="H289" s="684"/>
      <c r="I289" s="107" t="s">
        <v>1332</v>
      </c>
      <c r="J289" s="108" t="s">
        <v>181</v>
      </c>
      <c r="K289" s="109"/>
      <c r="L289" s="109"/>
      <c r="M289" s="159">
        <v>282</v>
      </c>
      <c r="N289" s="342"/>
      <c r="O289" s="342"/>
      <c r="P289" s="342"/>
      <c r="Q289" s="342"/>
      <c r="R289" s="342"/>
      <c r="S289" s="342"/>
      <c r="T289" s="342"/>
      <c r="U289" s="342"/>
      <c r="V289" s="342"/>
      <c r="W289" s="342"/>
      <c r="X289" s="342"/>
      <c r="Y289" s="342"/>
      <c r="Z289" s="342"/>
      <c r="AA289" s="342"/>
      <c r="AB289" s="342"/>
      <c r="AC289" s="342"/>
      <c r="AD289" s="342"/>
      <c r="AE289" s="342"/>
      <c r="AF289" s="342"/>
      <c r="AG289" s="342"/>
      <c r="AH289" s="342"/>
      <c r="AI289" s="342"/>
      <c r="AJ289" s="342"/>
      <c r="AK289" s="342"/>
      <c r="AL289" s="342"/>
      <c r="AM289" s="342"/>
      <c r="AN289" s="342"/>
      <c r="AO289" s="342"/>
      <c r="AP289" s="342"/>
      <c r="AQ289" s="342"/>
      <c r="AR289" s="342"/>
      <c r="AS289" s="342"/>
      <c r="AT289" s="342"/>
      <c r="AU289" s="342"/>
      <c r="AV289" s="342"/>
      <c r="AW289" s="342"/>
      <c r="AX289" s="333"/>
    </row>
    <row r="290" spans="1:54" s="97" customFormat="1" ht="16.5" hidden="1" customHeight="1" x14ac:dyDescent="0.3">
      <c r="A290" s="696"/>
      <c r="B290" s="688"/>
      <c r="C290" s="691"/>
      <c r="D290" s="685"/>
      <c r="E290" s="691"/>
      <c r="F290" s="684"/>
      <c r="G290" s="691" t="s">
        <v>577</v>
      </c>
      <c r="H290" s="684" t="s">
        <v>879</v>
      </c>
      <c r="I290" s="107" t="s">
        <v>1404</v>
      </c>
      <c r="J290" s="108" t="s">
        <v>183</v>
      </c>
      <c r="K290" s="109"/>
      <c r="L290" s="109"/>
      <c r="M290" s="159">
        <v>283</v>
      </c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42"/>
      <c r="AB290" s="342"/>
      <c r="AC290" s="342"/>
      <c r="AD290" s="342"/>
      <c r="AE290" s="342"/>
      <c r="AF290" s="342"/>
      <c r="AG290" s="342"/>
      <c r="AH290" s="342"/>
      <c r="AI290" s="342"/>
      <c r="AJ290" s="342"/>
      <c r="AK290" s="342"/>
      <c r="AL290" s="342"/>
      <c r="AM290" s="342"/>
      <c r="AN290" s="342"/>
      <c r="AO290" s="342"/>
      <c r="AP290" s="342"/>
      <c r="AQ290" s="342"/>
      <c r="AR290" s="342"/>
      <c r="AS290" s="342"/>
      <c r="AT290" s="342"/>
      <c r="AU290" s="342"/>
      <c r="AV290" s="342"/>
      <c r="AW290" s="342"/>
      <c r="AX290" s="333"/>
    </row>
    <row r="291" spans="1:54" s="97" customFormat="1" ht="16.5" hidden="1" customHeight="1" x14ac:dyDescent="0.3">
      <c r="A291" s="696"/>
      <c r="B291" s="688"/>
      <c r="C291" s="691"/>
      <c r="D291" s="685"/>
      <c r="E291" s="691"/>
      <c r="F291" s="684"/>
      <c r="G291" s="691"/>
      <c r="H291" s="684"/>
      <c r="I291" s="107" t="s">
        <v>1405</v>
      </c>
      <c r="J291" s="108" t="s">
        <v>184</v>
      </c>
      <c r="K291" s="109"/>
      <c r="L291" s="109"/>
      <c r="M291" s="159">
        <v>284</v>
      </c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42"/>
      <c r="AB291" s="342"/>
      <c r="AC291" s="342"/>
      <c r="AD291" s="342"/>
      <c r="AE291" s="342"/>
      <c r="AF291" s="342"/>
      <c r="AG291" s="342"/>
      <c r="AH291" s="342"/>
      <c r="AI291" s="342"/>
      <c r="AJ291" s="342"/>
      <c r="AK291" s="342"/>
      <c r="AL291" s="342"/>
      <c r="AM291" s="342"/>
      <c r="AN291" s="342"/>
      <c r="AO291" s="342"/>
      <c r="AP291" s="342"/>
      <c r="AQ291" s="342"/>
      <c r="AR291" s="342"/>
      <c r="AS291" s="342"/>
      <c r="AT291" s="342"/>
      <c r="AU291" s="342"/>
      <c r="AV291" s="342"/>
      <c r="AW291" s="342"/>
      <c r="AX291" s="333"/>
    </row>
    <row r="292" spans="1:54" s="97" customFormat="1" ht="16.5" hidden="1" customHeight="1" x14ac:dyDescent="0.3">
      <c r="A292" s="696"/>
      <c r="B292" s="688"/>
      <c r="C292" s="691"/>
      <c r="D292" s="685"/>
      <c r="E292" s="691"/>
      <c r="F292" s="684"/>
      <c r="G292" s="204" t="s">
        <v>578</v>
      </c>
      <c r="H292" s="205" t="s">
        <v>185</v>
      </c>
      <c r="I292" s="107" t="s">
        <v>1406</v>
      </c>
      <c r="J292" s="108" t="s">
        <v>185</v>
      </c>
      <c r="K292" s="109"/>
      <c r="L292" s="109"/>
      <c r="M292" s="159">
        <v>285</v>
      </c>
      <c r="N292" s="342"/>
      <c r="O292" s="342"/>
      <c r="P292" s="342"/>
      <c r="Q292" s="342"/>
      <c r="R292" s="342"/>
      <c r="S292" s="342"/>
      <c r="T292" s="342"/>
      <c r="U292" s="342"/>
      <c r="V292" s="342"/>
      <c r="W292" s="342"/>
      <c r="X292" s="342"/>
      <c r="Y292" s="342"/>
      <c r="Z292" s="342"/>
      <c r="AA292" s="342"/>
      <c r="AB292" s="342"/>
      <c r="AC292" s="342"/>
      <c r="AD292" s="342"/>
      <c r="AE292" s="342"/>
      <c r="AF292" s="342"/>
      <c r="AG292" s="342"/>
      <c r="AH292" s="342"/>
      <c r="AI292" s="342"/>
      <c r="AJ292" s="342"/>
      <c r="AK292" s="342"/>
      <c r="AL292" s="342"/>
      <c r="AM292" s="342"/>
      <c r="AN292" s="342"/>
      <c r="AO292" s="342"/>
      <c r="AP292" s="342"/>
      <c r="AQ292" s="342"/>
      <c r="AR292" s="342"/>
      <c r="AS292" s="342"/>
      <c r="AT292" s="342"/>
      <c r="AU292" s="342"/>
      <c r="AV292" s="342"/>
      <c r="AW292" s="342"/>
      <c r="AX292" s="333"/>
    </row>
    <row r="293" spans="1:54" s="97" customFormat="1" ht="16.5" hidden="1" customHeight="1" x14ac:dyDescent="0.3">
      <c r="A293" s="696"/>
      <c r="B293" s="688"/>
      <c r="C293" s="691"/>
      <c r="D293" s="685"/>
      <c r="E293" s="691"/>
      <c r="F293" s="684"/>
      <c r="G293" s="204" t="s">
        <v>880</v>
      </c>
      <c r="H293" s="205" t="s">
        <v>186</v>
      </c>
      <c r="I293" s="107" t="s">
        <v>1407</v>
      </c>
      <c r="J293" s="108" t="s">
        <v>186</v>
      </c>
      <c r="K293" s="109"/>
      <c r="L293" s="109"/>
      <c r="M293" s="159">
        <v>286</v>
      </c>
      <c r="N293" s="342"/>
      <c r="O293" s="342"/>
      <c r="P293" s="342"/>
      <c r="Q293" s="342"/>
      <c r="R293" s="342"/>
      <c r="S293" s="342"/>
      <c r="T293" s="342"/>
      <c r="U293" s="342"/>
      <c r="V293" s="342"/>
      <c r="W293" s="342"/>
      <c r="X293" s="342"/>
      <c r="Y293" s="342"/>
      <c r="Z293" s="342"/>
      <c r="AA293" s="342"/>
      <c r="AB293" s="342"/>
      <c r="AC293" s="342"/>
      <c r="AD293" s="342"/>
      <c r="AE293" s="342"/>
      <c r="AF293" s="342"/>
      <c r="AG293" s="342"/>
      <c r="AH293" s="342"/>
      <c r="AI293" s="342"/>
      <c r="AJ293" s="342"/>
      <c r="AK293" s="342"/>
      <c r="AL293" s="342"/>
      <c r="AM293" s="342"/>
      <c r="AN293" s="342"/>
      <c r="AO293" s="342"/>
      <c r="AP293" s="342"/>
      <c r="AQ293" s="342"/>
      <c r="AR293" s="342"/>
      <c r="AS293" s="342"/>
      <c r="AT293" s="342"/>
      <c r="AU293" s="342"/>
      <c r="AV293" s="342"/>
      <c r="AW293" s="342"/>
      <c r="AX293" s="333"/>
    </row>
    <row r="294" spans="1:54" s="97" customFormat="1" ht="16.5" hidden="1" customHeight="1" x14ac:dyDescent="0.3">
      <c r="A294" s="696"/>
      <c r="B294" s="688"/>
      <c r="C294" s="691"/>
      <c r="D294" s="685"/>
      <c r="E294" s="691"/>
      <c r="F294" s="684"/>
      <c r="G294" s="691" t="s">
        <v>881</v>
      </c>
      <c r="H294" s="684" t="s">
        <v>882</v>
      </c>
      <c r="I294" s="107" t="s">
        <v>1408</v>
      </c>
      <c r="J294" s="108" t="s">
        <v>187</v>
      </c>
      <c r="K294" s="109"/>
      <c r="L294" s="109"/>
      <c r="M294" s="159">
        <v>287</v>
      </c>
      <c r="N294" s="342"/>
      <c r="O294" s="342"/>
      <c r="P294" s="342"/>
      <c r="Q294" s="342"/>
      <c r="R294" s="342"/>
      <c r="S294" s="342"/>
      <c r="T294" s="342"/>
      <c r="U294" s="342"/>
      <c r="V294" s="342"/>
      <c r="W294" s="342"/>
      <c r="X294" s="342"/>
      <c r="Y294" s="342"/>
      <c r="Z294" s="342"/>
      <c r="AA294" s="342"/>
      <c r="AB294" s="342"/>
      <c r="AC294" s="342"/>
      <c r="AD294" s="342"/>
      <c r="AE294" s="342"/>
      <c r="AF294" s="342"/>
      <c r="AG294" s="342"/>
      <c r="AH294" s="342"/>
      <c r="AI294" s="342"/>
      <c r="AJ294" s="342"/>
      <c r="AK294" s="342"/>
      <c r="AL294" s="342"/>
      <c r="AM294" s="342"/>
      <c r="AN294" s="342"/>
      <c r="AO294" s="342"/>
      <c r="AP294" s="342"/>
      <c r="AQ294" s="342"/>
      <c r="AR294" s="342"/>
      <c r="AS294" s="342"/>
      <c r="AT294" s="342"/>
      <c r="AU294" s="342"/>
      <c r="AV294" s="342"/>
      <c r="AW294" s="342"/>
      <c r="AX294" s="333"/>
    </row>
    <row r="295" spans="1:54" s="97" customFormat="1" ht="16.5" hidden="1" x14ac:dyDescent="0.3">
      <c r="A295" s="696"/>
      <c r="B295" s="688"/>
      <c r="C295" s="691"/>
      <c r="D295" s="685"/>
      <c r="E295" s="691"/>
      <c r="F295" s="684"/>
      <c r="G295" s="691"/>
      <c r="H295" s="684"/>
      <c r="I295" s="107" t="s">
        <v>1409</v>
      </c>
      <c r="J295" s="108" t="s">
        <v>2120</v>
      </c>
      <c r="K295" s="109"/>
      <c r="L295" s="109"/>
      <c r="M295" s="159">
        <v>288</v>
      </c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42"/>
      <c r="AB295" s="342"/>
      <c r="AC295" s="342"/>
      <c r="AD295" s="342"/>
      <c r="AE295" s="342"/>
      <c r="AF295" s="342"/>
      <c r="AG295" s="342"/>
      <c r="AH295" s="342"/>
      <c r="AI295" s="342"/>
      <c r="AJ295" s="342"/>
      <c r="AK295" s="342"/>
      <c r="AL295" s="342"/>
      <c r="AM295" s="342"/>
      <c r="AN295" s="342"/>
      <c r="AO295" s="342"/>
      <c r="AP295" s="342"/>
      <c r="AQ295" s="342"/>
      <c r="AR295" s="342"/>
      <c r="AS295" s="342"/>
      <c r="AT295" s="342"/>
      <c r="AU295" s="342"/>
      <c r="AV295" s="342"/>
      <c r="AW295" s="342"/>
      <c r="AX295" s="333"/>
    </row>
    <row r="296" spans="1:54" s="97" customFormat="1" ht="16.5" hidden="1" customHeight="1" x14ac:dyDescent="0.3">
      <c r="A296" s="696"/>
      <c r="B296" s="688"/>
      <c r="C296" s="691"/>
      <c r="D296" s="685"/>
      <c r="E296" s="691"/>
      <c r="F296" s="684"/>
      <c r="G296" s="691"/>
      <c r="H296" s="684"/>
      <c r="I296" s="107" t="s">
        <v>1409</v>
      </c>
      <c r="J296" s="108" t="s">
        <v>188</v>
      </c>
      <c r="K296" s="109"/>
      <c r="L296" s="109"/>
      <c r="M296" s="159">
        <v>289</v>
      </c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42"/>
      <c r="AB296" s="342"/>
      <c r="AC296" s="342"/>
      <c r="AD296" s="342"/>
      <c r="AE296" s="342"/>
      <c r="AF296" s="342"/>
      <c r="AG296" s="342"/>
      <c r="AH296" s="342"/>
      <c r="AI296" s="342"/>
      <c r="AJ296" s="342"/>
      <c r="AK296" s="342"/>
      <c r="AL296" s="342"/>
      <c r="AM296" s="342"/>
      <c r="AN296" s="342"/>
      <c r="AO296" s="342"/>
      <c r="AP296" s="342"/>
      <c r="AQ296" s="342"/>
      <c r="AR296" s="342"/>
      <c r="AS296" s="342"/>
      <c r="AT296" s="342"/>
      <c r="AU296" s="342"/>
      <c r="AV296" s="342"/>
      <c r="AW296" s="342"/>
      <c r="AX296" s="333"/>
    </row>
    <row r="297" spans="1:54" s="97" customFormat="1" ht="13.5" customHeight="1" x14ac:dyDescent="0.25">
      <c r="A297" s="696"/>
      <c r="B297" s="688"/>
      <c r="C297" s="691" t="s">
        <v>883</v>
      </c>
      <c r="D297" s="684" t="s">
        <v>579</v>
      </c>
      <c r="E297" s="691" t="s">
        <v>884</v>
      </c>
      <c r="F297" s="685" t="s">
        <v>885</v>
      </c>
      <c r="G297" s="204" t="s">
        <v>886</v>
      </c>
      <c r="H297" s="205" t="s">
        <v>190</v>
      </c>
      <c r="I297" s="107" t="s">
        <v>1410</v>
      </c>
      <c r="J297" s="108" t="s">
        <v>190</v>
      </c>
      <c r="K297" s="162" t="s">
        <v>2405</v>
      </c>
      <c r="L297" s="162" t="s">
        <v>504</v>
      </c>
      <c r="M297" s="161">
        <v>290</v>
      </c>
      <c r="N297" s="219">
        <v>4564</v>
      </c>
      <c r="O297" s="219">
        <v>0</v>
      </c>
      <c r="P297" s="220">
        <v>0</v>
      </c>
      <c r="Q297" s="220">
        <v>0</v>
      </c>
      <c r="R297" s="219">
        <v>4564</v>
      </c>
      <c r="S297" s="221">
        <v>0</v>
      </c>
      <c r="T297" s="221">
        <v>4564</v>
      </c>
      <c r="U297" s="219">
        <v>6045.4359999999997</v>
      </c>
      <c r="V297" s="219">
        <v>4563.8459999999995</v>
      </c>
      <c r="W297" s="221">
        <v>4.008</v>
      </c>
      <c r="X297" s="221">
        <v>54.058000000000007</v>
      </c>
      <c r="Y297" s="221">
        <v>633.93399999999997</v>
      </c>
      <c r="Z297" s="221">
        <v>16.616000000000003</v>
      </c>
      <c r="AA297" s="221">
        <v>61.841999999999999</v>
      </c>
      <c r="AB297" s="221">
        <v>3793.3879999999999</v>
      </c>
      <c r="AC297" s="221">
        <v>0</v>
      </c>
      <c r="AD297" s="221">
        <v>0</v>
      </c>
      <c r="AE297" s="221">
        <v>0</v>
      </c>
      <c r="AF297" s="222">
        <v>347.97699999999998</v>
      </c>
      <c r="AG297" s="221">
        <v>347.24899999999997</v>
      </c>
      <c r="AH297" s="221">
        <v>0.72799999999999998</v>
      </c>
      <c r="AI297" s="219">
        <v>1133.6130000000001</v>
      </c>
      <c r="AJ297" s="221">
        <v>0</v>
      </c>
      <c r="AK297" s="221">
        <v>2.4179999999999997</v>
      </c>
      <c r="AL297" s="221">
        <v>0</v>
      </c>
      <c r="AM297" s="221">
        <v>0</v>
      </c>
      <c r="AN297" s="221">
        <v>0</v>
      </c>
      <c r="AO297" s="221">
        <v>888.43299999999999</v>
      </c>
      <c r="AP297" s="221">
        <v>242.762</v>
      </c>
      <c r="AQ297" s="221">
        <v>0</v>
      </c>
      <c r="AR297" s="223">
        <v>432.20500000000004</v>
      </c>
      <c r="AS297" s="220">
        <v>0</v>
      </c>
      <c r="AT297" s="220">
        <v>0</v>
      </c>
      <c r="AU297" s="223">
        <v>11619.986999999999</v>
      </c>
      <c r="AV297" s="220">
        <v>0</v>
      </c>
      <c r="AW297" s="220">
        <v>0</v>
      </c>
      <c r="AX297" s="332">
        <v>5176.0031120144022</v>
      </c>
      <c r="AY297" s="97" t="s">
        <v>3171</v>
      </c>
      <c r="AZ297" s="97" t="s">
        <v>3215</v>
      </c>
      <c r="BA297" s="97" t="s">
        <v>3172</v>
      </c>
      <c r="BB297" s="97" t="s">
        <v>3251</v>
      </c>
    </row>
    <row r="298" spans="1:54" s="97" customFormat="1" ht="16.5" hidden="1" customHeight="1" x14ac:dyDescent="0.3">
      <c r="A298" s="696"/>
      <c r="B298" s="688"/>
      <c r="C298" s="691"/>
      <c r="D298" s="684"/>
      <c r="E298" s="691"/>
      <c r="F298" s="685"/>
      <c r="G298" s="691" t="s">
        <v>887</v>
      </c>
      <c r="H298" s="684" t="s">
        <v>888</v>
      </c>
      <c r="I298" s="107" t="s">
        <v>1413</v>
      </c>
      <c r="J298" s="108" t="s">
        <v>192</v>
      </c>
      <c r="K298" s="109"/>
      <c r="L298" s="109"/>
      <c r="M298" s="159">
        <v>291</v>
      </c>
      <c r="N298" s="342"/>
      <c r="O298" s="342"/>
      <c r="P298" s="342"/>
      <c r="Q298" s="342"/>
      <c r="R298" s="342"/>
      <c r="S298" s="342"/>
      <c r="T298" s="342"/>
      <c r="U298" s="342"/>
      <c r="V298" s="342"/>
      <c r="W298" s="342"/>
      <c r="X298" s="342"/>
      <c r="Y298" s="342"/>
      <c r="Z298" s="342"/>
      <c r="AA298" s="342"/>
      <c r="AB298" s="342"/>
      <c r="AC298" s="342"/>
      <c r="AD298" s="342"/>
      <c r="AE298" s="342"/>
      <c r="AF298" s="342"/>
      <c r="AG298" s="342"/>
      <c r="AH298" s="342"/>
      <c r="AI298" s="342"/>
      <c r="AJ298" s="342"/>
      <c r="AK298" s="342"/>
      <c r="AL298" s="342"/>
      <c r="AM298" s="342"/>
      <c r="AN298" s="342"/>
      <c r="AO298" s="342"/>
      <c r="AP298" s="342"/>
      <c r="AQ298" s="342"/>
      <c r="AR298" s="342"/>
      <c r="AS298" s="342"/>
      <c r="AT298" s="342"/>
      <c r="AU298" s="342"/>
      <c r="AV298" s="342"/>
      <c r="AW298" s="342"/>
      <c r="AX298" s="333"/>
    </row>
    <row r="299" spans="1:54" s="97" customFormat="1" ht="16.5" hidden="1" customHeight="1" x14ac:dyDescent="0.3">
      <c r="A299" s="696"/>
      <c r="B299" s="688"/>
      <c r="C299" s="691"/>
      <c r="D299" s="684"/>
      <c r="E299" s="691"/>
      <c r="F299" s="685"/>
      <c r="G299" s="691"/>
      <c r="H299" s="684"/>
      <c r="I299" s="107" t="s">
        <v>1414</v>
      </c>
      <c r="J299" s="108" t="s">
        <v>193</v>
      </c>
      <c r="K299" s="109"/>
      <c r="L299" s="109"/>
      <c r="M299" s="159">
        <v>292</v>
      </c>
      <c r="N299" s="342"/>
      <c r="O299" s="342"/>
      <c r="P299" s="342"/>
      <c r="Q299" s="342"/>
      <c r="R299" s="342"/>
      <c r="S299" s="342"/>
      <c r="T299" s="342"/>
      <c r="U299" s="342"/>
      <c r="V299" s="342"/>
      <c r="W299" s="342"/>
      <c r="X299" s="342"/>
      <c r="Y299" s="342"/>
      <c r="Z299" s="342"/>
      <c r="AA299" s="342"/>
      <c r="AB299" s="342"/>
      <c r="AC299" s="342"/>
      <c r="AD299" s="342"/>
      <c r="AE299" s="342"/>
      <c r="AF299" s="342"/>
      <c r="AG299" s="342"/>
      <c r="AH299" s="342"/>
      <c r="AI299" s="342"/>
      <c r="AJ299" s="342"/>
      <c r="AK299" s="342"/>
      <c r="AL299" s="342"/>
      <c r="AM299" s="342"/>
      <c r="AN299" s="342"/>
      <c r="AO299" s="342"/>
      <c r="AP299" s="342"/>
      <c r="AQ299" s="342"/>
      <c r="AR299" s="342"/>
      <c r="AS299" s="342"/>
      <c r="AT299" s="342"/>
      <c r="AU299" s="342"/>
      <c r="AV299" s="342"/>
      <c r="AW299" s="342"/>
      <c r="AX299" s="333"/>
    </row>
    <row r="300" spans="1:54" s="97" customFormat="1" ht="16.5" hidden="1" customHeight="1" x14ac:dyDescent="0.3">
      <c r="A300" s="696"/>
      <c r="B300" s="688"/>
      <c r="C300" s="691"/>
      <c r="D300" s="684"/>
      <c r="E300" s="691"/>
      <c r="F300" s="685"/>
      <c r="G300" s="691"/>
      <c r="H300" s="684"/>
      <c r="I300" s="107" t="s">
        <v>1415</v>
      </c>
      <c r="J300" s="108" t="s">
        <v>194</v>
      </c>
      <c r="K300" s="109"/>
      <c r="L300" s="109"/>
      <c r="M300" s="159">
        <v>293</v>
      </c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42"/>
      <c r="Z300" s="342"/>
      <c r="AA300" s="342"/>
      <c r="AB300" s="342"/>
      <c r="AC300" s="342"/>
      <c r="AD300" s="342"/>
      <c r="AE300" s="342"/>
      <c r="AF300" s="342"/>
      <c r="AG300" s="342"/>
      <c r="AH300" s="342"/>
      <c r="AI300" s="342"/>
      <c r="AJ300" s="342"/>
      <c r="AK300" s="342"/>
      <c r="AL300" s="342"/>
      <c r="AM300" s="342"/>
      <c r="AN300" s="342"/>
      <c r="AO300" s="342"/>
      <c r="AP300" s="342"/>
      <c r="AQ300" s="342"/>
      <c r="AR300" s="342"/>
      <c r="AS300" s="342"/>
      <c r="AT300" s="342"/>
      <c r="AU300" s="342"/>
      <c r="AV300" s="342"/>
      <c r="AW300" s="342"/>
      <c r="AX300" s="333"/>
    </row>
    <row r="301" spans="1:54" s="97" customFormat="1" ht="16.5" hidden="1" customHeight="1" x14ac:dyDescent="0.3">
      <c r="A301" s="696"/>
      <c r="B301" s="688"/>
      <c r="C301" s="691"/>
      <c r="D301" s="684"/>
      <c r="E301" s="691"/>
      <c r="F301" s="685"/>
      <c r="G301" s="691" t="s">
        <v>889</v>
      </c>
      <c r="H301" s="684" t="s">
        <v>890</v>
      </c>
      <c r="I301" s="107" t="s">
        <v>1416</v>
      </c>
      <c r="J301" s="108" t="s">
        <v>195</v>
      </c>
      <c r="K301" s="109"/>
      <c r="L301" s="109"/>
      <c r="M301" s="159">
        <v>294</v>
      </c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42"/>
      <c r="AB301" s="342"/>
      <c r="AC301" s="342"/>
      <c r="AD301" s="342"/>
      <c r="AE301" s="342"/>
      <c r="AF301" s="342"/>
      <c r="AG301" s="342"/>
      <c r="AH301" s="342"/>
      <c r="AI301" s="342"/>
      <c r="AJ301" s="342"/>
      <c r="AK301" s="342"/>
      <c r="AL301" s="342"/>
      <c r="AM301" s="342"/>
      <c r="AN301" s="342"/>
      <c r="AO301" s="342"/>
      <c r="AP301" s="342"/>
      <c r="AQ301" s="342"/>
      <c r="AR301" s="342"/>
      <c r="AS301" s="342"/>
      <c r="AT301" s="342"/>
      <c r="AU301" s="342"/>
      <c r="AV301" s="342"/>
      <c r="AW301" s="342"/>
      <c r="AX301" s="333"/>
    </row>
    <row r="302" spans="1:54" s="97" customFormat="1" ht="16.5" hidden="1" customHeight="1" x14ac:dyDescent="0.3">
      <c r="A302" s="696"/>
      <c r="B302" s="688"/>
      <c r="C302" s="691"/>
      <c r="D302" s="684"/>
      <c r="E302" s="691"/>
      <c r="F302" s="685"/>
      <c r="G302" s="691"/>
      <c r="H302" s="684"/>
      <c r="I302" s="107" t="s">
        <v>1417</v>
      </c>
      <c r="J302" s="108" t="s">
        <v>196</v>
      </c>
      <c r="K302" s="109"/>
      <c r="L302" s="109"/>
      <c r="M302" s="159">
        <v>295</v>
      </c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42"/>
      <c r="AB302" s="342"/>
      <c r="AC302" s="342"/>
      <c r="AD302" s="342"/>
      <c r="AE302" s="342"/>
      <c r="AF302" s="342"/>
      <c r="AG302" s="342"/>
      <c r="AH302" s="342"/>
      <c r="AI302" s="342"/>
      <c r="AJ302" s="342"/>
      <c r="AK302" s="342"/>
      <c r="AL302" s="342"/>
      <c r="AM302" s="342"/>
      <c r="AN302" s="342"/>
      <c r="AO302" s="342"/>
      <c r="AP302" s="342"/>
      <c r="AQ302" s="342"/>
      <c r="AR302" s="342"/>
      <c r="AS302" s="342"/>
      <c r="AT302" s="342"/>
      <c r="AU302" s="342"/>
      <c r="AV302" s="342"/>
      <c r="AW302" s="342"/>
      <c r="AX302" s="333"/>
    </row>
    <row r="303" spans="1:54" s="97" customFormat="1" ht="16.5" hidden="1" customHeight="1" x14ac:dyDescent="0.3">
      <c r="A303" s="696"/>
      <c r="B303" s="688"/>
      <c r="C303" s="691"/>
      <c r="D303" s="684"/>
      <c r="E303" s="691"/>
      <c r="F303" s="685"/>
      <c r="G303" s="691"/>
      <c r="H303" s="684"/>
      <c r="I303" s="107" t="s">
        <v>1411</v>
      </c>
      <c r="J303" s="108" t="s">
        <v>197</v>
      </c>
      <c r="K303" s="109"/>
      <c r="L303" s="109"/>
      <c r="M303" s="159">
        <v>296</v>
      </c>
      <c r="N303" s="342"/>
      <c r="O303" s="342"/>
      <c r="P303" s="342"/>
      <c r="Q303" s="342"/>
      <c r="R303" s="342"/>
      <c r="S303" s="342"/>
      <c r="T303" s="342"/>
      <c r="U303" s="342"/>
      <c r="V303" s="342"/>
      <c r="W303" s="342"/>
      <c r="X303" s="342"/>
      <c r="Y303" s="342"/>
      <c r="Z303" s="342"/>
      <c r="AA303" s="342"/>
      <c r="AB303" s="342"/>
      <c r="AC303" s="342"/>
      <c r="AD303" s="342"/>
      <c r="AE303" s="342"/>
      <c r="AF303" s="342"/>
      <c r="AG303" s="342"/>
      <c r="AH303" s="342"/>
      <c r="AI303" s="342"/>
      <c r="AJ303" s="342"/>
      <c r="AK303" s="342"/>
      <c r="AL303" s="342"/>
      <c r="AM303" s="342"/>
      <c r="AN303" s="342"/>
      <c r="AO303" s="342"/>
      <c r="AP303" s="342"/>
      <c r="AQ303" s="342"/>
      <c r="AR303" s="342"/>
      <c r="AS303" s="342"/>
      <c r="AT303" s="342"/>
      <c r="AU303" s="342"/>
      <c r="AV303" s="342"/>
      <c r="AW303" s="342"/>
      <c r="AX303" s="333"/>
    </row>
    <row r="304" spans="1:54" s="97" customFormat="1" ht="16.5" hidden="1" customHeight="1" x14ac:dyDescent="0.3">
      <c r="A304" s="696"/>
      <c r="B304" s="688"/>
      <c r="C304" s="691"/>
      <c r="D304" s="684"/>
      <c r="E304" s="691"/>
      <c r="F304" s="685"/>
      <c r="G304" s="691"/>
      <c r="H304" s="684"/>
      <c r="I304" s="107" t="s">
        <v>1411</v>
      </c>
      <c r="J304" s="108" t="s">
        <v>1412</v>
      </c>
      <c r="K304" s="109"/>
      <c r="L304" s="109"/>
      <c r="M304" s="159">
        <v>297</v>
      </c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42"/>
      <c r="Z304" s="342"/>
      <c r="AA304" s="342"/>
      <c r="AB304" s="342"/>
      <c r="AC304" s="342"/>
      <c r="AD304" s="342"/>
      <c r="AE304" s="342"/>
      <c r="AF304" s="342"/>
      <c r="AG304" s="342"/>
      <c r="AH304" s="342"/>
      <c r="AI304" s="342"/>
      <c r="AJ304" s="342"/>
      <c r="AK304" s="342"/>
      <c r="AL304" s="342"/>
      <c r="AM304" s="342"/>
      <c r="AN304" s="342"/>
      <c r="AO304" s="342"/>
      <c r="AP304" s="342"/>
      <c r="AQ304" s="342"/>
      <c r="AR304" s="342"/>
      <c r="AS304" s="342"/>
      <c r="AT304" s="342"/>
      <c r="AU304" s="342"/>
      <c r="AV304" s="342"/>
      <c r="AW304" s="342"/>
      <c r="AX304" s="333"/>
    </row>
    <row r="305" spans="1:54" s="97" customFormat="1" ht="16.5" customHeight="1" x14ac:dyDescent="0.3">
      <c r="A305" s="696"/>
      <c r="B305" s="688"/>
      <c r="C305" s="691"/>
      <c r="D305" s="684"/>
      <c r="E305" s="691" t="s">
        <v>891</v>
      </c>
      <c r="F305" s="685" t="s">
        <v>1903</v>
      </c>
      <c r="G305" s="691" t="s">
        <v>892</v>
      </c>
      <c r="H305" s="684" t="s">
        <v>893</v>
      </c>
      <c r="I305" s="107" t="s">
        <v>1419</v>
      </c>
      <c r="J305" s="108" t="s">
        <v>199</v>
      </c>
      <c r="K305" s="162" t="s">
        <v>2405</v>
      </c>
      <c r="L305" s="109"/>
      <c r="M305" s="159">
        <v>298</v>
      </c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42"/>
      <c r="Z305" s="342"/>
      <c r="AA305" s="342"/>
      <c r="AB305" s="342"/>
      <c r="AC305" s="342"/>
      <c r="AD305" s="342"/>
      <c r="AE305" s="342"/>
      <c r="AF305" s="342"/>
      <c r="AG305" s="342"/>
      <c r="AH305" s="342"/>
      <c r="AI305" s="342"/>
      <c r="AJ305" s="342"/>
      <c r="AK305" s="342"/>
      <c r="AL305" s="342"/>
      <c r="AM305" s="342"/>
      <c r="AN305" s="342"/>
      <c r="AO305" s="342"/>
      <c r="AP305" s="342"/>
      <c r="AQ305" s="342"/>
      <c r="AR305" s="342"/>
      <c r="AS305" s="342"/>
      <c r="AT305" s="342"/>
      <c r="AU305" s="342"/>
      <c r="AV305" s="342"/>
      <c r="AW305" s="342"/>
      <c r="AX305" s="333"/>
      <c r="AY305" s="97" t="s">
        <v>3171</v>
      </c>
      <c r="AZ305" s="97" t="s">
        <v>3216</v>
      </c>
      <c r="BA305" s="97" t="s">
        <v>3171</v>
      </c>
      <c r="BB305" s="97" t="s">
        <v>3252</v>
      </c>
    </row>
    <row r="306" spans="1:54" s="97" customFormat="1" ht="16.5" hidden="1" customHeight="1" x14ac:dyDescent="0.3">
      <c r="A306" s="696"/>
      <c r="B306" s="688"/>
      <c r="C306" s="691"/>
      <c r="D306" s="684"/>
      <c r="E306" s="691"/>
      <c r="F306" s="685"/>
      <c r="G306" s="691"/>
      <c r="H306" s="684"/>
      <c r="I306" s="107" t="s">
        <v>1420</v>
      </c>
      <c r="J306" s="108" t="s">
        <v>200</v>
      </c>
      <c r="K306" s="109"/>
      <c r="L306" s="109"/>
      <c r="M306" s="159">
        <v>299</v>
      </c>
      <c r="N306" s="342"/>
      <c r="O306" s="342"/>
      <c r="P306" s="342"/>
      <c r="Q306" s="342"/>
      <c r="R306" s="342"/>
      <c r="S306" s="342"/>
      <c r="T306" s="342"/>
      <c r="U306" s="342"/>
      <c r="V306" s="342"/>
      <c r="W306" s="342"/>
      <c r="X306" s="342"/>
      <c r="Y306" s="342"/>
      <c r="Z306" s="342"/>
      <c r="AA306" s="342"/>
      <c r="AB306" s="342"/>
      <c r="AC306" s="342"/>
      <c r="AD306" s="342"/>
      <c r="AE306" s="342"/>
      <c r="AF306" s="342"/>
      <c r="AG306" s="342"/>
      <c r="AH306" s="342"/>
      <c r="AI306" s="342"/>
      <c r="AJ306" s="342"/>
      <c r="AK306" s="342"/>
      <c r="AL306" s="342"/>
      <c r="AM306" s="342"/>
      <c r="AN306" s="342"/>
      <c r="AO306" s="342"/>
      <c r="AP306" s="342"/>
      <c r="AQ306" s="342"/>
      <c r="AR306" s="342"/>
      <c r="AS306" s="342"/>
      <c r="AT306" s="342"/>
      <c r="AU306" s="342"/>
      <c r="AV306" s="342"/>
      <c r="AW306" s="342"/>
      <c r="AX306" s="333"/>
    </row>
    <row r="307" spans="1:54" s="97" customFormat="1" ht="16.5" hidden="1" customHeight="1" x14ac:dyDescent="0.3">
      <c r="A307" s="696"/>
      <c r="B307" s="688"/>
      <c r="C307" s="691"/>
      <c r="D307" s="684"/>
      <c r="E307" s="691"/>
      <c r="F307" s="685"/>
      <c r="G307" s="691"/>
      <c r="H307" s="684"/>
      <c r="I307" s="107" t="s">
        <v>1421</v>
      </c>
      <c r="J307" s="108" t="s">
        <v>201</v>
      </c>
      <c r="K307" s="109"/>
      <c r="L307" s="109"/>
      <c r="M307" s="159">
        <v>300</v>
      </c>
      <c r="N307" s="342"/>
      <c r="O307" s="342"/>
      <c r="P307" s="342"/>
      <c r="Q307" s="342"/>
      <c r="R307" s="342"/>
      <c r="S307" s="342"/>
      <c r="T307" s="342"/>
      <c r="U307" s="342"/>
      <c r="V307" s="342"/>
      <c r="W307" s="342"/>
      <c r="X307" s="342"/>
      <c r="Y307" s="342"/>
      <c r="Z307" s="342"/>
      <c r="AA307" s="342"/>
      <c r="AB307" s="342"/>
      <c r="AC307" s="342"/>
      <c r="AD307" s="342"/>
      <c r="AE307" s="342"/>
      <c r="AF307" s="342"/>
      <c r="AG307" s="342"/>
      <c r="AH307" s="342"/>
      <c r="AI307" s="342"/>
      <c r="AJ307" s="342"/>
      <c r="AK307" s="342"/>
      <c r="AL307" s="342"/>
      <c r="AM307" s="342"/>
      <c r="AN307" s="342"/>
      <c r="AO307" s="342"/>
      <c r="AP307" s="342"/>
      <c r="AQ307" s="342"/>
      <c r="AR307" s="342"/>
      <c r="AS307" s="342"/>
      <c r="AT307" s="342"/>
      <c r="AU307" s="342"/>
      <c r="AV307" s="342"/>
      <c r="AW307" s="342"/>
      <c r="AX307" s="333"/>
    </row>
    <row r="308" spans="1:54" s="97" customFormat="1" ht="16.5" hidden="1" customHeight="1" x14ac:dyDescent="0.3">
      <c r="A308" s="696"/>
      <c r="B308" s="688"/>
      <c r="C308" s="691"/>
      <c r="D308" s="684"/>
      <c r="E308" s="691"/>
      <c r="F308" s="685"/>
      <c r="G308" s="691"/>
      <c r="H308" s="684"/>
      <c r="I308" s="107" t="s">
        <v>1421</v>
      </c>
      <c r="J308" s="108" t="s">
        <v>201</v>
      </c>
      <c r="K308" s="109"/>
      <c r="L308" s="109"/>
      <c r="M308" s="159">
        <v>301</v>
      </c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42"/>
      <c r="Z308" s="342"/>
      <c r="AA308" s="342"/>
      <c r="AB308" s="342"/>
      <c r="AC308" s="342"/>
      <c r="AD308" s="342"/>
      <c r="AE308" s="342"/>
      <c r="AF308" s="342"/>
      <c r="AG308" s="342"/>
      <c r="AH308" s="342"/>
      <c r="AI308" s="342"/>
      <c r="AJ308" s="342"/>
      <c r="AK308" s="342"/>
      <c r="AL308" s="342"/>
      <c r="AM308" s="342"/>
      <c r="AN308" s="342"/>
      <c r="AO308" s="342"/>
      <c r="AP308" s="342"/>
      <c r="AQ308" s="342"/>
      <c r="AR308" s="342"/>
      <c r="AS308" s="342"/>
      <c r="AT308" s="342"/>
      <c r="AU308" s="342"/>
      <c r="AV308" s="342"/>
      <c r="AW308" s="342"/>
      <c r="AX308" s="333"/>
    </row>
    <row r="309" spans="1:54" s="97" customFormat="1" ht="16.5" hidden="1" customHeight="1" x14ac:dyDescent="0.3">
      <c r="A309" s="696"/>
      <c r="B309" s="688"/>
      <c r="C309" s="691"/>
      <c r="D309" s="684"/>
      <c r="E309" s="691"/>
      <c r="F309" s="685"/>
      <c r="G309" s="691"/>
      <c r="H309" s="684"/>
      <c r="I309" s="107" t="s">
        <v>1423</v>
      </c>
      <c r="J309" s="108" t="s">
        <v>203</v>
      </c>
      <c r="K309" s="109"/>
      <c r="L309" s="109"/>
      <c r="M309" s="159">
        <v>302</v>
      </c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42"/>
      <c r="Z309" s="342"/>
      <c r="AA309" s="342"/>
      <c r="AB309" s="342"/>
      <c r="AC309" s="342"/>
      <c r="AD309" s="342"/>
      <c r="AE309" s="342"/>
      <c r="AF309" s="342"/>
      <c r="AG309" s="342"/>
      <c r="AH309" s="342"/>
      <c r="AI309" s="342"/>
      <c r="AJ309" s="342"/>
      <c r="AK309" s="342"/>
      <c r="AL309" s="342"/>
      <c r="AM309" s="342"/>
      <c r="AN309" s="342"/>
      <c r="AO309" s="342"/>
      <c r="AP309" s="342"/>
      <c r="AQ309" s="342"/>
      <c r="AR309" s="342"/>
      <c r="AS309" s="342"/>
      <c r="AT309" s="342"/>
      <c r="AU309" s="342"/>
      <c r="AV309" s="342"/>
      <c r="AW309" s="342"/>
      <c r="AX309" s="333"/>
    </row>
    <row r="310" spans="1:54" s="97" customFormat="1" ht="16.5" hidden="1" customHeight="1" x14ac:dyDescent="0.3">
      <c r="A310" s="696"/>
      <c r="B310" s="688"/>
      <c r="C310" s="691"/>
      <c r="D310" s="684"/>
      <c r="E310" s="691"/>
      <c r="F310" s="685"/>
      <c r="G310" s="691" t="s">
        <v>894</v>
      </c>
      <c r="H310" s="684" t="s">
        <v>895</v>
      </c>
      <c r="I310" s="107" t="s">
        <v>1336</v>
      </c>
      <c r="J310" s="108" t="s">
        <v>204</v>
      </c>
      <c r="K310" s="109"/>
      <c r="L310" s="109"/>
      <c r="M310" s="159">
        <v>303</v>
      </c>
      <c r="N310" s="342"/>
      <c r="O310" s="342"/>
      <c r="P310" s="342"/>
      <c r="Q310" s="342"/>
      <c r="R310" s="342"/>
      <c r="S310" s="342"/>
      <c r="T310" s="342"/>
      <c r="U310" s="342"/>
      <c r="V310" s="342"/>
      <c r="W310" s="342"/>
      <c r="X310" s="342"/>
      <c r="Y310" s="342"/>
      <c r="Z310" s="342"/>
      <c r="AA310" s="342"/>
      <c r="AB310" s="342"/>
      <c r="AC310" s="342"/>
      <c r="AD310" s="342"/>
      <c r="AE310" s="342"/>
      <c r="AF310" s="342"/>
      <c r="AG310" s="342"/>
      <c r="AH310" s="342"/>
      <c r="AI310" s="342"/>
      <c r="AJ310" s="342"/>
      <c r="AK310" s="342"/>
      <c r="AL310" s="342"/>
      <c r="AM310" s="342"/>
      <c r="AN310" s="342"/>
      <c r="AO310" s="342"/>
      <c r="AP310" s="342"/>
      <c r="AQ310" s="342"/>
      <c r="AR310" s="342"/>
      <c r="AS310" s="342"/>
      <c r="AT310" s="342"/>
      <c r="AU310" s="342"/>
      <c r="AV310" s="342"/>
      <c r="AW310" s="342"/>
      <c r="AX310" s="333"/>
    </row>
    <row r="311" spans="1:54" s="97" customFormat="1" ht="16.5" hidden="1" customHeight="1" x14ac:dyDescent="0.3">
      <c r="A311" s="696"/>
      <c r="B311" s="688"/>
      <c r="C311" s="691"/>
      <c r="D311" s="684"/>
      <c r="E311" s="691"/>
      <c r="F311" s="685"/>
      <c r="G311" s="691"/>
      <c r="H311" s="684"/>
      <c r="I311" s="107" t="s">
        <v>1338</v>
      </c>
      <c r="J311" s="108" t="s">
        <v>205</v>
      </c>
      <c r="K311" s="109"/>
      <c r="L311" s="109"/>
      <c r="M311" s="159">
        <v>304</v>
      </c>
      <c r="N311" s="342"/>
      <c r="O311" s="342"/>
      <c r="P311" s="342"/>
      <c r="Q311" s="342"/>
      <c r="R311" s="342"/>
      <c r="S311" s="342"/>
      <c r="T311" s="342"/>
      <c r="U311" s="342"/>
      <c r="V311" s="342"/>
      <c r="W311" s="342"/>
      <c r="X311" s="342"/>
      <c r="Y311" s="342"/>
      <c r="Z311" s="342"/>
      <c r="AA311" s="342"/>
      <c r="AB311" s="342"/>
      <c r="AC311" s="342"/>
      <c r="AD311" s="342"/>
      <c r="AE311" s="342"/>
      <c r="AF311" s="342"/>
      <c r="AG311" s="342"/>
      <c r="AH311" s="342"/>
      <c r="AI311" s="342"/>
      <c r="AJ311" s="342"/>
      <c r="AK311" s="342"/>
      <c r="AL311" s="342"/>
      <c r="AM311" s="342"/>
      <c r="AN311" s="342"/>
      <c r="AO311" s="342"/>
      <c r="AP311" s="342"/>
      <c r="AQ311" s="342"/>
      <c r="AR311" s="342"/>
      <c r="AS311" s="342"/>
      <c r="AT311" s="342"/>
      <c r="AU311" s="342"/>
      <c r="AV311" s="342"/>
      <c r="AW311" s="342"/>
      <c r="AX311" s="333"/>
    </row>
    <row r="312" spans="1:54" s="97" customFormat="1" ht="16.5" hidden="1" customHeight="1" x14ac:dyDescent="0.3">
      <c r="A312" s="696"/>
      <c r="B312" s="688"/>
      <c r="C312" s="691"/>
      <c r="D312" s="684"/>
      <c r="E312" s="691"/>
      <c r="F312" s="685"/>
      <c r="G312" s="691" t="s">
        <v>896</v>
      </c>
      <c r="H312" s="684" t="s">
        <v>897</v>
      </c>
      <c r="I312" s="107" t="s">
        <v>1425</v>
      </c>
      <c r="J312" s="108" t="s">
        <v>206</v>
      </c>
      <c r="K312" s="109"/>
      <c r="L312" s="109"/>
      <c r="M312" s="159">
        <v>305</v>
      </c>
      <c r="N312" s="342"/>
      <c r="O312" s="342"/>
      <c r="P312" s="342"/>
      <c r="Q312" s="342"/>
      <c r="R312" s="342"/>
      <c r="S312" s="342"/>
      <c r="T312" s="342"/>
      <c r="U312" s="342"/>
      <c r="V312" s="342"/>
      <c r="W312" s="342"/>
      <c r="X312" s="342"/>
      <c r="Y312" s="342"/>
      <c r="Z312" s="342"/>
      <c r="AA312" s="342"/>
      <c r="AB312" s="342"/>
      <c r="AC312" s="342"/>
      <c r="AD312" s="342"/>
      <c r="AE312" s="342"/>
      <c r="AF312" s="342"/>
      <c r="AG312" s="342"/>
      <c r="AH312" s="342"/>
      <c r="AI312" s="342"/>
      <c r="AJ312" s="342"/>
      <c r="AK312" s="342"/>
      <c r="AL312" s="342"/>
      <c r="AM312" s="342"/>
      <c r="AN312" s="342"/>
      <c r="AO312" s="342"/>
      <c r="AP312" s="342"/>
      <c r="AQ312" s="342"/>
      <c r="AR312" s="342"/>
      <c r="AS312" s="342"/>
      <c r="AT312" s="342"/>
      <c r="AU312" s="342"/>
      <c r="AV312" s="342"/>
      <c r="AW312" s="342"/>
      <c r="AX312" s="333"/>
    </row>
    <row r="313" spans="1:54" s="97" customFormat="1" ht="16.5" hidden="1" customHeight="1" x14ac:dyDescent="0.3">
      <c r="A313" s="696"/>
      <c r="B313" s="688"/>
      <c r="C313" s="691"/>
      <c r="D313" s="684"/>
      <c r="E313" s="691"/>
      <c r="F313" s="685"/>
      <c r="G313" s="691"/>
      <c r="H313" s="684"/>
      <c r="I313" s="107" t="s">
        <v>1426</v>
      </c>
      <c r="J313" s="108" t="s">
        <v>1852</v>
      </c>
      <c r="K313" s="109"/>
      <c r="L313" s="109"/>
      <c r="M313" s="159">
        <v>306</v>
      </c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42"/>
      <c r="Z313" s="342"/>
      <c r="AA313" s="342"/>
      <c r="AB313" s="342"/>
      <c r="AC313" s="342"/>
      <c r="AD313" s="342"/>
      <c r="AE313" s="342"/>
      <c r="AF313" s="342"/>
      <c r="AG313" s="342"/>
      <c r="AH313" s="342"/>
      <c r="AI313" s="342"/>
      <c r="AJ313" s="342"/>
      <c r="AK313" s="342"/>
      <c r="AL313" s="342"/>
      <c r="AM313" s="342"/>
      <c r="AN313" s="342"/>
      <c r="AO313" s="342"/>
      <c r="AP313" s="342"/>
      <c r="AQ313" s="342"/>
      <c r="AR313" s="342"/>
      <c r="AS313" s="342"/>
      <c r="AT313" s="342"/>
      <c r="AU313" s="342"/>
      <c r="AV313" s="342"/>
      <c r="AW313" s="342"/>
      <c r="AX313" s="333"/>
    </row>
    <row r="314" spans="1:54" s="97" customFormat="1" ht="16.5" hidden="1" customHeight="1" x14ac:dyDescent="0.3">
      <c r="A314" s="696"/>
      <c r="B314" s="688"/>
      <c r="C314" s="691"/>
      <c r="D314" s="684"/>
      <c r="E314" s="691"/>
      <c r="F314" s="685"/>
      <c r="G314" s="691"/>
      <c r="H314" s="684"/>
      <c r="I314" s="107" t="s">
        <v>1427</v>
      </c>
      <c r="J314" s="108" t="s">
        <v>1853</v>
      </c>
      <c r="K314" s="109"/>
      <c r="L314" s="109"/>
      <c r="M314" s="159">
        <v>307</v>
      </c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42"/>
      <c r="Z314" s="342"/>
      <c r="AA314" s="342"/>
      <c r="AB314" s="342"/>
      <c r="AC314" s="342"/>
      <c r="AD314" s="342"/>
      <c r="AE314" s="342"/>
      <c r="AF314" s="342"/>
      <c r="AG314" s="342"/>
      <c r="AH314" s="342"/>
      <c r="AI314" s="342"/>
      <c r="AJ314" s="342"/>
      <c r="AK314" s="342"/>
      <c r="AL314" s="342"/>
      <c r="AM314" s="342"/>
      <c r="AN314" s="342"/>
      <c r="AO314" s="342"/>
      <c r="AP314" s="342"/>
      <c r="AQ314" s="342"/>
      <c r="AR314" s="342"/>
      <c r="AS314" s="342"/>
      <c r="AT314" s="342"/>
      <c r="AU314" s="342"/>
      <c r="AV314" s="342"/>
      <c r="AW314" s="342"/>
      <c r="AX314" s="333"/>
    </row>
    <row r="315" spans="1:54" s="97" customFormat="1" ht="16.5" customHeight="1" x14ac:dyDescent="0.3">
      <c r="A315" s="696"/>
      <c r="B315" s="688"/>
      <c r="C315" s="691"/>
      <c r="D315" s="684"/>
      <c r="E315" s="691" t="s">
        <v>898</v>
      </c>
      <c r="F315" s="685" t="s">
        <v>1907</v>
      </c>
      <c r="G315" s="691" t="s">
        <v>899</v>
      </c>
      <c r="H315" s="684" t="s">
        <v>580</v>
      </c>
      <c r="I315" s="107" t="s">
        <v>1428</v>
      </c>
      <c r="J315" s="108" t="s">
        <v>207</v>
      </c>
      <c r="K315" s="162" t="s">
        <v>2406</v>
      </c>
      <c r="L315" s="109"/>
      <c r="M315" s="159">
        <v>308</v>
      </c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42"/>
      <c r="Z315" s="342"/>
      <c r="AA315" s="342"/>
      <c r="AB315" s="342"/>
      <c r="AC315" s="342"/>
      <c r="AD315" s="342"/>
      <c r="AE315" s="342"/>
      <c r="AF315" s="342"/>
      <c r="AG315" s="342"/>
      <c r="AH315" s="342"/>
      <c r="AI315" s="342"/>
      <c r="AJ315" s="342"/>
      <c r="AK315" s="342"/>
      <c r="AL315" s="342"/>
      <c r="AM315" s="342"/>
      <c r="AN315" s="342"/>
      <c r="AO315" s="342"/>
      <c r="AP315" s="342"/>
      <c r="AQ315" s="342"/>
      <c r="AR315" s="342"/>
      <c r="AS315" s="342"/>
      <c r="AT315" s="342"/>
      <c r="AU315" s="342"/>
      <c r="AV315" s="342"/>
      <c r="AW315" s="342"/>
      <c r="AX315" s="333"/>
      <c r="AY315" s="97" t="s">
        <v>3173</v>
      </c>
      <c r="AZ315" s="97" t="s">
        <v>3217</v>
      </c>
      <c r="BA315" s="97" t="s">
        <v>3174</v>
      </c>
      <c r="BB315" s="97" t="s">
        <v>3254</v>
      </c>
    </row>
    <row r="316" spans="1:54" s="97" customFormat="1" ht="16.5" hidden="1" customHeight="1" x14ac:dyDescent="0.3">
      <c r="A316" s="696"/>
      <c r="B316" s="688"/>
      <c r="C316" s="691"/>
      <c r="D316" s="684"/>
      <c r="E316" s="691"/>
      <c r="F316" s="685"/>
      <c r="G316" s="691"/>
      <c r="H316" s="684"/>
      <c r="I316" s="107" t="s">
        <v>1429</v>
      </c>
      <c r="J316" s="108" t="s">
        <v>208</v>
      </c>
      <c r="K316" s="109"/>
      <c r="L316" s="109"/>
      <c r="M316" s="159">
        <v>309</v>
      </c>
      <c r="N316" s="342"/>
      <c r="O316" s="342"/>
      <c r="P316" s="342"/>
      <c r="Q316" s="342"/>
      <c r="R316" s="342"/>
      <c r="S316" s="342"/>
      <c r="T316" s="342"/>
      <c r="U316" s="342"/>
      <c r="V316" s="342"/>
      <c r="W316" s="342"/>
      <c r="X316" s="342"/>
      <c r="Y316" s="342"/>
      <c r="Z316" s="342"/>
      <c r="AA316" s="342"/>
      <c r="AB316" s="342"/>
      <c r="AC316" s="342"/>
      <c r="AD316" s="342"/>
      <c r="AE316" s="342"/>
      <c r="AF316" s="342"/>
      <c r="AG316" s="342"/>
      <c r="AH316" s="342"/>
      <c r="AI316" s="342"/>
      <c r="AJ316" s="342"/>
      <c r="AK316" s="342"/>
      <c r="AL316" s="342"/>
      <c r="AM316" s="342"/>
      <c r="AN316" s="342"/>
      <c r="AO316" s="342"/>
      <c r="AP316" s="342"/>
      <c r="AQ316" s="342"/>
      <c r="AR316" s="342"/>
      <c r="AS316" s="342"/>
      <c r="AT316" s="342"/>
      <c r="AU316" s="342"/>
      <c r="AV316" s="342"/>
      <c r="AW316" s="342"/>
      <c r="AX316" s="333"/>
    </row>
    <row r="317" spans="1:54" s="97" customFormat="1" ht="16.5" hidden="1" customHeight="1" x14ac:dyDescent="0.3">
      <c r="A317" s="696"/>
      <c r="B317" s="688"/>
      <c r="C317" s="691"/>
      <c r="D317" s="684"/>
      <c r="E317" s="691"/>
      <c r="F317" s="685"/>
      <c r="G317" s="691"/>
      <c r="H317" s="684"/>
      <c r="I317" s="107" t="s">
        <v>1429</v>
      </c>
      <c r="J317" s="108" t="s">
        <v>1430</v>
      </c>
      <c r="K317" s="109"/>
      <c r="L317" s="109"/>
      <c r="M317" s="159">
        <v>310</v>
      </c>
      <c r="N317" s="342"/>
      <c r="O317" s="342"/>
      <c r="P317" s="342"/>
      <c r="Q317" s="342"/>
      <c r="R317" s="342"/>
      <c r="S317" s="342"/>
      <c r="T317" s="342"/>
      <c r="U317" s="342"/>
      <c r="V317" s="342"/>
      <c r="W317" s="342"/>
      <c r="X317" s="342"/>
      <c r="Y317" s="342"/>
      <c r="Z317" s="342"/>
      <c r="AA317" s="342"/>
      <c r="AB317" s="342"/>
      <c r="AC317" s="342"/>
      <c r="AD317" s="342"/>
      <c r="AE317" s="342"/>
      <c r="AF317" s="342"/>
      <c r="AG317" s="342"/>
      <c r="AH317" s="342"/>
      <c r="AI317" s="342"/>
      <c r="AJ317" s="342"/>
      <c r="AK317" s="342"/>
      <c r="AL317" s="342"/>
      <c r="AM317" s="342"/>
      <c r="AN317" s="342"/>
      <c r="AO317" s="342"/>
      <c r="AP317" s="342"/>
      <c r="AQ317" s="342"/>
      <c r="AR317" s="342"/>
      <c r="AS317" s="342"/>
      <c r="AT317" s="342"/>
      <c r="AU317" s="342"/>
      <c r="AV317" s="342"/>
      <c r="AW317" s="342"/>
      <c r="AX317" s="333"/>
    </row>
    <row r="318" spans="1:54" s="97" customFormat="1" ht="16.5" hidden="1" customHeight="1" x14ac:dyDescent="0.3">
      <c r="A318" s="696"/>
      <c r="B318" s="688"/>
      <c r="C318" s="691"/>
      <c r="D318" s="684"/>
      <c r="E318" s="691"/>
      <c r="F318" s="685"/>
      <c r="G318" s="691" t="s">
        <v>900</v>
      </c>
      <c r="H318" s="684" t="s">
        <v>901</v>
      </c>
      <c r="I318" s="107" t="s">
        <v>1432</v>
      </c>
      <c r="J318" s="108" t="s">
        <v>211</v>
      </c>
      <c r="K318" s="109"/>
      <c r="L318" s="109"/>
      <c r="M318" s="159">
        <v>311</v>
      </c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42"/>
      <c r="Z318" s="342"/>
      <c r="AA318" s="342"/>
      <c r="AB318" s="342"/>
      <c r="AC318" s="342"/>
      <c r="AD318" s="342"/>
      <c r="AE318" s="342"/>
      <c r="AF318" s="342"/>
      <c r="AG318" s="342"/>
      <c r="AH318" s="342"/>
      <c r="AI318" s="342"/>
      <c r="AJ318" s="342"/>
      <c r="AK318" s="342"/>
      <c r="AL318" s="342"/>
      <c r="AM318" s="342"/>
      <c r="AN318" s="342"/>
      <c r="AO318" s="342"/>
      <c r="AP318" s="342"/>
      <c r="AQ318" s="342"/>
      <c r="AR318" s="342"/>
      <c r="AS318" s="342"/>
      <c r="AT318" s="342"/>
      <c r="AU318" s="342"/>
      <c r="AV318" s="342"/>
      <c r="AW318" s="342"/>
      <c r="AX318" s="333"/>
    </row>
    <row r="319" spans="1:54" s="97" customFormat="1" ht="16.5" hidden="1" customHeight="1" x14ac:dyDescent="0.3">
      <c r="A319" s="696"/>
      <c r="B319" s="688"/>
      <c r="C319" s="691"/>
      <c r="D319" s="684"/>
      <c r="E319" s="691"/>
      <c r="F319" s="685"/>
      <c r="G319" s="691"/>
      <c r="H319" s="684"/>
      <c r="I319" s="107" t="s">
        <v>1434</v>
      </c>
      <c r="J319" s="108" t="s">
        <v>212</v>
      </c>
      <c r="K319" s="109"/>
      <c r="L319" s="109"/>
      <c r="M319" s="159">
        <v>312</v>
      </c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42"/>
      <c r="Z319" s="342"/>
      <c r="AA319" s="342"/>
      <c r="AB319" s="342"/>
      <c r="AC319" s="342"/>
      <c r="AD319" s="342"/>
      <c r="AE319" s="342"/>
      <c r="AF319" s="342"/>
      <c r="AG319" s="342"/>
      <c r="AH319" s="342"/>
      <c r="AI319" s="342"/>
      <c r="AJ319" s="342"/>
      <c r="AK319" s="342"/>
      <c r="AL319" s="342"/>
      <c r="AM319" s="342"/>
      <c r="AN319" s="342"/>
      <c r="AO319" s="342"/>
      <c r="AP319" s="342"/>
      <c r="AQ319" s="342"/>
      <c r="AR319" s="342"/>
      <c r="AS319" s="342"/>
      <c r="AT319" s="342"/>
      <c r="AU319" s="342"/>
      <c r="AV319" s="342"/>
      <c r="AW319" s="342"/>
      <c r="AX319" s="333"/>
    </row>
    <row r="320" spans="1:54" s="97" customFormat="1" ht="16.5" hidden="1" customHeight="1" x14ac:dyDescent="0.3">
      <c r="A320" s="696"/>
      <c r="B320" s="688"/>
      <c r="C320" s="691"/>
      <c r="D320" s="684"/>
      <c r="E320" s="691"/>
      <c r="F320" s="685"/>
      <c r="G320" s="691"/>
      <c r="H320" s="684"/>
      <c r="I320" s="107" t="s">
        <v>1436</v>
      </c>
      <c r="J320" s="108" t="s">
        <v>213</v>
      </c>
      <c r="K320" s="109"/>
      <c r="L320" s="109"/>
      <c r="M320" s="159">
        <v>313</v>
      </c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42"/>
      <c r="Z320" s="342"/>
      <c r="AA320" s="342"/>
      <c r="AB320" s="342"/>
      <c r="AC320" s="342"/>
      <c r="AD320" s="342"/>
      <c r="AE320" s="342"/>
      <c r="AF320" s="342"/>
      <c r="AG320" s="342"/>
      <c r="AH320" s="342"/>
      <c r="AI320" s="342"/>
      <c r="AJ320" s="342"/>
      <c r="AK320" s="342"/>
      <c r="AL320" s="342"/>
      <c r="AM320" s="342"/>
      <c r="AN320" s="342"/>
      <c r="AO320" s="342"/>
      <c r="AP320" s="342"/>
      <c r="AQ320" s="342"/>
      <c r="AR320" s="342"/>
      <c r="AS320" s="342"/>
      <c r="AT320" s="342"/>
      <c r="AU320" s="342"/>
      <c r="AV320" s="342"/>
      <c r="AW320" s="342"/>
      <c r="AX320" s="333"/>
    </row>
    <row r="321" spans="1:56" s="97" customFormat="1" ht="16.5" hidden="1" customHeight="1" x14ac:dyDescent="0.3">
      <c r="A321" s="696"/>
      <c r="B321" s="688"/>
      <c r="C321" s="691"/>
      <c r="D321" s="684"/>
      <c r="E321" s="691"/>
      <c r="F321" s="685"/>
      <c r="G321" s="691"/>
      <c r="H321" s="684"/>
      <c r="I321" s="107" t="s">
        <v>1437</v>
      </c>
      <c r="J321" s="108" t="s">
        <v>214</v>
      </c>
      <c r="K321" s="109"/>
      <c r="L321" s="109"/>
      <c r="M321" s="159">
        <v>314</v>
      </c>
      <c r="N321" s="342"/>
      <c r="O321" s="342"/>
      <c r="P321" s="342"/>
      <c r="Q321" s="342"/>
      <c r="R321" s="342"/>
      <c r="S321" s="342"/>
      <c r="T321" s="342"/>
      <c r="U321" s="342"/>
      <c r="V321" s="342"/>
      <c r="W321" s="342"/>
      <c r="X321" s="342"/>
      <c r="Y321" s="342"/>
      <c r="Z321" s="342"/>
      <c r="AA321" s="342"/>
      <c r="AB321" s="342"/>
      <c r="AC321" s="342"/>
      <c r="AD321" s="342"/>
      <c r="AE321" s="342"/>
      <c r="AF321" s="342"/>
      <c r="AG321" s="342"/>
      <c r="AH321" s="342"/>
      <c r="AI321" s="342"/>
      <c r="AJ321" s="342"/>
      <c r="AK321" s="342"/>
      <c r="AL321" s="342"/>
      <c r="AM321" s="342"/>
      <c r="AN321" s="342"/>
      <c r="AO321" s="342"/>
      <c r="AP321" s="342"/>
      <c r="AQ321" s="342"/>
      <c r="AR321" s="342"/>
      <c r="AS321" s="342"/>
      <c r="AT321" s="342"/>
      <c r="AU321" s="342"/>
      <c r="AV321" s="342"/>
      <c r="AW321" s="342"/>
      <c r="AX321" s="333"/>
    </row>
    <row r="322" spans="1:56" s="97" customFormat="1" ht="16.5" hidden="1" customHeight="1" x14ac:dyDescent="0.3">
      <c r="A322" s="696"/>
      <c r="B322" s="688"/>
      <c r="C322" s="691"/>
      <c r="D322" s="684"/>
      <c r="E322" s="691"/>
      <c r="F322" s="685"/>
      <c r="G322" s="691"/>
      <c r="H322" s="684"/>
      <c r="I322" s="107" t="s">
        <v>1438</v>
      </c>
      <c r="J322" s="108" t="s">
        <v>215</v>
      </c>
      <c r="K322" s="109"/>
      <c r="L322" s="109"/>
      <c r="M322" s="159">
        <v>315</v>
      </c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42"/>
      <c r="Z322" s="342"/>
      <c r="AA322" s="342"/>
      <c r="AB322" s="342"/>
      <c r="AC322" s="342"/>
      <c r="AD322" s="342"/>
      <c r="AE322" s="342"/>
      <c r="AF322" s="342"/>
      <c r="AG322" s="342"/>
      <c r="AH322" s="342"/>
      <c r="AI322" s="342"/>
      <c r="AJ322" s="342"/>
      <c r="AK322" s="342"/>
      <c r="AL322" s="342"/>
      <c r="AM322" s="342"/>
      <c r="AN322" s="342"/>
      <c r="AO322" s="342"/>
      <c r="AP322" s="342"/>
      <c r="AQ322" s="342"/>
      <c r="AR322" s="342"/>
      <c r="AS322" s="342"/>
      <c r="AT322" s="342"/>
      <c r="AU322" s="342"/>
      <c r="AV322" s="342"/>
      <c r="AW322" s="342"/>
      <c r="AX322" s="333"/>
    </row>
    <row r="323" spans="1:56" s="97" customFormat="1" ht="16.5" hidden="1" customHeight="1" x14ac:dyDescent="0.3">
      <c r="A323" s="696"/>
      <c r="B323" s="688"/>
      <c r="C323" s="691"/>
      <c r="D323" s="684"/>
      <c r="E323" s="691"/>
      <c r="F323" s="685"/>
      <c r="G323" s="691"/>
      <c r="H323" s="684"/>
      <c r="I323" s="107" t="s">
        <v>1439</v>
      </c>
      <c r="J323" s="108" t="s">
        <v>216</v>
      </c>
      <c r="K323" s="109"/>
      <c r="L323" s="109"/>
      <c r="M323" s="159">
        <v>316</v>
      </c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42"/>
      <c r="AB323" s="342"/>
      <c r="AC323" s="342"/>
      <c r="AD323" s="342"/>
      <c r="AE323" s="342"/>
      <c r="AF323" s="342"/>
      <c r="AG323" s="342"/>
      <c r="AH323" s="342"/>
      <c r="AI323" s="342"/>
      <c r="AJ323" s="342"/>
      <c r="AK323" s="342"/>
      <c r="AL323" s="342"/>
      <c r="AM323" s="342"/>
      <c r="AN323" s="342"/>
      <c r="AO323" s="342"/>
      <c r="AP323" s="342"/>
      <c r="AQ323" s="342"/>
      <c r="AR323" s="342"/>
      <c r="AS323" s="342"/>
      <c r="AT323" s="342"/>
      <c r="AU323" s="342"/>
      <c r="AV323" s="342"/>
      <c r="AW323" s="342"/>
      <c r="AX323" s="333"/>
    </row>
    <row r="324" spans="1:56" s="97" customFormat="1" ht="16.5" hidden="1" customHeight="1" x14ac:dyDescent="0.3">
      <c r="A324" s="696"/>
      <c r="B324" s="688"/>
      <c r="C324" s="691"/>
      <c r="D324" s="684"/>
      <c r="E324" s="691"/>
      <c r="F324" s="685"/>
      <c r="G324" s="691"/>
      <c r="H324" s="684"/>
      <c r="I324" s="107" t="s">
        <v>1441</v>
      </c>
      <c r="J324" s="108" t="s">
        <v>217</v>
      </c>
      <c r="K324" s="109"/>
      <c r="L324" s="109"/>
      <c r="M324" s="159">
        <v>317</v>
      </c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42"/>
      <c r="AB324" s="342"/>
      <c r="AC324" s="342"/>
      <c r="AD324" s="342"/>
      <c r="AE324" s="342"/>
      <c r="AF324" s="342"/>
      <c r="AG324" s="342"/>
      <c r="AH324" s="342"/>
      <c r="AI324" s="342"/>
      <c r="AJ324" s="342"/>
      <c r="AK324" s="342"/>
      <c r="AL324" s="342"/>
      <c r="AM324" s="342"/>
      <c r="AN324" s="342"/>
      <c r="AO324" s="342"/>
      <c r="AP324" s="342"/>
      <c r="AQ324" s="342"/>
      <c r="AR324" s="342"/>
      <c r="AS324" s="342"/>
      <c r="AT324" s="342"/>
      <c r="AU324" s="342"/>
      <c r="AV324" s="342"/>
      <c r="AW324" s="342"/>
      <c r="AX324" s="333"/>
    </row>
    <row r="325" spans="1:56" s="97" customFormat="1" ht="16.5" customHeight="1" x14ac:dyDescent="0.3">
      <c r="A325" s="696"/>
      <c r="B325" s="688"/>
      <c r="C325" s="691"/>
      <c r="D325" s="684"/>
      <c r="E325" s="691" t="s">
        <v>902</v>
      </c>
      <c r="F325" s="685" t="s">
        <v>1905</v>
      </c>
      <c r="G325" s="691" t="s">
        <v>903</v>
      </c>
      <c r="H325" s="684" t="s">
        <v>904</v>
      </c>
      <c r="I325" s="107" t="s">
        <v>1442</v>
      </c>
      <c r="J325" s="108" t="s">
        <v>218</v>
      </c>
      <c r="K325" s="162" t="s">
        <v>2406</v>
      </c>
      <c r="L325" s="109"/>
      <c r="M325" s="159">
        <v>318</v>
      </c>
      <c r="N325" s="342"/>
      <c r="O325" s="342"/>
      <c r="P325" s="342"/>
      <c r="Q325" s="342"/>
      <c r="R325" s="342"/>
      <c r="S325" s="342"/>
      <c r="T325" s="342"/>
      <c r="U325" s="342"/>
      <c r="V325" s="342"/>
      <c r="W325" s="342"/>
      <c r="X325" s="342"/>
      <c r="Y325" s="342"/>
      <c r="Z325" s="342"/>
      <c r="AA325" s="342"/>
      <c r="AB325" s="342"/>
      <c r="AC325" s="342"/>
      <c r="AD325" s="342"/>
      <c r="AE325" s="342"/>
      <c r="AF325" s="342"/>
      <c r="AG325" s="342"/>
      <c r="AH325" s="342"/>
      <c r="AI325" s="342"/>
      <c r="AJ325" s="342"/>
      <c r="AK325" s="342"/>
      <c r="AL325" s="342"/>
      <c r="AM325" s="342"/>
      <c r="AN325" s="342"/>
      <c r="AO325" s="342"/>
      <c r="AP325" s="342"/>
      <c r="AQ325" s="342"/>
      <c r="AR325" s="342"/>
      <c r="AS325" s="342"/>
      <c r="AT325" s="342"/>
      <c r="AU325" s="342"/>
      <c r="AV325" s="342"/>
      <c r="AW325" s="342"/>
      <c r="AX325" s="333"/>
      <c r="AY325" s="553" t="s">
        <v>3172</v>
      </c>
      <c r="AZ325" s="553" t="s">
        <v>3218</v>
      </c>
      <c r="BA325" s="553" t="s">
        <v>3174</v>
      </c>
      <c r="BB325" s="97" t="s">
        <v>3255</v>
      </c>
      <c r="BC325" s="555" t="s">
        <v>3270</v>
      </c>
      <c r="BD325" s="555" t="s">
        <v>3271</v>
      </c>
    </row>
    <row r="326" spans="1:56" s="97" customFormat="1" ht="16.5" hidden="1" customHeight="1" x14ac:dyDescent="0.3">
      <c r="A326" s="696"/>
      <c r="B326" s="688"/>
      <c r="C326" s="691"/>
      <c r="D326" s="684"/>
      <c r="E326" s="691"/>
      <c r="F326" s="685"/>
      <c r="G326" s="691"/>
      <c r="H326" s="684"/>
      <c r="I326" s="107" t="s">
        <v>1442</v>
      </c>
      <c r="J326" s="108" t="s">
        <v>218</v>
      </c>
      <c r="K326" s="109"/>
      <c r="L326" s="109"/>
      <c r="M326" s="159">
        <v>319</v>
      </c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42"/>
      <c r="Z326" s="342"/>
      <c r="AA326" s="342"/>
      <c r="AB326" s="342"/>
      <c r="AC326" s="342"/>
      <c r="AD326" s="342"/>
      <c r="AE326" s="342"/>
      <c r="AF326" s="342"/>
      <c r="AG326" s="342"/>
      <c r="AH326" s="342"/>
      <c r="AI326" s="342"/>
      <c r="AJ326" s="342"/>
      <c r="AK326" s="342"/>
      <c r="AL326" s="342"/>
      <c r="AM326" s="342"/>
      <c r="AN326" s="342"/>
      <c r="AO326" s="342"/>
      <c r="AP326" s="342"/>
      <c r="AQ326" s="342"/>
      <c r="AR326" s="342"/>
      <c r="AS326" s="342"/>
      <c r="AT326" s="342"/>
      <c r="AU326" s="342"/>
      <c r="AV326" s="342"/>
      <c r="AW326" s="342"/>
      <c r="AX326" s="333"/>
    </row>
    <row r="327" spans="1:56" s="97" customFormat="1" ht="16.5" hidden="1" customHeight="1" x14ac:dyDescent="0.3">
      <c r="A327" s="696"/>
      <c r="B327" s="688"/>
      <c r="C327" s="691"/>
      <c r="D327" s="684"/>
      <c r="E327" s="691"/>
      <c r="F327" s="685"/>
      <c r="G327" s="691"/>
      <c r="H327" s="684"/>
      <c r="I327" s="107" t="s">
        <v>1443</v>
      </c>
      <c r="J327" s="108" t="s">
        <v>220</v>
      </c>
      <c r="K327" s="109"/>
      <c r="L327" s="109"/>
      <c r="M327" s="159">
        <v>320</v>
      </c>
      <c r="N327" s="342"/>
      <c r="O327" s="342"/>
      <c r="P327" s="342"/>
      <c r="Q327" s="342"/>
      <c r="R327" s="342"/>
      <c r="S327" s="342"/>
      <c r="T327" s="342"/>
      <c r="U327" s="342"/>
      <c r="V327" s="342"/>
      <c r="W327" s="342"/>
      <c r="X327" s="342"/>
      <c r="Y327" s="342"/>
      <c r="Z327" s="342"/>
      <c r="AA327" s="342"/>
      <c r="AB327" s="342"/>
      <c r="AC327" s="342"/>
      <c r="AD327" s="342"/>
      <c r="AE327" s="342"/>
      <c r="AF327" s="342"/>
      <c r="AG327" s="342"/>
      <c r="AH327" s="342"/>
      <c r="AI327" s="342"/>
      <c r="AJ327" s="342"/>
      <c r="AK327" s="342"/>
      <c r="AL327" s="342"/>
      <c r="AM327" s="342"/>
      <c r="AN327" s="342"/>
      <c r="AO327" s="342"/>
      <c r="AP327" s="342"/>
      <c r="AQ327" s="342"/>
      <c r="AR327" s="342"/>
      <c r="AS327" s="342"/>
      <c r="AT327" s="342"/>
      <c r="AU327" s="342"/>
      <c r="AV327" s="342"/>
      <c r="AW327" s="342"/>
      <c r="AX327" s="333"/>
    </row>
    <row r="328" spans="1:56" s="97" customFormat="1" ht="16.5" hidden="1" customHeight="1" x14ac:dyDescent="0.3">
      <c r="A328" s="696"/>
      <c r="B328" s="688"/>
      <c r="C328" s="691"/>
      <c r="D328" s="684"/>
      <c r="E328" s="691"/>
      <c r="F328" s="685"/>
      <c r="G328" s="691"/>
      <c r="H328" s="684"/>
      <c r="I328" s="107" t="s">
        <v>1443</v>
      </c>
      <c r="J328" s="108" t="s">
        <v>220</v>
      </c>
      <c r="K328" s="109"/>
      <c r="L328" s="109"/>
      <c r="M328" s="159">
        <v>321</v>
      </c>
      <c r="N328" s="342"/>
      <c r="O328" s="342"/>
      <c r="P328" s="342"/>
      <c r="Q328" s="342"/>
      <c r="R328" s="342"/>
      <c r="S328" s="342"/>
      <c r="T328" s="342"/>
      <c r="U328" s="342"/>
      <c r="V328" s="342"/>
      <c r="W328" s="342"/>
      <c r="X328" s="342"/>
      <c r="Y328" s="342"/>
      <c r="Z328" s="342"/>
      <c r="AA328" s="342"/>
      <c r="AB328" s="342"/>
      <c r="AC328" s="342"/>
      <c r="AD328" s="342"/>
      <c r="AE328" s="342"/>
      <c r="AF328" s="342"/>
      <c r="AG328" s="342"/>
      <c r="AH328" s="342"/>
      <c r="AI328" s="342"/>
      <c r="AJ328" s="342"/>
      <c r="AK328" s="342"/>
      <c r="AL328" s="342"/>
      <c r="AM328" s="342"/>
      <c r="AN328" s="342"/>
      <c r="AO328" s="342"/>
      <c r="AP328" s="342"/>
      <c r="AQ328" s="342"/>
      <c r="AR328" s="342"/>
      <c r="AS328" s="342"/>
      <c r="AT328" s="342"/>
      <c r="AU328" s="342"/>
      <c r="AV328" s="342"/>
      <c r="AW328" s="342"/>
      <c r="AX328" s="333"/>
    </row>
    <row r="329" spans="1:56" s="97" customFormat="1" ht="16.5" hidden="1" customHeight="1" x14ac:dyDescent="0.3">
      <c r="A329" s="696"/>
      <c r="B329" s="688"/>
      <c r="C329" s="691"/>
      <c r="D329" s="684"/>
      <c r="E329" s="691"/>
      <c r="F329" s="685"/>
      <c r="G329" s="691" t="s">
        <v>905</v>
      </c>
      <c r="H329" s="684" t="s">
        <v>906</v>
      </c>
      <c r="I329" s="107" t="s">
        <v>1444</v>
      </c>
      <c r="J329" s="108" t="s">
        <v>224</v>
      </c>
      <c r="K329" s="109"/>
      <c r="L329" s="109"/>
      <c r="M329" s="159">
        <v>322</v>
      </c>
      <c r="N329" s="342"/>
      <c r="O329" s="342"/>
      <c r="P329" s="342"/>
      <c r="Q329" s="342"/>
      <c r="R329" s="342"/>
      <c r="S329" s="342"/>
      <c r="T329" s="342"/>
      <c r="U329" s="342"/>
      <c r="V329" s="342"/>
      <c r="W329" s="342"/>
      <c r="X329" s="342"/>
      <c r="Y329" s="342"/>
      <c r="Z329" s="342"/>
      <c r="AA329" s="342"/>
      <c r="AB329" s="342"/>
      <c r="AC329" s="342"/>
      <c r="AD329" s="342"/>
      <c r="AE329" s="342"/>
      <c r="AF329" s="342"/>
      <c r="AG329" s="342"/>
      <c r="AH329" s="342"/>
      <c r="AI329" s="342"/>
      <c r="AJ329" s="342"/>
      <c r="AK329" s="342"/>
      <c r="AL329" s="342"/>
      <c r="AM329" s="342"/>
      <c r="AN329" s="342"/>
      <c r="AO329" s="342"/>
      <c r="AP329" s="342"/>
      <c r="AQ329" s="342"/>
      <c r="AR329" s="342"/>
      <c r="AS329" s="342"/>
      <c r="AT329" s="342"/>
      <c r="AU329" s="342"/>
      <c r="AV329" s="342"/>
      <c r="AW329" s="342"/>
      <c r="AX329" s="333"/>
    </row>
    <row r="330" spans="1:56" s="97" customFormat="1" ht="16.5" hidden="1" customHeight="1" x14ac:dyDescent="0.3">
      <c r="A330" s="696"/>
      <c r="B330" s="688"/>
      <c r="C330" s="691"/>
      <c r="D330" s="684"/>
      <c r="E330" s="691"/>
      <c r="F330" s="685"/>
      <c r="G330" s="691"/>
      <c r="H330" s="684"/>
      <c r="I330" s="107" t="s">
        <v>1446</v>
      </c>
      <c r="J330" s="108" t="s">
        <v>227</v>
      </c>
      <c r="K330" s="109"/>
      <c r="L330" s="109"/>
      <c r="M330" s="159">
        <v>323</v>
      </c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42"/>
      <c r="Z330" s="342"/>
      <c r="AA330" s="342"/>
      <c r="AB330" s="342"/>
      <c r="AC330" s="342"/>
      <c r="AD330" s="342"/>
      <c r="AE330" s="342"/>
      <c r="AF330" s="342"/>
      <c r="AG330" s="342"/>
      <c r="AH330" s="342"/>
      <c r="AI330" s="342"/>
      <c r="AJ330" s="342"/>
      <c r="AK330" s="342"/>
      <c r="AL330" s="342"/>
      <c r="AM330" s="342"/>
      <c r="AN330" s="342"/>
      <c r="AO330" s="342"/>
      <c r="AP330" s="342"/>
      <c r="AQ330" s="342"/>
      <c r="AR330" s="342"/>
      <c r="AS330" s="342"/>
      <c r="AT330" s="342"/>
      <c r="AU330" s="342"/>
      <c r="AV330" s="342"/>
      <c r="AW330" s="342"/>
      <c r="AX330" s="333"/>
    </row>
    <row r="331" spans="1:56" s="97" customFormat="1" ht="16.5" hidden="1" customHeight="1" x14ac:dyDescent="0.3">
      <c r="A331" s="696"/>
      <c r="B331" s="688"/>
      <c r="C331" s="691"/>
      <c r="D331" s="684"/>
      <c r="E331" s="691"/>
      <c r="F331" s="685"/>
      <c r="G331" s="691"/>
      <c r="H331" s="684"/>
      <c r="I331" s="107" t="s">
        <v>1447</v>
      </c>
      <c r="J331" s="108" t="s">
        <v>228</v>
      </c>
      <c r="K331" s="109"/>
      <c r="L331" s="109"/>
      <c r="M331" s="159">
        <v>324</v>
      </c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42"/>
      <c r="Z331" s="342"/>
      <c r="AA331" s="342"/>
      <c r="AB331" s="342"/>
      <c r="AC331" s="342"/>
      <c r="AD331" s="342"/>
      <c r="AE331" s="342"/>
      <c r="AF331" s="342"/>
      <c r="AG331" s="342"/>
      <c r="AH331" s="342"/>
      <c r="AI331" s="342"/>
      <c r="AJ331" s="342"/>
      <c r="AK331" s="342"/>
      <c r="AL331" s="342"/>
      <c r="AM331" s="342"/>
      <c r="AN331" s="342"/>
      <c r="AO331" s="342"/>
      <c r="AP331" s="342"/>
      <c r="AQ331" s="342"/>
      <c r="AR331" s="342"/>
      <c r="AS331" s="342"/>
      <c r="AT331" s="342"/>
      <c r="AU331" s="342"/>
      <c r="AV331" s="342"/>
      <c r="AW331" s="342"/>
      <c r="AX331" s="333"/>
    </row>
    <row r="332" spans="1:56" s="97" customFormat="1" ht="16.5" hidden="1" customHeight="1" x14ac:dyDescent="0.3">
      <c r="A332" s="696"/>
      <c r="B332" s="688"/>
      <c r="C332" s="691"/>
      <c r="D332" s="684"/>
      <c r="E332" s="691"/>
      <c r="F332" s="685"/>
      <c r="G332" s="691"/>
      <c r="H332" s="684"/>
      <c r="I332" s="107" t="s">
        <v>1448</v>
      </c>
      <c r="J332" s="108" t="s">
        <v>229</v>
      </c>
      <c r="K332" s="109"/>
      <c r="L332" s="109"/>
      <c r="M332" s="159">
        <v>325</v>
      </c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42"/>
      <c r="Z332" s="342"/>
      <c r="AA332" s="342"/>
      <c r="AB332" s="342"/>
      <c r="AC332" s="342"/>
      <c r="AD332" s="342"/>
      <c r="AE332" s="342"/>
      <c r="AF332" s="342"/>
      <c r="AG332" s="342"/>
      <c r="AH332" s="342"/>
      <c r="AI332" s="342"/>
      <c r="AJ332" s="342"/>
      <c r="AK332" s="342"/>
      <c r="AL332" s="342"/>
      <c r="AM332" s="342"/>
      <c r="AN332" s="342"/>
      <c r="AO332" s="342"/>
      <c r="AP332" s="342"/>
      <c r="AQ332" s="342"/>
      <c r="AR332" s="342"/>
      <c r="AS332" s="342"/>
      <c r="AT332" s="342"/>
      <c r="AU332" s="342"/>
      <c r="AV332" s="342"/>
      <c r="AW332" s="342"/>
      <c r="AX332" s="333"/>
    </row>
    <row r="333" spans="1:56" s="97" customFormat="1" ht="16.5" hidden="1" customHeight="1" x14ac:dyDescent="0.3">
      <c r="A333" s="696"/>
      <c r="B333" s="688"/>
      <c r="C333" s="691"/>
      <c r="D333" s="684"/>
      <c r="E333" s="691"/>
      <c r="F333" s="685"/>
      <c r="G333" s="691"/>
      <c r="H333" s="684"/>
      <c r="I333" s="107" t="s">
        <v>1445</v>
      </c>
      <c r="J333" s="108" t="s">
        <v>225</v>
      </c>
      <c r="K333" s="109"/>
      <c r="L333" s="109"/>
      <c r="M333" s="159">
        <v>326</v>
      </c>
      <c r="N333" s="342"/>
      <c r="O333" s="342"/>
      <c r="P333" s="342"/>
      <c r="Q333" s="342"/>
      <c r="R333" s="342"/>
      <c r="S333" s="342"/>
      <c r="T333" s="342"/>
      <c r="U333" s="342"/>
      <c r="V333" s="342"/>
      <c r="W333" s="342"/>
      <c r="X333" s="342"/>
      <c r="Y333" s="342"/>
      <c r="Z333" s="342"/>
      <c r="AA333" s="342"/>
      <c r="AB333" s="342"/>
      <c r="AC333" s="342"/>
      <c r="AD333" s="342"/>
      <c r="AE333" s="342"/>
      <c r="AF333" s="342"/>
      <c r="AG333" s="342"/>
      <c r="AH333" s="342"/>
      <c r="AI333" s="342"/>
      <c r="AJ333" s="342"/>
      <c r="AK333" s="342"/>
      <c r="AL333" s="342"/>
      <c r="AM333" s="342"/>
      <c r="AN333" s="342"/>
      <c r="AO333" s="342"/>
      <c r="AP333" s="342"/>
      <c r="AQ333" s="342"/>
      <c r="AR333" s="342"/>
      <c r="AS333" s="342"/>
      <c r="AT333" s="342"/>
      <c r="AU333" s="342"/>
      <c r="AV333" s="342"/>
      <c r="AW333" s="342"/>
      <c r="AX333" s="333"/>
    </row>
    <row r="334" spans="1:56" s="97" customFormat="1" ht="16.5" hidden="1" customHeight="1" x14ac:dyDescent="0.3">
      <c r="A334" s="696"/>
      <c r="B334" s="688"/>
      <c r="C334" s="691"/>
      <c r="D334" s="684"/>
      <c r="E334" s="691"/>
      <c r="F334" s="685"/>
      <c r="G334" s="691"/>
      <c r="H334" s="684"/>
      <c r="I334" s="107" t="s">
        <v>1445</v>
      </c>
      <c r="J334" s="108" t="s">
        <v>225</v>
      </c>
      <c r="K334" s="109"/>
      <c r="L334" s="109"/>
      <c r="M334" s="159">
        <v>327</v>
      </c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342"/>
      <c r="Y334" s="342"/>
      <c r="Z334" s="342"/>
      <c r="AA334" s="342"/>
      <c r="AB334" s="342"/>
      <c r="AC334" s="342"/>
      <c r="AD334" s="342"/>
      <c r="AE334" s="342"/>
      <c r="AF334" s="342"/>
      <c r="AG334" s="342"/>
      <c r="AH334" s="342"/>
      <c r="AI334" s="342"/>
      <c r="AJ334" s="342"/>
      <c r="AK334" s="342"/>
      <c r="AL334" s="342"/>
      <c r="AM334" s="342"/>
      <c r="AN334" s="342"/>
      <c r="AO334" s="342"/>
      <c r="AP334" s="342"/>
      <c r="AQ334" s="342"/>
      <c r="AR334" s="342"/>
      <c r="AS334" s="342"/>
      <c r="AT334" s="342"/>
      <c r="AU334" s="342"/>
      <c r="AV334" s="342"/>
      <c r="AW334" s="342"/>
      <c r="AX334" s="333"/>
    </row>
    <row r="335" spans="1:56" s="97" customFormat="1" ht="16.5" hidden="1" customHeight="1" x14ac:dyDescent="0.3">
      <c r="A335" s="696"/>
      <c r="B335" s="688"/>
      <c r="C335" s="691"/>
      <c r="D335" s="684"/>
      <c r="E335" s="691"/>
      <c r="F335" s="685"/>
      <c r="G335" s="691"/>
      <c r="H335" s="684"/>
      <c r="I335" s="107" t="s">
        <v>1445</v>
      </c>
      <c r="J335" s="108" t="s">
        <v>225</v>
      </c>
      <c r="K335" s="109"/>
      <c r="L335" s="109"/>
      <c r="M335" s="159">
        <v>328</v>
      </c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42"/>
      <c r="Z335" s="342"/>
      <c r="AA335" s="342"/>
      <c r="AB335" s="342"/>
      <c r="AC335" s="342"/>
      <c r="AD335" s="342"/>
      <c r="AE335" s="342"/>
      <c r="AF335" s="342"/>
      <c r="AG335" s="342"/>
      <c r="AH335" s="342"/>
      <c r="AI335" s="342"/>
      <c r="AJ335" s="342"/>
      <c r="AK335" s="342"/>
      <c r="AL335" s="342"/>
      <c r="AM335" s="342"/>
      <c r="AN335" s="342"/>
      <c r="AO335" s="342"/>
      <c r="AP335" s="342"/>
      <c r="AQ335" s="342"/>
      <c r="AR335" s="342"/>
      <c r="AS335" s="342"/>
      <c r="AT335" s="342"/>
      <c r="AU335" s="342"/>
      <c r="AV335" s="342"/>
      <c r="AW335" s="342"/>
      <c r="AX335" s="333"/>
    </row>
    <row r="336" spans="1:56" s="97" customFormat="1" ht="13.5" customHeight="1" x14ac:dyDescent="0.25">
      <c r="A336" s="696"/>
      <c r="B336" s="688"/>
      <c r="C336" s="682" t="s">
        <v>907</v>
      </c>
      <c r="D336" s="684" t="s">
        <v>908</v>
      </c>
      <c r="E336" s="682" t="s">
        <v>909</v>
      </c>
      <c r="F336" s="685" t="s">
        <v>1909</v>
      </c>
      <c r="G336" s="682" t="s">
        <v>910</v>
      </c>
      <c r="H336" s="684" t="s">
        <v>911</v>
      </c>
      <c r="I336" s="107" t="s">
        <v>1342</v>
      </c>
      <c r="J336" s="108" t="s">
        <v>232</v>
      </c>
      <c r="K336" s="162" t="s">
        <v>2407</v>
      </c>
      <c r="L336" s="162" t="s">
        <v>505</v>
      </c>
      <c r="M336" s="161">
        <v>329</v>
      </c>
      <c r="N336" s="219">
        <v>27209.999999999993</v>
      </c>
      <c r="O336" s="219">
        <v>0</v>
      </c>
      <c r="P336" s="220">
        <v>0</v>
      </c>
      <c r="Q336" s="220">
        <v>0</v>
      </c>
      <c r="R336" s="219">
        <v>27209.999999999993</v>
      </c>
      <c r="S336" s="221">
        <v>27209.999999999993</v>
      </c>
      <c r="T336" s="221">
        <v>0</v>
      </c>
      <c r="U336" s="219">
        <v>2011.2949999999998</v>
      </c>
      <c r="V336" s="219">
        <v>1302.0389999999998</v>
      </c>
      <c r="W336" s="221">
        <v>0</v>
      </c>
      <c r="X336" s="221">
        <v>21.983999999999998</v>
      </c>
      <c r="Y336" s="221">
        <v>33.108000000000004</v>
      </c>
      <c r="Z336" s="221">
        <v>1.2860000000000003</v>
      </c>
      <c r="AA336" s="221">
        <v>3.5369999999999999</v>
      </c>
      <c r="AB336" s="221">
        <v>1242.1239999999998</v>
      </c>
      <c r="AC336" s="221">
        <v>0</v>
      </c>
      <c r="AD336" s="221">
        <v>0</v>
      </c>
      <c r="AE336" s="221">
        <v>0</v>
      </c>
      <c r="AF336" s="222">
        <v>660.74</v>
      </c>
      <c r="AG336" s="221">
        <v>412.78000000000003</v>
      </c>
      <c r="AH336" s="221">
        <v>247.96000000000004</v>
      </c>
      <c r="AI336" s="219">
        <v>48.515999999999991</v>
      </c>
      <c r="AJ336" s="221">
        <v>0</v>
      </c>
      <c r="AK336" s="221">
        <v>10.599</v>
      </c>
      <c r="AL336" s="221">
        <v>0</v>
      </c>
      <c r="AM336" s="221">
        <v>0</v>
      </c>
      <c r="AN336" s="221">
        <v>0</v>
      </c>
      <c r="AO336" s="221">
        <v>26.515999999999998</v>
      </c>
      <c r="AP336" s="221">
        <v>11.401</v>
      </c>
      <c r="AQ336" s="221">
        <v>240.92945499999999</v>
      </c>
      <c r="AR336" s="223">
        <v>1384.105</v>
      </c>
      <c r="AS336" s="220">
        <v>0</v>
      </c>
      <c r="AT336" s="220">
        <v>0</v>
      </c>
      <c r="AU336" s="223">
        <v>41833.969999999994</v>
      </c>
      <c r="AV336" s="220">
        <v>0</v>
      </c>
      <c r="AW336" s="220">
        <v>0</v>
      </c>
      <c r="AX336" s="332">
        <v>24695.776439864851</v>
      </c>
      <c r="AY336" s="97" t="s">
        <v>3175</v>
      </c>
      <c r="AZ336" s="97" t="s">
        <v>3219</v>
      </c>
      <c r="BA336" s="97" t="s">
        <v>3177</v>
      </c>
      <c r="BB336" s="97" t="s">
        <v>3256</v>
      </c>
    </row>
    <row r="337" spans="1:54" s="97" customFormat="1" ht="16.5" hidden="1" customHeight="1" x14ac:dyDescent="0.3">
      <c r="A337" s="696"/>
      <c r="B337" s="688"/>
      <c r="C337" s="682"/>
      <c r="D337" s="684"/>
      <c r="E337" s="682"/>
      <c r="F337" s="685"/>
      <c r="G337" s="682"/>
      <c r="H337" s="684"/>
      <c r="I337" s="107" t="s">
        <v>1344</v>
      </c>
      <c r="J337" s="108" t="s">
        <v>233</v>
      </c>
      <c r="K337" s="109"/>
      <c r="L337" s="109"/>
      <c r="M337" s="159">
        <v>330</v>
      </c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42"/>
      <c r="Z337" s="342"/>
      <c r="AA337" s="342"/>
      <c r="AB337" s="342"/>
      <c r="AC337" s="342"/>
      <c r="AD337" s="342"/>
      <c r="AE337" s="342"/>
      <c r="AF337" s="342"/>
      <c r="AG337" s="342"/>
      <c r="AH337" s="342"/>
      <c r="AI337" s="342"/>
      <c r="AJ337" s="342"/>
      <c r="AK337" s="342"/>
      <c r="AL337" s="342"/>
      <c r="AM337" s="342"/>
      <c r="AN337" s="342"/>
      <c r="AO337" s="342"/>
      <c r="AP337" s="342"/>
      <c r="AQ337" s="342"/>
      <c r="AR337" s="342"/>
      <c r="AS337" s="342"/>
      <c r="AT337" s="342"/>
      <c r="AU337" s="342"/>
      <c r="AV337" s="342"/>
      <c r="AW337" s="342"/>
      <c r="AX337" s="333"/>
    </row>
    <row r="338" spans="1:54" s="97" customFormat="1" ht="16.5" hidden="1" customHeight="1" x14ac:dyDescent="0.3">
      <c r="A338" s="696"/>
      <c r="B338" s="688"/>
      <c r="C338" s="682"/>
      <c r="D338" s="684"/>
      <c r="E338" s="682"/>
      <c r="F338" s="685"/>
      <c r="G338" s="682"/>
      <c r="H338" s="684"/>
      <c r="I338" s="107" t="s">
        <v>1346</v>
      </c>
      <c r="J338" s="108" t="s">
        <v>234</v>
      </c>
      <c r="K338" s="109"/>
      <c r="L338" s="109"/>
      <c r="M338" s="159">
        <v>331</v>
      </c>
      <c r="N338" s="342"/>
      <c r="O338" s="342"/>
      <c r="P338" s="342"/>
      <c r="Q338" s="342"/>
      <c r="R338" s="342"/>
      <c r="S338" s="342"/>
      <c r="T338" s="342"/>
      <c r="U338" s="342"/>
      <c r="V338" s="342"/>
      <c r="W338" s="342"/>
      <c r="X338" s="342"/>
      <c r="Y338" s="342"/>
      <c r="Z338" s="342"/>
      <c r="AA338" s="342"/>
      <c r="AB338" s="342"/>
      <c r="AC338" s="342"/>
      <c r="AD338" s="342"/>
      <c r="AE338" s="342"/>
      <c r="AF338" s="342"/>
      <c r="AG338" s="342"/>
      <c r="AH338" s="342"/>
      <c r="AI338" s="342"/>
      <c r="AJ338" s="342"/>
      <c r="AK338" s="342"/>
      <c r="AL338" s="342"/>
      <c r="AM338" s="342"/>
      <c r="AN338" s="342"/>
      <c r="AO338" s="342"/>
      <c r="AP338" s="342"/>
      <c r="AQ338" s="342"/>
      <c r="AR338" s="342"/>
      <c r="AS338" s="342"/>
      <c r="AT338" s="342"/>
      <c r="AU338" s="342"/>
      <c r="AV338" s="342"/>
      <c r="AW338" s="342"/>
      <c r="AX338" s="333"/>
    </row>
    <row r="339" spans="1:54" s="97" customFormat="1" ht="16.5" hidden="1" customHeight="1" x14ac:dyDescent="0.3">
      <c r="A339" s="696"/>
      <c r="B339" s="688"/>
      <c r="C339" s="682"/>
      <c r="D339" s="684"/>
      <c r="E339" s="682"/>
      <c r="F339" s="685"/>
      <c r="G339" s="682"/>
      <c r="H339" s="684"/>
      <c r="I339" s="107" t="s">
        <v>1348</v>
      </c>
      <c r="J339" s="108" t="s">
        <v>235</v>
      </c>
      <c r="K339" s="109"/>
      <c r="L339" s="109"/>
      <c r="M339" s="159">
        <v>332</v>
      </c>
      <c r="N339" s="342"/>
      <c r="O339" s="342"/>
      <c r="P339" s="342"/>
      <c r="Q339" s="342"/>
      <c r="R339" s="342"/>
      <c r="S339" s="342"/>
      <c r="T339" s="342"/>
      <c r="U339" s="342"/>
      <c r="V339" s="342"/>
      <c r="W339" s="342"/>
      <c r="X339" s="342"/>
      <c r="Y339" s="342"/>
      <c r="Z339" s="342"/>
      <c r="AA339" s="342"/>
      <c r="AB339" s="342"/>
      <c r="AC339" s="342"/>
      <c r="AD339" s="342"/>
      <c r="AE339" s="342"/>
      <c r="AF339" s="342"/>
      <c r="AG339" s="342"/>
      <c r="AH339" s="342"/>
      <c r="AI339" s="342"/>
      <c r="AJ339" s="342"/>
      <c r="AK339" s="342"/>
      <c r="AL339" s="342"/>
      <c r="AM339" s="342"/>
      <c r="AN339" s="342"/>
      <c r="AO339" s="342"/>
      <c r="AP339" s="342"/>
      <c r="AQ339" s="342"/>
      <c r="AR339" s="342"/>
      <c r="AS339" s="342"/>
      <c r="AT339" s="342"/>
      <c r="AU339" s="342"/>
      <c r="AV339" s="342"/>
      <c r="AW339" s="342"/>
      <c r="AX339" s="333"/>
    </row>
    <row r="340" spans="1:54" s="97" customFormat="1" ht="16.5" hidden="1" customHeight="1" x14ac:dyDescent="0.3">
      <c r="A340" s="696"/>
      <c r="B340" s="688"/>
      <c r="C340" s="682"/>
      <c r="D340" s="684"/>
      <c r="E340" s="682"/>
      <c r="F340" s="685"/>
      <c r="G340" s="682" t="s">
        <v>912</v>
      </c>
      <c r="H340" s="684" t="s">
        <v>913</v>
      </c>
      <c r="I340" s="107" t="s">
        <v>1349</v>
      </c>
      <c r="J340" s="108" t="s">
        <v>236</v>
      </c>
      <c r="K340" s="109"/>
      <c r="L340" s="109"/>
      <c r="M340" s="159">
        <v>333</v>
      </c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342"/>
      <c r="Z340" s="342"/>
      <c r="AA340" s="342"/>
      <c r="AB340" s="342"/>
      <c r="AC340" s="342"/>
      <c r="AD340" s="342"/>
      <c r="AE340" s="342"/>
      <c r="AF340" s="342"/>
      <c r="AG340" s="342"/>
      <c r="AH340" s="342"/>
      <c r="AI340" s="342"/>
      <c r="AJ340" s="342"/>
      <c r="AK340" s="342"/>
      <c r="AL340" s="342"/>
      <c r="AM340" s="342"/>
      <c r="AN340" s="342"/>
      <c r="AO340" s="342"/>
      <c r="AP340" s="342"/>
      <c r="AQ340" s="342"/>
      <c r="AR340" s="342"/>
      <c r="AS340" s="342"/>
      <c r="AT340" s="342"/>
      <c r="AU340" s="342"/>
      <c r="AV340" s="342"/>
      <c r="AW340" s="342"/>
      <c r="AX340" s="333"/>
    </row>
    <row r="341" spans="1:54" s="97" customFormat="1" ht="16.5" hidden="1" customHeight="1" x14ac:dyDescent="0.3">
      <c r="A341" s="696"/>
      <c r="B341" s="688"/>
      <c r="C341" s="682"/>
      <c r="D341" s="684"/>
      <c r="E341" s="682"/>
      <c r="F341" s="685"/>
      <c r="G341" s="682"/>
      <c r="H341" s="684"/>
      <c r="I341" s="107" t="s">
        <v>1451</v>
      </c>
      <c r="J341" s="108" t="s">
        <v>237</v>
      </c>
      <c r="K341" s="109"/>
      <c r="L341" s="109"/>
      <c r="M341" s="159">
        <v>334</v>
      </c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42"/>
      <c r="Z341" s="342"/>
      <c r="AA341" s="342"/>
      <c r="AB341" s="342"/>
      <c r="AC341" s="342"/>
      <c r="AD341" s="342"/>
      <c r="AE341" s="342"/>
      <c r="AF341" s="342"/>
      <c r="AG341" s="342"/>
      <c r="AH341" s="342"/>
      <c r="AI341" s="342"/>
      <c r="AJ341" s="342"/>
      <c r="AK341" s="342"/>
      <c r="AL341" s="342"/>
      <c r="AM341" s="342"/>
      <c r="AN341" s="342"/>
      <c r="AO341" s="342"/>
      <c r="AP341" s="342"/>
      <c r="AQ341" s="342"/>
      <c r="AR341" s="342"/>
      <c r="AS341" s="342"/>
      <c r="AT341" s="342"/>
      <c r="AU341" s="342"/>
      <c r="AV341" s="342"/>
      <c r="AW341" s="342"/>
      <c r="AX341" s="333"/>
    </row>
    <row r="342" spans="1:54" s="97" customFormat="1" ht="16.5" hidden="1" customHeight="1" x14ac:dyDescent="0.3">
      <c r="A342" s="696"/>
      <c r="B342" s="688"/>
      <c r="C342" s="682"/>
      <c r="D342" s="684"/>
      <c r="E342" s="682"/>
      <c r="F342" s="685"/>
      <c r="G342" s="682"/>
      <c r="H342" s="684"/>
      <c r="I342" s="107" t="s">
        <v>1452</v>
      </c>
      <c r="J342" s="108" t="s">
        <v>238</v>
      </c>
      <c r="K342" s="109"/>
      <c r="L342" s="109"/>
      <c r="M342" s="159">
        <v>335</v>
      </c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42"/>
      <c r="Z342" s="342"/>
      <c r="AA342" s="342"/>
      <c r="AB342" s="342"/>
      <c r="AC342" s="342"/>
      <c r="AD342" s="342"/>
      <c r="AE342" s="342"/>
      <c r="AF342" s="342"/>
      <c r="AG342" s="342"/>
      <c r="AH342" s="342"/>
      <c r="AI342" s="342"/>
      <c r="AJ342" s="342"/>
      <c r="AK342" s="342"/>
      <c r="AL342" s="342"/>
      <c r="AM342" s="342"/>
      <c r="AN342" s="342"/>
      <c r="AO342" s="342"/>
      <c r="AP342" s="342"/>
      <c r="AQ342" s="342"/>
      <c r="AR342" s="342"/>
      <c r="AS342" s="342"/>
      <c r="AT342" s="342"/>
      <c r="AU342" s="342"/>
      <c r="AV342" s="342"/>
      <c r="AW342" s="342"/>
      <c r="AX342" s="333"/>
    </row>
    <row r="343" spans="1:54" s="97" customFormat="1" ht="16.5" hidden="1" customHeight="1" x14ac:dyDescent="0.3">
      <c r="A343" s="696"/>
      <c r="B343" s="688"/>
      <c r="C343" s="682"/>
      <c r="D343" s="684"/>
      <c r="E343" s="682"/>
      <c r="F343" s="685"/>
      <c r="G343" s="682" t="s">
        <v>914</v>
      </c>
      <c r="H343" s="684" t="s">
        <v>915</v>
      </c>
      <c r="I343" s="107" t="s">
        <v>1351</v>
      </c>
      <c r="J343" s="108" t="s">
        <v>239</v>
      </c>
      <c r="K343" s="109"/>
      <c r="L343" s="109"/>
      <c r="M343" s="159">
        <v>336</v>
      </c>
      <c r="N343" s="342"/>
      <c r="O343" s="342"/>
      <c r="P343" s="342"/>
      <c r="Q343" s="342"/>
      <c r="R343" s="342"/>
      <c r="S343" s="342"/>
      <c r="T343" s="342"/>
      <c r="U343" s="342"/>
      <c r="V343" s="342"/>
      <c r="W343" s="342"/>
      <c r="X343" s="342"/>
      <c r="Y343" s="342"/>
      <c r="Z343" s="342"/>
      <c r="AA343" s="342"/>
      <c r="AB343" s="342"/>
      <c r="AC343" s="342"/>
      <c r="AD343" s="342"/>
      <c r="AE343" s="342"/>
      <c r="AF343" s="342"/>
      <c r="AG343" s="342"/>
      <c r="AH343" s="342"/>
      <c r="AI343" s="342"/>
      <c r="AJ343" s="342"/>
      <c r="AK343" s="342"/>
      <c r="AL343" s="342"/>
      <c r="AM343" s="342"/>
      <c r="AN343" s="342"/>
      <c r="AO343" s="342"/>
      <c r="AP343" s="342"/>
      <c r="AQ343" s="342"/>
      <c r="AR343" s="342"/>
      <c r="AS343" s="342"/>
      <c r="AT343" s="342"/>
      <c r="AU343" s="342"/>
      <c r="AV343" s="342"/>
      <c r="AW343" s="342"/>
      <c r="AX343" s="333"/>
    </row>
    <row r="344" spans="1:54" s="97" customFormat="1" ht="16.5" hidden="1" customHeight="1" x14ac:dyDescent="0.3">
      <c r="A344" s="696"/>
      <c r="B344" s="688"/>
      <c r="C344" s="682"/>
      <c r="D344" s="684"/>
      <c r="E344" s="682"/>
      <c r="F344" s="685"/>
      <c r="G344" s="682"/>
      <c r="H344" s="684"/>
      <c r="I344" s="107" t="s">
        <v>1353</v>
      </c>
      <c r="J344" s="108" t="s">
        <v>240</v>
      </c>
      <c r="K344" s="109"/>
      <c r="L344" s="109"/>
      <c r="M344" s="159">
        <v>337</v>
      </c>
      <c r="N344" s="342"/>
      <c r="O344" s="342"/>
      <c r="P344" s="342"/>
      <c r="Q344" s="342"/>
      <c r="R344" s="342"/>
      <c r="S344" s="342"/>
      <c r="T344" s="342"/>
      <c r="U344" s="342"/>
      <c r="V344" s="342"/>
      <c r="W344" s="342"/>
      <c r="X344" s="342"/>
      <c r="Y344" s="342"/>
      <c r="Z344" s="342"/>
      <c r="AA344" s="342"/>
      <c r="AB344" s="342"/>
      <c r="AC344" s="342"/>
      <c r="AD344" s="342"/>
      <c r="AE344" s="342"/>
      <c r="AF344" s="342"/>
      <c r="AG344" s="342"/>
      <c r="AH344" s="342"/>
      <c r="AI344" s="342"/>
      <c r="AJ344" s="342"/>
      <c r="AK344" s="342"/>
      <c r="AL344" s="342"/>
      <c r="AM344" s="342"/>
      <c r="AN344" s="342"/>
      <c r="AO344" s="342"/>
      <c r="AP344" s="342"/>
      <c r="AQ344" s="342"/>
      <c r="AR344" s="342"/>
      <c r="AS344" s="342"/>
      <c r="AT344" s="342"/>
      <c r="AU344" s="342"/>
      <c r="AV344" s="342"/>
      <c r="AW344" s="342"/>
      <c r="AX344" s="333"/>
    </row>
    <row r="345" spans="1:54" s="97" customFormat="1" ht="16.5" hidden="1" customHeight="1" x14ac:dyDescent="0.3">
      <c r="A345" s="696"/>
      <c r="B345" s="688"/>
      <c r="C345" s="682"/>
      <c r="D345" s="684"/>
      <c r="E345" s="682"/>
      <c r="F345" s="685"/>
      <c r="G345" s="682" t="s">
        <v>916</v>
      </c>
      <c r="H345" s="684" t="s">
        <v>917</v>
      </c>
      <c r="I345" s="107" t="s">
        <v>1454</v>
      </c>
      <c r="J345" s="108" t="s">
        <v>241</v>
      </c>
      <c r="K345" s="109"/>
      <c r="L345" s="109"/>
      <c r="M345" s="159">
        <v>338</v>
      </c>
      <c r="N345" s="342"/>
      <c r="O345" s="342"/>
      <c r="P345" s="342"/>
      <c r="Q345" s="342"/>
      <c r="R345" s="342"/>
      <c r="S345" s="342"/>
      <c r="T345" s="342"/>
      <c r="U345" s="342"/>
      <c r="V345" s="342"/>
      <c r="W345" s="342"/>
      <c r="X345" s="342"/>
      <c r="Y345" s="342"/>
      <c r="Z345" s="342"/>
      <c r="AA345" s="342"/>
      <c r="AB345" s="342"/>
      <c r="AC345" s="342"/>
      <c r="AD345" s="342"/>
      <c r="AE345" s="342"/>
      <c r="AF345" s="342"/>
      <c r="AG345" s="342"/>
      <c r="AH345" s="342"/>
      <c r="AI345" s="342"/>
      <c r="AJ345" s="342"/>
      <c r="AK345" s="342"/>
      <c r="AL345" s="342"/>
      <c r="AM345" s="342"/>
      <c r="AN345" s="342"/>
      <c r="AO345" s="342"/>
      <c r="AP345" s="342"/>
      <c r="AQ345" s="342"/>
      <c r="AR345" s="342"/>
      <c r="AS345" s="342"/>
      <c r="AT345" s="342"/>
      <c r="AU345" s="342"/>
      <c r="AV345" s="342"/>
      <c r="AW345" s="342"/>
      <c r="AX345" s="333"/>
    </row>
    <row r="346" spans="1:54" s="97" customFormat="1" ht="16.5" hidden="1" customHeight="1" x14ac:dyDescent="0.3">
      <c r="A346" s="696"/>
      <c r="B346" s="688"/>
      <c r="C346" s="682"/>
      <c r="D346" s="684"/>
      <c r="E346" s="682"/>
      <c r="F346" s="685"/>
      <c r="G346" s="682"/>
      <c r="H346" s="684"/>
      <c r="I346" s="107" t="s">
        <v>1455</v>
      </c>
      <c r="J346" s="108" t="s">
        <v>243</v>
      </c>
      <c r="K346" s="109"/>
      <c r="L346" s="109"/>
      <c r="M346" s="159">
        <v>339</v>
      </c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42"/>
      <c r="Z346" s="342"/>
      <c r="AA346" s="342"/>
      <c r="AB346" s="342"/>
      <c r="AC346" s="342"/>
      <c r="AD346" s="342"/>
      <c r="AE346" s="342"/>
      <c r="AF346" s="342"/>
      <c r="AG346" s="342"/>
      <c r="AH346" s="342"/>
      <c r="AI346" s="342"/>
      <c r="AJ346" s="342"/>
      <c r="AK346" s="342"/>
      <c r="AL346" s="342"/>
      <c r="AM346" s="342"/>
      <c r="AN346" s="342"/>
      <c r="AO346" s="342"/>
      <c r="AP346" s="342"/>
      <c r="AQ346" s="342"/>
      <c r="AR346" s="342"/>
      <c r="AS346" s="342"/>
      <c r="AT346" s="342"/>
      <c r="AU346" s="342"/>
      <c r="AV346" s="342"/>
      <c r="AW346" s="342"/>
      <c r="AX346" s="333"/>
    </row>
    <row r="347" spans="1:54" s="97" customFormat="1" ht="16.5" hidden="1" customHeight="1" x14ac:dyDescent="0.3">
      <c r="A347" s="696"/>
      <c r="B347" s="688"/>
      <c r="C347" s="682"/>
      <c r="D347" s="684"/>
      <c r="E347" s="682"/>
      <c r="F347" s="685"/>
      <c r="G347" s="682"/>
      <c r="H347" s="684"/>
      <c r="I347" s="107" t="s">
        <v>1455</v>
      </c>
      <c r="J347" s="108" t="s">
        <v>1457</v>
      </c>
      <c r="K347" s="109"/>
      <c r="L347" s="109"/>
      <c r="M347" s="159">
        <v>340</v>
      </c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42"/>
      <c r="Z347" s="342"/>
      <c r="AA347" s="342"/>
      <c r="AB347" s="342"/>
      <c r="AC347" s="342"/>
      <c r="AD347" s="342"/>
      <c r="AE347" s="342"/>
      <c r="AF347" s="342"/>
      <c r="AG347" s="342"/>
      <c r="AH347" s="342"/>
      <c r="AI347" s="342"/>
      <c r="AJ347" s="342"/>
      <c r="AK347" s="342"/>
      <c r="AL347" s="342"/>
      <c r="AM347" s="342"/>
      <c r="AN347" s="342"/>
      <c r="AO347" s="342"/>
      <c r="AP347" s="342"/>
      <c r="AQ347" s="342"/>
      <c r="AR347" s="342"/>
      <c r="AS347" s="342"/>
      <c r="AT347" s="342"/>
      <c r="AU347" s="342"/>
      <c r="AV347" s="342"/>
      <c r="AW347" s="342"/>
      <c r="AX347" s="333"/>
    </row>
    <row r="348" spans="1:54" s="97" customFormat="1" ht="16.5" customHeight="1" x14ac:dyDescent="0.25">
      <c r="A348" s="696"/>
      <c r="B348" s="688"/>
      <c r="C348" s="682"/>
      <c r="D348" s="684"/>
      <c r="E348" s="682" t="s">
        <v>918</v>
      </c>
      <c r="F348" s="685" t="s">
        <v>1911</v>
      </c>
      <c r="G348" s="682" t="s">
        <v>919</v>
      </c>
      <c r="H348" s="684" t="s">
        <v>920</v>
      </c>
      <c r="I348" s="107" t="s">
        <v>1361</v>
      </c>
      <c r="J348" s="108" t="s">
        <v>245</v>
      </c>
      <c r="K348" s="162" t="s">
        <v>1147</v>
      </c>
      <c r="L348" s="162" t="s">
        <v>2426</v>
      </c>
      <c r="M348" s="161">
        <v>341</v>
      </c>
      <c r="N348" s="219">
        <v>0</v>
      </c>
      <c r="O348" s="219">
        <v>0</v>
      </c>
      <c r="P348" s="220">
        <v>0</v>
      </c>
      <c r="Q348" s="220">
        <v>0</v>
      </c>
      <c r="R348" s="219">
        <v>0</v>
      </c>
      <c r="S348" s="221">
        <v>0</v>
      </c>
      <c r="T348" s="221">
        <v>0</v>
      </c>
      <c r="U348" s="219">
        <v>647.89800000000002</v>
      </c>
      <c r="V348" s="219">
        <v>400.83100000000002</v>
      </c>
      <c r="W348" s="221">
        <v>0</v>
      </c>
      <c r="X348" s="221">
        <v>0.94700000000000006</v>
      </c>
      <c r="Y348" s="221">
        <v>19.565000000000001</v>
      </c>
      <c r="Z348" s="221">
        <v>2.9749999999999996</v>
      </c>
      <c r="AA348" s="221">
        <v>8.0879999999999992</v>
      </c>
      <c r="AB348" s="221">
        <v>369.25600000000003</v>
      </c>
      <c r="AC348" s="221">
        <v>0</v>
      </c>
      <c r="AD348" s="221">
        <v>0</v>
      </c>
      <c r="AE348" s="221">
        <v>0</v>
      </c>
      <c r="AF348" s="222">
        <v>199.94199999999998</v>
      </c>
      <c r="AG348" s="221">
        <v>199.87599999999998</v>
      </c>
      <c r="AH348" s="221">
        <v>6.6000000000000003E-2</v>
      </c>
      <c r="AI348" s="219">
        <v>47.125</v>
      </c>
      <c r="AJ348" s="221">
        <v>0</v>
      </c>
      <c r="AK348" s="221">
        <v>9.73</v>
      </c>
      <c r="AL348" s="221">
        <v>0</v>
      </c>
      <c r="AM348" s="221">
        <v>0</v>
      </c>
      <c r="AN348" s="221">
        <v>0</v>
      </c>
      <c r="AO348" s="221">
        <v>0</v>
      </c>
      <c r="AP348" s="221">
        <v>37.394999999999996</v>
      </c>
      <c r="AQ348" s="221">
        <v>0</v>
      </c>
      <c r="AR348" s="223">
        <v>194.84399999999999</v>
      </c>
      <c r="AS348" s="220">
        <v>0</v>
      </c>
      <c r="AT348" s="220">
        <v>0</v>
      </c>
      <c r="AU348" s="223">
        <v>0</v>
      </c>
      <c r="AV348" s="220">
        <v>0</v>
      </c>
      <c r="AW348" s="220">
        <v>0</v>
      </c>
      <c r="AX348" s="332">
        <v>294.26005536030948</v>
      </c>
      <c r="AY348" s="97" t="s">
        <v>3176</v>
      </c>
      <c r="AZ348" s="97" t="s">
        <v>3220</v>
      </c>
      <c r="BA348" s="97" t="s">
        <v>3176</v>
      </c>
      <c r="BB348" s="97" t="s">
        <v>3257</v>
      </c>
    </row>
    <row r="349" spans="1:54" s="97" customFormat="1" ht="16.5" hidden="1" customHeight="1" x14ac:dyDescent="0.3">
      <c r="A349" s="696"/>
      <c r="B349" s="688"/>
      <c r="C349" s="682"/>
      <c r="D349" s="684"/>
      <c r="E349" s="682"/>
      <c r="F349" s="685"/>
      <c r="G349" s="682"/>
      <c r="H349" s="684"/>
      <c r="I349" s="107" t="s">
        <v>1363</v>
      </c>
      <c r="J349" s="108" t="s">
        <v>1847</v>
      </c>
      <c r="K349" s="109"/>
      <c r="L349" s="109"/>
      <c r="M349" s="159">
        <v>342</v>
      </c>
      <c r="N349" s="342"/>
      <c r="O349" s="342"/>
      <c r="P349" s="342"/>
      <c r="Q349" s="342"/>
      <c r="R349" s="342"/>
      <c r="S349" s="342"/>
      <c r="T349" s="342"/>
      <c r="U349" s="342"/>
      <c r="V349" s="342"/>
      <c r="W349" s="342"/>
      <c r="X349" s="342"/>
      <c r="Y349" s="342"/>
      <c r="Z349" s="342"/>
      <c r="AA349" s="342"/>
      <c r="AB349" s="342"/>
      <c r="AC349" s="342"/>
      <c r="AD349" s="342"/>
      <c r="AE349" s="342"/>
      <c r="AF349" s="342"/>
      <c r="AG349" s="342"/>
      <c r="AH349" s="342"/>
      <c r="AI349" s="342"/>
      <c r="AJ349" s="342"/>
      <c r="AK349" s="342"/>
      <c r="AL349" s="342"/>
      <c r="AM349" s="342"/>
      <c r="AN349" s="342"/>
      <c r="AO349" s="342"/>
      <c r="AP349" s="342"/>
      <c r="AQ349" s="342"/>
      <c r="AR349" s="342"/>
      <c r="AS349" s="342"/>
      <c r="AT349" s="342"/>
      <c r="AU349" s="342"/>
      <c r="AV349" s="342"/>
      <c r="AW349" s="342"/>
      <c r="AX349" s="333"/>
    </row>
    <row r="350" spans="1:54" s="97" customFormat="1" ht="16.5" hidden="1" customHeight="1" x14ac:dyDescent="0.3">
      <c r="A350" s="696"/>
      <c r="B350" s="688"/>
      <c r="C350" s="682"/>
      <c r="D350" s="684"/>
      <c r="E350" s="682"/>
      <c r="F350" s="685"/>
      <c r="G350" s="682"/>
      <c r="H350" s="684"/>
      <c r="I350" s="107" t="s">
        <v>1461</v>
      </c>
      <c r="J350" s="108" t="s">
        <v>1848</v>
      </c>
      <c r="K350" s="109"/>
      <c r="L350" s="109"/>
      <c r="M350" s="159">
        <v>343</v>
      </c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42"/>
      <c r="Z350" s="342"/>
      <c r="AA350" s="342"/>
      <c r="AB350" s="342"/>
      <c r="AC350" s="342"/>
      <c r="AD350" s="342"/>
      <c r="AE350" s="342"/>
      <c r="AF350" s="342"/>
      <c r="AG350" s="342"/>
      <c r="AH350" s="342"/>
      <c r="AI350" s="342"/>
      <c r="AJ350" s="342"/>
      <c r="AK350" s="342"/>
      <c r="AL350" s="342"/>
      <c r="AM350" s="342"/>
      <c r="AN350" s="342"/>
      <c r="AO350" s="342"/>
      <c r="AP350" s="342"/>
      <c r="AQ350" s="342"/>
      <c r="AR350" s="342"/>
      <c r="AS350" s="342"/>
      <c r="AT350" s="342"/>
      <c r="AU350" s="342"/>
      <c r="AV350" s="342"/>
      <c r="AW350" s="342"/>
      <c r="AX350" s="333"/>
    </row>
    <row r="351" spans="1:54" s="97" customFormat="1" ht="16.5" hidden="1" customHeight="1" x14ac:dyDescent="0.3">
      <c r="A351" s="696"/>
      <c r="B351" s="688"/>
      <c r="C351" s="682"/>
      <c r="D351" s="684"/>
      <c r="E351" s="682"/>
      <c r="F351" s="685"/>
      <c r="G351" s="682"/>
      <c r="H351" s="684"/>
      <c r="I351" s="107" t="s">
        <v>1341</v>
      </c>
      <c r="J351" s="108" t="s">
        <v>1850</v>
      </c>
      <c r="K351" s="109"/>
      <c r="L351" s="109"/>
      <c r="M351" s="159">
        <v>344</v>
      </c>
      <c r="N351" s="342"/>
      <c r="O351" s="342"/>
      <c r="P351" s="342"/>
      <c r="Q351" s="342"/>
      <c r="R351" s="342"/>
      <c r="S351" s="342"/>
      <c r="T351" s="342"/>
      <c r="U351" s="342"/>
      <c r="V351" s="342"/>
      <c r="W351" s="342"/>
      <c r="X351" s="342"/>
      <c r="Y351" s="342"/>
      <c r="Z351" s="342"/>
      <c r="AA351" s="342"/>
      <c r="AB351" s="342"/>
      <c r="AC351" s="342"/>
      <c r="AD351" s="342"/>
      <c r="AE351" s="342"/>
      <c r="AF351" s="342"/>
      <c r="AG351" s="342"/>
      <c r="AH351" s="342"/>
      <c r="AI351" s="342"/>
      <c r="AJ351" s="342"/>
      <c r="AK351" s="342"/>
      <c r="AL351" s="342"/>
      <c r="AM351" s="342"/>
      <c r="AN351" s="342"/>
      <c r="AO351" s="342"/>
      <c r="AP351" s="342"/>
      <c r="AQ351" s="342"/>
      <c r="AR351" s="342"/>
      <c r="AS351" s="342"/>
      <c r="AT351" s="342"/>
      <c r="AU351" s="342"/>
      <c r="AV351" s="342"/>
      <c r="AW351" s="342"/>
      <c r="AX351" s="333"/>
    </row>
    <row r="352" spans="1:54" s="97" customFormat="1" ht="16.5" hidden="1" customHeight="1" x14ac:dyDescent="0.3">
      <c r="A352" s="696"/>
      <c r="B352" s="688"/>
      <c r="C352" s="682"/>
      <c r="D352" s="684"/>
      <c r="E352" s="682"/>
      <c r="F352" s="685"/>
      <c r="G352" s="682"/>
      <c r="H352" s="684"/>
      <c r="I352" s="107" t="s">
        <v>1341</v>
      </c>
      <c r="J352" s="108" t="s">
        <v>1851</v>
      </c>
      <c r="K352" s="109"/>
      <c r="L352" s="109"/>
      <c r="M352" s="159">
        <v>345</v>
      </c>
      <c r="N352" s="342"/>
      <c r="O352" s="342"/>
      <c r="P352" s="342"/>
      <c r="Q352" s="342"/>
      <c r="R352" s="342"/>
      <c r="S352" s="342"/>
      <c r="T352" s="342"/>
      <c r="U352" s="342"/>
      <c r="V352" s="342"/>
      <c r="W352" s="342"/>
      <c r="X352" s="342"/>
      <c r="Y352" s="342"/>
      <c r="Z352" s="342"/>
      <c r="AA352" s="342"/>
      <c r="AB352" s="342"/>
      <c r="AC352" s="342"/>
      <c r="AD352" s="342"/>
      <c r="AE352" s="342"/>
      <c r="AF352" s="342"/>
      <c r="AG352" s="342"/>
      <c r="AH352" s="342"/>
      <c r="AI352" s="342"/>
      <c r="AJ352" s="342"/>
      <c r="AK352" s="342"/>
      <c r="AL352" s="342"/>
      <c r="AM352" s="342"/>
      <c r="AN352" s="342"/>
      <c r="AO352" s="342"/>
      <c r="AP352" s="342"/>
      <c r="AQ352" s="342"/>
      <c r="AR352" s="342"/>
      <c r="AS352" s="342"/>
      <c r="AT352" s="342"/>
      <c r="AU352" s="342"/>
      <c r="AV352" s="342"/>
      <c r="AW352" s="342"/>
      <c r="AX352" s="333"/>
    </row>
    <row r="353" spans="1:56" s="97" customFormat="1" ht="16.5" hidden="1" customHeight="1" x14ac:dyDescent="0.3">
      <c r="A353" s="696"/>
      <c r="B353" s="688"/>
      <c r="C353" s="682"/>
      <c r="D353" s="684"/>
      <c r="E353" s="682"/>
      <c r="F353" s="685"/>
      <c r="G353" s="682" t="s">
        <v>921</v>
      </c>
      <c r="H353" s="684" t="s">
        <v>922</v>
      </c>
      <c r="I353" s="107" t="s">
        <v>1365</v>
      </c>
      <c r="J353" s="108" t="s">
        <v>246</v>
      </c>
      <c r="K353" s="109"/>
      <c r="L353" s="109"/>
      <c r="M353" s="159">
        <v>346</v>
      </c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42"/>
      <c r="Z353" s="342"/>
      <c r="AA353" s="342"/>
      <c r="AB353" s="342"/>
      <c r="AC353" s="342"/>
      <c r="AD353" s="342"/>
      <c r="AE353" s="342"/>
      <c r="AF353" s="342"/>
      <c r="AG353" s="342"/>
      <c r="AH353" s="342"/>
      <c r="AI353" s="342"/>
      <c r="AJ353" s="342"/>
      <c r="AK353" s="342"/>
      <c r="AL353" s="342"/>
      <c r="AM353" s="342"/>
      <c r="AN353" s="342"/>
      <c r="AO353" s="342"/>
      <c r="AP353" s="342"/>
      <c r="AQ353" s="342"/>
      <c r="AR353" s="342"/>
      <c r="AS353" s="342"/>
      <c r="AT353" s="342"/>
      <c r="AU353" s="342"/>
      <c r="AV353" s="342"/>
      <c r="AW353" s="342"/>
      <c r="AX353" s="333"/>
    </row>
    <row r="354" spans="1:56" s="97" customFormat="1" ht="16.5" hidden="1" customHeight="1" x14ac:dyDescent="0.3">
      <c r="A354" s="696"/>
      <c r="B354" s="688"/>
      <c r="C354" s="682"/>
      <c r="D354" s="684"/>
      <c r="E354" s="682"/>
      <c r="F354" s="685"/>
      <c r="G354" s="682"/>
      <c r="H354" s="684"/>
      <c r="I354" s="107" t="s">
        <v>1367</v>
      </c>
      <c r="J354" s="108" t="s">
        <v>1865</v>
      </c>
      <c r="K354" s="109"/>
      <c r="L354" s="109"/>
      <c r="M354" s="159">
        <v>347</v>
      </c>
      <c r="N354" s="342"/>
      <c r="O354" s="342"/>
      <c r="P354" s="342"/>
      <c r="Q354" s="342"/>
      <c r="R354" s="342"/>
      <c r="S354" s="342"/>
      <c r="T354" s="342"/>
      <c r="U354" s="342"/>
      <c r="V354" s="342"/>
      <c r="W354" s="342"/>
      <c r="X354" s="342"/>
      <c r="Y354" s="342"/>
      <c r="Z354" s="342"/>
      <c r="AA354" s="342"/>
      <c r="AB354" s="342"/>
      <c r="AC354" s="342"/>
      <c r="AD354" s="342"/>
      <c r="AE354" s="342"/>
      <c r="AF354" s="342"/>
      <c r="AG354" s="342"/>
      <c r="AH354" s="342"/>
      <c r="AI354" s="342"/>
      <c r="AJ354" s="342"/>
      <c r="AK354" s="342"/>
      <c r="AL354" s="342"/>
      <c r="AM354" s="342"/>
      <c r="AN354" s="342"/>
      <c r="AO354" s="342"/>
      <c r="AP354" s="342"/>
      <c r="AQ354" s="342"/>
      <c r="AR354" s="342"/>
      <c r="AS354" s="342"/>
      <c r="AT354" s="342"/>
      <c r="AU354" s="342"/>
      <c r="AV354" s="342"/>
      <c r="AW354" s="342"/>
      <c r="AX354" s="333"/>
    </row>
    <row r="355" spans="1:56" s="97" customFormat="1" ht="16.5" hidden="1" customHeight="1" x14ac:dyDescent="0.3">
      <c r="A355" s="696"/>
      <c r="B355" s="688"/>
      <c r="C355" s="682"/>
      <c r="D355" s="684"/>
      <c r="E355" s="682"/>
      <c r="F355" s="685"/>
      <c r="G355" s="682"/>
      <c r="H355" s="684"/>
      <c r="I355" s="107" t="s">
        <v>1463</v>
      </c>
      <c r="J355" s="108" t="s">
        <v>1866</v>
      </c>
      <c r="K355" s="109"/>
      <c r="L355" s="109"/>
      <c r="M355" s="159">
        <v>348</v>
      </c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42"/>
      <c r="Z355" s="342"/>
      <c r="AA355" s="342"/>
      <c r="AB355" s="342"/>
      <c r="AC355" s="342"/>
      <c r="AD355" s="342"/>
      <c r="AE355" s="342"/>
      <c r="AF355" s="342"/>
      <c r="AG355" s="342"/>
      <c r="AH355" s="342"/>
      <c r="AI355" s="342"/>
      <c r="AJ355" s="342"/>
      <c r="AK355" s="342"/>
      <c r="AL355" s="342"/>
      <c r="AM355" s="342"/>
      <c r="AN355" s="342"/>
      <c r="AO355" s="342"/>
      <c r="AP355" s="342"/>
      <c r="AQ355" s="342"/>
      <c r="AR355" s="342"/>
      <c r="AS355" s="342"/>
      <c r="AT355" s="342"/>
      <c r="AU355" s="342"/>
      <c r="AV355" s="342"/>
      <c r="AW355" s="342"/>
      <c r="AX355" s="333"/>
    </row>
    <row r="356" spans="1:56" s="97" customFormat="1" ht="16.5" hidden="1" customHeight="1" x14ac:dyDescent="0.3">
      <c r="A356" s="696"/>
      <c r="B356" s="688"/>
      <c r="C356" s="682"/>
      <c r="D356" s="684"/>
      <c r="E356" s="682"/>
      <c r="F356" s="685"/>
      <c r="G356" s="206" t="s">
        <v>923</v>
      </c>
      <c r="H356" s="205" t="s">
        <v>247</v>
      </c>
      <c r="I356" s="107" t="s">
        <v>1464</v>
      </c>
      <c r="J356" s="108" t="s">
        <v>247</v>
      </c>
      <c r="K356" s="109"/>
      <c r="L356" s="109"/>
      <c r="M356" s="159">
        <v>349</v>
      </c>
      <c r="N356" s="342"/>
      <c r="O356" s="342"/>
      <c r="P356" s="342"/>
      <c r="Q356" s="342"/>
      <c r="R356" s="342"/>
      <c r="S356" s="342"/>
      <c r="T356" s="342"/>
      <c r="U356" s="342"/>
      <c r="V356" s="342"/>
      <c r="W356" s="342"/>
      <c r="X356" s="342"/>
      <c r="Y356" s="342"/>
      <c r="Z356" s="342"/>
      <c r="AA356" s="342"/>
      <c r="AB356" s="342"/>
      <c r="AC356" s="342"/>
      <c r="AD356" s="342"/>
      <c r="AE356" s="342"/>
      <c r="AF356" s="342"/>
      <c r="AG356" s="342"/>
      <c r="AH356" s="342"/>
      <c r="AI356" s="342"/>
      <c r="AJ356" s="342"/>
      <c r="AK356" s="342"/>
      <c r="AL356" s="342"/>
      <c r="AM356" s="342"/>
      <c r="AN356" s="342"/>
      <c r="AO356" s="342"/>
      <c r="AP356" s="342"/>
      <c r="AQ356" s="342"/>
      <c r="AR356" s="342"/>
      <c r="AS356" s="342"/>
      <c r="AT356" s="342"/>
      <c r="AU356" s="342"/>
      <c r="AV356" s="342"/>
      <c r="AW356" s="342"/>
      <c r="AX356" s="333"/>
    </row>
    <row r="357" spans="1:56" s="97" customFormat="1" ht="16.5" customHeight="1" x14ac:dyDescent="0.3">
      <c r="A357" s="696"/>
      <c r="B357" s="688"/>
      <c r="C357" s="682"/>
      <c r="D357" s="684"/>
      <c r="E357" s="682" t="s">
        <v>924</v>
      </c>
      <c r="F357" s="685" t="s">
        <v>1913</v>
      </c>
      <c r="G357" s="682" t="s">
        <v>925</v>
      </c>
      <c r="H357" s="684" t="s">
        <v>926</v>
      </c>
      <c r="I357" s="107" t="s">
        <v>1371</v>
      </c>
      <c r="J357" s="108" t="s">
        <v>248</v>
      </c>
      <c r="K357" s="162" t="s">
        <v>1147</v>
      </c>
      <c r="L357" s="109"/>
      <c r="M357" s="159">
        <v>350</v>
      </c>
      <c r="N357" s="342"/>
      <c r="O357" s="342"/>
      <c r="P357" s="342"/>
      <c r="Q357" s="342"/>
      <c r="R357" s="342"/>
      <c r="S357" s="342"/>
      <c r="T357" s="342"/>
      <c r="U357" s="342"/>
      <c r="V357" s="342"/>
      <c r="W357" s="342"/>
      <c r="X357" s="342"/>
      <c r="Y357" s="342"/>
      <c r="Z357" s="342"/>
      <c r="AA357" s="342"/>
      <c r="AB357" s="342"/>
      <c r="AC357" s="342"/>
      <c r="AD357" s="342"/>
      <c r="AE357" s="342"/>
      <c r="AF357" s="342"/>
      <c r="AG357" s="342"/>
      <c r="AH357" s="342"/>
      <c r="AI357" s="342"/>
      <c r="AJ357" s="342"/>
      <c r="AK357" s="342"/>
      <c r="AL357" s="342"/>
      <c r="AM357" s="342"/>
      <c r="AN357" s="342"/>
      <c r="AO357" s="342"/>
      <c r="AP357" s="342"/>
      <c r="AQ357" s="342"/>
      <c r="AR357" s="342"/>
      <c r="AS357" s="342"/>
      <c r="AT357" s="342"/>
      <c r="AU357" s="342"/>
      <c r="AV357" s="342"/>
      <c r="AW357" s="342"/>
      <c r="AX357" s="333"/>
      <c r="AY357" s="553" t="s">
        <v>3169</v>
      </c>
      <c r="AZ357" s="553" t="s">
        <v>3213</v>
      </c>
      <c r="BA357" s="553" t="s">
        <v>3178</v>
      </c>
      <c r="BB357" s="97" t="s">
        <v>3258</v>
      </c>
      <c r="BC357" s="555" t="s">
        <v>3270</v>
      </c>
      <c r="BD357" s="555" t="s">
        <v>3272</v>
      </c>
    </row>
    <row r="358" spans="1:56" s="97" customFormat="1" ht="16.5" hidden="1" customHeight="1" x14ac:dyDescent="0.3">
      <c r="A358" s="696"/>
      <c r="B358" s="688"/>
      <c r="C358" s="682"/>
      <c r="D358" s="684"/>
      <c r="E358" s="682"/>
      <c r="F358" s="685"/>
      <c r="G358" s="682"/>
      <c r="H358" s="684"/>
      <c r="I358" s="107" t="s">
        <v>1373</v>
      </c>
      <c r="J358" s="108" t="s">
        <v>249</v>
      </c>
      <c r="K358" s="109"/>
      <c r="L358" s="109"/>
      <c r="M358" s="159">
        <v>351</v>
      </c>
      <c r="N358" s="342"/>
      <c r="O358" s="342"/>
      <c r="P358" s="342"/>
      <c r="Q358" s="342"/>
      <c r="R358" s="342"/>
      <c r="S358" s="342"/>
      <c r="T358" s="342"/>
      <c r="U358" s="342"/>
      <c r="V358" s="342"/>
      <c r="W358" s="342"/>
      <c r="X358" s="342"/>
      <c r="Y358" s="342"/>
      <c r="Z358" s="342"/>
      <c r="AA358" s="342"/>
      <c r="AB358" s="342"/>
      <c r="AC358" s="342"/>
      <c r="AD358" s="342"/>
      <c r="AE358" s="342"/>
      <c r="AF358" s="342"/>
      <c r="AG358" s="342"/>
      <c r="AH358" s="342"/>
      <c r="AI358" s="342"/>
      <c r="AJ358" s="342"/>
      <c r="AK358" s="342"/>
      <c r="AL358" s="342"/>
      <c r="AM358" s="342"/>
      <c r="AN358" s="342"/>
      <c r="AO358" s="342"/>
      <c r="AP358" s="342"/>
      <c r="AQ358" s="342"/>
      <c r="AR358" s="342"/>
      <c r="AS358" s="342"/>
      <c r="AT358" s="342"/>
      <c r="AU358" s="342"/>
      <c r="AV358" s="342"/>
      <c r="AW358" s="342"/>
      <c r="AX358" s="333"/>
    </row>
    <row r="359" spans="1:56" s="97" customFormat="1" ht="16.5" hidden="1" customHeight="1" x14ac:dyDescent="0.3">
      <c r="A359" s="696"/>
      <c r="B359" s="688"/>
      <c r="C359" s="682"/>
      <c r="D359" s="684"/>
      <c r="E359" s="682"/>
      <c r="F359" s="685"/>
      <c r="G359" s="682" t="s">
        <v>927</v>
      </c>
      <c r="H359" s="684" t="s">
        <v>928</v>
      </c>
      <c r="I359" s="107" t="s">
        <v>1375</v>
      </c>
      <c r="J359" s="108" t="s">
        <v>250</v>
      </c>
      <c r="K359" s="109"/>
      <c r="L359" s="109"/>
      <c r="M359" s="159">
        <v>352</v>
      </c>
      <c r="N359" s="342"/>
      <c r="O359" s="342"/>
      <c r="P359" s="342"/>
      <c r="Q359" s="342"/>
      <c r="R359" s="342"/>
      <c r="S359" s="342"/>
      <c r="T359" s="342"/>
      <c r="U359" s="342"/>
      <c r="V359" s="342"/>
      <c r="W359" s="342"/>
      <c r="X359" s="342"/>
      <c r="Y359" s="342"/>
      <c r="Z359" s="342"/>
      <c r="AA359" s="342"/>
      <c r="AB359" s="342"/>
      <c r="AC359" s="342"/>
      <c r="AD359" s="342"/>
      <c r="AE359" s="342"/>
      <c r="AF359" s="342"/>
      <c r="AG359" s="342"/>
      <c r="AH359" s="342"/>
      <c r="AI359" s="342"/>
      <c r="AJ359" s="342"/>
      <c r="AK359" s="342"/>
      <c r="AL359" s="342"/>
      <c r="AM359" s="342"/>
      <c r="AN359" s="342"/>
      <c r="AO359" s="342"/>
      <c r="AP359" s="342"/>
      <c r="AQ359" s="342"/>
      <c r="AR359" s="342"/>
      <c r="AS359" s="342"/>
      <c r="AT359" s="342"/>
      <c r="AU359" s="342"/>
      <c r="AV359" s="342"/>
      <c r="AW359" s="342"/>
      <c r="AX359" s="333"/>
    </row>
    <row r="360" spans="1:56" s="97" customFormat="1" ht="16.5" hidden="1" customHeight="1" x14ac:dyDescent="0.3">
      <c r="A360" s="696"/>
      <c r="B360" s="688"/>
      <c r="C360" s="682"/>
      <c r="D360" s="684"/>
      <c r="E360" s="682"/>
      <c r="F360" s="685"/>
      <c r="G360" s="682"/>
      <c r="H360" s="684"/>
      <c r="I360" s="107" t="s">
        <v>1377</v>
      </c>
      <c r="J360" s="108" t="s">
        <v>251</v>
      </c>
      <c r="K360" s="109"/>
      <c r="L360" s="109"/>
      <c r="M360" s="159">
        <v>353</v>
      </c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42"/>
      <c r="Z360" s="342"/>
      <c r="AA360" s="342"/>
      <c r="AB360" s="342"/>
      <c r="AC360" s="342"/>
      <c r="AD360" s="342"/>
      <c r="AE360" s="342"/>
      <c r="AF360" s="342"/>
      <c r="AG360" s="342"/>
      <c r="AH360" s="342"/>
      <c r="AI360" s="342"/>
      <c r="AJ360" s="342"/>
      <c r="AK360" s="342"/>
      <c r="AL360" s="342"/>
      <c r="AM360" s="342"/>
      <c r="AN360" s="342"/>
      <c r="AO360" s="342"/>
      <c r="AP360" s="342"/>
      <c r="AQ360" s="342"/>
      <c r="AR360" s="342"/>
      <c r="AS360" s="342"/>
      <c r="AT360" s="342"/>
      <c r="AU360" s="342"/>
      <c r="AV360" s="342"/>
      <c r="AW360" s="342"/>
      <c r="AX360" s="333"/>
    </row>
    <row r="361" spans="1:56" s="97" customFormat="1" ht="16.5" hidden="1" customHeight="1" x14ac:dyDescent="0.3">
      <c r="A361" s="696"/>
      <c r="B361" s="688"/>
      <c r="C361" s="682"/>
      <c r="D361" s="684"/>
      <c r="E361" s="682"/>
      <c r="F361" s="685"/>
      <c r="G361" s="682"/>
      <c r="H361" s="684"/>
      <c r="I361" s="107" t="s">
        <v>1468</v>
      </c>
      <c r="J361" s="108" t="s">
        <v>252</v>
      </c>
      <c r="K361" s="109"/>
      <c r="L361" s="109"/>
      <c r="M361" s="159">
        <v>354</v>
      </c>
      <c r="N361" s="342"/>
      <c r="O361" s="342"/>
      <c r="P361" s="342"/>
      <c r="Q361" s="342"/>
      <c r="R361" s="342"/>
      <c r="S361" s="342"/>
      <c r="T361" s="342"/>
      <c r="U361" s="342"/>
      <c r="V361" s="342"/>
      <c r="W361" s="342"/>
      <c r="X361" s="342"/>
      <c r="Y361" s="342"/>
      <c r="Z361" s="342"/>
      <c r="AA361" s="342"/>
      <c r="AB361" s="342"/>
      <c r="AC361" s="342"/>
      <c r="AD361" s="342"/>
      <c r="AE361" s="342"/>
      <c r="AF361" s="342"/>
      <c r="AG361" s="342"/>
      <c r="AH361" s="342"/>
      <c r="AI361" s="342"/>
      <c r="AJ361" s="342"/>
      <c r="AK361" s="342"/>
      <c r="AL361" s="342"/>
      <c r="AM361" s="342"/>
      <c r="AN361" s="342"/>
      <c r="AO361" s="342"/>
      <c r="AP361" s="342"/>
      <c r="AQ361" s="342"/>
      <c r="AR361" s="342"/>
      <c r="AS361" s="342"/>
      <c r="AT361" s="342"/>
      <c r="AU361" s="342"/>
      <c r="AV361" s="342"/>
      <c r="AW361" s="342"/>
      <c r="AX361" s="333"/>
    </row>
    <row r="362" spans="1:56" s="97" customFormat="1" ht="13.5" customHeight="1" x14ac:dyDescent="0.25">
      <c r="A362" s="696"/>
      <c r="B362" s="688"/>
      <c r="C362" s="682" t="s">
        <v>929</v>
      </c>
      <c r="D362" s="685" t="s">
        <v>1915</v>
      </c>
      <c r="E362" s="682" t="s">
        <v>930</v>
      </c>
      <c r="F362" s="684" t="s">
        <v>931</v>
      </c>
      <c r="G362" s="682" t="s">
        <v>932</v>
      </c>
      <c r="H362" s="684" t="s">
        <v>933</v>
      </c>
      <c r="I362" s="107" t="s">
        <v>1394</v>
      </c>
      <c r="J362" s="108" t="s">
        <v>253</v>
      </c>
      <c r="K362" s="162" t="s">
        <v>2408</v>
      </c>
      <c r="L362" s="162" t="s">
        <v>2427</v>
      </c>
      <c r="M362" s="161">
        <v>355</v>
      </c>
      <c r="N362" s="219">
        <v>0</v>
      </c>
      <c r="O362" s="219">
        <v>0</v>
      </c>
      <c r="P362" s="220">
        <v>0</v>
      </c>
      <c r="Q362" s="220">
        <v>0</v>
      </c>
      <c r="R362" s="219">
        <v>0</v>
      </c>
      <c r="S362" s="221">
        <v>0</v>
      </c>
      <c r="T362" s="221">
        <v>0</v>
      </c>
      <c r="U362" s="219">
        <v>3938.777</v>
      </c>
      <c r="V362" s="219">
        <v>3102.7249999999999</v>
      </c>
      <c r="W362" s="221">
        <v>243.88799999999998</v>
      </c>
      <c r="X362" s="221">
        <v>293.35399999999998</v>
      </c>
      <c r="Y362" s="221">
        <v>995.64800000000002</v>
      </c>
      <c r="Z362" s="221">
        <v>170.68300000000002</v>
      </c>
      <c r="AA362" s="221">
        <v>39.13600000000001</v>
      </c>
      <c r="AB362" s="221">
        <v>1359.9099999999999</v>
      </c>
      <c r="AC362" s="221">
        <v>6.8000000000000005E-2</v>
      </c>
      <c r="AD362" s="221">
        <v>0</v>
      </c>
      <c r="AE362" s="221">
        <v>3.8000000000000006E-2</v>
      </c>
      <c r="AF362" s="222">
        <v>629.55400000000009</v>
      </c>
      <c r="AG362" s="221">
        <v>571.60400000000004</v>
      </c>
      <c r="AH362" s="221">
        <v>57.949999999999996</v>
      </c>
      <c r="AI362" s="219">
        <v>206.49799999999999</v>
      </c>
      <c r="AJ362" s="221">
        <v>0</v>
      </c>
      <c r="AK362" s="221">
        <v>46.203999999999994</v>
      </c>
      <c r="AL362" s="221">
        <v>0</v>
      </c>
      <c r="AM362" s="221">
        <v>0</v>
      </c>
      <c r="AN362" s="221">
        <v>0</v>
      </c>
      <c r="AO362" s="221">
        <v>0</v>
      </c>
      <c r="AP362" s="221">
        <v>160.29399999999998</v>
      </c>
      <c r="AQ362" s="221">
        <v>0</v>
      </c>
      <c r="AR362" s="223">
        <v>1293.2349999999999</v>
      </c>
      <c r="AS362" s="220">
        <v>0</v>
      </c>
      <c r="AT362" s="220">
        <v>0</v>
      </c>
      <c r="AU362" s="223">
        <v>79489.971000000005</v>
      </c>
      <c r="AV362" s="220">
        <v>0</v>
      </c>
      <c r="AW362" s="220">
        <v>0</v>
      </c>
      <c r="AX362" s="332">
        <v>8751.4505377046917</v>
      </c>
      <c r="AY362" s="97" t="s">
        <v>3179</v>
      </c>
      <c r="AZ362" s="97" t="s">
        <v>3213</v>
      </c>
      <c r="BA362" s="553" t="s">
        <v>3180</v>
      </c>
      <c r="BB362" s="97" t="s">
        <v>3260</v>
      </c>
      <c r="BC362" s="97" t="s">
        <v>3364</v>
      </c>
    </row>
    <row r="363" spans="1:56" s="97" customFormat="1" ht="16.5" hidden="1" customHeight="1" x14ac:dyDescent="0.3">
      <c r="A363" s="696"/>
      <c r="B363" s="688"/>
      <c r="C363" s="682"/>
      <c r="D363" s="685"/>
      <c r="E363" s="682"/>
      <c r="F363" s="684"/>
      <c r="G363" s="682"/>
      <c r="H363" s="684"/>
      <c r="I363" s="107" t="s">
        <v>1397</v>
      </c>
      <c r="J363" s="108" t="s">
        <v>254</v>
      </c>
      <c r="K363" s="109"/>
      <c r="L363" s="109"/>
      <c r="M363" s="159">
        <v>356</v>
      </c>
      <c r="N363" s="342"/>
      <c r="O363" s="342"/>
      <c r="P363" s="342"/>
      <c r="Q363" s="342"/>
      <c r="R363" s="342"/>
      <c r="S363" s="342"/>
      <c r="T363" s="342"/>
      <c r="U363" s="342"/>
      <c r="V363" s="342"/>
      <c r="W363" s="342"/>
      <c r="X363" s="342"/>
      <c r="Y363" s="342"/>
      <c r="Z363" s="342"/>
      <c r="AA363" s="342"/>
      <c r="AB363" s="342"/>
      <c r="AC363" s="342"/>
      <c r="AD363" s="342"/>
      <c r="AE363" s="342"/>
      <c r="AF363" s="342"/>
      <c r="AG363" s="342"/>
      <c r="AH363" s="342"/>
      <c r="AI363" s="342"/>
      <c r="AJ363" s="342"/>
      <c r="AK363" s="342"/>
      <c r="AL363" s="342"/>
      <c r="AM363" s="342"/>
      <c r="AN363" s="342"/>
      <c r="AO363" s="342"/>
      <c r="AP363" s="342"/>
      <c r="AQ363" s="342"/>
      <c r="AR363" s="342"/>
      <c r="AS363" s="342"/>
      <c r="AT363" s="342"/>
      <c r="AU363" s="342"/>
      <c r="AV363" s="342"/>
      <c r="AW363" s="342"/>
      <c r="AX363" s="333"/>
    </row>
    <row r="364" spans="1:56" s="97" customFormat="1" ht="16.5" hidden="1" customHeight="1" x14ac:dyDescent="0.3">
      <c r="A364" s="696"/>
      <c r="B364" s="688"/>
      <c r="C364" s="682"/>
      <c r="D364" s="685"/>
      <c r="E364" s="682"/>
      <c r="F364" s="684"/>
      <c r="G364" s="682"/>
      <c r="H364" s="684"/>
      <c r="I364" s="107" t="s">
        <v>1472</v>
      </c>
      <c r="J364" s="108" t="s">
        <v>255</v>
      </c>
      <c r="K364" s="109"/>
      <c r="L364" s="109"/>
      <c r="M364" s="159">
        <v>357</v>
      </c>
      <c r="N364" s="342"/>
      <c r="O364" s="342"/>
      <c r="P364" s="342"/>
      <c r="Q364" s="342"/>
      <c r="R364" s="342"/>
      <c r="S364" s="342"/>
      <c r="T364" s="342"/>
      <c r="U364" s="342"/>
      <c r="V364" s="342"/>
      <c r="W364" s="342"/>
      <c r="X364" s="342"/>
      <c r="Y364" s="342"/>
      <c r="Z364" s="342"/>
      <c r="AA364" s="342"/>
      <c r="AB364" s="342"/>
      <c r="AC364" s="342"/>
      <c r="AD364" s="342"/>
      <c r="AE364" s="342"/>
      <c r="AF364" s="342"/>
      <c r="AG364" s="342"/>
      <c r="AH364" s="342"/>
      <c r="AI364" s="342"/>
      <c r="AJ364" s="342"/>
      <c r="AK364" s="342"/>
      <c r="AL364" s="342"/>
      <c r="AM364" s="342"/>
      <c r="AN364" s="342"/>
      <c r="AO364" s="342"/>
      <c r="AP364" s="342"/>
      <c r="AQ364" s="342"/>
      <c r="AR364" s="342"/>
      <c r="AS364" s="342"/>
      <c r="AT364" s="342"/>
      <c r="AU364" s="342"/>
      <c r="AV364" s="342"/>
      <c r="AW364" s="342"/>
      <c r="AX364" s="333"/>
    </row>
    <row r="365" spans="1:56" s="97" customFormat="1" ht="16.5" hidden="1" customHeight="1" x14ac:dyDescent="0.3">
      <c r="A365" s="696"/>
      <c r="B365" s="688"/>
      <c r="C365" s="682"/>
      <c r="D365" s="685"/>
      <c r="E365" s="682"/>
      <c r="F365" s="684"/>
      <c r="G365" s="682"/>
      <c r="H365" s="684"/>
      <c r="I365" s="107" t="s">
        <v>1474</v>
      </c>
      <c r="J365" s="108" t="s">
        <v>256</v>
      </c>
      <c r="K365" s="109"/>
      <c r="L365" s="109"/>
      <c r="M365" s="159">
        <v>358</v>
      </c>
      <c r="N365" s="342"/>
      <c r="O365" s="342"/>
      <c r="P365" s="342"/>
      <c r="Q365" s="342"/>
      <c r="R365" s="342"/>
      <c r="S365" s="342"/>
      <c r="T365" s="342"/>
      <c r="U365" s="342"/>
      <c r="V365" s="342"/>
      <c r="W365" s="342"/>
      <c r="X365" s="342"/>
      <c r="Y365" s="342"/>
      <c r="Z365" s="342"/>
      <c r="AA365" s="342"/>
      <c r="AB365" s="342"/>
      <c r="AC365" s="342"/>
      <c r="AD365" s="342"/>
      <c r="AE365" s="342"/>
      <c r="AF365" s="342"/>
      <c r="AG365" s="342"/>
      <c r="AH365" s="342"/>
      <c r="AI365" s="342"/>
      <c r="AJ365" s="342"/>
      <c r="AK365" s="342"/>
      <c r="AL365" s="342"/>
      <c r="AM365" s="342"/>
      <c r="AN365" s="342"/>
      <c r="AO365" s="342"/>
      <c r="AP365" s="342"/>
      <c r="AQ365" s="342"/>
      <c r="AR365" s="342"/>
      <c r="AS365" s="342"/>
      <c r="AT365" s="342"/>
      <c r="AU365" s="342"/>
      <c r="AV365" s="342"/>
      <c r="AW365" s="342"/>
      <c r="AX365" s="333"/>
    </row>
    <row r="366" spans="1:56" s="97" customFormat="1" ht="16.5" hidden="1" customHeight="1" x14ac:dyDescent="0.3">
      <c r="A366" s="696"/>
      <c r="B366" s="688"/>
      <c r="C366" s="682"/>
      <c r="D366" s="685"/>
      <c r="E366" s="682"/>
      <c r="F366" s="684"/>
      <c r="G366" s="682" t="s">
        <v>934</v>
      </c>
      <c r="H366" s="684" t="s">
        <v>935</v>
      </c>
      <c r="I366" s="107" t="s">
        <v>1476</v>
      </c>
      <c r="J366" s="108" t="s">
        <v>257</v>
      </c>
      <c r="K366" s="109"/>
      <c r="L366" s="109"/>
      <c r="M366" s="159">
        <v>359</v>
      </c>
      <c r="N366" s="342"/>
      <c r="O366" s="342"/>
      <c r="P366" s="342"/>
      <c r="Q366" s="342"/>
      <c r="R366" s="342"/>
      <c r="S366" s="342"/>
      <c r="T366" s="342"/>
      <c r="U366" s="342"/>
      <c r="V366" s="342"/>
      <c r="W366" s="342"/>
      <c r="X366" s="342"/>
      <c r="Y366" s="342"/>
      <c r="Z366" s="342"/>
      <c r="AA366" s="342"/>
      <c r="AB366" s="342"/>
      <c r="AC366" s="342"/>
      <c r="AD366" s="342"/>
      <c r="AE366" s="342"/>
      <c r="AF366" s="342"/>
      <c r="AG366" s="342"/>
      <c r="AH366" s="342"/>
      <c r="AI366" s="342"/>
      <c r="AJ366" s="342"/>
      <c r="AK366" s="342"/>
      <c r="AL366" s="342"/>
      <c r="AM366" s="342"/>
      <c r="AN366" s="342"/>
      <c r="AO366" s="342"/>
      <c r="AP366" s="342"/>
      <c r="AQ366" s="342"/>
      <c r="AR366" s="342"/>
      <c r="AS366" s="342"/>
      <c r="AT366" s="342"/>
      <c r="AU366" s="342"/>
      <c r="AV366" s="342"/>
      <c r="AW366" s="342"/>
      <c r="AX366" s="333"/>
    </row>
    <row r="367" spans="1:56" s="97" customFormat="1" ht="16.5" hidden="1" customHeight="1" x14ac:dyDescent="0.3">
      <c r="A367" s="696"/>
      <c r="B367" s="688"/>
      <c r="C367" s="682"/>
      <c r="D367" s="685"/>
      <c r="E367" s="682"/>
      <c r="F367" s="684"/>
      <c r="G367" s="682"/>
      <c r="H367" s="684"/>
      <c r="I367" s="107" t="s">
        <v>1478</v>
      </c>
      <c r="J367" s="108" t="s">
        <v>258</v>
      </c>
      <c r="K367" s="109"/>
      <c r="L367" s="109"/>
      <c r="M367" s="159">
        <v>360</v>
      </c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42"/>
      <c r="Z367" s="342"/>
      <c r="AA367" s="342"/>
      <c r="AB367" s="342"/>
      <c r="AC367" s="342"/>
      <c r="AD367" s="342"/>
      <c r="AE367" s="342"/>
      <c r="AF367" s="342"/>
      <c r="AG367" s="342"/>
      <c r="AH367" s="342"/>
      <c r="AI367" s="342"/>
      <c r="AJ367" s="342"/>
      <c r="AK367" s="342"/>
      <c r="AL367" s="342"/>
      <c r="AM367" s="342"/>
      <c r="AN367" s="342"/>
      <c r="AO367" s="342"/>
      <c r="AP367" s="342"/>
      <c r="AQ367" s="342"/>
      <c r="AR367" s="342"/>
      <c r="AS367" s="342"/>
      <c r="AT367" s="342"/>
      <c r="AU367" s="342"/>
      <c r="AV367" s="342"/>
      <c r="AW367" s="342"/>
      <c r="AX367" s="333"/>
    </row>
    <row r="368" spans="1:56" s="97" customFormat="1" ht="16.5" hidden="1" customHeight="1" x14ac:dyDescent="0.3">
      <c r="A368" s="696"/>
      <c r="B368" s="688"/>
      <c r="C368" s="682"/>
      <c r="D368" s="685"/>
      <c r="E368" s="682"/>
      <c r="F368" s="684"/>
      <c r="G368" s="682" t="s">
        <v>936</v>
      </c>
      <c r="H368" s="684" t="s">
        <v>259</v>
      </c>
      <c r="I368" s="107" t="s">
        <v>1479</v>
      </c>
      <c r="J368" s="108" t="s">
        <v>259</v>
      </c>
      <c r="K368" s="109"/>
      <c r="L368" s="109"/>
      <c r="M368" s="159">
        <v>361</v>
      </c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42"/>
      <c r="Z368" s="342"/>
      <c r="AA368" s="342"/>
      <c r="AB368" s="342"/>
      <c r="AC368" s="342"/>
      <c r="AD368" s="342"/>
      <c r="AE368" s="342"/>
      <c r="AF368" s="342"/>
      <c r="AG368" s="342"/>
      <c r="AH368" s="342"/>
      <c r="AI368" s="342"/>
      <c r="AJ368" s="342"/>
      <c r="AK368" s="342"/>
      <c r="AL368" s="342"/>
      <c r="AM368" s="342"/>
      <c r="AN368" s="342"/>
      <c r="AO368" s="342"/>
      <c r="AP368" s="342"/>
      <c r="AQ368" s="342"/>
      <c r="AR368" s="342"/>
      <c r="AS368" s="342"/>
      <c r="AT368" s="342"/>
      <c r="AU368" s="342"/>
      <c r="AV368" s="342"/>
      <c r="AW368" s="342"/>
      <c r="AX368" s="333"/>
    </row>
    <row r="369" spans="1:55" s="97" customFormat="1" ht="16.5" hidden="1" customHeight="1" x14ac:dyDescent="0.3">
      <c r="A369" s="696"/>
      <c r="B369" s="688"/>
      <c r="C369" s="682"/>
      <c r="D369" s="685"/>
      <c r="E369" s="682"/>
      <c r="F369" s="684"/>
      <c r="G369" s="682"/>
      <c r="H369" s="684"/>
      <c r="I369" s="107" t="s">
        <v>1479</v>
      </c>
      <c r="J369" s="108" t="s">
        <v>1480</v>
      </c>
      <c r="K369" s="109"/>
      <c r="L369" s="109"/>
      <c r="M369" s="159">
        <v>362</v>
      </c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42"/>
      <c r="Z369" s="342"/>
      <c r="AA369" s="342"/>
      <c r="AB369" s="342"/>
      <c r="AC369" s="342"/>
      <c r="AD369" s="342"/>
      <c r="AE369" s="342"/>
      <c r="AF369" s="342"/>
      <c r="AG369" s="342"/>
      <c r="AH369" s="342"/>
      <c r="AI369" s="342"/>
      <c r="AJ369" s="342"/>
      <c r="AK369" s="342"/>
      <c r="AL369" s="342"/>
      <c r="AM369" s="342"/>
      <c r="AN369" s="342"/>
      <c r="AO369" s="342"/>
      <c r="AP369" s="342"/>
      <c r="AQ369" s="342"/>
      <c r="AR369" s="342"/>
      <c r="AS369" s="342"/>
      <c r="AT369" s="342"/>
      <c r="AU369" s="342"/>
      <c r="AV369" s="342"/>
      <c r="AW369" s="342"/>
      <c r="AX369" s="333"/>
    </row>
    <row r="370" spans="1:55" s="97" customFormat="1" ht="27" x14ac:dyDescent="0.3">
      <c r="A370" s="696"/>
      <c r="B370" s="688"/>
      <c r="C370" s="682"/>
      <c r="D370" s="685"/>
      <c r="E370" s="206" t="s">
        <v>937</v>
      </c>
      <c r="F370" s="205" t="s">
        <v>2128</v>
      </c>
      <c r="G370" s="206" t="s">
        <v>938</v>
      </c>
      <c r="H370" s="205" t="s">
        <v>339</v>
      </c>
      <c r="I370" s="107" t="s">
        <v>1548</v>
      </c>
      <c r="J370" s="108" t="s">
        <v>339</v>
      </c>
      <c r="K370" s="162" t="s">
        <v>2408</v>
      </c>
      <c r="L370" s="109"/>
      <c r="M370" s="159">
        <v>363</v>
      </c>
      <c r="N370" s="342"/>
      <c r="O370" s="342"/>
      <c r="P370" s="342"/>
      <c r="Q370" s="342"/>
      <c r="R370" s="342"/>
      <c r="S370" s="342"/>
      <c r="T370" s="342"/>
      <c r="U370" s="342"/>
      <c r="V370" s="342"/>
      <c r="W370" s="342"/>
      <c r="X370" s="342"/>
      <c r="Y370" s="342"/>
      <c r="Z370" s="342"/>
      <c r="AA370" s="342"/>
      <c r="AB370" s="342"/>
      <c r="AC370" s="342"/>
      <c r="AD370" s="342"/>
      <c r="AE370" s="342"/>
      <c r="AF370" s="342"/>
      <c r="AG370" s="342"/>
      <c r="AH370" s="342"/>
      <c r="AI370" s="342"/>
      <c r="AJ370" s="342"/>
      <c r="AK370" s="342"/>
      <c r="AL370" s="342"/>
      <c r="AM370" s="342"/>
      <c r="AN370" s="342"/>
      <c r="AO370" s="342"/>
      <c r="AP370" s="342"/>
      <c r="AQ370" s="342"/>
      <c r="AR370" s="342"/>
      <c r="AS370" s="342"/>
      <c r="AT370" s="342"/>
      <c r="AU370" s="342"/>
      <c r="AV370" s="342"/>
      <c r="AW370" s="342"/>
      <c r="AX370" s="333"/>
      <c r="AY370" s="97" t="s">
        <v>3179</v>
      </c>
      <c r="AZ370" s="97" t="s">
        <v>3210</v>
      </c>
      <c r="BA370" s="553" t="s">
        <v>3180</v>
      </c>
      <c r="BB370" s="97" t="s">
        <v>3260</v>
      </c>
      <c r="BC370" s="97" t="s">
        <v>3364</v>
      </c>
    </row>
    <row r="371" spans="1:55" s="97" customFormat="1" ht="16.5" customHeight="1" x14ac:dyDescent="0.3">
      <c r="A371" s="696"/>
      <c r="B371" s="688"/>
      <c r="C371" s="682"/>
      <c r="D371" s="685"/>
      <c r="E371" s="682" t="s">
        <v>939</v>
      </c>
      <c r="F371" s="684" t="s">
        <v>940</v>
      </c>
      <c r="G371" s="682" t="s">
        <v>941</v>
      </c>
      <c r="H371" s="684" t="s">
        <v>942</v>
      </c>
      <c r="I371" s="107" t="s">
        <v>1481</v>
      </c>
      <c r="J371" s="108" t="s">
        <v>262</v>
      </c>
      <c r="K371" s="162" t="s">
        <v>2408</v>
      </c>
      <c r="L371" s="109"/>
      <c r="M371" s="159">
        <v>364</v>
      </c>
      <c r="N371" s="342"/>
      <c r="O371" s="342"/>
      <c r="P371" s="342"/>
      <c r="Q371" s="342"/>
      <c r="R371" s="342"/>
      <c r="S371" s="342"/>
      <c r="T371" s="342"/>
      <c r="U371" s="342"/>
      <c r="V371" s="342"/>
      <c r="W371" s="342"/>
      <c r="X371" s="342"/>
      <c r="Y371" s="342"/>
      <c r="Z371" s="342"/>
      <c r="AA371" s="342"/>
      <c r="AB371" s="342"/>
      <c r="AC371" s="342"/>
      <c r="AD371" s="342"/>
      <c r="AE371" s="342"/>
      <c r="AF371" s="342"/>
      <c r="AG371" s="342"/>
      <c r="AH371" s="342"/>
      <c r="AI371" s="342"/>
      <c r="AJ371" s="342"/>
      <c r="AK371" s="342"/>
      <c r="AL371" s="342"/>
      <c r="AM371" s="342"/>
      <c r="AN371" s="342"/>
      <c r="AO371" s="342"/>
      <c r="AP371" s="342"/>
      <c r="AQ371" s="342"/>
      <c r="AR371" s="342"/>
      <c r="AS371" s="342"/>
      <c r="AT371" s="342"/>
      <c r="AU371" s="342"/>
      <c r="AV371" s="342"/>
      <c r="AW371" s="342"/>
      <c r="AX371" s="333"/>
      <c r="AY371" s="97" t="s">
        <v>3179</v>
      </c>
      <c r="AZ371" s="97" t="s">
        <v>3210</v>
      </c>
      <c r="BA371" s="553" t="s">
        <v>3180</v>
      </c>
      <c r="BB371" s="97" t="s">
        <v>3260</v>
      </c>
      <c r="BC371" s="97" t="s">
        <v>3364</v>
      </c>
    </row>
    <row r="372" spans="1:55" s="97" customFormat="1" ht="16.5" hidden="1" customHeight="1" x14ac:dyDescent="0.3">
      <c r="A372" s="696"/>
      <c r="B372" s="688"/>
      <c r="C372" s="682"/>
      <c r="D372" s="685"/>
      <c r="E372" s="682"/>
      <c r="F372" s="684"/>
      <c r="G372" s="682"/>
      <c r="H372" s="684"/>
      <c r="I372" s="107" t="s">
        <v>1482</v>
      </c>
      <c r="J372" s="108" t="s">
        <v>263</v>
      </c>
      <c r="K372" s="109"/>
      <c r="L372" s="109"/>
      <c r="M372" s="159">
        <v>365</v>
      </c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42"/>
      <c r="Z372" s="342"/>
      <c r="AA372" s="342"/>
      <c r="AB372" s="342"/>
      <c r="AC372" s="342"/>
      <c r="AD372" s="342"/>
      <c r="AE372" s="342"/>
      <c r="AF372" s="342"/>
      <c r="AG372" s="342"/>
      <c r="AH372" s="342"/>
      <c r="AI372" s="342"/>
      <c r="AJ372" s="342"/>
      <c r="AK372" s="342"/>
      <c r="AL372" s="342"/>
      <c r="AM372" s="342"/>
      <c r="AN372" s="342"/>
      <c r="AO372" s="342"/>
      <c r="AP372" s="342"/>
      <c r="AQ372" s="342"/>
      <c r="AR372" s="342"/>
      <c r="AS372" s="342"/>
      <c r="AT372" s="342"/>
      <c r="AU372" s="342"/>
      <c r="AV372" s="342"/>
      <c r="AW372" s="342"/>
      <c r="AX372" s="333"/>
    </row>
    <row r="373" spans="1:55" s="97" customFormat="1" ht="16.5" hidden="1" customHeight="1" x14ac:dyDescent="0.3">
      <c r="A373" s="696"/>
      <c r="B373" s="688"/>
      <c r="C373" s="682"/>
      <c r="D373" s="685"/>
      <c r="E373" s="682"/>
      <c r="F373" s="684"/>
      <c r="G373" s="682"/>
      <c r="H373" s="684"/>
      <c r="I373" s="107" t="s">
        <v>1483</v>
      </c>
      <c r="J373" s="108" t="s">
        <v>264</v>
      </c>
      <c r="K373" s="109"/>
      <c r="L373" s="109"/>
      <c r="M373" s="159">
        <v>366</v>
      </c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42"/>
      <c r="Z373" s="342"/>
      <c r="AA373" s="342"/>
      <c r="AB373" s="342"/>
      <c r="AC373" s="342"/>
      <c r="AD373" s="342"/>
      <c r="AE373" s="342"/>
      <c r="AF373" s="342"/>
      <c r="AG373" s="342"/>
      <c r="AH373" s="342"/>
      <c r="AI373" s="342"/>
      <c r="AJ373" s="342"/>
      <c r="AK373" s="342"/>
      <c r="AL373" s="342"/>
      <c r="AM373" s="342"/>
      <c r="AN373" s="342"/>
      <c r="AO373" s="342"/>
      <c r="AP373" s="342"/>
      <c r="AQ373" s="342"/>
      <c r="AR373" s="342"/>
      <c r="AS373" s="342"/>
      <c r="AT373" s="342"/>
      <c r="AU373" s="342"/>
      <c r="AV373" s="342"/>
      <c r="AW373" s="342"/>
      <c r="AX373" s="333"/>
    </row>
    <row r="374" spans="1:55" s="97" customFormat="1" ht="16.5" hidden="1" customHeight="1" x14ac:dyDescent="0.3">
      <c r="A374" s="696"/>
      <c r="B374" s="688"/>
      <c r="C374" s="682"/>
      <c r="D374" s="685"/>
      <c r="E374" s="682"/>
      <c r="F374" s="684"/>
      <c r="G374" s="682" t="s">
        <v>943</v>
      </c>
      <c r="H374" s="684" t="s">
        <v>944</v>
      </c>
      <c r="I374" s="107" t="s">
        <v>1484</v>
      </c>
      <c r="J374" s="108" t="s">
        <v>265</v>
      </c>
      <c r="K374" s="109"/>
      <c r="L374" s="109"/>
      <c r="M374" s="159">
        <v>367</v>
      </c>
      <c r="N374" s="342"/>
      <c r="O374" s="342"/>
      <c r="P374" s="342"/>
      <c r="Q374" s="342"/>
      <c r="R374" s="342"/>
      <c r="S374" s="342"/>
      <c r="T374" s="342"/>
      <c r="U374" s="342"/>
      <c r="V374" s="342"/>
      <c r="W374" s="342"/>
      <c r="X374" s="342"/>
      <c r="Y374" s="342"/>
      <c r="Z374" s="342"/>
      <c r="AA374" s="342"/>
      <c r="AB374" s="342"/>
      <c r="AC374" s="342"/>
      <c r="AD374" s="342"/>
      <c r="AE374" s="342"/>
      <c r="AF374" s="342"/>
      <c r="AG374" s="342"/>
      <c r="AH374" s="342"/>
      <c r="AI374" s="342"/>
      <c r="AJ374" s="342"/>
      <c r="AK374" s="342"/>
      <c r="AL374" s="342"/>
      <c r="AM374" s="342"/>
      <c r="AN374" s="342"/>
      <c r="AO374" s="342"/>
      <c r="AP374" s="342"/>
      <c r="AQ374" s="342"/>
      <c r="AR374" s="342"/>
      <c r="AS374" s="342"/>
      <c r="AT374" s="342"/>
      <c r="AU374" s="342"/>
      <c r="AV374" s="342"/>
      <c r="AW374" s="342"/>
      <c r="AX374" s="333"/>
    </row>
    <row r="375" spans="1:55" s="97" customFormat="1" ht="16.5" hidden="1" customHeight="1" x14ac:dyDescent="0.3">
      <c r="A375" s="696"/>
      <c r="B375" s="688"/>
      <c r="C375" s="682"/>
      <c r="D375" s="685"/>
      <c r="E375" s="682"/>
      <c r="F375" s="684"/>
      <c r="G375" s="682"/>
      <c r="H375" s="684"/>
      <c r="I375" s="107" t="s">
        <v>1485</v>
      </c>
      <c r="J375" s="108" t="s">
        <v>266</v>
      </c>
      <c r="K375" s="109"/>
      <c r="L375" s="109"/>
      <c r="M375" s="159">
        <v>368</v>
      </c>
      <c r="N375" s="342"/>
      <c r="O375" s="342"/>
      <c r="P375" s="342"/>
      <c r="Q375" s="342"/>
      <c r="R375" s="342"/>
      <c r="S375" s="342"/>
      <c r="T375" s="342"/>
      <c r="U375" s="342"/>
      <c r="V375" s="342"/>
      <c r="W375" s="342"/>
      <c r="X375" s="342"/>
      <c r="Y375" s="342"/>
      <c r="Z375" s="342"/>
      <c r="AA375" s="342"/>
      <c r="AB375" s="342"/>
      <c r="AC375" s="342"/>
      <c r="AD375" s="342"/>
      <c r="AE375" s="342"/>
      <c r="AF375" s="342"/>
      <c r="AG375" s="342"/>
      <c r="AH375" s="342"/>
      <c r="AI375" s="342"/>
      <c r="AJ375" s="342"/>
      <c r="AK375" s="342"/>
      <c r="AL375" s="342"/>
      <c r="AM375" s="342"/>
      <c r="AN375" s="342"/>
      <c r="AO375" s="342"/>
      <c r="AP375" s="342"/>
      <c r="AQ375" s="342"/>
      <c r="AR375" s="342"/>
      <c r="AS375" s="342"/>
      <c r="AT375" s="342"/>
      <c r="AU375" s="342"/>
      <c r="AV375" s="342"/>
      <c r="AW375" s="342"/>
      <c r="AX375" s="333"/>
    </row>
    <row r="376" spans="1:55" s="97" customFormat="1" ht="16.5" hidden="1" customHeight="1" x14ac:dyDescent="0.3">
      <c r="A376" s="696"/>
      <c r="B376" s="688"/>
      <c r="C376" s="682"/>
      <c r="D376" s="685"/>
      <c r="E376" s="682"/>
      <c r="F376" s="684"/>
      <c r="G376" s="682"/>
      <c r="H376" s="684"/>
      <c r="I376" s="107" t="s">
        <v>1486</v>
      </c>
      <c r="J376" s="108" t="s">
        <v>267</v>
      </c>
      <c r="K376" s="109"/>
      <c r="L376" s="109"/>
      <c r="M376" s="159">
        <v>369</v>
      </c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42"/>
      <c r="Z376" s="342"/>
      <c r="AA376" s="342"/>
      <c r="AB376" s="342"/>
      <c r="AC376" s="342"/>
      <c r="AD376" s="342"/>
      <c r="AE376" s="342"/>
      <c r="AF376" s="342"/>
      <c r="AG376" s="342"/>
      <c r="AH376" s="342"/>
      <c r="AI376" s="342"/>
      <c r="AJ376" s="342"/>
      <c r="AK376" s="342"/>
      <c r="AL376" s="342"/>
      <c r="AM376" s="342"/>
      <c r="AN376" s="342"/>
      <c r="AO376" s="342"/>
      <c r="AP376" s="342"/>
      <c r="AQ376" s="342"/>
      <c r="AR376" s="342"/>
      <c r="AS376" s="342"/>
      <c r="AT376" s="342"/>
      <c r="AU376" s="342"/>
      <c r="AV376" s="342"/>
      <c r="AW376" s="342"/>
      <c r="AX376" s="333"/>
    </row>
    <row r="377" spans="1:55" s="97" customFormat="1" ht="16.5" hidden="1" customHeight="1" x14ac:dyDescent="0.3">
      <c r="A377" s="696"/>
      <c r="B377" s="688"/>
      <c r="C377" s="682"/>
      <c r="D377" s="685"/>
      <c r="E377" s="682"/>
      <c r="F377" s="684"/>
      <c r="G377" s="682"/>
      <c r="H377" s="684"/>
      <c r="I377" s="107" t="s">
        <v>1487</v>
      </c>
      <c r="J377" s="108" t="s">
        <v>268</v>
      </c>
      <c r="K377" s="109"/>
      <c r="L377" s="109"/>
      <c r="M377" s="159">
        <v>370</v>
      </c>
      <c r="N377" s="342"/>
      <c r="O377" s="342"/>
      <c r="P377" s="342"/>
      <c r="Q377" s="342"/>
      <c r="R377" s="342"/>
      <c r="S377" s="342"/>
      <c r="T377" s="342"/>
      <c r="U377" s="342"/>
      <c r="V377" s="342"/>
      <c r="W377" s="342"/>
      <c r="X377" s="342"/>
      <c r="Y377" s="342"/>
      <c r="Z377" s="342"/>
      <c r="AA377" s="342"/>
      <c r="AB377" s="342"/>
      <c r="AC377" s="342"/>
      <c r="AD377" s="342"/>
      <c r="AE377" s="342"/>
      <c r="AF377" s="342"/>
      <c r="AG377" s="342"/>
      <c r="AH377" s="342"/>
      <c r="AI377" s="342"/>
      <c r="AJ377" s="342"/>
      <c r="AK377" s="342"/>
      <c r="AL377" s="342"/>
      <c r="AM377" s="342"/>
      <c r="AN377" s="342"/>
      <c r="AO377" s="342"/>
      <c r="AP377" s="342"/>
      <c r="AQ377" s="342"/>
      <c r="AR377" s="342"/>
      <c r="AS377" s="342"/>
      <c r="AT377" s="342"/>
      <c r="AU377" s="342"/>
      <c r="AV377" s="342"/>
      <c r="AW377" s="342"/>
      <c r="AX377" s="333"/>
    </row>
    <row r="378" spans="1:55" s="97" customFormat="1" ht="16.5" hidden="1" customHeight="1" x14ac:dyDescent="0.3">
      <c r="A378" s="696"/>
      <c r="B378" s="688"/>
      <c r="C378" s="682"/>
      <c r="D378" s="685"/>
      <c r="E378" s="682"/>
      <c r="F378" s="684"/>
      <c r="G378" s="682"/>
      <c r="H378" s="684"/>
      <c r="I378" s="107" t="s">
        <v>1488</v>
      </c>
      <c r="J378" s="108" t="s">
        <v>269</v>
      </c>
      <c r="K378" s="109"/>
      <c r="L378" s="109"/>
      <c r="M378" s="159">
        <v>371</v>
      </c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42"/>
      <c r="Z378" s="342"/>
      <c r="AA378" s="342"/>
      <c r="AB378" s="342"/>
      <c r="AC378" s="342"/>
      <c r="AD378" s="342"/>
      <c r="AE378" s="342"/>
      <c r="AF378" s="342"/>
      <c r="AG378" s="342"/>
      <c r="AH378" s="342"/>
      <c r="AI378" s="342"/>
      <c r="AJ378" s="342"/>
      <c r="AK378" s="342"/>
      <c r="AL378" s="342"/>
      <c r="AM378" s="342"/>
      <c r="AN378" s="342"/>
      <c r="AO378" s="342"/>
      <c r="AP378" s="342"/>
      <c r="AQ378" s="342"/>
      <c r="AR378" s="342"/>
      <c r="AS378" s="342"/>
      <c r="AT378" s="342"/>
      <c r="AU378" s="342"/>
      <c r="AV378" s="342"/>
      <c r="AW378" s="342"/>
      <c r="AX378" s="333"/>
    </row>
    <row r="379" spans="1:55" s="97" customFormat="1" ht="16.5" hidden="1" customHeight="1" x14ac:dyDescent="0.3">
      <c r="A379" s="696"/>
      <c r="B379" s="688"/>
      <c r="C379" s="682"/>
      <c r="D379" s="685"/>
      <c r="E379" s="682"/>
      <c r="F379" s="684"/>
      <c r="G379" s="682" t="s">
        <v>945</v>
      </c>
      <c r="H379" s="684" t="s">
        <v>946</v>
      </c>
      <c r="I379" s="107" t="s">
        <v>1489</v>
      </c>
      <c r="J379" s="108" t="s">
        <v>270</v>
      </c>
      <c r="K379" s="109"/>
      <c r="L379" s="109"/>
      <c r="M379" s="159">
        <v>372</v>
      </c>
      <c r="N379" s="342"/>
      <c r="O379" s="342"/>
      <c r="P379" s="342"/>
      <c r="Q379" s="342"/>
      <c r="R379" s="342"/>
      <c r="S379" s="342"/>
      <c r="T379" s="342"/>
      <c r="U379" s="342"/>
      <c r="V379" s="342"/>
      <c r="W379" s="342"/>
      <c r="X379" s="342"/>
      <c r="Y379" s="342"/>
      <c r="Z379" s="342"/>
      <c r="AA379" s="342"/>
      <c r="AB379" s="342"/>
      <c r="AC379" s="342"/>
      <c r="AD379" s="342"/>
      <c r="AE379" s="342"/>
      <c r="AF379" s="342"/>
      <c r="AG379" s="342"/>
      <c r="AH379" s="342"/>
      <c r="AI379" s="342"/>
      <c r="AJ379" s="342"/>
      <c r="AK379" s="342"/>
      <c r="AL379" s="342"/>
      <c r="AM379" s="342"/>
      <c r="AN379" s="342"/>
      <c r="AO379" s="342"/>
      <c r="AP379" s="342"/>
      <c r="AQ379" s="342"/>
      <c r="AR379" s="342"/>
      <c r="AS379" s="342"/>
      <c r="AT379" s="342"/>
      <c r="AU379" s="342"/>
      <c r="AV379" s="342"/>
      <c r="AW379" s="342"/>
      <c r="AX379" s="333"/>
    </row>
    <row r="380" spans="1:55" s="97" customFormat="1" ht="16.5" hidden="1" customHeight="1" x14ac:dyDescent="0.3">
      <c r="A380" s="696"/>
      <c r="B380" s="688"/>
      <c r="C380" s="682"/>
      <c r="D380" s="685"/>
      <c r="E380" s="682"/>
      <c r="F380" s="684"/>
      <c r="G380" s="682"/>
      <c r="H380" s="684"/>
      <c r="I380" s="107" t="s">
        <v>1490</v>
      </c>
      <c r="J380" s="108" t="s">
        <v>271</v>
      </c>
      <c r="K380" s="109"/>
      <c r="L380" s="109"/>
      <c r="M380" s="159">
        <v>373</v>
      </c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42"/>
      <c r="Z380" s="342"/>
      <c r="AA380" s="342"/>
      <c r="AB380" s="342"/>
      <c r="AC380" s="342"/>
      <c r="AD380" s="342"/>
      <c r="AE380" s="342"/>
      <c r="AF380" s="342"/>
      <c r="AG380" s="342"/>
      <c r="AH380" s="342"/>
      <c r="AI380" s="342"/>
      <c r="AJ380" s="342"/>
      <c r="AK380" s="342"/>
      <c r="AL380" s="342"/>
      <c r="AM380" s="342"/>
      <c r="AN380" s="342"/>
      <c r="AO380" s="342"/>
      <c r="AP380" s="342"/>
      <c r="AQ380" s="342"/>
      <c r="AR380" s="342"/>
      <c r="AS380" s="342"/>
      <c r="AT380" s="342"/>
      <c r="AU380" s="342"/>
      <c r="AV380" s="342"/>
      <c r="AW380" s="342"/>
      <c r="AX380" s="333"/>
    </row>
    <row r="381" spans="1:55" s="97" customFormat="1" ht="16.5" hidden="1" customHeight="1" x14ac:dyDescent="0.3">
      <c r="A381" s="696"/>
      <c r="B381" s="688"/>
      <c r="C381" s="682"/>
      <c r="D381" s="685"/>
      <c r="E381" s="682"/>
      <c r="F381" s="684"/>
      <c r="G381" s="682"/>
      <c r="H381" s="684"/>
      <c r="I381" s="107" t="s">
        <v>1491</v>
      </c>
      <c r="J381" s="108" t="s">
        <v>272</v>
      </c>
      <c r="K381" s="109"/>
      <c r="L381" s="109"/>
      <c r="M381" s="159">
        <v>374</v>
      </c>
      <c r="N381" s="342"/>
      <c r="O381" s="342"/>
      <c r="P381" s="342"/>
      <c r="Q381" s="342"/>
      <c r="R381" s="342"/>
      <c r="S381" s="342"/>
      <c r="T381" s="342"/>
      <c r="U381" s="342"/>
      <c r="V381" s="342"/>
      <c r="W381" s="342"/>
      <c r="X381" s="342"/>
      <c r="Y381" s="342"/>
      <c r="Z381" s="342"/>
      <c r="AA381" s="342"/>
      <c r="AB381" s="342"/>
      <c r="AC381" s="342"/>
      <c r="AD381" s="342"/>
      <c r="AE381" s="342"/>
      <c r="AF381" s="342"/>
      <c r="AG381" s="342"/>
      <c r="AH381" s="342"/>
      <c r="AI381" s="342"/>
      <c r="AJ381" s="342"/>
      <c r="AK381" s="342"/>
      <c r="AL381" s="342"/>
      <c r="AM381" s="342"/>
      <c r="AN381" s="342"/>
      <c r="AO381" s="342"/>
      <c r="AP381" s="342"/>
      <c r="AQ381" s="342"/>
      <c r="AR381" s="342"/>
      <c r="AS381" s="342"/>
      <c r="AT381" s="342"/>
      <c r="AU381" s="342"/>
      <c r="AV381" s="342"/>
      <c r="AW381" s="342"/>
      <c r="AX381" s="333"/>
    </row>
    <row r="382" spans="1:55" s="97" customFormat="1" ht="16.5" hidden="1" customHeight="1" x14ac:dyDescent="0.3">
      <c r="A382" s="696"/>
      <c r="B382" s="688"/>
      <c r="C382" s="682"/>
      <c r="D382" s="685"/>
      <c r="E382" s="682"/>
      <c r="F382" s="684"/>
      <c r="G382" s="682"/>
      <c r="H382" s="684"/>
      <c r="I382" s="107" t="s">
        <v>1492</v>
      </c>
      <c r="J382" s="108" t="s">
        <v>273</v>
      </c>
      <c r="K382" s="109"/>
      <c r="L382" s="109"/>
      <c r="M382" s="159">
        <v>375</v>
      </c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342"/>
      <c r="Y382" s="342"/>
      <c r="Z382" s="342"/>
      <c r="AA382" s="342"/>
      <c r="AB382" s="342"/>
      <c r="AC382" s="342"/>
      <c r="AD382" s="342"/>
      <c r="AE382" s="342"/>
      <c r="AF382" s="342"/>
      <c r="AG382" s="342"/>
      <c r="AH382" s="342"/>
      <c r="AI382" s="342"/>
      <c r="AJ382" s="342"/>
      <c r="AK382" s="342"/>
      <c r="AL382" s="342"/>
      <c r="AM382" s="342"/>
      <c r="AN382" s="342"/>
      <c r="AO382" s="342"/>
      <c r="AP382" s="342"/>
      <c r="AQ382" s="342"/>
      <c r="AR382" s="342"/>
      <c r="AS382" s="342"/>
      <c r="AT382" s="342"/>
      <c r="AU382" s="342"/>
      <c r="AV382" s="342"/>
      <c r="AW382" s="342"/>
      <c r="AX382" s="333"/>
    </row>
    <row r="383" spans="1:55" s="97" customFormat="1" ht="16.5" hidden="1" customHeight="1" x14ac:dyDescent="0.3">
      <c r="A383" s="696"/>
      <c r="B383" s="688"/>
      <c r="C383" s="682"/>
      <c r="D383" s="685"/>
      <c r="E383" s="682"/>
      <c r="F383" s="684"/>
      <c r="G383" s="682" t="s">
        <v>947</v>
      </c>
      <c r="H383" s="684" t="s">
        <v>948</v>
      </c>
      <c r="I383" s="107" t="s">
        <v>1493</v>
      </c>
      <c r="J383" s="108" t="s">
        <v>274</v>
      </c>
      <c r="K383" s="109"/>
      <c r="L383" s="109"/>
      <c r="M383" s="159">
        <v>376</v>
      </c>
      <c r="N383" s="342"/>
      <c r="O383" s="342"/>
      <c r="P383" s="342"/>
      <c r="Q383" s="342"/>
      <c r="R383" s="342"/>
      <c r="S383" s="342"/>
      <c r="T383" s="342"/>
      <c r="U383" s="342"/>
      <c r="V383" s="342"/>
      <c r="W383" s="342"/>
      <c r="X383" s="342"/>
      <c r="Y383" s="342"/>
      <c r="Z383" s="342"/>
      <c r="AA383" s="342"/>
      <c r="AB383" s="342"/>
      <c r="AC383" s="342"/>
      <c r="AD383" s="342"/>
      <c r="AE383" s="342"/>
      <c r="AF383" s="342"/>
      <c r="AG383" s="342"/>
      <c r="AH383" s="342"/>
      <c r="AI383" s="342"/>
      <c r="AJ383" s="342"/>
      <c r="AK383" s="342"/>
      <c r="AL383" s="342"/>
      <c r="AM383" s="342"/>
      <c r="AN383" s="342"/>
      <c r="AO383" s="342"/>
      <c r="AP383" s="342"/>
      <c r="AQ383" s="342"/>
      <c r="AR383" s="342"/>
      <c r="AS383" s="342"/>
      <c r="AT383" s="342"/>
      <c r="AU383" s="342"/>
      <c r="AV383" s="342"/>
      <c r="AW383" s="342"/>
      <c r="AX383" s="333"/>
    </row>
    <row r="384" spans="1:55" s="97" customFormat="1" ht="16.5" hidden="1" customHeight="1" x14ac:dyDescent="0.3">
      <c r="A384" s="696"/>
      <c r="B384" s="688"/>
      <c r="C384" s="682"/>
      <c r="D384" s="685"/>
      <c r="E384" s="682"/>
      <c r="F384" s="684"/>
      <c r="G384" s="682"/>
      <c r="H384" s="684"/>
      <c r="I384" s="107" t="s">
        <v>1495</v>
      </c>
      <c r="J384" s="108" t="s">
        <v>276</v>
      </c>
      <c r="K384" s="109"/>
      <c r="L384" s="109"/>
      <c r="M384" s="159">
        <v>377</v>
      </c>
      <c r="N384" s="342"/>
      <c r="O384" s="342"/>
      <c r="P384" s="342"/>
      <c r="Q384" s="342"/>
      <c r="R384" s="342"/>
      <c r="S384" s="342"/>
      <c r="T384" s="342"/>
      <c r="U384" s="342"/>
      <c r="V384" s="342"/>
      <c r="W384" s="342"/>
      <c r="X384" s="342"/>
      <c r="Y384" s="342"/>
      <c r="Z384" s="342"/>
      <c r="AA384" s="342"/>
      <c r="AB384" s="342"/>
      <c r="AC384" s="342"/>
      <c r="AD384" s="342"/>
      <c r="AE384" s="342"/>
      <c r="AF384" s="342"/>
      <c r="AG384" s="342"/>
      <c r="AH384" s="342"/>
      <c r="AI384" s="342"/>
      <c r="AJ384" s="342"/>
      <c r="AK384" s="342"/>
      <c r="AL384" s="342"/>
      <c r="AM384" s="342"/>
      <c r="AN384" s="342"/>
      <c r="AO384" s="342"/>
      <c r="AP384" s="342"/>
      <c r="AQ384" s="342"/>
      <c r="AR384" s="342"/>
      <c r="AS384" s="342"/>
      <c r="AT384" s="342"/>
      <c r="AU384" s="342"/>
      <c r="AV384" s="342"/>
      <c r="AW384" s="342"/>
      <c r="AX384" s="333"/>
    </row>
    <row r="385" spans="1:55" s="97" customFormat="1" ht="16.5" hidden="1" customHeight="1" x14ac:dyDescent="0.3">
      <c r="A385" s="696"/>
      <c r="B385" s="688"/>
      <c r="C385" s="682"/>
      <c r="D385" s="685"/>
      <c r="E385" s="682"/>
      <c r="F385" s="684"/>
      <c r="G385" s="682"/>
      <c r="H385" s="684"/>
      <c r="I385" s="107" t="s">
        <v>1494</v>
      </c>
      <c r="J385" s="108" t="s">
        <v>275</v>
      </c>
      <c r="K385" s="109"/>
      <c r="L385" s="109"/>
      <c r="M385" s="159">
        <v>378</v>
      </c>
      <c r="N385" s="342"/>
      <c r="O385" s="342"/>
      <c r="P385" s="342"/>
      <c r="Q385" s="342"/>
      <c r="R385" s="342"/>
      <c r="S385" s="342"/>
      <c r="T385" s="342"/>
      <c r="U385" s="342"/>
      <c r="V385" s="342"/>
      <c r="W385" s="342"/>
      <c r="X385" s="342"/>
      <c r="Y385" s="342"/>
      <c r="Z385" s="342"/>
      <c r="AA385" s="342"/>
      <c r="AB385" s="342"/>
      <c r="AC385" s="342"/>
      <c r="AD385" s="342"/>
      <c r="AE385" s="342"/>
      <c r="AF385" s="342"/>
      <c r="AG385" s="342"/>
      <c r="AH385" s="342"/>
      <c r="AI385" s="342"/>
      <c r="AJ385" s="342"/>
      <c r="AK385" s="342"/>
      <c r="AL385" s="342"/>
      <c r="AM385" s="342"/>
      <c r="AN385" s="342"/>
      <c r="AO385" s="342"/>
      <c r="AP385" s="342"/>
      <c r="AQ385" s="342"/>
      <c r="AR385" s="342"/>
      <c r="AS385" s="342"/>
      <c r="AT385" s="342"/>
      <c r="AU385" s="342"/>
      <c r="AV385" s="342"/>
      <c r="AW385" s="342"/>
      <c r="AX385" s="333"/>
    </row>
    <row r="386" spans="1:55" s="97" customFormat="1" ht="16.5" hidden="1" customHeight="1" x14ac:dyDescent="0.3">
      <c r="A386" s="696"/>
      <c r="B386" s="688"/>
      <c r="C386" s="682"/>
      <c r="D386" s="685"/>
      <c r="E386" s="682"/>
      <c r="F386" s="684"/>
      <c r="G386" s="682" t="s">
        <v>949</v>
      </c>
      <c r="H386" s="684" t="s">
        <v>950</v>
      </c>
      <c r="I386" s="107" t="s">
        <v>1496</v>
      </c>
      <c r="J386" s="108" t="s">
        <v>277</v>
      </c>
      <c r="K386" s="109"/>
      <c r="L386" s="109"/>
      <c r="M386" s="159">
        <v>379</v>
      </c>
      <c r="N386" s="342"/>
      <c r="O386" s="342"/>
      <c r="P386" s="342"/>
      <c r="Q386" s="342"/>
      <c r="R386" s="342"/>
      <c r="S386" s="342"/>
      <c r="T386" s="342"/>
      <c r="U386" s="342"/>
      <c r="V386" s="342"/>
      <c r="W386" s="342"/>
      <c r="X386" s="342"/>
      <c r="Y386" s="342"/>
      <c r="Z386" s="342"/>
      <c r="AA386" s="342"/>
      <c r="AB386" s="342"/>
      <c r="AC386" s="342"/>
      <c r="AD386" s="342"/>
      <c r="AE386" s="342"/>
      <c r="AF386" s="342"/>
      <c r="AG386" s="342"/>
      <c r="AH386" s="342"/>
      <c r="AI386" s="342"/>
      <c r="AJ386" s="342"/>
      <c r="AK386" s="342"/>
      <c r="AL386" s="342"/>
      <c r="AM386" s="342"/>
      <c r="AN386" s="342"/>
      <c r="AO386" s="342"/>
      <c r="AP386" s="342"/>
      <c r="AQ386" s="342"/>
      <c r="AR386" s="342"/>
      <c r="AS386" s="342"/>
      <c r="AT386" s="342"/>
      <c r="AU386" s="342"/>
      <c r="AV386" s="342"/>
      <c r="AW386" s="342"/>
      <c r="AX386" s="333"/>
    </row>
    <row r="387" spans="1:55" s="97" customFormat="1" ht="16.5" hidden="1" customHeight="1" x14ac:dyDescent="0.3">
      <c r="A387" s="696"/>
      <c r="B387" s="688"/>
      <c r="C387" s="682"/>
      <c r="D387" s="685"/>
      <c r="E387" s="682"/>
      <c r="F387" s="684"/>
      <c r="G387" s="682"/>
      <c r="H387" s="684"/>
      <c r="I387" s="107" t="s">
        <v>1497</v>
      </c>
      <c r="J387" s="108" t="s">
        <v>278</v>
      </c>
      <c r="K387" s="109"/>
      <c r="L387" s="109"/>
      <c r="M387" s="159">
        <v>380</v>
      </c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42"/>
      <c r="Z387" s="342"/>
      <c r="AA387" s="342"/>
      <c r="AB387" s="342"/>
      <c r="AC387" s="342"/>
      <c r="AD387" s="342"/>
      <c r="AE387" s="342"/>
      <c r="AF387" s="342"/>
      <c r="AG387" s="342"/>
      <c r="AH387" s="342"/>
      <c r="AI387" s="342"/>
      <c r="AJ387" s="342"/>
      <c r="AK387" s="342"/>
      <c r="AL387" s="342"/>
      <c r="AM387" s="342"/>
      <c r="AN387" s="342"/>
      <c r="AO387" s="342"/>
      <c r="AP387" s="342"/>
      <c r="AQ387" s="342"/>
      <c r="AR387" s="342"/>
      <c r="AS387" s="342"/>
      <c r="AT387" s="342"/>
      <c r="AU387" s="342"/>
      <c r="AV387" s="342"/>
      <c r="AW387" s="342"/>
      <c r="AX387" s="333"/>
    </row>
    <row r="388" spans="1:55" s="97" customFormat="1" ht="16.5" hidden="1" customHeight="1" x14ac:dyDescent="0.3">
      <c r="A388" s="696"/>
      <c r="B388" s="688"/>
      <c r="C388" s="682"/>
      <c r="D388" s="685"/>
      <c r="E388" s="682"/>
      <c r="F388" s="684"/>
      <c r="G388" s="682"/>
      <c r="H388" s="684"/>
      <c r="I388" s="107" t="s">
        <v>1498</v>
      </c>
      <c r="J388" s="108" t="s">
        <v>279</v>
      </c>
      <c r="K388" s="109"/>
      <c r="L388" s="109"/>
      <c r="M388" s="159">
        <v>381</v>
      </c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42"/>
      <c r="Z388" s="342"/>
      <c r="AA388" s="342"/>
      <c r="AB388" s="342"/>
      <c r="AC388" s="342"/>
      <c r="AD388" s="342"/>
      <c r="AE388" s="342"/>
      <c r="AF388" s="342"/>
      <c r="AG388" s="342"/>
      <c r="AH388" s="342"/>
      <c r="AI388" s="342"/>
      <c r="AJ388" s="342"/>
      <c r="AK388" s="342"/>
      <c r="AL388" s="342"/>
      <c r="AM388" s="342"/>
      <c r="AN388" s="342"/>
      <c r="AO388" s="342"/>
      <c r="AP388" s="342"/>
      <c r="AQ388" s="342"/>
      <c r="AR388" s="342"/>
      <c r="AS388" s="342"/>
      <c r="AT388" s="342"/>
      <c r="AU388" s="342"/>
      <c r="AV388" s="342"/>
      <c r="AW388" s="342"/>
      <c r="AX388" s="333"/>
    </row>
    <row r="389" spans="1:55" s="97" customFormat="1" ht="16.5" hidden="1" customHeight="1" x14ac:dyDescent="0.3">
      <c r="A389" s="696"/>
      <c r="B389" s="688"/>
      <c r="C389" s="682"/>
      <c r="D389" s="685"/>
      <c r="E389" s="682"/>
      <c r="F389" s="684"/>
      <c r="G389" s="682"/>
      <c r="H389" s="684"/>
      <c r="I389" s="107" t="s">
        <v>1499</v>
      </c>
      <c r="J389" s="108" t="s">
        <v>280</v>
      </c>
      <c r="K389" s="109"/>
      <c r="L389" s="109"/>
      <c r="M389" s="159">
        <v>382</v>
      </c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42"/>
      <c r="Z389" s="342"/>
      <c r="AA389" s="342"/>
      <c r="AB389" s="342"/>
      <c r="AC389" s="342"/>
      <c r="AD389" s="342"/>
      <c r="AE389" s="342"/>
      <c r="AF389" s="342"/>
      <c r="AG389" s="342"/>
      <c r="AH389" s="342"/>
      <c r="AI389" s="342"/>
      <c r="AJ389" s="342"/>
      <c r="AK389" s="342"/>
      <c r="AL389" s="342"/>
      <c r="AM389" s="342"/>
      <c r="AN389" s="342"/>
      <c r="AO389" s="342"/>
      <c r="AP389" s="342"/>
      <c r="AQ389" s="342"/>
      <c r="AR389" s="342"/>
      <c r="AS389" s="342"/>
      <c r="AT389" s="342"/>
      <c r="AU389" s="342"/>
      <c r="AV389" s="342"/>
      <c r="AW389" s="342"/>
      <c r="AX389" s="333"/>
    </row>
    <row r="390" spans="1:55" s="97" customFormat="1" ht="16.5" hidden="1" customHeight="1" x14ac:dyDescent="0.3">
      <c r="A390" s="696"/>
      <c r="B390" s="688"/>
      <c r="C390" s="682"/>
      <c r="D390" s="685"/>
      <c r="E390" s="682"/>
      <c r="F390" s="684"/>
      <c r="G390" s="682"/>
      <c r="H390" s="684"/>
      <c r="I390" s="107" t="s">
        <v>1500</v>
      </c>
      <c r="J390" s="108" t="s">
        <v>281</v>
      </c>
      <c r="K390" s="109"/>
      <c r="L390" s="109"/>
      <c r="M390" s="159">
        <v>383</v>
      </c>
      <c r="N390" s="342"/>
      <c r="O390" s="342"/>
      <c r="P390" s="342"/>
      <c r="Q390" s="342"/>
      <c r="R390" s="342"/>
      <c r="S390" s="342"/>
      <c r="T390" s="342"/>
      <c r="U390" s="342"/>
      <c r="V390" s="342"/>
      <c r="W390" s="342"/>
      <c r="X390" s="342"/>
      <c r="Y390" s="342"/>
      <c r="Z390" s="342"/>
      <c r="AA390" s="342"/>
      <c r="AB390" s="342"/>
      <c r="AC390" s="342"/>
      <c r="AD390" s="342"/>
      <c r="AE390" s="342"/>
      <c r="AF390" s="342"/>
      <c r="AG390" s="342"/>
      <c r="AH390" s="342"/>
      <c r="AI390" s="342"/>
      <c r="AJ390" s="342"/>
      <c r="AK390" s="342"/>
      <c r="AL390" s="342"/>
      <c r="AM390" s="342"/>
      <c r="AN390" s="342"/>
      <c r="AO390" s="342"/>
      <c r="AP390" s="342"/>
      <c r="AQ390" s="342"/>
      <c r="AR390" s="342"/>
      <c r="AS390" s="342"/>
      <c r="AT390" s="342"/>
      <c r="AU390" s="342"/>
      <c r="AV390" s="342"/>
      <c r="AW390" s="342"/>
      <c r="AX390" s="333"/>
    </row>
    <row r="391" spans="1:55" s="97" customFormat="1" ht="16.5" hidden="1" customHeight="1" x14ac:dyDescent="0.3">
      <c r="A391" s="696"/>
      <c r="B391" s="688"/>
      <c r="C391" s="682"/>
      <c r="D391" s="685"/>
      <c r="E391" s="682"/>
      <c r="F391" s="684"/>
      <c r="G391" s="682"/>
      <c r="H391" s="684"/>
      <c r="I391" s="107" t="s">
        <v>1501</v>
      </c>
      <c r="J391" s="108" t="s">
        <v>282</v>
      </c>
      <c r="K391" s="109"/>
      <c r="L391" s="109"/>
      <c r="M391" s="159">
        <v>384</v>
      </c>
      <c r="N391" s="342"/>
      <c r="O391" s="342"/>
      <c r="P391" s="342"/>
      <c r="Q391" s="342"/>
      <c r="R391" s="342"/>
      <c r="S391" s="342"/>
      <c r="T391" s="342"/>
      <c r="U391" s="342"/>
      <c r="V391" s="342"/>
      <c r="W391" s="342"/>
      <c r="X391" s="342"/>
      <c r="Y391" s="342"/>
      <c r="Z391" s="342"/>
      <c r="AA391" s="342"/>
      <c r="AB391" s="342"/>
      <c r="AC391" s="342"/>
      <c r="AD391" s="342"/>
      <c r="AE391" s="342"/>
      <c r="AF391" s="342"/>
      <c r="AG391" s="342"/>
      <c r="AH391" s="342"/>
      <c r="AI391" s="342"/>
      <c r="AJ391" s="342"/>
      <c r="AK391" s="342"/>
      <c r="AL391" s="342"/>
      <c r="AM391" s="342"/>
      <c r="AN391" s="342"/>
      <c r="AO391" s="342"/>
      <c r="AP391" s="342"/>
      <c r="AQ391" s="342"/>
      <c r="AR391" s="342"/>
      <c r="AS391" s="342"/>
      <c r="AT391" s="342"/>
      <c r="AU391" s="342"/>
      <c r="AV391" s="342"/>
      <c r="AW391" s="342"/>
      <c r="AX391" s="333"/>
    </row>
    <row r="392" spans="1:55" s="97" customFormat="1" ht="16.5" hidden="1" customHeight="1" x14ac:dyDescent="0.3">
      <c r="A392" s="696"/>
      <c r="B392" s="688"/>
      <c r="C392" s="682"/>
      <c r="D392" s="685"/>
      <c r="E392" s="682"/>
      <c r="F392" s="684"/>
      <c r="G392" s="682"/>
      <c r="H392" s="684"/>
      <c r="I392" s="107" t="s">
        <v>1501</v>
      </c>
      <c r="J392" s="108" t="s">
        <v>1579</v>
      </c>
      <c r="K392" s="109"/>
      <c r="L392" s="109"/>
      <c r="M392" s="159">
        <v>385</v>
      </c>
      <c r="N392" s="342"/>
      <c r="O392" s="342"/>
      <c r="P392" s="342"/>
      <c r="Q392" s="342"/>
      <c r="R392" s="342"/>
      <c r="S392" s="342"/>
      <c r="T392" s="342"/>
      <c r="U392" s="342"/>
      <c r="V392" s="342"/>
      <c r="W392" s="342"/>
      <c r="X392" s="342"/>
      <c r="Y392" s="342"/>
      <c r="Z392" s="342"/>
      <c r="AA392" s="342"/>
      <c r="AB392" s="342"/>
      <c r="AC392" s="342"/>
      <c r="AD392" s="342"/>
      <c r="AE392" s="342"/>
      <c r="AF392" s="342"/>
      <c r="AG392" s="342"/>
      <c r="AH392" s="342"/>
      <c r="AI392" s="342"/>
      <c r="AJ392" s="342"/>
      <c r="AK392" s="342"/>
      <c r="AL392" s="342"/>
      <c r="AM392" s="342"/>
      <c r="AN392" s="342"/>
      <c r="AO392" s="342"/>
      <c r="AP392" s="342"/>
      <c r="AQ392" s="342"/>
      <c r="AR392" s="342"/>
      <c r="AS392" s="342"/>
      <c r="AT392" s="342"/>
      <c r="AU392" s="342"/>
      <c r="AV392" s="342"/>
      <c r="AW392" s="342"/>
      <c r="AX392" s="333"/>
    </row>
    <row r="393" spans="1:55" s="97" customFormat="1" ht="13.5" customHeight="1" x14ac:dyDescent="0.3">
      <c r="A393" s="696"/>
      <c r="B393" s="688"/>
      <c r="C393" s="682" t="s">
        <v>951</v>
      </c>
      <c r="D393" s="685" t="s">
        <v>1917</v>
      </c>
      <c r="E393" s="682" t="s">
        <v>952</v>
      </c>
      <c r="F393" s="710" t="s">
        <v>953</v>
      </c>
      <c r="G393" s="548" t="s">
        <v>954</v>
      </c>
      <c r="H393" s="549" t="s">
        <v>406</v>
      </c>
      <c r="I393" s="550" t="s">
        <v>1584</v>
      </c>
      <c r="J393" s="547" t="s">
        <v>406</v>
      </c>
      <c r="K393" s="545" t="s">
        <v>2413</v>
      </c>
      <c r="L393" s="109"/>
      <c r="M393" s="159">
        <v>386</v>
      </c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42"/>
      <c r="Z393" s="342"/>
      <c r="AA393" s="342"/>
      <c r="AB393" s="342"/>
      <c r="AC393" s="342"/>
      <c r="AD393" s="342"/>
      <c r="AE393" s="342"/>
      <c r="AF393" s="342"/>
      <c r="AG393" s="342"/>
      <c r="AH393" s="342"/>
      <c r="AI393" s="342"/>
      <c r="AJ393" s="342"/>
      <c r="AK393" s="342"/>
      <c r="AL393" s="342"/>
      <c r="AM393" s="342"/>
      <c r="AN393" s="342"/>
      <c r="AO393" s="342"/>
      <c r="AP393" s="342"/>
      <c r="AQ393" s="342"/>
      <c r="AR393" s="342"/>
      <c r="AS393" s="342"/>
      <c r="AT393" s="342"/>
      <c r="AU393" s="342"/>
      <c r="AV393" s="342"/>
      <c r="AW393" s="342"/>
      <c r="AX393" s="333"/>
      <c r="AY393" s="97" t="s">
        <v>3181</v>
      </c>
      <c r="AZ393" s="97" t="s">
        <v>3221</v>
      </c>
      <c r="BA393" s="97" t="s">
        <v>3182</v>
      </c>
      <c r="BB393" s="97" t="s">
        <v>3261</v>
      </c>
      <c r="BC393" s="97" t="s">
        <v>3366</v>
      </c>
    </row>
    <row r="394" spans="1:55" s="97" customFormat="1" ht="40.5" hidden="1" x14ac:dyDescent="0.3">
      <c r="A394" s="696"/>
      <c r="B394" s="688"/>
      <c r="C394" s="682"/>
      <c r="D394" s="685"/>
      <c r="E394" s="682"/>
      <c r="F394" s="710"/>
      <c r="G394" s="548" t="s">
        <v>955</v>
      </c>
      <c r="H394" s="549" t="s">
        <v>405</v>
      </c>
      <c r="I394" s="550" t="s">
        <v>1583</v>
      </c>
      <c r="J394" s="547" t="s">
        <v>405</v>
      </c>
      <c r="K394" s="551"/>
      <c r="L394" s="109"/>
      <c r="M394" s="159">
        <v>387</v>
      </c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42"/>
      <c r="Z394" s="342"/>
      <c r="AA394" s="342"/>
      <c r="AB394" s="342"/>
      <c r="AC394" s="342"/>
      <c r="AD394" s="342"/>
      <c r="AE394" s="342"/>
      <c r="AF394" s="342"/>
      <c r="AG394" s="342"/>
      <c r="AH394" s="342"/>
      <c r="AI394" s="342"/>
      <c r="AJ394" s="342"/>
      <c r="AK394" s="342"/>
      <c r="AL394" s="342"/>
      <c r="AM394" s="342"/>
      <c r="AN394" s="342"/>
      <c r="AO394" s="342"/>
      <c r="AP394" s="342"/>
      <c r="AQ394" s="342"/>
      <c r="AR394" s="342"/>
      <c r="AS394" s="342"/>
      <c r="AT394" s="342"/>
      <c r="AU394" s="342"/>
      <c r="AV394" s="342"/>
      <c r="AW394" s="342"/>
      <c r="AX394" s="333"/>
    </row>
    <row r="395" spans="1:55" s="97" customFormat="1" ht="16.5" customHeight="1" x14ac:dyDescent="0.3">
      <c r="A395" s="696"/>
      <c r="B395" s="688"/>
      <c r="C395" s="682"/>
      <c r="D395" s="685"/>
      <c r="E395" s="682" t="s">
        <v>956</v>
      </c>
      <c r="F395" s="710" t="s">
        <v>957</v>
      </c>
      <c r="G395" s="711" t="s">
        <v>958</v>
      </c>
      <c r="H395" s="710" t="s">
        <v>959</v>
      </c>
      <c r="I395" s="550" t="s">
        <v>1418</v>
      </c>
      <c r="J395" s="547" t="s">
        <v>416</v>
      </c>
      <c r="K395" s="545" t="s">
        <v>2413</v>
      </c>
      <c r="L395" s="109"/>
      <c r="M395" s="159">
        <v>388</v>
      </c>
      <c r="N395" s="342"/>
      <c r="O395" s="342"/>
      <c r="P395" s="342"/>
      <c r="Q395" s="342"/>
      <c r="R395" s="342"/>
      <c r="S395" s="342"/>
      <c r="T395" s="342"/>
      <c r="U395" s="342"/>
      <c r="V395" s="342"/>
      <c r="W395" s="342"/>
      <c r="X395" s="342"/>
      <c r="Y395" s="342"/>
      <c r="Z395" s="342"/>
      <c r="AA395" s="342"/>
      <c r="AB395" s="342"/>
      <c r="AC395" s="342"/>
      <c r="AD395" s="342"/>
      <c r="AE395" s="342"/>
      <c r="AF395" s="342"/>
      <c r="AG395" s="342"/>
      <c r="AH395" s="342"/>
      <c r="AI395" s="342"/>
      <c r="AJ395" s="342"/>
      <c r="AK395" s="342"/>
      <c r="AL395" s="342"/>
      <c r="AM395" s="342"/>
      <c r="AN395" s="342"/>
      <c r="AO395" s="342"/>
      <c r="AP395" s="342"/>
      <c r="AQ395" s="342"/>
      <c r="AR395" s="342"/>
      <c r="AS395" s="342"/>
      <c r="AT395" s="342"/>
      <c r="AU395" s="342"/>
      <c r="AV395" s="342"/>
      <c r="AW395" s="342"/>
      <c r="AX395" s="333"/>
      <c r="AY395" s="97" t="s">
        <v>3226</v>
      </c>
      <c r="AZ395" s="97" t="s">
        <v>3222</v>
      </c>
      <c r="BA395" s="553" t="s">
        <v>3182</v>
      </c>
      <c r="BB395" s="97" t="s">
        <v>3261</v>
      </c>
      <c r="BC395" s="97" t="s">
        <v>3367</v>
      </c>
    </row>
    <row r="396" spans="1:55" s="97" customFormat="1" ht="16.5" hidden="1" customHeight="1" x14ac:dyDescent="0.3">
      <c r="A396" s="696"/>
      <c r="B396" s="688"/>
      <c r="C396" s="682"/>
      <c r="D396" s="685"/>
      <c r="E396" s="682"/>
      <c r="F396" s="710"/>
      <c r="G396" s="711"/>
      <c r="H396" s="710"/>
      <c r="I396" s="550" t="s">
        <v>1422</v>
      </c>
      <c r="J396" s="547" t="s">
        <v>1874</v>
      </c>
      <c r="K396" s="551"/>
      <c r="L396" s="109"/>
      <c r="M396" s="159">
        <v>389</v>
      </c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42"/>
      <c r="Z396" s="342"/>
      <c r="AA396" s="342"/>
      <c r="AB396" s="342"/>
      <c r="AC396" s="342"/>
      <c r="AD396" s="342"/>
      <c r="AE396" s="342"/>
      <c r="AF396" s="342"/>
      <c r="AG396" s="342"/>
      <c r="AH396" s="342"/>
      <c r="AI396" s="342"/>
      <c r="AJ396" s="342"/>
      <c r="AK396" s="342"/>
      <c r="AL396" s="342"/>
      <c r="AM396" s="342"/>
      <c r="AN396" s="342"/>
      <c r="AO396" s="342"/>
      <c r="AP396" s="342"/>
      <c r="AQ396" s="342"/>
      <c r="AR396" s="342"/>
      <c r="AS396" s="342"/>
      <c r="AT396" s="342"/>
      <c r="AU396" s="342"/>
      <c r="AV396" s="342"/>
      <c r="AW396" s="342"/>
      <c r="AX396" s="333"/>
    </row>
    <row r="397" spans="1:55" s="97" customFormat="1" ht="16.5" hidden="1" customHeight="1" x14ac:dyDescent="0.3">
      <c r="A397" s="696"/>
      <c r="B397" s="688"/>
      <c r="C397" s="682"/>
      <c r="D397" s="685"/>
      <c r="E397" s="682"/>
      <c r="F397" s="710"/>
      <c r="G397" s="711" t="s">
        <v>960</v>
      </c>
      <c r="H397" s="710" t="s">
        <v>961</v>
      </c>
      <c r="I397" s="550" t="s">
        <v>1424</v>
      </c>
      <c r="J397" s="547" t="s">
        <v>409</v>
      </c>
      <c r="K397" s="551"/>
      <c r="L397" s="109"/>
      <c r="M397" s="159">
        <v>390</v>
      </c>
      <c r="N397" s="342"/>
      <c r="O397" s="342"/>
      <c r="P397" s="342"/>
      <c r="Q397" s="342"/>
      <c r="R397" s="342"/>
      <c r="S397" s="342"/>
      <c r="T397" s="342"/>
      <c r="U397" s="342"/>
      <c r="V397" s="342"/>
      <c r="W397" s="342"/>
      <c r="X397" s="342"/>
      <c r="Y397" s="342"/>
      <c r="Z397" s="342"/>
      <c r="AA397" s="342"/>
      <c r="AB397" s="342"/>
      <c r="AC397" s="342"/>
      <c r="AD397" s="342"/>
      <c r="AE397" s="342"/>
      <c r="AF397" s="342"/>
      <c r="AG397" s="342"/>
      <c r="AH397" s="342"/>
      <c r="AI397" s="342"/>
      <c r="AJ397" s="342"/>
      <c r="AK397" s="342"/>
      <c r="AL397" s="342"/>
      <c r="AM397" s="342"/>
      <c r="AN397" s="342"/>
      <c r="AO397" s="342"/>
      <c r="AP397" s="342"/>
      <c r="AQ397" s="342"/>
      <c r="AR397" s="342"/>
      <c r="AS397" s="342"/>
      <c r="AT397" s="342"/>
      <c r="AU397" s="342"/>
      <c r="AV397" s="342"/>
      <c r="AW397" s="342"/>
      <c r="AX397" s="333"/>
    </row>
    <row r="398" spans="1:55" s="97" customFormat="1" ht="16.5" hidden="1" customHeight="1" x14ac:dyDescent="0.3">
      <c r="A398" s="696"/>
      <c r="B398" s="688"/>
      <c r="C398" s="682"/>
      <c r="D398" s="685"/>
      <c r="E398" s="682"/>
      <c r="F398" s="710"/>
      <c r="G398" s="711"/>
      <c r="H398" s="710"/>
      <c r="I398" s="550" t="s">
        <v>1586</v>
      </c>
      <c r="J398" s="547" t="s">
        <v>411</v>
      </c>
      <c r="K398" s="551"/>
      <c r="L398" s="109"/>
      <c r="M398" s="159">
        <v>391</v>
      </c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342"/>
      <c r="Z398" s="342"/>
      <c r="AA398" s="342"/>
      <c r="AB398" s="342"/>
      <c r="AC398" s="342"/>
      <c r="AD398" s="342"/>
      <c r="AE398" s="342"/>
      <c r="AF398" s="342"/>
      <c r="AG398" s="342"/>
      <c r="AH398" s="342"/>
      <c r="AI398" s="342"/>
      <c r="AJ398" s="342"/>
      <c r="AK398" s="342"/>
      <c r="AL398" s="342"/>
      <c r="AM398" s="342"/>
      <c r="AN398" s="342"/>
      <c r="AO398" s="342"/>
      <c r="AP398" s="342"/>
      <c r="AQ398" s="342"/>
      <c r="AR398" s="342"/>
      <c r="AS398" s="342"/>
      <c r="AT398" s="342"/>
      <c r="AU398" s="342"/>
      <c r="AV398" s="342"/>
      <c r="AW398" s="342"/>
      <c r="AX398" s="333"/>
    </row>
    <row r="399" spans="1:55" s="97" customFormat="1" ht="16.5" hidden="1" customHeight="1" x14ac:dyDescent="0.3">
      <c r="A399" s="696"/>
      <c r="B399" s="688"/>
      <c r="C399" s="682"/>
      <c r="D399" s="685"/>
      <c r="E399" s="682"/>
      <c r="F399" s="710"/>
      <c r="G399" s="711" t="s">
        <v>962</v>
      </c>
      <c r="H399" s="710" t="s">
        <v>963</v>
      </c>
      <c r="I399" s="550" t="s">
        <v>1585</v>
      </c>
      <c r="J399" s="547" t="s">
        <v>407</v>
      </c>
      <c r="K399" s="551"/>
      <c r="L399" s="109"/>
      <c r="M399" s="159">
        <v>392</v>
      </c>
      <c r="N399" s="342"/>
      <c r="O399" s="342"/>
      <c r="P399" s="342"/>
      <c r="Q399" s="342"/>
      <c r="R399" s="342"/>
      <c r="S399" s="342"/>
      <c r="T399" s="342"/>
      <c r="U399" s="342"/>
      <c r="V399" s="342"/>
      <c r="W399" s="342"/>
      <c r="X399" s="342"/>
      <c r="Y399" s="342"/>
      <c r="Z399" s="342"/>
      <c r="AA399" s="342"/>
      <c r="AB399" s="342"/>
      <c r="AC399" s="342"/>
      <c r="AD399" s="342"/>
      <c r="AE399" s="342"/>
      <c r="AF399" s="342"/>
      <c r="AG399" s="342"/>
      <c r="AH399" s="342"/>
      <c r="AI399" s="342"/>
      <c r="AJ399" s="342"/>
      <c r="AK399" s="342"/>
      <c r="AL399" s="342"/>
      <c r="AM399" s="342"/>
      <c r="AN399" s="342"/>
      <c r="AO399" s="342"/>
      <c r="AP399" s="342"/>
      <c r="AQ399" s="342"/>
      <c r="AR399" s="342"/>
      <c r="AS399" s="342"/>
      <c r="AT399" s="342"/>
      <c r="AU399" s="342"/>
      <c r="AV399" s="342"/>
      <c r="AW399" s="342"/>
      <c r="AX399" s="333"/>
    </row>
    <row r="400" spans="1:55" s="97" customFormat="1" ht="16.5" hidden="1" customHeight="1" x14ac:dyDescent="0.3">
      <c r="A400" s="696"/>
      <c r="B400" s="688"/>
      <c r="C400" s="682"/>
      <c r="D400" s="685"/>
      <c r="E400" s="682"/>
      <c r="F400" s="710"/>
      <c r="G400" s="711"/>
      <c r="H400" s="710"/>
      <c r="I400" s="550" t="s">
        <v>1587</v>
      </c>
      <c r="J400" s="547" t="s">
        <v>413</v>
      </c>
      <c r="K400" s="551"/>
      <c r="L400" s="109"/>
      <c r="M400" s="159">
        <v>393</v>
      </c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42"/>
      <c r="Z400" s="342"/>
      <c r="AA400" s="342"/>
      <c r="AB400" s="342"/>
      <c r="AC400" s="342"/>
      <c r="AD400" s="342"/>
      <c r="AE400" s="342"/>
      <c r="AF400" s="342"/>
      <c r="AG400" s="342"/>
      <c r="AH400" s="342"/>
      <c r="AI400" s="342"/>
      <c r="AJ400" s="342"/>
      <c r="AK400" s="342"/>
      <c r="AL400" s="342"/>
      <c r="AM400" s="342"/>
      <c r="AN400" s="342"/>
      <c r="AO400" s="342"/>
      <c r="AP400" s="342"/>
      <c r="AQ400" s="342"/>
      <c r="AR400" s="342"/>
      <c r="AS400" s="342"/>
      <c r="AT400" s="342"/>
      <c r="AU400" s="342"/>
      <c r="AV400" s="342"/>
      <c r="AW400" s="342"/>
      <c r="AX400" s="333"/>
    </row>
    <row r="401" spans="1:55" s="97" customFormat="1" ht="16.5" hidden="1" customHeight="1" x14ac:dyDescent="0.3">
      <c r="A401" s="696"/>
      <c r="B401" s="688"/>
      <c r="C401" s="682"/>
      <c r="D401" s="685"/>
      <c r="E401" s="682"/>
      <c r="F401" s="710"/>
      <c r="G401" s="711"/>
      <c r="H401" s="710"/>
      <c r="I401" s="550" t="s">
        <v>1588</v>
      </c>
      <c r="J401" s="547" t="s">
        <v>414</v>
      </c>
      <c r="K401" s="551"/>
      <c r="L401" s="109"/>
      <c r="M401" s="159">
        <v>394</v>
      </c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42"/>
      <c r="Z401" s="342"/>
      <c r="AA401" s="342"/>
      <c r="AB401" s="342"/>
      <c r="AC401" s="342"/>
      <c r="AD401" s="342"/>
      <c r="AE401" s="342"/>
      <c r="AF401" s="342"/>
      <c r="AG401" s="342"/>
      <c r="AH401" s="342"/>
      <c r="AI401" s="342"/>
      <c r="AJ401" s="342"/>
      <c r="AK401" s="342"/>
      <c r="AL401" s="342"/>
      <c r="AM401" s="342"/>
      <c r="AN401" s="342"/>
      <c r="AO401" s="342"/>
      <c r="AP401" s="342"/>
      <c r="AQ401" s="342"/>
      <c r="AR401" s="342"/>
      <c r="AS401" s="342"/>
      <c r="AT401" s="342"/>
      <c r="AU401" s="342"/>
      <c r="AV401" s="342"/>
      <c r="AW401" s="342"/>
      <c r="AX401" s="333"/>
    </row>
    <row r="402" spans="1:55" s="97" customFormat="1" ht="16.5" hidden="1" customHeight="1" x14ac:dyDescent="0.3">
      <c r="A402" s="696"/>
      <c r="B402" s="688"/>
      <c r="C402" s="682"/>
      <c r="D402" s="685"/>
      <c r="E402" s="682"/>
      <c r="F402" s="710"/>
      <c r="G402" s="711"/>
      <c r="H402" s="710"/>
      <c r="I402" s="550" t="s">
        <v>1589</v>
      </c>
      <c r="J402" s="547" t="s">
        <v>415</v>
      </c>
      <c r="K402" s="551"/>
      <c r="L402" s="109"/>
      <c r="M402" s="159">
        <v>395</v>
      </c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342"/>
      <c r="Y402" s="342"/>
      <c r="Z402" s="342"/>
      <c r="AA402" s="342"/>
      <c r="AB402" s="342"/>
      <c r="AC402" s="342"/>
      <c r="AD402" s="342"/>
      <c r="AE402" s="342"/>
      <c r="AF402" s="342"/>
      <c r="AG402" s="342"/>
      <c r="AH402" s="342"/>
      <c r="AI402" s="342"/>
      <c r="AJ402" s="342"/>
      <c r="AK402" s="342"/>
      <c r="AL402" s="342"/>
      <c r="AM402" s="342"/>
      <c r="AN402" s="342"/>
      <c r="AO402" s="342"/>
      <c r="AP402" s="342"/>
      <c r="AQ402" s="342"/>
      <c r="AR402" s="342"/>
      <c r="AS402" s="342"/>
      <c r="AT402" s="342"/>
      <c r="AU402" s="342"/>
      <c r="AV402" s="342"/>
      <c r="AW402" s="342"/>
      <c r="AX402" s="333"/>
    </row>
    <row r="403" spans="1:55" s="97" customFormat="1" ht="16.5" hidden="1" customHeight="1" x14ac:dyDescent="0.3">
      <c r="A403" s="696"/>
      <c r="B403" s="688"/>
      <c r="C403" s="682"/>
      <c r="D403" s="685"/>
      <c r="E403" s="682"/>
      <c r="F403" s="710"/>
      <c r="G403" s="711"/>
      <c r="H403" s="710"/>
      <c r="I403" s="550" t="s">
        <v>1561</v>
      </c>
      <c r="J403" s="547" t="s">
        <v>369</v>
      </c>
      <c r="K403" s="551"/>
      <c r="L403" s="109"/>
      <c r="M403" s="159">
        <v>396</v>
      </c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42"/>
      <c r="Z403" s="342"/>
      <c r="AA403" s="342"/>
      <c r="AB403" s="342"/>
      <c r="AC403" s="342"/>
      <c r="AD403" s="342"/>
      <c r="AE403" s="342"/>
      <c r="AF403" s="342"/>
      <c r="AG403" s="342"/>
      <c r="AH403" s="342"/>
      <c r="AI403" s="342"/>
      <c r="AJ403" s="342"/>
      <c r="AK403" s="342"/>
      <c r="AL403" s="342"/>
      <c r="AM403" s="342"/>
      <c r="AN403" s="342"/>
      <c r="AO403" s="342"/>
      <c r="AP403" s="342"/>
      <c r="AQ403" s="342"/>
      <c r="AR403" s="342"/>
      <c r="AS403" s="342"/>
      <c r="AT403" s="342"/>
      <c r="AU403" s="342"/>
      <c r="AV403" s="342"/>
      <c r="AW403" s="342"/>
      <c r="AX403" s="333"/>
    </row>
    <row r="404" spans="1:55" s="97" customFormat="1" ht="16.5" hidden="1" customHeight="1" x14ac:dyDescent="0.3">
      <c r="A404" s="696"/>
      <c r="B404" s="688"/>
      <c r="C404" s="682"/>
      <c r="D404" s="685"/>
      <c r="E404" s="682"/>
      <c r="F404" s="710"/>
      <c r="G404" s="711"/>
      <c r="H404" s="710"/>
      <c r="I404" s="550" t="s">
        <v>1558</v>
      </c>
      <c r="J404" s="547" t="s">
        <v>356</v>
      </c>
      <c r="K404" s="551"/>
      <c r="L404" s="109"/>
      <c r="M404" s="159">
        <v>397</v>
      </c>
      <c r="N404" s="342"/>
      <c r="O404" s="342"/>
      <c r="P404" s="342"/>
      <c r="Q404" s="342"/>
      <c r="R404" s="342"/>
      <c r="S404" s="342"/>
      <c r="T404" s="342"/>
      <c r="U404" s="342"/>
      <c r="V404" s="342"/>
      <c r="W404" s="342"/>
      <c r="X404" s="342"/>
      <c r="Y404" s="342"/>
      <c r="Z404" s="342"/>
      <c r="AA404" s="342"/>
      <c r="AB404" s="342"/>
      <c r="AC404" s="342"/>
      <c r="AD404" s="342"/>
      <c r="AE404" s="342"/>
      <c r="AF404" s="342"/>
      <c r="AG404" s="342"/>
      <c r="AH404" s="342"/>
      <c r="AI404" s="342"/>
      <c r="AJ404" s="342"/>
      <c r="AK404" s="342"/>
      <c r="AL404" s="342"/>
      <c r="AM404" s="342"/>
      <c r="AN404" s="342"/>
      <c r="AO404" s="342"/>
      <c r="AP404" s="342"/>
      <c r="AQ404" s="342"/>
      <c r="AR404" s="342"/>
      <c r="AS404" s="342"/>
      <c r="AT404" s="342"/>
      <c r="AU404" s="342"/>
      <c r="AV404" s="342"/>
      <c r="AW404" s="342"/>
      <c r="AX404" s="333"/>
    </row>
    <row r="405" spans="1:55" s="97" customFormat="1" ht="16.5" hidden="1" customHeight="1" x14ac:dyDescent="0.3">
      <c r="A405" s="696"/>
      <c r="B405" s="688"/>
      <c r="C405" s="682"/>
      <c r="D405" s="685"/>
      <c r="E405" s="682"/>
      <c r="F405" s="710"/>
      <c r="G405" s="711"/>
      <c r="H405" s="710"/>
      <c r="I405" s="550" t="s">
        <v>1558</v>
      </c>
      <c r="J405" s="547" t="s">
        <v>1590</v>
      </c>
      <c r="K405" s="551"/>
      <c r="L405" s="109"/>
      <c r="M405" s="159">
        <v>398</v>
      </c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42"/>
      <c r="Z405" s="342"/>
      <c r="AA405" s="342"/>
      <c r="AB405" s="342"/>
      <c r="AC405" s="342"/>
      <c r="AD405" s="342"/>
      <c r="AE405" s="342"/>
      <c r="AF405" s="342"/>
      <c r="AG405" s="342"/>
      <c r="AH405" s="342"/>
      <c r="AI405" s="342"/>
      <c r="AJ405" s="342"/>
      <c r="AK405" s="342"/>
      <c r="AL405" s="342"/>
      <c r="AM405" s="342"/>
      <c r="AN405" s="342"/>
      <c r="AO405" s="342"/>
      <c r="AP405" s="342"/>
      <c r="AQ405" s="342"/>
      <c r="AR405" s="342"/>
      <c r="AS405" s="342"/>
      <c r="AT405" s="342"/>
      <c r="AU405" s="342"/>
      <c r="AV405" s="342"/>
      <c r="AW405" s="342"/>
      <c r="AX405" s="333"/>
    </row>
    <row r="406" spans="1:55" s="97" customFormat="1" ht="16.5" hidden="1" customHeight="1" x14ac:dyDescent="0.3">
      <c r="A406" s="696"/>
      <c r="B406" s="688"/>
      <c r="C406" s="682"/>
      <c r="D406" s="685"/>
      <c r="E406" s="682"/>
      <c r="F406" s="710"/>
      <c r="G406" s="711"/>
      <c r="H406" s="710"/>
      <c r="I406" s="550" t="s">
        <v>1591</v>
      </c>
      <c r="J406" s="547" t="s">
        <v>417</v>
      </c>
      <c r="K406" s="551"/>
      <c r="L406" s="109"/>
      <c r="M406" s="159">
        <v>399</v>
      </c>
      <c r="N406" s="342"/>
      <c r="O406" s="342"/>
      <c r="P406" s="342"/>
      <c r="Q406" s="342"/>
      <c r="R406" s="342"/>
      <c r="S406" s="342"/>
      <c r="T406" s="342"/>
      <c r="U406" s="342"/>
      <c r="V406" s="342"/>
      <c r="W406" s="342"/>
      <c r="X406" s="342"/>
      <c r="Y406" s="342"/>
      <c r="Z406" s="342"/>
      <c r="AA406" s="342"/>
      <c r="AB406" s="342"/>
      <c r="AC406" s="342"/>
      <c r="AD406" s="342"/>
      <c r="AE406" s="342"/>
      <c r="AF406" s="342"/>
      <c r="AG406" s="342"/>
      <c r="AH406" s="342"/>
      <c r="AI406" s="342"/>
      <c r="AJ406" s="342"/>
      <c r="AK406" s="342"/>
      <c r="AL406" s="342"/>
      <c r="AM406" s="342"/>
      <c r="AN406" s="342"/>
      <c r="AO406" s="342"/>
      <c r="AP406" s="342"/>
      <c r="AQ406" s="342"/>
      <c r="AR406" s="342"/>
      <c r="AS406" s="342"/>
      <c r="AT406" s="342"/>
      <c r="AU406" s="342"/>
      <c r="AV406" s="342"/>
      <c r="AW406" s="342"/>
      <c r="AX406" s="333"/>
    </row>
    <row r="407" spans="1:55" s="97" customFormat="1" ht="16.5" customHeight="1" x14ac:dyDescent="0.3">
      <c r="A407" s="696"/>
      <c r="B407" s="688"/>
      <c r="C407" s="682"/>
      <c r="D407" s="685"/>
      <c r="E407" s="682" t="s">
        <v>964</v>
      </c>
      <c r="F407" s="710" t="s">
        <v>965</v>
      </c>
      <c r="G407" s="548" t="s">
        <v>966</v>
      </c>
      <c r="H407" s="549" t="s">
        <v>354</v>
      </c>
      <c r="I407" s="550" t="s">
        <v>1557</v>
      </c>
      <c r="J407" s="547" t="s">
        <v>354</v>
      </c>
      <c r="K407" s="545" t="s">
        <v>2413</v>
      </c>
      <c r="L407" s="109"/>
      <c r="M407" s="159">
        <v>400</v>
      </c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42"/>
      <c r="Z407" s="342"/>
      <c r="AA407" s="342"/>
      <c r="AB407" s="342"/>
      <c r="AC407" s="342"/>
      <c r="AD407" s="342"/>
      <c r="AE407" s="342"/>
      <c r="AF407" s="342"/>
      <c r="AG407" s="342"/>
      <c r="AH407" s="342"/>
      <c r="AI407" s="342"/>
      <c r="AJ407" s="342"/>
      <c r="AK407" s="342"/>
      <c r="AL407" s="342"/>
      <c r="AM407" s="342"/>
      <c r="AN407" s="342"/>
      <c r="AO407" s="342"/>
      <c r="AP407" s="342"/>
      <c r="AQ407" s="342"/>
      <c r="AR407" s="342"/>
      <c r="AS407" s="342"/>
      <c r="AT407" s="342"/>
      <c r="AU407" s="342"/>
      <c r="AV407" s="342"/>
      <c r="AW407" s="342"/>
      <c r="AX407" s="333"/>
      <c r="AY407" s="97" t="s">
        <v>3227</v>
      </c>
      <c r="AZ407" s="97" t="s">
        <v>3223</v>
      </c>
      <c r="BA407" s="553" t="s">
        <v>3182</v>
      </c>
      <c r="BB407" s="97" t="s">
        <v>3261</v>
      </c>
      <c r="BC407" s="97" t="s">
        <v>3365</v>
      </c>
    </row>
    <row r="408" spans="1:55" s="97" customFormat="1" ht="16.5" hidden="1" customHeight="1" x14ac:dyDescent="0.3">
      <c r="A408" s="696"/>
      <c r="B408" s="688"/>
      <c r="C408" s="682"/>
      <c r="D408" s="685"/>
      <c r="E408" s="682"/>
      <c r="F408" s="710"/>
      <c r="G408" s="711" t="s">
        <v>967</v>
      </c>
      <c r="H408" s="710" t="s">
        <v>968</v>
      </c>
      <c r="I408" s="550" t="s">
        <v>1431</v>
      </c>
      <c r="J408" s="547" t="s">
        <v>355</v>
      </c>
      <c r="K408" s="551"/>
      <c r="L408" s="109"/>
      <c r="M408" s="159">
        <v>401</v>
      </c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42"/>
      <c r="Z408" s="342"/>
      <c r="AA408" s="342"/>
      <c r="AB408" s="342"/>
      <c r="AC408" s="342"/>
      <c r="AD408" s="342"/>
      <c r="AE408" s="342"/>
      <c r="AF408" s="342"/>
      <c r="AG408" s="342"/>
      <c r="AH408" s="342"/>
      <c r="AI408" s="342"/>
      <c r="AJ408" s="342"/>
      <c r="AK408" s="342"/>
      <c r="AL408" s="342"/>
      <c r="AM408" s="342"/>
      <c r="AN408" s="342"/>
      <c r="AO408" s="342"/>
      <c r="AP408" s="342"/>
      <c r="AQ408" s="342"/>
      <c r="AR408" s="342"/>
      <c r="AS408" s="342"/>
      <c r="AT408" s="342"/>
      <c r="AU408" s="342"/>
      <c r="AV408" s="342"/>
      <c r="AW408" s="342"/>
      <c r="AX408" s="333"/>
    </row>
    <row r="409" spans="1:55" s="97" customFormat="1" ht="16.5" hidden="1" customHeight="1" x14ac:dyDescent="0.3">
      <c r="A409" s="696"/>
      <c r="B409" s="688"/>
      <c r="C409" s="682"/>
      <c r="D409" s="685"/>
      <c r="E409" s="682"/>
      <c r="F409" s="710"/>
      <c r="G409" s="711"/>
      <c r="H409" s="710"/>
      <c r="I409" s="550" t="s">
        <v>1433</v>
      </c>
      <c r="J409" s="547" t="s">
        <v>358</v>
      </c>
      <c r="K409" s="551"/>
      <c r="L409" s="109"/>
      <c r="M409" s="159">
        <v>402</v>
      </c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42"/>
      <c r="Z409" s="342"/>
      <c r="AA409" s="342"/>
      <c r="AB409" s="342"/>
      <c r="AC409" s="342"/>
      <c r="AD409" s="342"/>
      <c r="AE409" s="342"/>
      <c r="AF409" s="342"/>
      <c r="AG409" s="342"/>
      <c r="AH409" s="342"/>
      <c r="AI409" s="342"/>
      <c r="AJ409" s="342"/>
      <c r="AK409" s="342"/>
      <c r="AL409" s="342"/>
      <c r="AM409" s="342"/>
      <c r="AN409" s="342"/>
      <c r="AO409" s="342"/>
      <c r="AP409" s="342"/>
      <c r="AQ409" s="342"/>
      <c r="AR409" s="342"/>
      <c r="AS409" s="342"/>
      <c r="AT409" s="342"/>
      <c r="AU409" s="342"/>
      <c r="AV409" s="342"/>
      <c r="AW409" s="342"/>
      <c r="AX409" s="333"/>
    </row>
    <row r="410" spans="1:55" s="97" customFormat="1" ht="16.5" hidden="1" customHeight="1" x14ac:dyDescent="0.3">
      <c r="A410" s="696"/>
      <c r="B410" s="688"/>
      <c r="C410" s="682"/>
      <c r="D410" s="685"/>
      <c r="E410" s="682"/>
      <c r="F410" s="710"/>
      <c r="G410" s="711"/>
      <c r="H410" s="710"/>
      <c r="I410" s="550" t="s">
        <v>1435</v>
      </c>
      <c r="J410" s="547" t="s">
        <v>360</v>
      </c>
      <c r="K410" s="551"/>
      <c r="L410" s="109"/>
      <c r="M410" s="159">
        <v>403</v>
      </c>
      <c r="N410" s="342"/>
      <c r="O410" s="342"/>
      <c r="P410" s="342"/>
      <c r="Q410" s="342"/>
      <c r="R410" s="342"/>
      <c r="S410" s="342"/>
      <c r="T410" s="342"/>
      <c r="U410" s="342"/>
      <c r="V410" s="342"/>
      <c r="W410" s="342"/>
      <c r="X410" s="342"/>
      <c r="Y410" s="342"/>
      <c r="Z410" s="342"/>
      <c r="AA410" s="342"/>
      <c r="AB410" s="342"/>
      <c r="AC410" s="342"/>
      <c r="AD410" s="342"/>
      <c r="AE410" s="342"/>
      <c r="AF410" s="342"/>
      <c r="AG410" s="342"/>
      <c r="AH410" s="342"/>
      <c r="AI410" s="342"/>
      <c r="AJ410" s="342"/>
      <c r="AK410" s="342"/>
      <c r="AL410" s="342"/>
      <c r="AM410" s="342"/>
      <c r="AN410" s="342"/>
      <c r="AO410" s="342"/>
      <c r="AP410" s="342"/>
      <c r="AQ410" s="342"/>
      <c r="AR410" s="342"/>
      <c r="AS410" s="342"/>
      <c r="AT410" s="342"/>
      <c r="AU410" s="342"/>
      <c r="AV410" s="342"/>
      <c r="AW410" s="342"/>
      <c r="AX410" s="333"/>
    </row>
    <row r="411" spans="1:55" s="97" customFormat="1" ht="16.5" hidden="1" customHeight="1" x14ac:dyDescent="0.3">
      <c r="A411" s="696"/>
      <c r="B411" s="688"/>
      <c r="C411" s="682"/>
      <c r="D411" s="685"/>
      <c r="E411" s="682"/>
      <c r="F411" s="710"/>
      <c r="G411" s="711"/>
      <c r="H411" s="710"/>
      <c r="I411" s="550" t="s">
        <v>1440</v>
      </c>
      <c r="J411" s="547" t="s">
        <v>362</v>
      </c>
      <c r="K411" s="551"/>
      <c r="L411" s="109"/>
      <c r="M411" s="159">
        <v>404</v>
      </c>
      <c r="N411" s="342"/>
      <c r="O411" s="342"/>
      <c r="P411" s="342"/>
      <c r="Q411" s="342"/>
      <c r="R411" s="342"/>
      <c r="S411" s="342"/>
      <c r="T411" s="342"/>
      <c r="U411" s="342"/>
      <c r="V411" s="342"/>
      <c r="W411" s="342"/>
      <c r="X411" s="342"/>
      <c r="Y411" s="342"/>
      <c r="Z411" s="342"/>
      <c r="AA411" s="342"/>
      <c r="AB411" s="342"/>
      <c r="AC411" s="342"/>
      <c r="AD411" s="342"/>
      <c r="AE411" s="342"/>
      <c r="AF411" s="342"/>
      <c r="AG411" s="342"/>
      <c r="AH411" s="342"/>
      <c r="AI411" s="342"/>
      <c r="AJ411" s="342"/>
      <c r="AK411" s="342"/>
      <c r="AL411" s="342"/>
      <c r="AM411" s="342"/>
      <c r="AN411" s="342"/>
      <c r="AO411" s="342"/>
      <c r="AP411" s="342"/>
      <c r="AQ411" s="342"/>
      <c r="AR411" s="342"/>
      <c r="AS411" s="342"/>
      <c r="AT411" s="342"/>
      <c r="AU411" s="342"/>
      <c r="AV411" s="342"/>
      <c r="AW411" s="342"/>
      <c r="AX411" s="333"/>
    </row>
    <row r="412" spans="1:55" s="97" customFormat="1" ht="27" x14ac:dyDescent="0.3">
      <c r="A412" s="696"/>
      <c r="B412" s="688"/>
      <c r="C412" s="682"/>
      <c r="D412" s="685"/>
      <c r="E412" s="682" t="s">
        <v>969</v>
      </c>
      <c r="F412" s="710" t="s">
        <v>970</v>
      </c>
      <c r="G412" s="711" t="s">
        <v>971</v>
      </c>
      <c r="H412" s="710" t="s">
        <v>393</v>
      </c>
      <c r="I412" s="550" t="s">
        <v>1577</v>
      </c>
      <c r="J412" s="547" t="s">
        <v>393</v>
      </c>
      <c r="K412" s="545" t="s">
        <v>2413</v>
      </c>
      <c r="L412" s="109"/>
      <c r="M412" s="159">
        <v>405</v>
      </c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42"/>
      <c r="Z412" s="342"/>
      <c r="AA412" s="342"/>
      <c r="AB412" s="342"/>
      <c r="AC412" s="342"/>
      <c r="AD412" s="342"/>
      <c r="AE412" s="342"/>
      <c r="AF412" s="342"/>
      <c r="AG412" s="342"/>
      <c r="AH412" s="342"/>
      <c r="AI412" s="342"/>
      <c r="AJ412" s="342"/>
      <c r="AK412" s="342"/>
      <c r="AL412" s="342"/>
      <c r="AM412" s="342"/>
      <c r="AN412" s="342"/>
      <c r="AO412" s="342"/>
      <c r="AP412" s="342"/>
      <c r="AQ412" s="342"/>
      <c r="AR412" s="342"/>
      <c r="AS412" s="342"/>
      <c r="AT412" s="342"/>
      <c r="AU412" s="342"/>
      <c r="AV412" s="342"/>
      <c r="AW412" s="342"/>
      <c r="AX412" s="333"/>
      <c r="AY412" s="97" t="s">
        <v>3227</v>
      </c>
      <c r="AZ412" s="97" t="s">
        <v>3223</v>
      </c>
      <c r="BA412" s="553" t="s">
        <v>3182</v>
      </c>
      <c r="BB412" s="97" t="s">
        <v>3261</v>
      </c>
      <c r="BC412" s="97" t="s">
        <v>3365</v>
      </c>
    </row>
    <row r="413" spans="1:55" s="97" customFormat="1" ht="16.5" hidden="1" customHeight="1" x14ac:dyDescent="0.3">
      <c r="A413" s="696"/>
      <c r="B413" s="688"/>
      <c r="C413" s="682"/>
      <c r="D413" s="685"/>
      <c r="E413" s="682"/>
      <c r="F413" s="710"/>
      <c r="G413" s="711"/>
      <c r="H413" s="710"/>
      <c r="I413" s="550" t="s">
        <v>1577</v>
      </c>
      <c r="J413" s="547" t="s">
        <v>393</v>
      </c>
      <c r="K413" s="551"/>
      <c r="L413" s="109"/>
      <c r="M413" s="159">
        <v>406</v>
      </c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42"/>
      <c r="Z413" s="342"/>
      <c r="AA413" s="342"/>
      <c r="AB413" s="342"/>
      <c r="AC413" s="342"/>
      <c r="AD413" s="342"/>
      <c r="AE413" s="342"/>
      <c r="AF413" s="342"/>
      <c r="AG413" s="342"/>
      <c r="AH413" s="342"/>
      <c r="AI413" s="342"/>
      <c r="AJ413" s="342"/>
      <c r="AK413" s="342"/>
      <c r="AL413" s="342"/>
      <c r="AM413" s="342"/>
      <c r="AN413" s="342"/>
      <c r="AO413" s="342"/>
      <c r="AP413" s="342"/>
      <c r="AQ413" s="342"/>
      <c r="AR413" s="342"/>
      <c r="AS413" s="342"/>
      <c r="AT413" s="342"/>
      <c r="AU413" s="342"/>
      <c r="AV413" s="342"/>
      <c r="AW413" s="342"/>
      <c r="AX413" s="333"/>
    </row>
    <row r="414" spans="1:55" s="97" customFormat="1" ht="16.5" hidden="1" customHeight="1" x14ac:dyDescent="0.3">
      <c r="A414" s="696"/>
      <c r="B414" s="688"/>
      <c r="C414" s="682"/>
      <c r="D414" s="685"/>
      <c r="E414" s="682"/>
      <c r="F414" s="710"/>
      <c r="G414" s="711" t="s">
        <v>972</v>
      </c>
      <c r="H414" s="710" t="s">
        <v>973</v>
      </c>
      <c r="I414" s="550" t="s">
        <v>1592</v>
      </c>
      <c r="J414" s="547" t="s">
        <v>420</v>
      </c>
      <c r="K414" s="551"/>
      <c r="L414" s="109"/>
      <c r="M414" s="159">
        <v>407</v>
      </c>
      <c r="N414" s="342"/>
      <c r="O414" s="342"/>
      <c r="P414" s="342"/>
      <c r="Q414" s="342"/>
      <c r="R414" s="342"/>
      <c r="S414" s="342"/>
      <c r="T414" s="342"/>
      <c r="U414" s="342"/>
      <c r="V414" s="342"/>
      <c r="W414" s="342"/>
      <c r="X414" s="342"/>
      <c r="Y414" s="342"/>
      <c r="Z414" s="342"/>
      <c r="AA414" s="342"/>
      <c r="AB414" s="342"/>
      <c r="AC414" s="342"/>
      <c r="AD414" s="342"/>
      <c r="AE414" s="342"/>
      <c r="AF414" s="342"/>
      <c r="AG414" s="342"/>
      <c r="AH414" s="342"/>
      <c r="AI414" s="342"/>
      <c r="AJ414" s="342"/>
      <c r="AK414" s="342"/>
      <c r="AL414" s="342"/>
      <c r="AM414" s="342"/>
      <c r="AN414" s="342"/>
      <c r="AO414" s="342"/>
      <c r="AP414" s="342"/>
      <c r="AQ414" s="342"/>
      <c r="AR414" s="342"/>
      <c r="AS414" s="342"/>
      <c r="AT414" s="342"/>
      <c r="AU414" s="342"/>
      <c r="AV414" s="342"/>
      <c r="AW414" s="342"/>
      <c r="AX414" s="333"/>
    </row>
    <row r="415" spans="1:55" s="97" customFormat="1" ht="16.5" hidden="1" customHeight="1" x14ac:dyDescent="0.3">
      <c r="A415" s="696"/>
      <c r="B415" s="688"/>
      <c r="C415" s="682"/>
      <c r="D415" s="685"/>
      <c r="E415" s="682"/>
      <c r="F415" s="710"/>
      <c r="G415" s="711"/>
      <c r="H415" s="710"/>
      <c r="I415" s="550" t="s">
        <v>1593</v>
      </c>
      <c r="J415" s="547" t="s">
        <v>422</v>
      </c>
      <c r="K415" s="551"/>
      <c r="L415" s="109"/>
      <c r="M415" s="159">
        <v>408</v>
      </c>
      <c r="N415" s="342"/>
      <c r="O415" s="342"/>
      <c r="P415" s="342"/>
      <c r="Q415" s="342"/>
      <c r="R415" s="342"/>
      <c r="S415" s="342"/>
      <c r="T415" s="342"/>
      <c r="U415" s="342"/>
      <c r="V415" s="342"/>
      <c r="W415" s="342"/>
      <c r="X415" s="342"/>
      <c r="Y415" s="342"/>
      <c r="Z415" s="342"/>
      <c r="AA415" s="342"/>
      <c r="AB415" s="342"/>
      <c r="AC415" s="342"/>
      <c r="AD415" s="342"/>
      <c r="AE415" s="342"/>
      <c r="AF415" s="342"/>
      <c r="AG415" s="342"/>
      <c r="AH415" s="342"/>
      <c r="AI415" s="342"/>
      <c r="AJ415" s="342"/>
      <c r="AK415" s="342"/>
      <c r="AL415" s="342"/>
      <c r="AM415" s="342"/>
      <c r="AN415" s="342"/>
      <c r="AO415" s="342"/>
      <c r="AP415" s="342"/>
      <c r="AQ415" s="342"/>
      <c r="AR415" s="342"/>
      <c r="AS415" s="342"/>
      <c r="AT415" s="342"/>
      <c r="AU415" s="342"/>
      <c r="AV415" s="342"/>
      <c r="AW415" s="342"/>
      <c r="AX415" s="333"/>
    </row>
    <row r="416" spans="1:55" s="97" customFormat="1" ht="16.5" hidden="1" customHeight="1" x14ac:dyDescent="0.3">
      <c r="A416" s="696"/>
      <c r="B416" s="688"/>
      <c r="C416" s="682"/>
      <c r="D416" s="685"/>
      <c r="E416" s="682"/>
      <c r="F416" s="710"/>
      <c r="G416" s="711"/>
      <c r="H416" s="710"/>
      <c r="I416" s="550" t="s">
        <v>1594</v>
      </c>
      <c r="J416" s="547" t="s">
        <v>424</v>
      </c>
      <c r="K416" s="551"/>
      <c r="L416" s="109"/>
      <c r="M416" s="159">
        <v>409</v>
      </c>
      <c r="N416" s="342"/>
      <c r="O416" s="342"/>
      <c r="P416" s="342"/>
      <c r="Q416" s="342"/>
      <c r="R416" s="342"/>
      <c r="S416" s="342"/>
      <c r="T416" s="342"/>
      <c r="U416" s="342"/>
      <c r="V416" s="342"/>
      <c r="W416" s="342"/>
      <c r="X416" s="342"/>
      <c r="Y416" s="342"/>
      <c r="Z416" s="342"/>
      <c r="AA416" s="342"/>
      <c r="AB416" s="342"/>
      <c r="AC416" s="342"/>
      <c r="AD416" s="342"/>
      <c r="AE416" s="342"/>
      <c r="AF416" s="342"/>
      <c r="AG416" s="342"/>
      <c r="AH416" s="342"/>
      <c r="AI416" s="342"/>
      <c r="AJ416" s="342"/>
      <c r="AK416" s="342"/>
      <c r="AL416" s="342"/>
      <c r="AM416" s="342"/>
      <c r="AN416" s="342"/>
      <c r="AO416" s="342"/>
      <c r="AP416" s="342"/>
      <c r="AQ416" s="342"/>
      <c r="AR416" s="342"/>
      <c r="AS416" s="342"/>
      <c r="AT416" s="342"/>
      <c r="AU416" s="342"/>
      <c r="AV416" s="342"/>
      <c r="AW416" s="342"/>
      <c r="AX416" s="333"/>
    </row>
    <row r="417" spans="1:56" s="97" customFormat="1" ht="16.5" customHeight="1" x14ac:dyDescent="0.3">
      <c r="A417" s="696"/>
      <c r="B417" s="688"/>
      <c r="C417" s="682"/>
      <c r="D417" s="685"/>
      <c r="E417" s="691" t="s">
        <v>974</v>
      </c>
      <c r="F417" s="710" t="s">
        <v>975</v>
      </c>
      <c r="G417" s="709" t="s">
        <v>976</v>
      </c>
      <c r="H417" s="710" t="s">
        <v>977</v>
      </c>
      <c r="I417" s="550" t="s">
        <v>1595</v>
      </c>
      <c r="J417" s="547" t="s">
        <v>426</v>
      </c>
      <c r="K417" s="545" t="s">
        <v>2413</v>
      </c>
      <c r="L417" s="109"/>
      <c r="M417" s="159">
        <v>410</v>
      </c>
      <c r="N417" s="342"/>
      <c r="O417" s="342"/>
      <c r="P417" s="342"/>
      <c r="Q417" s="342"/>
      <c r="R417" s="342"/>
      <c r="S417" s="342"/>
      <c r="T417" s="342"/>
      <c r="U417" s="342"/>
      <c r="V417" s="342"/>
      <c r="W417" s="342"/>
      <c r="X417" s="342"/>
      <c r="Y417" s="342"/>
      <c r="Z417" s="342"/>
      <c r="AA417" s="342"/>
      <c r="AB417" s="342"/>
      <c r="AC417" s="342"/>
      <c r="AD417" s="342"/>
      <c r="AE417" s="342"/>
      <c r="AF417" s="342"/>
      <c r="AG417" s="342"/>
      <c r="AH417" s="342"/>
      <c r="AI417" s="342"/>
      <c r="AJ417" s="342"/>
      <c r="AK417" s="342"/>
      <c r="AL417" s="342"/>
      <c r="AM417" s="342"/>
      <c r="AN417" s="342"/>
      <c r="AO417" s="342"/>
      <c r="AP417" s="342"/>
      <c r="AQ417" s="342"/>
      <c r="AR417" s="342"/>
      <c r="AS417" s="342"/>
      <c r="AT417" s="342"/>
      <c r="AU417" s="342"/>
      <c r="AV417" s="342"/>
      <c r="AW417" s="342"/>
      <c r="AX417" s="333"/>
      <c r="AY417" s="97" t="s">
        <v>3227</v>
      </c>
      <c r="AZ417" s="97" t="s">
        <v>3223</v>
      </c>
      <c r="BA417" s="553" t="s">
        <v>3182</v>
      </c>
      <c r="BB417" s="97" t="s">
        <v>3261</v>
      </c>
      <c r="BC417" s="97" t="s">
        <v>3365</v>
      </c>
    </row>
    <row r="418" spans="1:56" s="97" customFormat="1" ht="16.5" hidden="1" customHeight="1" x14ac:dyDescent="0.3">
      <c r="A418" s="696"/>
      <c r="B418" s="688"/>
      <c r="C418" s="682"/>
      <c r="D418" s="685"/>
      <c r="E418" s="691"/>
      <c r="F418" s="710"/>
      <c r="G418" s="709"/>
      <c r="H418" s="710"/>
      <c r="I418" s="550" t="s">
        <v>1596</v>
      </c>
      <c r="J418" s="547" t="s">
        <v>428</v>
      </c>
      <c r="K418" s="551"/>
      <c r="L418" s="109"/>
      <c r="M418" s="159">
        <v>411</v>
      </c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42"/>
      <c r="Z418" s="342"/>
      <c r="AA418" s="342"/>
      <c r="AB418" s="342"/>
      <c r="AC418" s="342"/>
      <c r="AD418" s="342"/>
      <c r="AE418" s="342"/>
      <c r="AF418" s="342"/>
      <c r="AG418" s="342"/>
      <c r="AH418" s="342"/>
      <c r="AI418" s="342"/>
      <c r="AJ418" s="342"/>
      <c r="AK418" s="342"/>
      <c r="AL418" s="342"/>
      <c r="AM418" s="342"/>
      <c r="AN418" s="342"/>
      <c r="AO418" s="342"/>
      <c r="AP418" s="342"/>
      <c r="AQ418" s="342"/>
      <c r="AR418" s="342"/>
      <c r="AS418" s="342"/>
      <c r="AT418" s="342"/>
      <c r="AU418" s="342"/>
      <c r="AV418" s="342"/>
      <c r="AW418" s="342"/>
      <c r="AX418" s="333"/>
    </row>
    <row r="419" spans="1:56" s="97" customFormat="1" ht="16.5" hidden="1" customHeight="1" x14ac:dyDescent="0.3">
      <c r="A419" s="696"/>
      <c r="B419" s="688"/>
      <c r="C419" s="682"/>
      <c r="D419" s="685"/>
      <c r="E419" s="691"/>
      <c r="F419" s="710"/>
      <c r="G419" s="709" t="s">
        <v>978</v>
      </c>
      <c r="H419" s="710" t="s">
        <v>979</v>
      </c>
      <c r="I419" s="550" t="s">
        <v>1597</v>
      </c>
      <c r="J419" s="547" t="s">
        <v>430</v>
      </c>
      <c r="K419" s="551"/>
      <c r="L419" s="109"/>
      <c r="M419" s="159">
        <v>412</v>
      </c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342"/>
      <c r="Y419" s="342"/>
      <c r="Z419" s="342"/>
      <c r="AA419" s="342"/>
      <c r="AB419" s="342"/>
      <c r="AC419" s="342"/>
      <c r="AD419" s="342"/>
      <c r="AE419" s="342"/>
      <c r="AF419" s="342"/>
      <c r="AG419" s="342"/>
      <c r="AH419" s="342"/>
      <c r="AI419" s="342"/>
      <c r="AJ419" s="342"/>
      <c r="AK419" s="342"/>
      <c r="AL419" s="342"/>
      <c r="AM419" s="342"/>
      <c r="AN419" s="342"/>
      <c r="AO419" s="342"/>
      <c r="AP419" s="342"/>
      <c r="AQ419" s="342"/>
      <c r="AR419" s="342"/>
      <c r="AS419" s="342"/>
      <c r="AT419" s="342"/>
      <c r="AU419" s="342"/>
      <c r="AV419" s="342"/>
      <c r="AW419" s="342"/>
      <c r="AX419" s="333"/>
    </row>
    <row r="420" spans="1:56" s="97" customFormat="1" ht="16.5" hidden="1" customHeight="1" x14ac:dyDescent="0.3">
      <c r="A420" s="696"/>
      <c r="B420" s="688"/>
      <c r="C420" s="682"/>
      <c r="D420" s="685"/>
      <c r="E420" s="691"/>
      <c r="F420" s="710"/>
      <c r="G420" s="709"/>
      <c r="H420" s="710"/>
      <c r="I420" s="550" t="s">
        <v>1598</v>
      </c>
      <c r="J420" s="547" t="s">
        <v>432</v>
      </c>
      <c r="K420" s="551"/>
      <c r="L420" s="109"/>
      <c r="M420" s="159">
        <v>413</v>
      </c>
      <c r="N420" s="342"/>
      <c r="O420" s="342"/>
      <c r="P420" s="342"/>
      <c r="Q420" s="342"/>
      <c r="R420" s="342"/>
      <c r="S420" s="342"/>
      <c r="T420" s="342"/>
      <c r="U420" s="342"/>
      <c r="V420" s="342"/>
      <c r="W420" s="342"/>
      <c r="X420" s="342"/>
      <c r="Y420" s="342"/>
      <c r="Z420" s="342"/>
      <c r="AA420" s="342"/>
      <c r="AB420" s="342"/>
      <c r="AC420" s="342"/>
      <c r="AD420" s="342"/>
      <c r="AE420" s="342"/>
      <c r="AF420" s="342"/>
      <c r="AG420" s="342"/>
      <c r="AH420" s="342"/>
      <c r="AI420" s="342"/>
      <c r="AJ420" s="342"/>
      <c r="AK420" s="342"/>
      <c r="AL420" s="342"/>
      <c r="AM420" s="342"/>
      <c r="AN420" s="342"/>
      <c r="AO420" s="342"/>
      <c r="AP420" s="342"/>
      <c r="AQ420" s="342"/>
      <c r="AR420" s="342"/>
      <c r="AS420" s="342"/>
      <c r="AT420" s="342"/>
      <c r="AU420" s="342"/>
      <c r="AV420" s="342"/>
      <c r="AW420" s="342"/>
      <c r="AX420" s="333"/>
    </row>
    <row r="421" spans="1:56" s="97" customFormat="1" ht="16.5" customHeight="1" x14ac:dyDescent="0.3">
      <c r="A421" s="696"/>
      <c r="B421" s="688"/>
      <c r="C421" s="682"/>
      <c r="D421" s="685"/>
      <c r="E421" s="206" t="s">
        <v>980</v>
      </c>
      <c r="F421" s="549" t="s">
        <v>164</v>
      </c>
      <c r="G421" s="548" t="s">
        <v>981</v>
      </c>
      <c r="H421" s="549" t="s">
        <v>164</v>
      </c>
      <c r="I421" s="550" t="s">
        <v>1385</v>
      </c>
      <c r="J421" s="547" t="s">
        <v>164</v>
      </c>
      <c r="K421" s="545" t="s">
        <v>2413</v>
      </c>
      <c r="L421" s="109"/>
      <c r="M421" s="159">
        <v>414</v>
      </c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42"/>
      <c r="Z421" s="342"/>
      <c r="AA421" s="342"/>
      <c r="AB421" s="342"/>
      <c r="AC421" s="342"/>
      <c r="AD421" s="342"/>
      <c r="AE421" s="342"/>
      <c r="AF421" s="342"/>
      <c r="AG421" s="342"/>
      <c r="AH421" s="342"/>
      <c r="AI421" s="342"/>
      <c r="AJ421" s="342"/>
      <c r="AK421" s="342"/>
      <c r="AL421" s="342"/>
      <c r="AM421" s="342"/>
      <c r="AN421" s="342"/>
      <c r="AO421" s="342"/>
      <c r="AP421" s="342"/>
      <c r="AQ421" s="342"/>
      <c r="AR421" s="342"/>
      <c r="AS421" s="342"/>
      <c r="AT421" s="342"/>
      <c r="AU421" s="342"/>
      <c r="AV421" s="342"/>
      <c r="AW421" s="342"/>
      <c r="AX421" s="333"/>
      <c r="AY421" s="97" t="s">
        <v>3227</v>
      </c>
      <c r="AZ421" s="97" t="s">
        <v>3223</v>
      </c>
      <c r="BA421" s="553" t="s">
        <v>3182</v>
      </c>
      <c r="BB421" s="97" t="s">
        <v>3261</v>
      </c>
      <c r="BC421" s="97" t="s">
        <v>3365</v>
      </c>
    </row>
    <row r="422" spans="1:56" s="97" customFormat="1" ht="13.5" customHeight="1" x14ac:dyDescent="0.3">
      <c r="A422" s="696"/>
      <c r="B422" s="688"/>
      <c r="C422" s="682" t="s">
        <v>982</v>
      </c>
      <c r="D422" s="685" t="s">
        <v>1919</v>
      </c>
      <c r="E422" s="682" t="s">
        <v>983</v>
      </c>
      <c r="F422" s="684" t="s">
        <v>984</v>
      </c>
      <c r="G422" s="682" t="s">
        <v>985</v>
      </c>
      <c r="H422" s="684" t="s">
        <v>986</v>
      </c>
      <c r="I422" s="107" t="s">
        <v>1449</v>
      </c>
      <c r="J422" s="108" t="s">
        <v>434</v>
      </c>
      <c r="K422" s="162" t="s">
        <v>2412</v>
      </c>
      <c r="L422" s="109"/>
      <c r="M422" s="159">
        <v>415</v>
      </c>
      <c r="N422" s="342"/>
      <c r="O422" s="342"/>
      <c r="P422" s="342"/>
      <c r="Q422" s="342"/>
      <c r="R422" s="342"/>
      <c r="S422" s="342"/>
      <c r="T422" s="342"/>
      <c r="U422" s="342"/>
      <c r="V422" s="342"/>
      <c r="W422" s="342"/>
      <c r="X422" s="342"/>
      <c r="Y422" s="342"/>
      <c r="Z422" s="342"/>
      <c r="AA422" s="342"/>
      <c r="AB422" s="342"/>
      <c r="AC422" s="342"/>
      <c r="AD422" s="342"/>
      <c r="AE422" s="342"/>
      <c r="AF422" s="342"/>
      <c r="AG422" s="342"/>
      <c r="AH422" s="342"/>
      <c r="AI422" s="342"/>
      <c r="AJ422" s="342"/>
      <c r="AK422" s="342"/>
      <c r="AL422" s="342"/>
      <c r="AM422" s="342"/>
      <c r="AN422" s="342"/>
      <c r="AO422" s="342"/>
      <c r="AP422" s="342"/>
      <c r="AQ422" s="342"/>
      <c r="AR422" s="342"/>
      <c r="AS422" s="342"/>
      <c r="AT422" s="342"/>
      <c r="AU422" s="342"/>
      <c r="AV422" s="342"/>
      <c r="AW422" s="342"/>
      <c r="AX422" s="333"/>
      <c r="AY422" s="97" t="s">
        <v>3183</v>
      </c>
      <c r="AZ422" s="97" t="s">
        <v>3224</v>
      </c>
      <c r="BA422" s="553" t="s">
        <v>3184</v>
      </c>
      <c r="BB422" s="97" t="s">
        <v>3262</v>
      </c>
      <c r="BC422" s="555" t="s">
        <v>3270</v>
      </c>
      <c r="BD422" s="555" t="s">
        <v>3273</v>
      </c>
    </row>
    <row r="423" spans="1:56" s="97" customFormat="1" ht="16.5" hidden="1" customHeight="1" x14ac:dyDescent="0.3">
      <c r="A423" s="696"/>
      <c r="B423" s="688"/>
      <c r="C423" s="682"/>
      <c r="D423" s="685"/>
      <c r="E423" s="682"/>
      <c r="F423" s="684"/>
      <c r="G423" s="682"/>
      <c r="H423" s="684"/>
      <c r="I423" s="107" t="s">
        <v>1450</v>
      </c>
      <c r="J423" s="108" t="s">
        <v>435</v>
      </c>
      <c r="K423" s="109"/>
      <c r="L423" s="109"/>
      <c r="M423" s="159">
        <v>416</v>
      </c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42"/>
      <c r="Z423" s="342"/>
      <c r="AA423" s="342"/>
      <c r="AB423" s="342"/>
      <c r="AC423" s="342"/>
      <c r="AD423" s="342"/>
      <c r="AE423" s="342"/>
      <c r="AF423" s="342"/>
      <c r="AG423" s="342"/>
      <c r="AH423" s="342"/>
      <c r="AI423" s="342"/>
      <c r="AJ423" s="342"/>
      <c r="AK423" s="342"/>
      <c r="AL423" s="342"/>
      <c r="AM423" s="342"/>
      <c r="AN423" s="342"/>
      <c r="AO423" s="342"/>
      <c r="AP423" s="342"/>
      <c r="AQ423" s="342"/>
      <c r="AR423" s="342"/>
      <c r="AS423" s="342"/>
      <c r="AT423" s="342"/>
      <c r="AU423" s="342"/>
      <c r="AV423" s="342"/>
      <c r="AW423" s="342"/>
      <c r="AX423" s="333"/>
    </row>
    <row r="424" spans="1:56" s="97" customFormat="1" ht="16.5" hidden="1" customHeight="1" x14ac:dyDescent="0.3">
      <c r="A424" s="696"/>
      <c r="B424" s="688"/>
      <c r="C424" s="682"/>
      <c r="D424" s="685"/>
      <c r="E424" s="682"/>
      <c r="F424" s="684"/>
      <c r="G424" s="682" t="s">
        <v>987</v>
      </c>
      <c r="H424" s="684" t="s">
        <v>988</v>
      </c>
      <c r="I424" s="107" t="s">
        <v>1453</v>
      </c>
      <c r="J424" s="108" t="s">
        <v>436</v>
      </c>
      <c r="K424" s="109"/>
      <c r="L424" s="109"/>
      <c r="M424" s="159">
        <v>417</v>
      </c>
      <c r="N424" s="342"/>
      <c r="O424" s="342"/>
      <c r="P424" s="342"/>
      <c r="Q424" s="342"/>
      <c r="R424" s="342"/>
      <c r="S424" s="342"/>
      <c r="T424" s="342"/>
      <c r="U424" s="342"/>
      <c r="V424" s="342"/>
      <c r="W424" s="342"/>
      <c r="X424" s="342"/>
      <c r="Y424" s="342"/>
      <c r="Z424" s="342"/>
      <c r="AA424" s="342"/>
      <c r="AB424" s="342"/>
      <c r="AC424" s="342"/>
      <c r="AD424" s="342"/>
      <c r="AE424" s="342"/>
      <c r="AF424" s="342"/>
      <c r="AG424" s="342"/>
      <c r="AH424" s="342"/>
      <c r="AI424" s="342"/>
      <c r="AJ424" s="342"/>
      <c r="AK424" s="342"/>
      <c r="AL424" s="342"/>
      <c r="AM424" s="342"/>
      <c r="AN424" s="342"/>
      <c r="AO424" s="342"/>
      <c r="AP424" s="342"/>
      <c r="AQ424" s="342"/>
      <c r="AR424" s="342"/>
      <c r="AS424" s="342"/>
      <c r="AT424" s="342"/>
      <c r="AU424" s="342"/>
      <c r="AV424" s="342"/>
      <c r="AW424" s="342"/>
      <c r="AX424" s="333"/>
    </row>
    <row r="425" spans="1:56" s="97" customFormat="1" ht="16.5" hidden="1" customHeight="1" x14ac:dyDescent="0.3">
      <c r="A425" s="696"/>
      <c r="B425" s="688"/>
      <c r="C425" s="682"/>
      <c r="D425" s="685"/>
      <c r="E425" s="682"/>
      <c r="F425" s="684"/>
      <c r="G425" s="682"/>
      <c r="H425" s="684"/>
      <c r="I425" s="107" t="s">
        <v>1599</v>
      </c>
      <c r="J425" s="108" t="s">
        <v>1863</v>
      </c>
      <c r="K425" s="109"/>
      <c r="L425" s="109"/>
      <c r="M425" s="159">
        <v>418</v>
      </c>
      <c r="N425" s="342"/>
      <c r="O425" s="342"/>
      <c r="P425" s="342"/>
      <c r="Q425" s="342"/>
      <c r="R425" s="342"/>
      <c r="S425" s="342"/>
      <c r="T425" s="342"/>
      <c r="U425" s="342"/>
      <c r="V425" s="342"/>
      <c r="W425" s="342"/>
      <c r="X425" s="342"/>
      <c r="Y425" s="342"/>
      <c r="Z425" s="342"/>
      <c r="AA425" s="342"/>
      <c r="AB425" s="342"/>
      <c r="AC425" s="342"/>
      <c r="AD425" s="342"/>
      <c r="AE425" s="342"/>
      <c r="AF425" s="342"/>
      <c r="AG425" s="342"/>
      <c r="AH425" s="342"/>
      <c r="AI425" s="342"/>
      <c r="AJ425" s="342"/>
      <c r="AK425" s="342"/>
      <c r="AL425" s="342"/>
      <c r="AM425" s="342"/>
      <c r="AN425" s="342"/>
      <c r="AO425" s="342"/>
      <c r="AP425" s="342"/>
      <c r="AQ425" s="342"/>
      <c r="AR425" s="342"/>
      <c r="AS425" s="342"/>
      <c r="AT425" s="342"/>
      <c r="AU425" s="342"/>
      <c r="AV425" s="342"/>
      <c r="AW425" s="342"/>
      <c r="AX425" s="333"/>
    </row>
    <row r="426" spans="1:56" s="97" customFormat="1" ht="16.5" hidden="1" customHeight="1" x14ac:dyDescent="0.3">
      <c r="A426" s="696"/>
      <c r="B426" s="688"/>
      <c r="C426" s="682"/>
      <c r="D426" s="685"/>
      <c r="E426" s="682"/>
      <c r="F426" s="684"/>
      <c r="G426" s="682"/>
      <c r="H426" s="684"/>
      <c r="I426" s="107" t="s">
        <v>1600</v>
      </c>
      <c r="J426" s="108" t="s">
        <v>437</v>
      </c>
      <c r="K426" s="109"/>
      <c r="L426" s="109"/>
      <c r="M426" s="159">
        <v>419</v>
      </c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42"/>
      <c r="Z426" s="342"/>
      <c r="AA426" s="342"/>
      <c r="AB426" s="342"/>
      <c r="AC426" s="342"/>
      <c r="AD426" s="342"/>
      <c r="AE426" s="342"/>
      <c r="AF426" s="342"/>
      <c r="AG426" s="342"/>
      <c r="AH426" s="342"/>
      <c r="AI426" s="342"/>
      <c r="AJ426" s="342"/>
      <c r="AK426" s="342"/>
      <c r="AL426" s="342"/>
      <c r="AM426" s="342"/>
      <c r="AN426" s="342"/>
      <c r="AO426" s="342"/>
      <c r="AP426" s="342"/>
      <c r="AQ426" s="342"/>
      <c r="AR426" s="342"/>
      <c r="AS426" s="342"/>
      <c r="AT426" s="342"/>
      <c r="AU426" s="342"/>
      <c r="AV426" s="342"/>
      <c r="AW426" s="342"/>
      <c r="AX426" s="333"/>
    </row>
    <row r="427" spans="1:56" s="97" customFormat="1" ht="16.5" hidden="1" customHeight="1" x14ac:dyDescent="0.3">
      <c r="A427" s="696"/>
      <c r="B427" s="688"/>
      <c r="C427" s="682"/>
      <c r="D427" s="685"/>
      <c r="E427" s="682"/>
      <c r="F427" s="684"/>
      <c r="G427" s="682"/>
      <c r="H427" s="684"/>
      <c r="I427" s="107" t="s">
        <v>1456</v>
      </c>
      <c r="J427" s="108" t="s">
        <v>438</v>
      </c>
      <c r="K427" s="109"/>
      <c r="L427" s="109"/>
      <c r="M427" s="159">
        <v>420</v>
      </c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42"/>
      <c r="Z427" s="342"/>
      <c r="AA427" s="342"/>
      <c r="AB427" s="342"/>
      <c r="AC427" s="342"/>
      <c r="AD427" s="342"/>
      <c r="AE427" s="342"/>
      <c r="AF427" s="342"/>
      <c r="AG427" s="342"/>
      <c r="AH427" s="342"/>
      <c r="AI427" s="342"/>
      <c r="AJ427" s="342"/>
      <c r="AK427" s="342"/>
      <c r="AL427" s="342"/>
      <c r="AM427" s="342"/>
      <c r="AN427" s="342"/>
      <c r="AO427" s="342"/>
      <c r="AP427" s="342"/>
      <c r="AQ427" s="342"/>
      <c r="AR427" s="342"/>
      <c r="AS427" s="342"/>
      <c r="AT427" s="342"/>
      <c r="AU427" s="342"/>
      <c r="AV427" s="342"/>
      <c r="AW427" s="342"/>
      <c r="AX427" s="333"/>
    </row>
    <row r="428" spans="1:56" s="97" customFormat="1" ht="16.5" customHeight="1" x14ac:dyDescent="0.3">
      <c r="A428" s="696"/>
      <c r="B428" s="688"/>
      <c r="C428" s="682"/>
      <c r="D428" s="685"/>
      <c r="E428" s="691" t="s">
        <v>989</v>
      </c>
      <c r="F428" s="684" t="s">
        <v>3370</v>
      </c>
      <c r="G428" s="691" t="s">
        <v>991</v>
      </c>
      <c r="H428" s="684" t="s">
        <v>992</v>
      </c>
      <c r="I428" s="107" t="s">
        <v>1458</v>
      </c>
      <c r="J428" s="108" t="s">
        <v>1846</v>
      </c>
      <c r="K428" s="162" t="s">
        <v>2412</v>
      </c>
      <c r="L428" s="109"/>
      <c r="M428" s="159">
        <v>421</v>
      </c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42"/>
      <c r="Z428" s="342"/>
      <c r="AA428" s="342"/>
      <c r="AB428" s="342"/>
      <c r="AC428" s="342"/>
      <c r="AD428" s="342"/>
      <c r="AE428" s="342"/>
      <c r="AF428" s="342"/>
      <c r="AG428" s="342"/>
      <c r="AH428" s="342"/>
      <c r="AI428" s="342"/>
      <c r="AJ428" s="342"/>
      <c r="AK428" s="342"/>
      <c r="AL428" s="342"/>
      <c r="AM428" s="342"/>
      <c r="AN428" s="342"/>
      <c r="AO428" s="342"/>
      <c r="AP428" s="342"/>
      <c r="AQ428" s="342"/>
      <c r="AR428" s="342"/>
      <c r="AS428" s="342"/>
      <c r="AT428" s="342"/>
      <c r="AU428" s="342"/>
      <c r="AV428" s="342"/>
      <c r="AW428" s="342"/>
      <c r="AX428" s="333"/>
      <c r="AY428" s="97" t="s">
        <v>3180</v>
      </c>
      <c r="AZ428" s="97" t="s">
        <v>3224</v>
      </c>
      <c r="BA428" s="553" t="s">
        <v>3184</v>
      </c>
      <c r="BB428" s="97" t="s">
        <v>3262</v>
      </c>
      <c r="BC428" s="555" t="s">
        <v>3270</v>
      </c>
      <c r="BD428" s="555" t="s">
        <v>3371</v>
      </c>
    </row>
    <row r="429" spans="1:56" s="97" customFormat="1" ht="16.5" hidden="1" customHeight="1" x14ac:dyDescent="0.3">
      <c r="A429" s="696"/>
      <c r="B429" s="688"/>
      <c r="C429" s="682"/>
      <c r="D429" s="685"/>
      <c r="E429" s="691"/>
      <c r="F429" s="684"/>
      <c r="G429" s="691"/>
      <c r="H429" s="684"/>
      <c r="I429" s="107" t="s">
        <v>1459</v>
      </c>
      <c r="J429" s="108" t="s">
        <v>1845</v>
      </c>
      <c r="K429" s="109"/>
      <c r="L429" s="109"/>
      <c r="M429" s="159">
        <v>422</v>
      </c>
      <c r="N429" s="342"/>
      <c r="O429" s="342"/>
      <c r="P429" s="342"/>
      <c r="Q429" s="342"/>
      <c r="R429" s="342"/>
      <c r="S429" s="342"/>
      <c r="T429" s="342"/>
      <c r="U429" s="342"/>
      <c r="V429" s="342"/>
      <c r="W429" s="342"/>
      <c r="X429" s="342"/>
      <c r="Y429" s="342"/>
      <c r="Z429" s="342"/>
      <c r="AA429" s="342"/>
      <c r="AB429" s="342"/>
      <c r="AC429" s="342"/>
      <c r="AD429" s="342"/>
      <c r="AE429" s="342"/>
      <c r="AF429" s="342"/>
      <c r="AG429" s="342"/>
      <c r="AH429" s="342"/>
      <c r="AI429" s="342"/>
      <c r="AJ429" s="342"/>
      <c r="AK429" s="342"/>
      <c r="AL429" s="342"/>
      <c r="AM429" s="342"/>
      <c r="AN429" s="342"/>
      <c r="AO429" s="342"/>
      <c r="AP429" s="342"/>
      <c r="AQ429" s="342"/>
      <c r="AR429" s="342"/>
      <c r="AS429" s="342"/>
      <c r="AT429" s="342"/>
      <c r="AU429" s="342"/>
      <c r="AV429" s="342"/>
      <c r="AW429" s="342"/>
      <c r="AX429" s="333"/>
    </row>
    <row r="430" spans="1:56" s="97" customFormat="1" ht="16.5" hidden="1" customHeight="1" x14ac:dyDescent="0.3">
      <c r="A430" s="696"/>
      <c r="B430" s="688"/>
      <c r="C430" s="682"/>
      <c r="D430" s="685"/>
      <c r="E430" s="691"/>
      <c r="F430" s="684"/>
      <c r="G430" s="691"/>
      <c r="H430" s="684"/>
      <c r="I430" s="107" t="s">
        <v>1460</v>
      </c>
      <c r="J430" s="108" t="s">
        <v>1844</v>
      </c>
      <c r="K430" s="109"/>
      <c r="L430" s="109"/>
      <c r="M430" s="159">
        <v>423</v>
      </c>
      <c r="N430" s="342"/>
      <c r="O430" s="342"/>
      <c r="P430" s="342"/>
      <c r="Q430" s="342"/>
      <c r="R430" s="342"/>
      <c r="S430" s="342"/>
      <c r="T430" s="342"/>
      <c r="U430" s="342"/>
      <c r="V430" s="342"/>
      <c r="W430" s="342"/>
      <c r="X430" s="342"/>
      <c r="Y430" s="342"/>
      <c r="Z430" s="342"/>
      <c r="AA430" s="342"/>
      <c r="AB430" s="342"/>
      <c r="AC430" s="342"/>
      <c r="AD430" s="342"/>
      <c r="AE430" s="342"/>
      <c r="AF430" s="342"/>
      <c r="AG430" s="342"/>
      <c r="AH430" s="342"/>
      <c r="AI430" s="342"/>
      <c r="AJ430" s="342"/>
      <c r="AK430" s="342"/>
      <c r="AL430" s="342"/>
      <c r="AM430" s="342"/>
      <c r="AN430" s="342"/>
      <c r="AO430" s="342"/>
      <c r="AP430" s="342"/>
      <c r="AQ430" s="342"/>
      <c r="AR430" s="342"/>
      <c r="AS430" s="342"/>
      <c r="AT430" s="342"/>
      <c r="AU430" s="342"/>
      <c r="AV430" s="342"/>
      <c r="AW430" s="342"/>
      <c r="AX430" s="333"/>
    </row>
    <row r="431" spans="1:56" s="97" customFormat="1" ht="16.5" hidden="1" customHeight="1" x14ac:dyDescent="0.3">
      <c r="A431" s="696"/>
      <c r="B431" s="688"/>
      <c r="C431" s="682"/>
      <c r="D431" s="685"/>
      <c r="E431" s="691"/>
      <c r="F431" s="684"/>
      <c r="G431" s="691"/>
      <c r="H431" s="684"/>
      <c r="I431" s="107" t="s">
        <v>1601</v>
      </c>
      <c r="J431" s="108" t="s">
        <v>441</v>
      </c>
      <c r="K431" s="109"/>
      <c r="L431" s="109"/>
      <c r="M431" s="159">
        <v>424</v>
      </c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42"/>
      <c r="Z431" s="342"/>
      <c r="AA431" s="342"/>
      <c r="AB431" s="342"/>
      <c r="AC431" s="342"/>
      <c r="AD431" s="342"/>
      <c r="AE431" s="342"/>
      <c r="AF431" s="342"/>
      <c r="AG431" s="342"/>
      <c r="AH431" s="342"/>
      <c r="AI431" s="342"/>
      <c r="AJ431" s="342"/>
      <c r="AK431" s="342"/>
      <c r="AL431" s="342"/>
      <c r="AM431" s="342"/>
      <c r="AN431" s="342"/>
      <c r="AO431" s="342"/>
      <c r="AP431" s="342"/>
      <c r="AQ431" s="342"/>
      <c r="AR431" s="342"/>
      <c r="AS431" s="342"/>
      <c r="AT431" s="342"/>
      <c r="AU431" s="342"/>
      <c r="AV431" s="342"/>
      <c r="AW431" s="342"/>
      <c r="AX431" s="333"/>
    </row>
    <row r="432" spans="1:56" s="97" customFormat="1" ht="16.5" hidden="1" customHeight="1" x14ac:dyDescent="0.3">
      <c r="A432" s="696"/>
      <c r="B432" s="688"/>
      <c r="C432" s="682"/>
      <c r="D432" s="685"/>
      <c r="E432" s="691"/>
      <c r="F432" s="684"/>
      <c r="G432" s="691"/>
      <c r="H432" s="684"/>
      <c r="I432" s="107" t="s">
        <v>1602</v>
      </c>
      <c r="J432" s="108" t="s">
        <v>1862</v>
      </c>
      <c r="K432" s="109"/>
      <c r="L432" s="109"/>
      <c r="M432" s="159">
        <v>425</v>
      </c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42"/>
      <c r="Z432" s="342"/>
      <c r="AA432" s="342"/>
      <c r="AB432" s="342"/>
      <c r="AC432" s="342"/>
      <c r="AD432" s="342"/>
      <c r="AE432" s="342"/>
      <c r="AF432" s="342"/>
      <c r="AG432" s="342"/>
      <c r="AH432" s="342"/>
      <c r="AI432" s="342"/>
      <c r="AJ432" s="342"/>
      <c r="AK432" s="342"/>
      <c r="AL432" s="342"/>
      <c r="AM432" s="342"/>
      <c r="AN432" s="342"/>
      <c r="AO432" s="342"/>
      <c r="AP432" s="342"/>
      <c r="AQ432" s="342"/>
      <c r="AR432" s="342"/>
      <c r="AS432" s="342"/>
      <c r="AT432" s="342"/>
      <c r="AU432" s="342"/>
      <c r="AV432" s="342"/>
      <c r="AW432" s="342"/>
      <c r="AX432" s="333"/>
    </row>
    <row r="433" spans="1:56" s="97" customFormat="1" ht="16.5" hidden="1" customHeight="1" x14ac:dyDescent="0.3">
      <c r="A433" s="696"/>
      <c r="B433" s="688"/>
      <c r="C433" s="682"/>
      <c r="D433" s="685"/>
      <c r="E433" s="691"/>
      <c r="F433" s="684"/>
      <c r="G433" s="691"/>
      <c r="H433" s="684"/>
      <c r="I433" s="107" t="s">
        <v>1604</v>
      </c>
      <c r="J433" s="108" t="s">
        <v>443</v>
      </c>
      <c r="K433" s="109"/>
      <c r="L433" s="109"/>
      <c r="M433" s="159">
        <v>426</v>
      </c>
      <c r="N433" s="342"/>
      <c r="O433" s="342"/>
      <c r="P433" s="342"/>
      <c r="Q433" s="342"/>
      <c r="R433" s="342"/>
      <c r="S433" s="342"/>
      <c r="T433" s="342"/>
      <c r="U433" s="342"/>
      <c r="V433" s="342"/>
      <c r="W433" s="342"/>
      <c r="X433" s="342"/>
      <c r="Y433" s="342"/>
      <c r="Z433" s="342"/>
      <c r="AA433" s="342"/>
      <c r="AB433" s="342"/>
      <c r="AC433" s="342"/>
      <c r="AD433" s="342"/>
      <c r="AE433" s="342"/>
      <c r="AF433" s="342"/>
      <c r="AG433" s="342"/>
      <c r="AH433" s="342"/>
      <c r="AI433" s="342"/>
      <c r="AJ433" s="342"/>
      <c r="AK433" s="342"/>
      <c r="AL433" s="342"/>
      <c r="AM433" s="342"/>
      <c r="AN433" s="342"/>
      <c r="AO433" s="342"/>
      <c r="AP433" s="342"/>
      <c r="AQ433" s="342"/>
      <c r="AR433" s="342"/>
      <c r="AS433" s="342"/>
      <c r="AT433" s="342"/>
      <c r="AU433" s="342"/>
      <c r="AV433" s="342"/>
      <c r="AW433" s="342"/>
      <c r="AX433" s="333"/>
    </row>
    <row r="434" spans="1:56" s="97" customFormat="1" ht="16.5" hidden="1" customHeight="1" x14ac:dyDescent="0.3">
      <c r="A434" s="696"/>
      <c r="B434" s="688"/>
      <c r="C434" s="682"/>
      <c r="D434" s="685"/>
      <c r="E434" s="691"/>
      <c r="F434" s="684"/>
      <c r="G434" s="691"/>
      <c r="H434" s="684"/>
      <c r="I434" s="107" t="s">
        <v>1462</v>
      </c>
      <c r="J434" s="108" t="s">
        <v>439</v>
      </c>
      <c r="K434" s="109"/>
      <c r="L434" s="109"/>
      <c r="M434" s="159">
        <v>427</v>
      </c>
      <c r="N434" s="342"/>
      <c r="O434" s="342"/>
      <c r="P434" s="342"/>
      <c r="Q434" s="342"/>
      <c r="R434" s="342"/>
      <c r="S434" s="342"/>
      <c r="T434" s="342"/>
      <c r="U434" s="342"/>
      <c r="V434" s="342"/>
      <c r="W434" s="342"/>
      <c r="X434" s="342"/>
      <c r="Y434" s="342"/>
      <c r="Z434" s="342"/>
      <c r="AA434" s="342"/>
      <c r="AB434" s="342"/>
      <c r="AC434" s="342"/>
      <c r="AD434" s="342"/>
      <c r="AE434" s="342"/>
      <c r="AF434" s="342"/>
      <c r="AG434" s="342"/>
      <c r="AH434" s="342"/>
      <c r="AI434" s="342"/>
      <c r="AJ434" s="342"/>
      <c r="AK434" s="342"/>
      <c r="AL434" s="342"/>
      <c r="AM434" s="342"/>
      <c r="AN434" s="342"/>
      <c r="AO434" s="342"/>
      <c r="AP434" s="342"/>
      <c r="AQ434" s="342"/>
      <c r="AR434" s="342"/>
      <c r="AS434" s="342"/>
      <c r="AT434" s="342"/>
      <c r="AU434" s="342"/>
      <c r="AV434" s="342"/>
      <c r="AW434" s="342"/>
      <c r="AX434" s="333"/>
    </row>
    <row r="435" spans="1:56" s="97" customFormat="1" ht="16.5" hidden="1" x14ac:dyDescent="0.3">
      <c r="A435" s="696"/>
      <c r="B435" s="688"/>
      <c r="C435" s="682"/>
      <c r="D435" s="685"/>
      <c r="E435" s="691"/>
      <c r="F435" s="684"/>
      <c r="G435" s="691"/>
      <c r="H435" s="684"/>
      <c r="I435" s="107" t="s">
        <v>1462</v>
      </c>
      <c r="J435" s="108" t="s">
        <v>2169</v>
      </c>
      <c r="K435" s="109"/>
      <c r="L435" s="109"/>
      <c r="M435" s="159">
        <v>428</v>
      </c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42"/>
      <c r="Z435" s="342"/>
      <c r="AA435" s="342"/>
      <c r="AB435" s="342"/>
      <c r="AC435" s="342"/>
      <c r="AD435" s="342"/>
      <c r="AE435" s="342"/>
      <c r="AF435" s="342"/>
      <c r="AG435" s="342"/>
      <c r="AH435" s="342"/>
      <c r="AI435" s="342"/>
      <c r="AJ435" s="342"/>
      <c r="AK435" s="342"/>
      <c r="AL435" s="342"/>
      <c r="AM435" s="342"/>
      <c r="AN435" s="342"/>
      <c r="AO435" s="342"/>
      <c r="AP435" s="342"/>
      <c r="AQ435" s="342"/>
      <c r="AR435" s="342"/>
      <c r="AS435" s="342"/>
      <c r="AT435" s="342"/>
      <c r="AU435" s="342"/>
      <c r="AV435" s="342"/>
      <c r="AW435" s="342"/>
      <c r="AX435" s="333"/>
    </row>
    <row r="436" spans="1:56" s="97" customFormat="1" ht="16.5" customHeight="1" x14ac:dyDescent="0.3">
      <c r="A436" s="696"/>
      <c r="B436" s="688"/>
      <c r="C436" s="682"/>
      <c r="D436" s="685"/>
      <c r="E436" s="682" t="s">
        <v>993</v>
      </c>
      <c r="F436" s="684" t="s">
        <v>994</v>
      </c>
      <c r="G436" s="206" t="s">
        <v>995</v>
      </c>
      <c r="H436" s="205" t="s">
        <v>444</v>
      </c>
      <c r="I436" s="107" t="s">
        <v>1605</v>
      </c>
      <c r="J436" s="108" t="s">
        <v>444</v>
      </c>
      <c r="K436" s="162" t="s">
        <v>2412</v>
      </c>
      <c r="L436" s="109"/>
      <c r="M436" s="159">
        <v>429</v>
      </c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42"/>
      <c r="Z436" s="342"/>
      <c r="AA436" s="342"/>
      <c r="AB436" s="342"/>
      <c r="AC436" s="342"/>
      <c r="AD436" s="342"/>
      <c r="AE436" s="342"/>
      <c r="AF436" s="342"/>
      <c r="AG436" s="342"/>
      <c r="AH436" s="342"/>
      <c r="AI436" s="342"/>
      <c r="AJ436" s="342"/>
      <c r="AK436" s="342"/>
      <c r="AL436" s="342"/>
      <c r="AM436" s="342"/>
      <c r="AN436" s="342"/>
      <c r="AO436" s="342"/>
      <c r="AP436" s="342"/>
      <c r="AQ436" s="342"/>
      <c r="AR436" s="342"/>
      <c r="AS436" s="342"/>
      <c r="AT436" s="342"/>
      <c r="AU436" s="342"/>
      <c r="AV436" s="342"/>
      <c r="AW436" s="342"/>
      <c r="AX436" s="333"/>
      <c r="AY436" s="97" t="s">
        <v>3180</v>
      </c>
      <c r="AZ436" s="97" t="s">
        <v>3224</v>
      </c>
      <c r="BA436" s="553" t="s">
        <v>3184</v>
      </c>
      <c r="BB436" s="97" t="s">
        <v>3262</v>
      </c>
      <c r="BC436" s="555" t="s">
        <v>3270</v>
      </c>
      <c r="BD436" s="555" t="s">
        <v>3273</v>
      </c>
    </row>
    <row r="437" spans="1:56" s="97" customFormat="1" ht="16.5" hidden="1" customHeight="1" x14ac:dyDescent="0.3">
      <c r="A437" s="696"/>
      <c r="B437" s="688"/>
      <c r="C437" s="682"/>
      <c r="D437" s="685"/>
      <c r="E437" s="682"/>
      <c r="F437" s="684"/>
      <c r="G437" s="682" t="s">
        <v>996</v>
      </c>
      <c r="H437" s="684" t="s">
        <v>997</v>
      </c>
      <c r="I437" s="107" t="s">
        <v>1465</v>
      </c>
      <c r="J437" s="108" t="s">
        <v>445</v>
      </c>
      <c r="K437" s="109"/>
      <c r="L437" s="109"/>
      <c r="M437" s="159">
        <v>430</v>
      </c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42"/>
      <c r="Z437" s="342"/>
      <c r="AA437" s="342"/>
      <c r="AB437" s="342"/>
      <c r="AC437" s="342"/>
      <c r="AD437" s="342"/>
      <c r="AE437" s="342"/>
      <c r="AF437" s="342"/>
      <c r="AG437" s="342"/>
      <c r="AH437" s="342"/>
      <c r="AI437" s="342"/>
      <c r="AJ437" s="342"/>
      <c r="AK437" s="342"/>
      <c r="AL437" s="342"/>
      <c r="AM437" s="342"/>
      <c r="AN437" s="342"/>
      <c r="AO437" s="342"/>
      <c r="AP437" s="342"/>
      <c r="AQ437" s="342"/>
      <c r="AR437" s="342"/>
      <c r="AS437" s="342"/>
      <c r="AT437" s="342"/>
      <c r="AU437" s="342"/>
      <c r="AV437" s="342"/>
      <c r="AW437" s="342"/>
      <c r="AX437" s="333"/>
    </row>
    <row r="438" spans="1:56" s="97" customFormat="1" ht="16.5" hidden="1" customHeight="1" x14ac:dyDescent="0.3">
      <c r="A438" s="696"/>
      <c r="B438" s="688"/>
      <c r="C438" s="682"/>
      <c r="D438" s="685"/>
      <c r="E438" s="682"/>
      <c r="F438" s="684"/>
      <c r="G438" s="682"/>
      <c r="H438" s="684"/>
      <c r="I438" s="107" t="s">
        <v>1466</v>
      </c>
      <c r="J438" s="108" t="s">
        <v>1843</v>
      </c>
      <c r="K438" s="109"/>
      <c r="L438" s="109"/>
      <c r="M438" s="159">
        <v>431</v>
      </c>
      <c r="N438" s="342"/>
      <c r="O438" s="342"/>
      <c r="P438" s="342"/>
      <c r="Q438" s="342"/>
      <c r="R438" s="342"/>
      <c r="S438" s="342"/>
      <c r="T438" s="342"/>
      <c r="U438" s="342"/>
      <c r="V438" s="342"/>
      <c r="W438" s="342"/>
      <c r="X438" s="342"/>
      <c r="Y438" s="342"/>
      <c r="Z438" s="342"/>
      <c r="AA438" s="342"/>
      <c r="AB438" s="342"/>
      <c r="AC438" s="342"/>
      <c r="AD438" s="342"/>
      <c r="AE438" s="342"/>
      <c r="AF438" s="342"/>
      <c r="AG438" s="342"/>
      <c r="AH438" s="342"/>
      <c r="AI438" s="342"/>
      <c r="AJ438" s="342"/>
      <c r="AK438" s="342"/>
      <c r="AL438" s="342"/>
      <c r="AM438" s="342"/>
      <c r="AN438" s="342"/>
      <c r="AO438" s="342"/>
      <c r="AP438" s="342"/>
      <c r="AQ438" s="342"/>
      <c r="AR438" s="342"/>
      <c r="AS438" s="342"/>
      <c r="AT438" s="342"/>
      <c r="AU438" s="342"/>
      <c r="AV438" s="342"/>
      <c r="AW438" s="342"/>
      <c r="AX438" s="333"/>
    </row>
    <row r="439" spans="1:56" s="97" customFormat="1" ht="16.5" hidden="1" customHeight="1" x14ac:dyDescent="0.3">
      <c r="A439" s="696"/>
      <c r="B439" s="688"/>
      <c r="C439" s="682"/>
      <c r="D439" s="685"/>
      <c r="E439" s="682"/>
      <c r="F439" s="684"/>
      <c r="G439" s="682"/>
      <c r="H439" s="684"/>
      <c r="I439" s="107" t="s">
        <v>1467</v>
      </c>
      <c r="J439" s="108" t="s">
        <v>448</v>
      </c>
      <c r="K439" s="109"/>
      <c r="L439" s="109"/>
      <c r="M439" s="159">
        <v>432</v>
      </c>
      <c r="N439" s="342"/>
      <c r="O439" s="342"/>
      <c r="P439" s="342"/>
      <c r="Q439" s="342"/>
      <c r="R439" s="342"/>
      <c r="S439" s="342"/>
      <c r="T439" s="342"/>
      <c r="U439" s="342"/>
      <c r="V439" s="342"/>
      <c r="W439" s="342"/>
      <c r="X439" s="342"/>
      <c r="Y439" s="342"/>
      <c r="Z439" s="342"/>
      <c r="AA439" s="342"/>
      <c r="AB439" s="342"/>
      <c r="AC439" s="342"/>
      <c r="AD439" s="342"/>
      <c r="AE439" s="342"/>
      <c r="AF439" s="342"/>
      <c r="AG439" s="342"/>
      <c r="AH439" s="342"/>
      <c r="AI439" s="342"/>
      <c r="AJ439" s="342"/>
      <c r="AK439" s="342"/>
      <c r="AL439" s="342"/>
      <c r="AM439" s="342"/>
      <c r="AN439" s="342"/>
      <c r="AO439" s="342"/>
      <c r="AP439" s="342"/>
      <c r="AQ439" s="342"/>
      <c r="AR439" s="342"/>
      <c r="AS439" s="342"/>
      <c r="AT439" s="342"/>
      <c r="AU439" s="342"/>
      <c r="AV439" s="342"/>
      <c r="AW439" s="342"/>
      <c r="AX439" s="333"/>
    </row>
    <row r="440" spans="1:56" s="97" customFormat="1" ht="16.5" customHeight="1" x14ac:dyDescent="0.3">
      <c r="A440" s="696"/>
      <c r="B440" s="688"/>
      <c r="C440" s="682"/>
      <c r="D440" s="685"/>
      <c r="E440" s="682" t="s">
        <v>998</v>
      </c>
      <c r="F440" s="684" t="s">
        <v>999</v>
      </c>
      <c r="G440" s="682" t="s">
        <v>1000</v>
      </c>
      <c r="H440" s="684" t="s">
        <v>999</v>
      </c>
      <c r="I440" s="107" t="s">
        <v>1608</v>
      </c>
      <c r="J440" s="108" t="s">
        <v>449</v>
      </c>
      <c r="K440" s="162" t="s">
        <v>2412</v>
      </c>
      <c r="L440" s="109"/>
      <c r="M440" s="159">
        <v>433</v>
      </c>
      <c r="N440" s="342"/>
      <c r="O440" s="342"/>
      <c r="P440" s="342"/>
      <c r="Q440" s="342"/>
      <c r="R440" s="342"/>
      <c r="S440" s="342"/>
      <c r="T440" s="342"/>
      <c r="U440" s="342"/>
      <c r="V440" s="342"/>
      <c r="W440" s="342"/>
      <c r="X440" s="342"/>
      <c r="Y440" s="342"/>
      <c r="Z440" s="342"/>
      <c r="AA440" s="342"/>
      <c r="AB440" s="342"/>
      <c r="AC440" s="342"/>
      <c r="AD440" s="342"/>
      <c r="AE440" s="342"/>
      <c r="AF440" s="342"/>
      <c r="AG440" s="342"/>
      <c r="AH440" s="342"/>
      <c r="AI440" s="342"/>
      <c r="AJ440" s="342"/>
      <c r="AK440" s="342"/>
      <c r="AL440" s="342"/>
      <c r="AM440" s="342"/>
      <c r="AN440" s="342"/>
      <c r="AO440" s="342"/>
      <c r="AP440" s="342"/>
      <c r="AQ440" s="342"/>
      <c r="AR440" s="342"/>
      <c r="AS440" s="342"/>
      <c r="AT440" s="342"/>
      <c r="AU440" s="342"/>
      <c r="AV440" s="342"/>
      <c r="AW440" s="342"/>
      <c r="AX440" s="333"/>
      <c r="AY440" s="97" t="s">
        <v>3180</v>
      </c>
      <c r="AZ440" s="97" t="s">
        <v>3224</v>
      </c>
      <c r="BA440" s="553" t="s">
        <v>3184</v>
      </c>
      <c r="BB440" s="97" t="s">
        <v>3262</v>
      </c>
      <c r="BC440" s="555" t="s">
        <v>3270</v>
      </c>
      <c r="BD440" s="555" t="s">
        <v>3273</v>
      </c>
    </row>
    <row r="441" spans="1:56" s="97" customFormat="1" ht="16.5" hidden="1" customHeight="1" x14ac:dyDescent="0.3">
      <c r="A441" s="696"/>
      <c r="B441" s="688"/>
      <c r="C441" s="682"/>
      <c r="D441" s="685"/>
      <c r="E441" s="682"/>
      <c r="F441" s="684"/>
      <c r="G441" s="682"/>
      <c r="H441" s="684"/>
      <c r="I441" s="107" t="s">
        <v>1610</v>
      </c>
      <c r="J441" s="108" t="s">
        <v>450</v>
      </c>
      <c r="K441" s="109"/>
      <c r="L441" s="109"/>
      <c r="M441" s="159">
        <v>434</v>
      </c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42"/>
      <c r="Z441" s="342"/>
      <c r="AA441" s="342"/>
      <c r="AB441" s="342"/>
      <c r="AC441" s="342"/>
      <c r="AD441" s="342"/>
      <c r="AE441" s="342"/>
      <c r="AF441" s="342"/>
      <c r="AG441" s="342"/>
      <c r="AH441" s="342"/>
      <c r="AI441" s="342"/>
      <c r="AJ441" s="342"/>
      <c r="AK441" s="342"/>
      <c r="AL441" s="342"/>
      <c r="AM441" s="342"/>
      <c r="AN441" s="342"/>
      <c r="AO441" s="342"/>
      <c r="AP441" s="342"/>
      <c r="AQ441" s="342"/>
      <c r="AR441" s="342"/>
      <c r="AS441" s="342"/>
      <c r="AT441" s="342"/>
      <c r="AU441" s="342"/>
      <c r="AV441" s="342"/>
      <c r="AW441" s="342"/>
      <c r="AX441" s="333"/>
    </row>
    <row r="442" spans="1:56" s="97" customFormat="1" ht="13.5" customHeight="1" x14ac:dyDescent="0.3">
      <c r="A442" s="696"/>
      <c r="B442" s="688"/>
      <c r="C442" s="682" t="s">
        <v>1001</v>
      </c>
      <c r="D442" s="685" t="s">
        <v>1921</v>
      </c>
      <c r="E442" s="682" t="s">
        <v>1002</v>
      </c>
      <c r="F442" s="684" t="s">
        <v>1003</v>
      </c>
      <c r="G442" s="682" t="s">
        <v>1004</v>
      </c>
      <c r="H442" s="684" t="s">
        <v>1005</v>
      </c>
      <c r="I442" s="107" t="s">
        <v>1469</v>
      </c>
      <c r="J442" s="108" t="s">
        <v>367</v>
      </c>
      <c r="K442" s="162" t="s">
        <v>2409</v>
      </c>
      <c r="L442" s="109"/>
      <c r="M442" s="159">
        <v>435</v>
      </c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42"/>
      <c r="Z442" s="342"/>
      <c r="AA442" s="342"/>
      <c r="AB442" s="342"/>
      <c r="AC442" s="342"/>
      <c r="AD442" s="342"/>
      <c r="AE442" s="342"/>
      <c r="AF442" s="342"/>
      <c r="AG442" s="342"/>
      <c r="AH442" s="342"/>
      <c r="AI442" s="342"/>
      <c r="AJ442" s="342"/>
      <c r="AK442" s="342"/>
      <c r="AL442" s="342"/>
      <c r="AM442" s="342"/>
      <c r="AN442" s="342"/>
      <c r="AO442" s="342"/>
      <c r="AP442" s="342"/>
      <c r="AQ442" s="342"/>
      <c r="AR442" s="342"/>
      <c r="AS442" s="342"/>
      <c r="AT442" s="342"/>
      <c r="AU442" s="342"/>
      <c r="AV442" s="342"/>
      <c r="AW442" s="342"/>
      <c r="AX442" s="333"/>
      <c r="AY442" s="97" t="s">
        <v>3185</v>
      </c>
      <c r="AZ442" s="97" t="s">
        <v>3225</v>
      </c>
      <c r="BA442" s="553" t="s">
        <v>3184</v>
      </c>
      <c r="BB442" s="97" t="s">
        <v>3262</v>
      </c>
      <c r="BC442" s="97" t="s">
        <v>3368</v>
      </c>
    </row>
    <row r="443" spans="1:56" s="97" customFormat="1" ht="16.5" hidden="1" customHeight="1" x14ac:dyDescent="0.3">
      <c r="A443" s="696"/>
      <c r="B443" s="688"/>
      <c r="C443" s="682"/>
      <c r="D443" s="685"/>
      <c r="E443" s="682"/>
      <c r="F443" s="684"/>
      <c r="G443" s="682"/>
      <c r="H443" s="684"/>
      <c r="I443" s="107" t="s">
        <v>1470</v>
      </c>
      <c r="J443" s="108" t="s">
        <v>368</v>
      </c>
      <c r="K443" s="109"/>
      <c r="L443" s="109"/>
      <c r="M443" s="159">
        <v>436</v>
      </c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42"/>
      <c r="Z443" s="342"/>
      <c r="AA443" s="342"/>
      <c r="AB443" s="342"/>
      <c r="AC443" s="342"/>
      <c r="AD443" s="342"/>
      <c r="AE443" s="342"/>
      <c r="AF443" s="342"/>
      <c r="AG443" s="342"/>
      <c r="AH443" s="342"/>
      <c r="AI443" s="342"/>
      <c r="AJ443" s="342"/>
      <c r="AK443" s="342"/>
      <c r="AL443" s="342"/>
      <c r="AM443" s="342"/>
      <c r="AN443" s="342"/>
      <c r="AO443" s="342"/>
      <c r="AP443" s="342"/>
      <c r="AQ443" s="342"/>
      <c r="AR443" s="342"/>
      <c r="AS443" s="342"/>
      <c r="AT443" s="342"/>
      <c r="AU443" s="342"/>
      <c r="AV443" s="342"/>
      <c r="AW443" s="342"/>
      <c r="AX443" s="333"/>
    </row>
    <row r="444" spans="1:56" s="97" customFormat="1" ht="16.5" hidden="1" customHeight="1" x14ac:dyDescent="0.3">
      <c r="A444" s="696"/>
      <c r="B444" s="688"/>
      <c r="C444" s="682"/>
      <c r="D444" s="685"/>
      <c r="E444" s="682"/>
      <c r="F444" s="684"/>
      <c r="G444" s="682"/>
      <c r="H444" s="684"/>
      <c r="I444" s="107" t="s">
        <v>1471</v>
      </c>
      <c r="J444" s="108" t="s">
        <v>370</v>
      </c>
      <c r="K444" s="109"/>
      <c r="L444" s="109"/>
      <c r="M444" s="159">
        <v>437</v>
      </c>
      <c r="N444" s="342"/>
      <c r="O444" s="342"/>
      <c r="P444" s="342"/>
      <c r="Q444" s="342"/>
      <c r="R444" s="342"/>
      <c r="S444" s="342"/>
      <c r="T444" s="342"/>
      <c r="U444" s="342"/>
      <c r="V444" s="342"/>
      <c r="W444" s="342"/>
      <c r="X444" s="342"/>
      <c r="Y444" s="342"/>
      <c r="Z444" s="342"/>
      <c r="AA444" s="342"/>
      <c r="AB444" s="342"/>
      <c r="AC444" s="342"/>
      <c r="AD444" s="342"/>
      <c r="AE444" s="342"/>
      <c r="AF444" s="342"/>
      <c r="AG444" s="342"/>
      <c r="AH444" s="342"/>
      <c r="AI444" s="342"/>
      <c r="AJ444" s="342"/>
      <c r="AK444" s="342"/>
      <c r="AL444" s="342"/>
      <c r="AM444" s="342"/>
      <c r="AN444" s="342"/>
      <c r="AO444" s="342"/>
      <c r="AP444" s="342"/>
      <c r="AQ444" s="342"/>
      <c r="AR444" s="342"/>
      <c r="AS444" s="342"/>
      <c r="AT444" s="342"/>
      <c r="AU444" s="342"/>
      <c r="AV444" s="342"/>
      <c r="AW444" s="342"/>
      <c r="AX444" s="333"/>
    </row>
    <row r="445" spans="1:56" s="97" customFormat="1" ht="16.5" hidden="1" customHeight="1" x14ac:dyDescent="0.3">
      <c r="A445" s="696"/>
      <c r="B445" s="688"/>
      <c r="C445" s="682"/>
      <c r="D445" s="685"/>
      <c r="E445" s="682"/>
      <c r="F445" s="684"/>
      <c r="G445" s="682"/>
      <c r="H445" s="684"/>
      <c r="I445" s="107" t="s">
        <v>1473</v>
      </c>
      <c r="J445" s="108" t="s">
        <v>1842</v>
      </c>
      <c r="K445" s="109"/>
      <c r="L445" s="109"/>
      <c r="M445" s="159">
        <v>438</v>
      </c>
      <c r="N445" s="342"/>
      <c r="O445" s="342"/>
      <c r="P445" s="342"/>
      <c r="Q445" s="342"/>
      <c r="R445" s="342"/>
      <c r="S445" s="342"/>
      <c r="T445" s="342"/>
      <c r="U445" s="342"/>
      <c r="V445" s="342"/>
      <c r="W445" s="342"/>
      <c r="X445" s="342"/>
      <c r="Y445" s="342"/>
      <c r="Z445" s="342"/>
      <c r="AA445" s="342"/>
      <c r="AB445" s="342"/>
      <c r="AC445" s="342"/>
      <c r="AD445" s="342"/>
      <c r="AE445" s="342"/>
      <c r="AF445" s="342"/>
      <c r="AG445" s="342"/>
      <c r="AH445" s="342"/>
      <c r="AI445" s="342"/>
      <c r="AJ445" s="342"/>
      <c r="AK445" s="342"/>
      <c r="AL445" s="342"/>
      <c r="AM445" s="342"/>
      <c r="AN445" s="342"/>
      <c r="AO445" s="342"/>
      <c r="AP445" s="342"/>
      <c r="AQ445" s="342"/>
      <c r="AR445" s="342"/>
      <c r="AS445" s="342"/>
      <c r="AT445" s="342"/>
      <c r="AU445" s="342"/>
      <c r="AV445" s="342"/>
      <c r="AW445" s="342"/>
      <c r="AX445" s="333"/>
    </row>
    <row r="446" spans="1:56" s="97" customFormat="1" ht="16.5" hidden="1" customHeight="1" x14ac:dyDescent="0.3">
      <c r="A446" s="696"/>
      <c r="B446" s="688"/>
      <c r="C446" s="682"/>
      <c r="D446" s="685"/>
      <c r="E446" s="682"/>
      <c r="F446" s="684"/>
      <c r="G446" s="682" t="s">
        <v>1006</v>
      </c>
      <c r="H446" s="684" t="s">
        <v>1007</v>
      </c>
      <c r="I446" s="107" t="s">
        <v>1475</v>
      </c>
      <c r="J446" s="108" t="s">
        <v>1943</v>
      </c>
      <c r="K446" s="109"/>
      <c r="L446" s="109"/>
      <c r="M446" s="159">
        <v>439</v>
      </c>
      <c r="N446" s="342"/>
      <c r="O446" s="342"/>
      <c r="P446" s="342"/>
      <c r="Q446" s="342"/>
      <c r="R446" s="342"/>
      <c r="S446" s="342"/>
      <c r="T446" s="342"/>
      <c r="U446" s="342"/>
      <c r="V446" s="342"/>
      <c r="W446" s="342"/>
      <c r="X446" s="342"/>
      <c r="Y446" s="342"/>
      <c r="Z446" s="342"/>
      <c r="AA446" s="342"/>
      <c r="AB446" s="342"/>
      <c r="AC446" s="342"/>
      <c r="AD446" s="342"/>
      <c r="AE446" s="342"/>
      <c r="AF446" s="342"/>
      <c r="AG446" s="342"/>
      <c r="AH446" s="342"/>
      <c r="AI446" s="342"/>
      <c r="AJ446" s="342"/>
      <c r="AK446" s="342"/>
      <c r="AL446" s="342"/>
      <c r="AM446" s="342"/>
      <c r="AN446" s="342"/>
      <c r="AO446" s="342"/>
      <c r="AP446" s="342"/>
      <c r="AQ446" s="342"/>
      <c r="AR446" s="342"/>
      <c r="AS446" s="342"/>
      <c r="AT446" s="342"/>
      <c r="AU446" s="342"/>
      <c r="AV446" s="342"/>
      <c r="AW446" s="342"/>
      <c r="AX446" s="333"/>
    </row>
    <row r="447" spans="1:56" s="97" customFormat="1" ht="16.5" hidden="1" customHeight="1" x14ac:dyDescent="0.3">
      <c r="A447" s="696"/>
      <c r="B447" s="688"/>
      <c r="C447" s="682"/>
      <c r="D447" s="685"/>
      <c r="E447" s="682"/>
      <c r="F447" s="684"/>
      <c r="G447" s="682"/>
      <c r="H447" s="684"/>
      <c r="I447" s="107" t="s">
        <v>1477</v>
      </c>
      <c r="J447" s="108" t="s">
        <v>371</v>
      </c>
      <c r="K447" s="109"/>
      <c r="L447" s="109"/>
      <c r="M447" s="159">
        <v>440</v>
      </c>
      <c r="N447" s="342"/>
      <c r="O447" s="342"/>
      <c r="P447" s="342"/>
      <c r="Q447" s="342"/>
      <c r="R447" s="342"/>
      <c r="S447" s="342"/>
      <c r="T447" s="342"/>
      <c r="U447" s="342"/>
      <c r="V447" s="342"/>
      <c r="W447" s="342"/>
      <c r="X447" s="342"/>
      <c r="Y447" s="342"/>
      <c r="Z447" s="342"/>
      <c r="AA447" s="342"/>
      <c r="AB447" s="342"/>
      <c r="AC447" s="342"/>
      <c r="AD447" s="342"/>
      <c r="AE447" s="342"/>
      <c r="AF447" s="342"/>
      <c r="AG447" s="342"/>
      <c r="AH447" s="342"/>
      <c r="AI447" s="342"/>
      <c r="AJ447" s="342"/>
      <c r="AK447" s="342"/>
      <c r="AL447" s="342"/>
      <c r="AM447" s="342"/>
      <c r="AN447" s="342"/>
      <c r="AO447" s="342"/>
      <c r="AP447" s="342"/>
      <c r="AQ447" s="342"/>
      <c r="AR447" s="342"/>
      <c r="AS447" s="342"/>
      <c r="AT447" s="342"/>
      <c r="AU447" s="342"/>
      <c r="AV447" s="342"/>
      <c r="AW447" s="342"/>
      <c r="AX447" s="333"/>
    </row>
    <row r="448" spans="1:56" s="97" customFormat="1" ht="16.5" customHeight="1" x14ac:dyDescent="0.3">
      <c r="A448" s="696"/>
      <c r="B448" s="688"/>
      <c r="C448" s="682"/>
      <c r="D448" s="685"/>
      <c r="E448" s="682" t="s">
        <v>1008</v>
      </c>
      <c r="F448" s="684" t="s">
        <v>1009</v>
      </c>
      <c r="G448" s="682" t="s">
        <v>1010</v>
      </c>
      <c r="H448" s="684" t="s">
        <v>1009</v>
      </c>
      <c r="I448" s="107" t="s">
        <v>1567</v>
      </c>
      <c r="J448" s="108" t="s">
        <v>375</v>
      </c>
      <c r="K448" s="162" t="s">
        <v>2409</v>
      </c>
      <c r="L448" s="109"/>
      <c r="M448" s="159">
        <v>441</v>
      </c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42"/>
      <c r="Z448" s="342"/>
      <c r="AA448" s="342"/>
      <c r="AB448" s="342"/>
      <c r="AC448" s="342"/>
      <c r="AD448" s="342"/>
      <c r="AE448" s="342"/>
      <c r="AF448" s="342"/>
      <c r="AG448" s="342"/>
      <c r="AH448" s="342"/>
      <c r="AI448" s="342"/>
      <c r="AJ448" s="342"/>
      <c r="AK448" s="342"/>
      <c r="AL448" s="342"/>
      <c r="AM448" s="342"/>
      <c r="AN448" s="342"/>
      <c r="AO448" s="342"/>
      <c r="AP448" s="342"/>
      <c r="AQ448" s="342"/>
      <c r="AR448" s="342"/>
      <c r="AS448" s="342"/>
      <c r="AT448" s="342"/>
      <c r="AU448" s="342"/>
      <c r="AV448" s="342"/>
      <c r="AW448" s="342"/>
      <c r="AX448" s="333"/>
      <c r="AY448" s="97" t="s">
        <v>3185</v>
      </c>
      <c r="AZ448" s="97" t="s">
        <v>3225</v>
      </c>
      <c r="BA448" s="553" t="s">
        <v>3184</v>
      </c>
      <c r="BB448" s="97" t="s">
        <v>3262</v>
      </c>
      <c r="BC448" s="97" t="s">
        <v>3368</v>
      </c>
    </row>
    <row r="449" spans="1:55" s="97" customFormat="1" ht="16.5" hidden="1" customHeight="1" x14ac:dyDescent="0.3">
      <c r="A449" s="696"/>
      <c r="B449" s="688"/>
      <c r="C449" s="682"/>
      <c r="D449" s="685"/>
      <c r="E449" s="682"/>
      <c r="F449" s="684"/>
      <c r="G449" s="682"/>
      <c r="H449" s="684"/>
      <c r="I449" s="107" t="s">
        <v>1568</v>
      </c>
      <c r="J449" s="108" t="s">
        <v>376</v>
      </c>
      <c r="K449" s="109"/>
      <c r="L449" s="109"/>
      <c r="M449" s="159">
        <v>442</v>
      </c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42"/>
      <c r="Z449" s="342"/>
      <c r="AA449" s="342"/>
      <c r="AB449" s="342"/>
      <c r="AC449" s="342"/>
      <c r="AD449" s="342"/>
      <c r="AE449" s="342"/>
      <c r="AF449" s="342"/>
      <c r="AG449" s="342"/>
      <c r="AH449" s="342"/>
      <c r="AI449" s="342"/>
      <c r="AJ449" s="342"/>
      <c r="AK449" s="342"/>
      <c r="AL449" s="342"/>
      <c r="AM449" s="342"/>
      <c r="AN449" s="342"/>
      <c r="AO449" s="342"/>
      <c r="AP449" s="342"/>
      <c r="AQ449" s="342"/>
      <c r="AR449" s="342"/>
      <c r="AS449" s="342"/>
      <c r="AT449" s="342"/>
      <c r="AU449" s="342"/>
      <c r="AV449" s="342"/>
      <c r="AW449" s="342"/>
      <c r="AX449" s="333"/>
    </row>
    <row r="450" spans="1:55" s="97" customFormat="1" ht="16.5" customHeight="1" x14ac:dyDescent="0.3">
      <c r="A450" s="696"/>
      <c r="B450" s="688"/>
      <c r="C450" s="682"/>
      <c r="D450" s="685"/>
      <c r="E450" s="682" t="s">
        <v>1011</v>
      </c>
      <c r="F450" s="684" t="s">
        <v>581</v>
      </c>
      <c r="G450" s="682" t="s">
        <v>1012</v>
      </c>
      <c r="H450" s="684" t="s">
        <v>581</v>
      </c>
      <c r="I450" s="107" t="s">
        <v>1565</v>
      </c>
      <c r="J450" s="108" t="s">
        <v>373</v>
      </c>
      <c r="K450" s="162" t="s">
        <v>2409</v>
      </c>
      <c r="L450" s="109"/>
      <c r="M450" s="159">
        <v>443</v>
      </c>
      <c r="N450" s="342"/>
      <c r="O450" s="342"/>
      <c r="P450" s="342"/>
      <c r="Q450" s="342"/>
      <c r="R450" s="342"/>
      <c r="S450" s="342"/>
      <c r="T450" s="342"/>
      <c r="U450" s="342"/>
      <c r="V450" s="342"/>
      <c r="W450" s="342"/>
      <c r="X450" s="342"/>
      <c r="Y450" s="342"/>
      <c r="Z450" s="342"/>
      <c r="AA450" s="342"/>
      <c r="AB450" s="342"/>
      <c r="AC450" s="342"/>
      <c r="AD450" s="342"/>
      <c r="AE450" s="342"/>
      <c r="AF450" s="342"/>
      <c r="AG450" s="342"/>
      <c r="AH450" s="342"/>
      <c r="AI450" s="342"/>
      <c r="AJ450" s="342"/>
      <c r="AK450" s="342"/>
      <c r="AL450" s="342"/>
      <c r="AM450" s="342"/>
      <c r="AN450" s="342"/>
      <c r="AO450" s="342"/>
      <c r="AP450" s="342"/>
      <c r="AQ450" s="342"/>
      <c r="AR450" s="342"/>
      <c r="AS450" s="342"/>
      <c r="AT450" s="342"/>
      <c r="AU450" s="342"/>
      <c r="AV450" s="342"/>
      <c r="AW450" s="342"/>
      <c r="AX450" s="333"/>
      <c r="AY450" s="97" t="s">
        <v>3185</v>
      </c>
      <c r="AZ450" s="97" t="s">
        <v>3225</v>
      </c>
      <c r="BA450" s="553" t="s">
        <v>3184</v>
      </c>
      <c r="BB450" s="97" t="s">
        <v>3262</v>
      </c>
      <c r="BC450" s="97" t="s">
        <v>3368</v>
      </c>
    </row>
    <row r="451" spans="1:55" s="97" customFormat="1" ht="16.5" hidden="1" customHeight="1" x14ac:dyDescent="0.3">
      <c r="A451" s="696"/>
      <c r="B451" s="688"/>
      <c r="C451" s="682"/>
      <c r="D451" s="685"/>
      <c r="E451" s="682"/>
      <c r="F451" s="684"/>
      <c r="G451" s="682"/>
      <c r="H451" s="684"/>
      <c r="I451" s="107" t="s">
        <v>1565</v>
      </c>
      <c r="J451" s="108" t="s">
        <v>1606</v>
      </c>
      <c r="K451" s="109"/>
      <c r="L451" s="109"/>
      <c r="M451" s="159">
        <v>444</v>
      </c>
      <c r="N451" s="342"/>
      <c r="O451" s="342"/>
      <c r="P451" s="342"/>
      <c r="Q451" s="342"/>
      <c r="R451" s="342"/>
      <c r="S451" s="342"/>
      <c r="T451" s="342"/>
      <c r="U451" s="342"/>
      <c r="V451" s="342"/>
      <c r="W451" s="342"/>
      <c r="X451" s="342"/>
      <c r="Y451" s="342"/>
      <c r="Z451" s="342"/>
      <c r="AA451" s="342"/>
      <c r="AB451" s="342"/>
      <c r="AC451" s="342"/>
      <c r="AD451" s="342"/>
      <c r="AE451" s="342"/>
      <c r="AF451" s="342"/>
      <c r="AG451" s="342"/>
      <c r="AH451" s="342"/>
      <c r="AI451" s="342"/>
      <c r="AJ451" s="342"/>
      <c r="AK451" s="342"/>
      <c r="AL451" s="342"/>
      <c r="AM451" s="342"/>
      <c r="AN451" s="342"/>
      <c r="AO451" s="342"/>
      <c r="AP451" s="342"/>
      <c r="AQ451" s="342"/>
      <c r="AR451" s="342"/>
      <c r="AS451" s="342"/>
      <c r="AT451" s="342"/>
      <c r="AU451" s="342"/>
      <c r="AV451" s="342"/>
      <c r="AW451" s="342"/>
      <c r="AX451" s="333"/>
    </row>
    <row r="452" spans="1:55" s="97" customFormat="1" ht="16.5" hidden="1" customHeight="1" x14ac:dyDescent="0.3">
      <c r="A452" s="696"/>
      <c r="B452" s="688"/>
      <c r="C452" s="682"/>
      <c r="D452" s="685"/>
      <c r="E452" s="682"/>
      <c r="F452" s="684"/>
      <c r="G452" s="682"/>
      <c r="H452" s="684"/>
      <c r="I452" s="107" t="s">
        <v>1564</v>
      </c>
      <c r="J452" s="108" t="s">
        <v>372</v>
      </c>
      <c r="K452" s="109"/>
      <c r="L452" s="109"/>
      <c r="M452" s="159">
        <v>445</v>
      </c>
      <c r="N452" s="342"/>
      <c r="O452" s="342"/>
      <c r="P452" s="342"/>
      <c r="Q452" s="342"/>
      <c r="R452" s="342"/>
      <c r="S452" s="342"/>
      <c r="T452" s="342"/>
      <c r="U452" s="342"/>
      <c r="V452" s="342"/>
      <c r="W452" s="342"/>
      <c r="X452" s="342"/>
      <c r="Y452" s="342"/>
      <c r="Z452" s="342"/>
      <c r="AA452" s="342"/>
      <c r="AB452" s="342"/>
      <c r="AC452" s="342"/>
      <c r="AD452" s="342"/>
      <c r="AE452" s="342"/>
      <c r="AF452" s="342"/>
      <c r="AG452" s="342"/>
      <c r="AH452" s="342"/>
      <c r="AI452" s="342"/>
      <c r="AJ452" s="342"/>
      <c r="AK452" s="342"/>
      <c r="AL452" s="342"/>
      <c r="AM452" s="342"/>
      <c r="AN452" s="342"/>
      <c r="AO452" s="342"/>
      <c r="AP452" s="342"/>
      <c r="AQ452" s="342"/>
      <c r="AR452" s="342"/>
      <c r="AS452" s="342"/>
      <c r="AT452" s="342"/>
      <c r="AU452" s="342"/>
      <c r="AV452" s="342"/>
      <c r="AW452" s="342"/>
      <c r="AX452" s="333"/>
    </row>
    <row r="453" spans="1:55" s="97" customFormat="1" ht="16.5" hidden="1" customHeight="1" x14ac:dyDescent="0.3">
      <c r="A453" s="696"/>
      <c r="B453" s="688"/>
      <c r="C453" s="682"/>
      <c r="D453" s="685"/>
      <c r="E453" s="682"/>
      <c r="F453" s="684"/>
      <c r="G453" s="682"/>
      <c r="H453" s="684"/>
      <c r="I453" s="107" t="s">
        <v>1566</v>
      </c>
      <c r="J453" s="108" t="s">
        <v>1841</v>
      </c>
      <c r="K453" s="109"/>
      <c r="L453" s="109"/>
      <c r="M453" s="159">
        <v>446</v>
      </c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42"/>
      <c r="Z453" s="342"/>
      <c r="AA453" s="342"/>
      <c r="AB453" s="342"/>
      <c r="AC453" s="342"/>
      <c r="AD453" s="342"/>
      <c r="AE453" s="342"/>
      <c r="AF453" s="342"/>
      <c r="AG453" s="342"/>
      <c r="AH453" s="342"/>
      <c r="AI453" s="342"/>
      <c r="AJ453" s="342"/>
      <c r="AK453" s="342"/>
      <c r="AL453" s="342"/>
      <c r="AM453" s="342"/>
      <c r="AN453" s="342"/>
      <c r="AO453" s="342"/>
      <c r="AP453" s="342"/>
      <c r="AQ453" s="342"/>
      <c r="AR453" s="342"/>
      <c r="AS453" s="342"/>
      <c r="AT453" s="342"/>
      <c r="AU453" s="342"/>
      <c r="AV453" s="342"/>
      <c r="AW453" s="342"/>
      <c r="AX453" s="333"/>
    </row>
    <row r="454" spans="1:55" s="97" customFormat="1" ht="16.5" customHeight="1" x14ac:dyDescent="0.3">
      <c r="A454" s="696"/>
      <c r="B454" s="688"/>
      <c r="C454" s="682"/>
      <c r="D454" s="685"/>
      <c r="E454" s="682" t="s">
        <v>1013</v>
      </c>
      <c r="F454" s="684" t="s">
        <v>1014</v>
      </c>
      <c r="G454" s="206" t="s">
        <v>1015</v>
      </c>
      <c r="H454" s="205" t="s">
        <v>1942</v>
      </c>
      <c r="I454" s="107" t="s">
        <v>1569</v>
      </c>
      <c r="J454" s="108" t="s">
        <v>377</v>
      </c>
      <c r="K454" s="162" t="s">
        <v>2409</v>
      </c>
      <c r="L454" s="109"/>
      <c r="M454" s="159">
        <v>447</v>
      </c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42"/>
      <c r="Z454" s="342"/>
      <c r="AA454" s="342"/>
      <c r="AB454" s="342"/>
      <c r="AC454" s="342"/>
      <c r="AD454" s="342"/>
      <c r="AE454" s="342"/>
      <c r="AF454" s="342"/>
      <c r="AG454" s="342"/>
      <c r="AH454" s="342"/>
      <c r="AI454" s="342"/>
      <c r="AJ454" s="342"/>
      <c r="AK454" s="342"/>
      <c r="AL454" s="342"/>
      <c r="AM454" s="342"/>
      <c r="AN454" s="342"/>
      <c r="AO454" s="342"/>
      <c r="AP454" s="342"/>
      <c r="AQ454" s="342"/>
      <c r="AR454" s="342"/>
      <c r="AS454" s="342"/>
      <c r="AT454" s="342"/>
      <c r="AU454" s="342"/>
      <c r="AV454" s="342"/>
      <c r="AW454" s="342"/>
      <c r="AX454" s="333"/>
      <c r="AY454" s="97" t="s">
        <v>3185</v>
      </c>
      <c r="AZ454" s="97" t="s">
        <v>3225</v>
      </c>
      <c r="BA454" s="553" t="s">
        <v>3184</v>
      </c>
      <c r="BB454" s="97" t="s">
        <v>3262</v>
      </c>
      <c r="BC454" s="97" t="s">
        <v>3368</v>
      </c>
    </row>
    <row r="455" spans="1:55" s="97" customFormat="1" ht="16.5" hidden="1" customHeight="1" x14ac:dyDescent="0.3">
      <c r="A455" s="696"/>
      <c r="B455" s="688"/>
      <c r="C455" s="682"/>
      <c r="D455" s="685"/>
      <c r="E455" s="682"/>
      <c r="F455" s="684"/>
      <c r="G455" s="682" t="s">
        <v>1016</v>
      </c>
      <c r="H455" s="684" t="s">
        <v>1017</v>
      </c>
      <c r="I455" s="107" t="s">
        <v>1570</v>
      </c>
      <c r="J455" s="108" t="s">
        <v>378</v>
      </c>
      <c r="K455" s="109"/>
      <c r="L455" s="109"/>
      <c r="M455" s="159">
        <v>448</v>
      </c>
      <c r="N455" s="342"/>
      <c r="O455" s="342"/>
      <c r="P455" s="342"/>
      <c r="Q455" s="342"/>
      <c r="R455" s="342"/>
      <c r="S455" s="342"/>
      <c r="T455" s="342"/>
      <c r="U455" s="342"/>
      <c r="V455" s="342"/>
      <c r="W455" s="342"/>
      <c r="X455" s="342"/>
      <c r="Y455" s="342"/>
      <c r="Z455" s="342"/>
      <c r="AA455" s="342"/>
      <c r="AB455" s="342"/>
      <c r="AC455" s="342"/>
      <c r="AD455" s="342"/>
      <c r="AE455" s="342"/>
      <c r="AF455" s="342"/>
      <c r="AG455" s="342"/>
      <c r="AH455" s="342"/>
      <c r="AI455" s="342"/>
      <c r="AJ455" s="342"/>
      <c r="AK455" s="342"/>
      <c r="AL455" s="342"/>
      <c r="AM455" s="342"/>
      <c r="AN455" s="342"/>
      <c r="AO455" s="342"/>
      <c r="AP455" s="342"/>
      <c r="AQ455" s="342"/>
      <c r="AR455" s="342"/>
      <c r="AS455" s="342"/>
      <c r="AT455" s="342"/>
      <c r="AU455" s="342"/>
      <c r="AV455" s="342"/>
      <c r="AW455" s="342"/>
      <c r="AX455" s="333"/>
    </row>
    <row r="456" spans="1:55" s="97" customFormat="1" ht="16.5" hidden="1" customHeight="1" x14ac:dyDescent="0.3">
      <c r="A456" s="696"/>
      <c r="B456" s="688"/>
      <c r="C456" s="682"/>
      <c r="D456" s="685"/>
      <c r="E456" s="682"/>
      <c r="F456" s="684"/>
      <c r="G456" s="682"/>
      <c r="H456" s="684"/>
      <c r="I456" s="107" t="s">
        <v>1570</v>
      </c>
      <c r="J456" s="108" t="s">
        <v>378</v>
      </c>
      <c r="K456" s="109"/>
      <c r="L456" s="109"/>
      <c r="M456" s="159">
        <v>449</v>
      </c>
      <c r="N456" s="342"/>
      <c r="O456" s="342"/>
      <c r="P456" s="342"/>
      <c r="Q456" s="342"/>
      <c r="R456" s="342"/>
      <c r="S456" s="342"/>
      <c r="T456" s="342"/>
      <c r="U456" s="342"/>
      <c r="V456" s="342"/>
      <c r="W456" s="342"/>
      <c r="X456" s="342"/>
      <c r="Y456" s="342"/>
      <c r="Z456" s="342"/>
      <c r="AA456" s="342"/>
      <c r="AB456" s="342"/>
      <c r="AC456" s="342"/>
      <c r="AD456" s="342"/>
      <c r="AE456" s="342"/>
      <c r="AF456" s="342"/>
      <c r="AG456" s="342"/>
      <c r="AH456" s="342"/>
      <c r="AI456" s="342"/>
      <c r="AJ456" s="342"/>
      <c r="AK456" s="342"/>
      <c r="AL456" s="342"/>
      <c r="AM456" s="342"/>
      <c r="AN456" s="342"/>
      <c r="AO456" s="342"/>
      <c r="AP456" s="342"/>
      <c r="AQ456" s="342"/>
      <c r="AR456" s="342"/>
      <c r="AS456" s="342"/>
      <c r="AT456" s="342"/>
      <c r="AU456" s="342"/>
      <c r="AV456" s="342"/>
      <c r="AW456" s="342"/>
      <c r="AX456" s="333"/>
    </row>
    <row r="457" spans="1:55" s="97" customFormat="1" ht="16.5" hidden="1" x14ac:dyDescent="0.3">
      <c r="A457" s="696"/>
      <c r="B457" s="688"/>
      <c r="C457" s="682"/>
      <c r="D457" s="685"/>
      <c r="E457" s="682"/>
      <c r="F457" s="684"/>
      <c r="G457" s="682"/>
      <c r="H457" s="684"/>
      <c r="I457" s="107" t="s">
        <v>1571</v>
      </c>
      <c r="J457" s="108" t="s">
        <v>380</v>
      </c>
      <c r="K457" s="109"/>
      <c r="L457" s="109"/>
      <c r="M457" s="159">
        <v>450</v>
      </c>
      <c r="N457" s="342"/>
      <c r="O457" s="342"/>
      <c r="P457" s="342"/>
      <c r="Q457" s="342"/>
      <c r="R457" s="342"/>
      <c r="S457" s="342"/>
      <c r="T457" s="342"/>
      <c r="U457" s="342"/>
      <c r="V457" s="342"/>
      <c r="W457" s="342"/>
      <c r="X457" s="342"/>
      <c r="Y457" s="342"/>
      <c r="Z457" s="342"/>
      <c r="AA457" s="342"/>
      <c r="AB457" s="342"/>
      <c r="AC457" s="342"/>
      <c r="AD457" s="342"/>
      <c r="AE457" s="342"/>
      <c r="AF457" s="342"/>
      <c r="AG457" s="342"/>
      <c r="AH457" s="342"/>
      <c r="AI457" s="342"/>
      <c r="AJ457" s="342"/>
      <c r="AK457" s="342"/>
      <c r="AL457" s="342"/>
      <c r="AM457" s="342"/>
      <c r="AN457" s="342"/>
      <c r="AO457" s="342"/>
      <c r="AP457" s="342"/>
      <c r="AQ457" s="342"/>
      <c r="AR457" s="342"/>
      <c r="AS457" s="342"/>
      <c r="AT457" s="342"/>
      <c r="AU457" s="342"/>
      <c r="AV457" s="342"/>
      <c r="AW457" s="342"/>
      <c r="AX457" s="333"/>
    </row>
    <row r="458" spans="1:55" s="97" customFormat="1" ht="16.5" hidden="1" customHeight="1" x14ac:dyDescent="0.3">
      <c r="A458" s="696"/>
      <c r="B458" s="688"/>
      <c r="C458" s="682"/>
      <c r="D458" s="685"/>
      <c r="E458" s="682"/>
      <c r="F458" s="684"/>
      <c r="G458" s="682"/>
      <c r="H458" s="684"/>
      <c r="I458" s="107" t="s">
        <v>1572</v>
      </c>
      <c r="J458" s="108" t="s">
        <v>385</v>
      </c>
      <c r="K458" s="109"/>
      <c r="L458" s="109"/>
      <c r="M458" s="159">
        <v>451</v>
      </c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42"/>
      <c r="Z458" s="342"/>
      <c r="AA458" s="342"/>
      <c r="AB458" s="342"/>
      <c r="AC458" s="342"/>
      <c r="AD458" s="342"/>
      <c r="AE458" s="342"/>
      <c r="AF458" s="342"/>
      <c r="AG458" s="342"/>
      <c r="AH458" s="342"/>
      <c r="AI458" s="342"/>
      <c r="AJ458" s="342"/>
      <c r="AK458" s="342"/>
      <c r="AL458" s="342"/>
      <c r="AM458" s="342"/>
      <c r="AN458" s="342"/>
      <c r="AO458" s="342"/>
      <c r="AP458" s="342"/>
      <c r="AQ458" s="342"/>
      <c r="AR458" s="342"/>
      <c r="AS458" s="342"/>
      <c r="AT458" s="342"/>
      <c r="AU458" s="342"/>
      <c r="AV458" s="342"/>
      <c r="AW458" s="342"/>
      <c r="AX458" s="333"/>
    </row>
    <row r="459" spans="1:55" s="97" customFormat="1" ht="16.5" hidden="1" customHeight="1" x14ac:dyDescent="0.3">
      <c r="A459" s="696"/>
      <c r="B459" s="688"/>
      <c r="C459" s="682"/>
      <c r="D459" s="685"/>
      <c r="E459" s="682"/>
      <c r="F459" s="684"/>
      <c r="G459" s="682"/>
      <c r="H459" s="684"/>
      <c r="I459" s="107" t="s">
        <v>1572</v>
      </c>
      <c r="J459" s="108" t="s">
        <v>1573</v>
      </c>
      <c r="K459" s="109"/>
      <c r="L459" s="109"/>
      <c r="M459" s="159">
        <v>452</v>
      </c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42"/>
      <c r="Z459" s="342"/>
      <c r="AA459" s="342"/>
      <c r="AB459" s="342"/>
      <c r="AC459" s="342"/>
      <c r="AD459" s="342"/>
      <c r="AE459" s="342"/>
      <c r="AF459" s="342"/>
      <c r="AG459" s="342"/>
      <c r="AH459" s="342"/>
      <c r="AI459" s="342"/>
      <c r="AJ459" s="342"/>
      <c r="AK459" s="342"/>
      <c r="AL459" s="342"/>
      <c r="AM459" s="342"/>
      <c r="AN459" s="342"/>
      <c r="AO459" s="342"/>
      <c r="AP459" s="342"/>
      <c r="AQ459" s="342"/>
      <c r="AR459" s="342"/>
      <c r="AS459" s="342"/>
      <c r="AT459" s="342"/>
      <c r="AU459" s="342"/>
      <c r="AV459" s="342"/>
      <c r="AW459" s="342"/>
      <c r="AX459" s="333"/>
    </row>
    <row r="460" spans="1:55" s="97" customFormat="1" ht="16.5" hidden="1" customHeight="1" x14ac:dyDescent="0.3">
      <c r="A460" s="696"/>
      <c r="B460" s="688"/>
      <c r="C460" s="682"/>
      <c r="D460" s="685"/>
      <c r="E460" s="682"/>
      <c r="F460" s="684"/>
      <c r="G460" s="682"/>
      <c r="H460" s="684"/>
      <c r="I460" s="107" t="s">
        <v>1574</v>
      </c>
      <c r="J460" s="108" t="s">
        <v>383</v>
      </c>
      <c r="K460" s="109"/>
      <c r="L460" s="109"/>
      <c r="M460" s="159">
        <v>453</v>
      </c>
      <c r="N460" s="342"/>
      <c r="O460" s="342"/>
      <c r="P460" s="342"/>
      <c r="Q460" s="342"/>
      <c r="R460" s="342"/>
      <c r="S460" s="342"/>
      <c r="T460" s="342"/>
      <c r="U460" s="342"/>
      <c r="V460" s="342"/>
      <c r="W460" s="342"/>
      <c r="X460" s="342"/>
      <c r="Y460" s="342"/>
      <c r="Z460" s="342"/>
      <c r="AA460" s="342"/>
      <c r="AB460" s="342"/>
      <c r="AC460" s="342"/>
      <c r="AD460" s="342"/>
      <c r="AE460" s="342"/>
      <c r="AF460" s="342"/>
      <c r="AG460" s="342"/>
      <c r="AH460" s="342"/>
      <c r="AI460" s="342"/>
      <c r="AJ460" s="342"/>
      <c r="AK460" s="342"/>
      <c r="AL460" s="342"/>
      <c r="AM460" s="342"/>
      <c r="AN460" s="342"/>
      <c r="AO460" s="342"/>
      <c r="AP460" s="342"/>
      <c r="AQ460" s="342"/>
      <c r="AR460" s="342"/>
      <c r="AS460" s="342"/>
      <c r="AT460" s="342"/>
      <c r="AU460" s="342"/>
      <c r="AV460" s="342"/>
      <c r="AW460" s="342"/>
      <c r="AX460" s="333"/>
    </row>
    <row r="461" spans="1:55" s="97" customFormat="1" ht="16.5" customHeight="1" x14ac:dyDescent="0.3">
      <c r="A461" s="696"/>
      <c r="B461" s="688"/>
      <c r="C461" s="682"/>
      <c r="D461" s="685"/>
      <c r="E461" s="682" t="s">
        <v>1018</v>
      </c>
      <c r="F461" s="684" t="s">
        <v>1019</v>
      </c>
      <c r="G461" s="682" t="s">
        <v>1020</v>
      </c>
      <c r="H461" s="684" t="s">
        <v>1021</v>
      </c>
      <c r="I461" s="107" t="s">
        <v>1551</v>
      </c>
      <c r="J461" s="108" t="s">
        <v>344</v>
      </c>
      <c r="K461" s="162" t="s">
        <v>2409</v>
      </c>
      <c r="L461" s="109"/>
      <c r="M461" s="159">
        <v>454</v>
      </c>
      <c r="N461" s="342"/>
      <c r="O461" s="342"/>
      <c r="P461" s="342"/>
      <c r="Q461" s="342"/>
      <c r="R461" s="342"/>
      <c r="S461" s="342"/>
      <c r="T461" s="342"/>
      <c r="U461" s="342"/>
      <c r="V461" s="342"/>
      <c r="W461" s="342"/>
      <c r="X461" s="342"/>
      <c r="Y461" s="342"/>
      <c r="Z461" s="342"/>
      <c r="AA461" s="342"/>
      <c r="AB461" s="342"/>
      <c r="AC461" s="342"/>
      <c r="AD461" s="342"/>
      <c r="AE461" s="342"/>
      <c r="AF461" s="342"/>
      <c r="AG461" s="342"/>
      <c r="AH461" s="342"/>
      <c r="AI461" s="342"/>
      <c r="AJ461" s="342"/>
      <c r="AK461" s="342"/>
      <c r="AL461" s="342"/>
      <c r="AM461" s="342"/>
      <c r="AN461" s="342"/>
      <c r="AO461" s="342"/>
      <c r="AP461" s="342"/>
      <c r="AQ461" s="342"/>
      <c r="AR461" s="342"/>
      <c r="AS461" s="342"/>
      <c r="AT461" s="342"/>
      <c r="AU461" s="342"/>
      <c r="AV461" s="342"/>
      <c r="AW461" s="342"/>
      <c r="AX461" s="333"/>
      <c r="AY461" s="97" t="s">
        <v>3186</v>
      </c>
      <c r="AZ461" s="97" t="s">
        <v>3223</v>
      </c>
      <c r="BA461" s="553" t="s">
        <v>3184</v>
      </c>
      <c r="BB461" s="97" t="s">
        <v>3262</v>
      </c>
      <c r="BC461" s="97" t="s">
        <v>3368</v>
      </c>
    </row>
    <row r="462" spans="1:55" s="97" customFormat="1" ht="16.5" hidden="1" customHeight="1" x14ac:dyDescent="0.3">
      <c r="A462" s="696"/>
      <c r="B462" s="688"/>
      <c r="C462" s="682"/>
      <c r="D462" s="685"/>
      <c r="E462" s="682"/>
      <c r="F462" s="684"/>
      <c r="G462" s="682"/>
      <c r="H462" s="684"/>
      <c r="I462" s="107" t="s">
        <v>1551</v>
      </c>
      <c r="J462" s="108" t="s">
        <v>1555</v>
      </c>
      <c r="K462" s="109"/>
      <c r="L462" s="109"/>
      <c r="M462" s="159">
        <v>455</v>
      </c>
      <c r="N462" s="342"/>
      <c r="O462" s="342"/>
      <c r="P462" s="342"/>
      <c r="Q462" s="342"/>
      <c r="R462" s="342"/>
      <c r="S462" s="342"/>
      <c r="T462" s="342"/>
      <c r="U462" s="342"/>
      <c r="V462" s="342"/>
      <c r="W462" s="342"/>
      <c r="X462" s="342"/>
      <c r="Y462" s="342"/>
      <c r="Z462" s="342"/>
      <c r="AA462" s="342"/>
      <c r="AB462" s="342"/>
      <c r="AC462" s="342"/>
      <c r="AD462" s="342"/>
      <c r="AE462" s="342"/>
      <c r="AF462" s="342"/>
      <c r="AG462" s="342"/>
      <c r="AH462" s="342"/>
      <c r="AI462" s="342"/>
      <c r="AJ462" s="342"/>
      <c r="AK462" s="342"/>
      <c r="AL462" s="342"/>
      <c r="AM462" s="342"/>
      <c r="AN462" s="342"/>
      <c r="AO462" s="342"/>
      <c r="AP462" s="342"/>
      <c r="AQ462" s="342"/>
      <c r="AR462" s="342"/>
      <c r="AS462" s="342"/>
      <c r="AT462" s="342"/>
      <c r="AU462" s="342"/>
      <c r="AV462" s="342"/>
      <c r="AW462" s="342"/>
      <c r="AX462" s="333"/>
    </row>
    <row r="463" spans="1:55" s="97" customFormat="1" ht="16.5" hidden="1" customHeight="1" x14ac:dyDescent="0.3">
      <c r="A463" s="696"/>
      <c r="B463" s="688"/>
      <c r="C463" s="682"/>
      <c r="D463" s="685"/>
      <c r="E463" s="682"/>
      <c r="F463" s="684"/>
      <c r="G463" s="682"/>
      <c r="H463" s="684"/>
      <c r="I463" s="107" t="s">
        <v>1552</v>
      </c>
      <c r="J463" s="108" t="s">
        <v>345</v>
      </c>
      <c r="K463" s="109"/>
      <c r="L463" s="109"/>
      <c r="M463" s="159">
        <v>456</v>
      </c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42"/>
      <c r="Z463" s="342"/>
      <c r="AA463" s="342"/>
      <c r="AB463" s="342"/>
      <c r="AC463" s="342"/>
      <c r="AD463" s="342"/>
      <c r="AE463" s="342"/>
      <c r="AF463" s="342"/>
      <c r="AG463" s="342"/>
      <c r="AH463" s="342"/>
      <c r="AI463" s="342"/>
      <c r="AJ463" s="342"/>
      <c r="AK463" s="342"/>
      <c r="AL463" s="342"/>
      <c r="AM463" s="342"/>
      <c r="AN463" s="342"/>
      <c r="AO463" s="342"/>
      <c r="AP463" s="342"/>
      <c r="AQ463" s="342"/>
      <c r="AR463" s="342"/>
      <c r="AS463" s="342"/>
      <c r="AT463" s="342"/>
      <c r="AU463" s="342"/>
      <c r="AV463" s="342"/>
      <c r="AW463" s="342"/>
      <c r="AX463" s="333"/>
    </row>
    <row r="464" spans="1:55" s="97" customFormat="1" ht="16.5" hidden="1" customHeight="1" x14ac:dyDescent="0.3">
      <c r="A464" s="696"/>
      <c r="B464" s="688"/>
      <c r="C464" s="682"/>
      <c r="D464" s="685"/>
      <c r="E464" s="682"/>
      <c r="F464" s="684"/>
      <c r="G464" s="682"/>
      <c r="H464" s="684"/>
      <c r="I464" s="107" t="s">
        <v>1553</v>
      </c>
      <c r="J464" s="108" t="s">
        <v>348</v>
      </c>
      <c r="K464" s="109"/>
      <c r="L464" s="109"/>
      <c r="M464" s="159">
        <v>457</v>
      </c>
      <c r="N464" s="342"/>
      <c r="O464" s="342"/>
      <c r="P464" s="342"/>
      <c r="Q464" s="342"/>
      <c r="R464" s="342"/>
      <c r="S464" s="342"/>
      <c r="T464" s="342"/>
      <c r="U464" s="342"/>
      <c r="V464" s="342"/>
      <c r="W464" s="342"/>
      <c r="X464" s="342"/>
      <c r="Y464" s="342"/>
      <c r="Z464" s="342"/>
      <c r="AA464" s="342"/>
      <c r="AB464" s="342"/>
      <c r="AC464" s="342"/>
      <c r="AD464" s="342"/>
      <c r="AE464" s="342"/>
      <c r="AF464" s="342"/>
      <c r="AG464" s="342"/>
      <c r="AH464" s="342"/>
      <c r="AI464" s="342"/>
      <c r="AJ464" s="342"/>
      <c r="AK464" s="342"/>
      <c r="AL464" s="342"/>
      <c r="AM464" s="342"/>
      <c r="AN464" s="342"/>
      <c r="AO464" s="342"/>
      <c r="AP464" s="342"/>
      <c r="AQ464" s="342"/>
      <c r="AR464" s="342"/>
      <c r="AS464" s="342"/>
      <c r="AT464" s="342"/>
      <c r="AU464" s="342"/>
      <c r="AV464" s="342"/>
      <c r="AW464" s="342"/>
      <c r="AX464" s="333"/>
    </row>
    <row r="465" spans="1:55" s="97" customFormat="1" ht="16.5" hidden="1" customHeight="1" x14ac:dyDescent="0.3">
      <c r="A465" s="696"/>
      <c r="B465" s="688"/>
      <c r="C465" s="682"/>
      <c r="D465" s="685"/>
      <c r="E465" s="682"/>
      <c r="F465" s="684"/>
      <c r="G465" s="682"/>
      <c r="H465" s="684"/>
      <c r="I465" s="107" t="s">
        <v>1553</v>
      </c>
      <c r="J465" s="108" t="s">
        <v>1554</v>
      </c>
      <c r="K465" s="109"/>
      <c r="L465" s="109"/>
      <c r="M465" s="159">
        <v>458</v>
      </c>
      <c r="N465" s="342"/>
      <c r="O465" s="342"/>
      <c r="P465" s="342"/>
      <c r="Q465" s="342"/>
      <c r="R465" s="342"/>
      <c r="S465" s="342"/>
      <c r="T465" s="342"/>
      <c r="U465" s="342"/>
      <c r="V465" s="342"/>
      <c r="W465" s="342"/>
      <c r="X465" s="342"/>
      <c r="Y465" s="342"/>
      <c r="Z465" s="342"/>
      <c r="AA465" s="342"/>
      <c r="AB465" s="342"/>
      <c r="AC465" s="342"/>
      <c r="AD465" s="342"/>
      <c r="AE465" s="342"/>
      <c r="AF465" s="342"/>
      <c r="AG465" s="342"/>
      <c r="AH465" s="342"/>
      <c r="AI465" s="342"/>
      <c r="AJ465" s="342"/>
      <c r="AK465" s="342"/>
      <c r="AL465" s="342"/>
      <c r="AM465" s="342"/>
      <c r="AN465" s="342"/>
      <c r="AO465" s="342"/>
      <c r="AP465" s="342"/>
      <c r="AQ465" s="342"/>
      <c r="AR465" s="342"/>
      <c r="AS465" s="342"/>
      <c r="AT465" s="342"/>
      <c r="AU465" s="342"/>
      <c r="AV465" s="342"/>
      <c r="AW465" s="342"/>
      <c r="AX465" s="333"/>
    </row>
    <row r="466" spans="1:55" s="97" customFormat="1" ht="16.5" hidden="1" x14ac:dyDescent="0.3">
      <c r="A466" s="696"/>
      <c r="B466" s="688"/>
      <c r="C466" s="682"/>
      <c r="D466" s="685"/>
      <c r="E466" s="682"/>
      <c r="F466" s="684"/>
      <c r="G466" s="682"/>
      <c r="H466" s="684"/>
      <c r="I466" s="107" t="s">
        <v>1553</v>
      </c>
      <c r="J466" s="108" t="s">
        <v>1554</v>
      </c>
      <c r="K466" s="109"/>
      <c r="L466" s="109"/>
      <c r="M466" s="159">
        <v>459</v>
      </c>
      <c r="N466" s="342"/>
      <c r="O466" s="342"/>
      <c r="P466" s="342"/>
      <c r="Q466" s="342"/>
      <c r="R466" s="342"/>
      <c r="S466" s="342"/>
      <c r="T466" s="342"/>
      <c r="U466" s="342"/>
      <c r="V466" s="342"/>
      <c r="W466" s="342"/>
      <c r="X466" s="342"/>
      <c r="Y466" s="342"/>
      <c r="Z466" s="342"/>
      <c r="AA466" s="342"/>
      <c r="AB466" s="342"/>
      <c r="AC466" s="342"/>
      <c r="AD466" s="342"/>
      <c r="AE466" s="342"/>
      <c r="AF466" s="342"/>
      <c r="AG466" s="342"/>
      <c r="AH466" s="342"/>
      <c r="AI466" s="342"/>
      <c r="AJ466" s="342"/>
      <c r="AK466" s="342"/>
      <c r="AL466" s="342"/>
      <c r="AM466" s="342"/>
      <c r="AN466" s="342"/>
      <c r="AO466" s="342"/>
      <c r="AP466" s="342"/>
      <c r="AQ466" s="342"/>
      <c r="AR466" s="342"/>
      <c r="AS466" s="342"/>
      <c r="AT466" s="342"/>
      <c r="AU466" s="342"/>
      <c r="AV466" s="342"/>
      <c r="AW466" s="342"/>
      <c r="AX466" s="333"/>
    </row>
    <row r="467" spans="1:55" s="97" customFormat="1" ht="27" hidden="1" x14ac:dyDescent="0.3">
      <c r="A467" s="696"/>
      <c r="B467" s="688"/>
      <c r="C467" s="682"/>
      <c r="D467" s="685"/>
      <c r="E467" s="682"/>
      <c r="F467" s="684"/>
      <c r="G467" s="206" t="s">
        <v>1022</v>
      </c>
      <c r="H467" s="205" t="s">
        <v>2168</v>
      </c>
      <c r="I467" s="107" t="s">
        <v>1556</v>
      </c>
      <c r="J467" s="108" t="s">
        <v>2167</v>
      </c>
      <c r="K467" s="109"/>
      <c r="L467" s="109"/>
      <c r="M467" s="159">
        <v>460</v>
      </c>
      <c r="N467" s="342"/>
      <c r="O467" s="342"/>
      <c r="P467" s="342"/>
      <c r="Q467" s="342"/>
      <c r="R467" s="342"/>
      <c r="S467" s="342"/>
      <c r="T467" s="342"/>
      <c r="U467" s="342"/>
      <c r="V467" s="342"/>
      <c r="W467" s="342"/>
      <c r="X467" s="342"/>
      <c r="Y467" s="342"/>
      <c r="Z467" s="342"/>
      <c r="AA467" s="342"/>
      <c r="AB467" s="342"/>
      <c r="AC467" s="342"/>
      <c r="AD467" s="342"/>
      <c r="AE467" s="342"/>
      <c r="AF467" s="342"/>
      <c r="AG467" s="342"/>
      <c r="AH467" s="342"/>
      <c r="AI467" s="342"/>
      <c r="AJ467" s="342"/>
      <c r="AK467" s="342"/>
      <c r="AL467" s="342"/>
      <c r="AM467" s="342"/>
      <c r="AN467" s="342"/>
      <c r="AO467" s="342"/>
      <c r="AP467" s="342"/>
      <c r="AQ467" s="342"/>
      <c r="AR467" s="342"/>
      <c r="AS467" s="342"/>
      <c r="AT467" s="342"/>
      <c r="AU467" s="342"/>
      <c r="AV467" s="342"/>
      <c r="AW467" s="342"/>
      <c r="AX467" s="333"/>
    </row>
    <row r="468" spans="1:55" s="97" customFormat="1" ht="16.5" x14ac:dyDescent="0.3">
      <c r="A468" s="696"/>
      <c r="B468" s="688"/>
      <c r="C468" s="682"/>
      <c r="D468" s="685"/>
      <c r="E468" s="682" t="s">
        <v>1023</v>
      </c>
      <c r="F468" s="684" t="s">
        <v>1923</v>
      </c>
      <c r="G468" s="682" t="s">
        <v>1025</v>
      </c>
      <c r="H468" s="684" t="s">
        <v>1024</v>
      </c>
      <c r="I468" s="107" t="s">
        <v>1578</v>
      </c>
      <c r="J468" s="108" t="s">
        <v>395</v>
      </c>
      <c r="K468" s="162" t="s">
        <v>2409</v>
      </c>
      <c r="L468" s="109"/>
      <c r="M468" s="159">
        <v>461</v>
      </c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42"/>
      <c r="Z468" s="342"/>
      <c r="AA468" s="342"/>
      <c r="AB468" s="342"/>
      <c r="AC468" s="342"/>
      <c r="AD468" s="342"/>
      <c r="AE468" s="342"/>
      <c r="AF468" s="342"/>
      <c r="AG468" s="342"/>
      <c r="AH468" s="342"/>
      <c r="AI468" s="342"/>
      <c r="AJ468" s="342"/>
      <c r="AK468" s="342"/>
      <c r="AL468" s="342"/>
      <c r="AM468" s="342"/>
      <c r="AN468" s="342"/>
      <c r="AO468" s="342"/>
      <c r="AP468" s="342"/>
      <c r="AQ468" s="342"/>
      <c r="AR468" s="342"/>
      <c r="AS468" s="342"/>
      <c r="AT468" s="342"/>
      <c r="AU468" s="342"/>
      <c r="AV468" s="342"/>
      <c r="AW468" s="342"/>
      <c r="AX468" s="333"/>
      <c r="AY468" s="97" t="s">
        <v>3186</v>
      </c>
      <c r="AZ468" s="97" t="s">
        <v>3223</v>
      </c>
      <c r="BA468" s="553" t="s">
        <v>3187</v>
      </c>
      <c r="BB468" s="97" t="s">
        <v>3262</v>
      </c>
      <c r="BC468" s="97" t="s">
        <v>3368</v>
      </c>
    </row>
    <row r="469" spans="1:55" s="97" customFormat="1" ht="16.5" hidden="1" customHeight="1" x14ac:dyDescent="0.3">
      <c r="A469" s="696"/>
      <c r="B469" s="688"/>
      <c r="C469" s="682"/>
      <c r="D469" s="685"/>
      <c r="E469" s="682"/>
      <c r="F469" s="684"/>
      <c r="G469" s="682"/>
      <c r="H469" s="684"/>
      <c r="I469" s="107" t="s">
        <v>1580</v>
      </c>
      <c r="J469" s="108" t="s">
        <v>1840</v>
      </c>
      <c r="K469" s="109"/>
      <c r="L469" s="109"/>
      <c r="M469" s="159">
        <v>462</v>
      </c>
      <c r="N469" s="342"/>
      <c r="O469" s="342"/>
      <c r="P469" s="342"/>
      <c r="Q469" s="342"/>
      <c r="R469" s="342"/>
      <c r="S469" s="342"/>
      <c r="T469" s="342"/>
      <c r="U469" s="342"/>
      <c r="V469" s="342"/>
      <c r="W469" s="342"/>
      <c r="X469" s="342"/>
      <c r="Y469" s="342"/>
      <c r="Z469" s="342"/>
      <c r="AA469" s="342"/>
      <c r="AB469" s="342"/>
      <c r="AC469" s="342"/>
      <c r="AD469" s="342"/>
      <c r="AE469" s="342"/>
      <c r="AF469" s="342"/>
      <c r="AG469" s="342"/>
      <c r="AH469" s="342"/>
      <c r="AI469" s="342"/>
      <c r="AJ469" s="342"/>
      <c r="AK469" s="342"/>
      <c r="AL469" s="342"/>
      <c r="AM469" s="342"/>
      <c r="AN469" s="342"/>
      <c r="AO469" s="342"/>
      <c r="AP469" s="342"/>
      <c r="AQ469" s="342"/>
      <c r="AR469" s="342"/>
      <c r="AS469" s="342"/>
      <c r="AT469" s="342"/>
      <c r="AU469" s="342"/>
      <c r="AV469" s="342"/>
      <c r="AW469" s="342"/>
      <c r="AX469" s="333"/>
    </row>
    <row r="470" spans="1:55" s="97" customFormat="1" ht="16.5" hidden="1" customHeight="1" x14ac:dyDescent="0.3">
      <c r="A470" s="696"/>
      <c r="B470" s="688"/>
      <c r="C470" s="682"/>
      <c r="D470" s="685"/>
      <c r="E470" s="682"/>
      <c r="F470" s="684"/>
      <c r="G470" s="682"/>
      <c r="H470" s="684"/>
      <c r="I470" s="110" t="s">
        <v>1581</v>
      </c>
      <c r="J470" s="112" t="s">
        <v>403</v>
      </c>
      <c r="K470" s="109"/>
      <c r="L470" s="109"/>
      <c r="M470" s="159">
        <v>463</v>
      </c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42"/>
      <c r="Z470" s="342"/>
      <c r="AA470" s="342"/>
      <c r="AB470" s="342"/>
      <c r="AC470" s="342"/>
      <c r="AD470" s="342"/>
      <c r="AE470" s="342"/>
      <c r="AF470" s="342"/>
      <c r="AG470" s="342"/>
      <c r="AH470" s="342"/>
      <c r="AI470" s="342"/>
      <c r="AJ470" s="342"/>
      <c r="AK470" s="342"/>
      <c r="AL470" s="342"/>
      <c r="AM470" s="342"/>
      <c r="AN470" s="342"/>
      <c r="AO470" s="342"/>
      <c r="AP470" s="342"/>
      <c r="AQ470" s="342"/>
      <c r="AR470" s="342"/>
      <c r="AS470" s="342"/>
      <c r="AT470" s="342"/>
      <c r="AU470" s="342"/>
      <c r="AV470" s="342"/>
      <c r="AW470" s="342"/>
      <c r="AX470" s="333"/>
    </row>
    <row r="471" spans="1:55" s="97" customFormat="1" ht="16.5" hidden="1" customHeight="1" x14ac:dyDescent="0.3">
      <c r="A471" s="696"/>
      <c r="B471" s="688"/>
      <c r="C471" s="682"/>
      <c r="D471" s="685"/>
      <c r="E471" s="682"/>
      <c r="F471" s="684"/>
      <c r="G471" s="682"/>
      <c r="H471" s="684"/>
      <c r="I471" s="107" t="s">
        <v>1531</v>
      </c>
      <c r="J471" s="108" t="s">
        <v>401</v>
      </c>
      <c r="K471" s="109"/>
      <c r="L471" s="109"/>
      <c r="M471" s="159">
        <v>464</v>
      </c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42"/>
      <c r="Z471" s="342"/>
      <c r="AA471" s="342"/>
      <c r="AB471" s="342"/>
      <c r="AC471" s="342"/>
      <c r="AD471" s="342"/>
      <c r="AE471" s="342"/>
      <c r="AF471" s="342"/>
      <c r="AG471" s="342"/>
      <c r="AH471" s="342"/>
      <c r="AI471" s="342"/>
      <c r="AJ471" s="342"/>
      <c r="AK471" s="342"/>
      <c r="AL471" s="342"/>
      <c r="AM471" s="342"/>
      <c r="AN471" s="342"/>
      <c r="AO471" s="342"/>
      <c r="AP471" s="342"/>
      <c r="AQ471" s="342"/>
      <c r="AR471" s="342"/>
      <c r="AS471" s="342"/>
      <c r="AT471" s="342"/>
      <c r="AU471" s="342"/>
      <c r="AV471" s="342"/>
      <c r="AW471" s="342"/>
      <c r="AX471" s="333"/>
    </row>
    <row r="472" spans="1:55" s="97" customFormat="1" ht="16.5" hidden="1" customHeight="1" x14ac:dyDescent="0.3">
      <c r="A472" s="696"/>
      <c r="B472" s="688"/>
      <c r="C472" s="682"/>
      <c r="D472" s="685"/>
      <c r="E472" s="682"/>
      <c r="F472" s="684"/>
      <c r="G472" s="682"/>
      <c r="H472" s="684"/>
      <c r="I472" s="107" t="s">
        <v>1531</v>
      </c>
      <c r="J472" s="108" t="s">
        <v>1532</v>
      </c>
      <c r="K472" s="109"/>
      <c r="L472" s="109"/>
      <c r="M472" s="159">
        <v>465</v>
      </c>
      <c r="N472" s="342"/>
      <c r="O472" s="342"/>
      <c r="P472" s="342"/>
      <c r="Q472" s="342"/>
      <c r="R472" s="342"/>
      <c r="S472" s="342"/>
      <c r="T472" s="342"/>
      <c r="U472" s="342"/>
      <c r="V472" s="342"/>
      <c r="W472" s="342"/>
      <c r="X472" s="342"/>
      <c r="Y472" s="342"/>
      <c r="Z472" s="342"/>
      <c r="AA472" s="342"/>
      <c r="AB472" s="342"/>
      <c r="AC472" s="342"/>
      <c r="AD472" s="342"/>
      <c r="AE472" s="342"/>
      <c r="AF472" s="342"/>
      <c r="AG472" s="342"/>
      <c r="AH472" s="342"/>
      <c r="AI472" s="342"/>
      <c r="AJ472" s="342"/>
      <c r="AK472" s="342"/>
      <c r="AL472" s="342"/>
      <c r="AM472" s="342"/>
      <c r="AN472" s="342"/>
      <c r="AO472" s="342"/>
      <c r="AP472" s="342"/>
      <c r="AQ472" s="342"/>
      <c r="AR472" s="342"/>
      <c r="AS472" s="342"/>
      <c r="AT472" s="342"/>
      <c r="AU472" s="342"/>
      <c r="AV472" s="342"/>
      <c r="AW472" s="342"/>
      <c r="AX472" s="333"/>
    </row>
    <row r="473" spans="1:55" s="97" customFormat="1" ht="16.5" hidden="1" customHeight="1" x14ac:dyDescent="0.3">
      <c r="A473" s="696"/>
      <c r="B473" s="688"/>
      <c r="C473" s="682"/>
      <c r="D473" s="685"/>
      <c r="E473" s="682"/>
      <c r="F473" s="684"/>
      <c r="G473" s="682"/>
      <c r="H473" s="684"/>
      <c r="I473" s="107" t="s">
        <v>1531</v>
      </c>
      <c r="J473" s="108" t="s">
        <v>1532</v>
      </c>
      <c r="K473" s="109"/>
      <c r="L473" s="109"/>
      <c r="M473" s="159">
        <v>466</v>
      </c>
      <c r="N473" s="342"/>
      <c r="O473" s="342"/>
      <c r="P473" s="342"/>
      <c r="Q473" s="342"/>
      <c r="R473" s="342"/>
      <c r="S473" s="342"/>
      <c r="T473" s="342"/>
      <c r="U473" s="342"/>
      <c r="V473" s="342"/>
      <c r="W473" s="342"/>
      <c r="X473" s="342"/>
      <c r="Y473" s="342"/>
      <c r="Z473" s="342"/>
      <c r="AA473" s="342"/>
      <c r="AB473" s="342"/>
      <c r="AC473" s="342"/>
      <c r="AD473" s="342"/>
      <c r="AE473" s="342"/>
      <c r="AF473" s="342"/>
      <c r="AG473" s="342"/>
      <c r="AH473" s="342"/>
      <c r="AI473" s="342"/>
      <c r="AJ473" s="342"/>
      <c r="AK473" s="342"/>
      <c r="AL473" s="342"/>
      <c r="AM473" s="342"/>
      <c r="AN473" s="342"/>
      <c r="AO473" s="342"/>
      <c r="AP473" s="342"/>
      <c r="AQ473" s="342"/>
      <c r="AR473" s="342"/>
      <c r="AS473" s="342"/>
      <c r="AT473" s="342"/>
      <c r="AU473" s="342"/>
      <c r="AV473" s="342"/>
      <c r="AW473" s="342"/>
      <c r="AX473" s="333"/>
    </row>
    <row r="474" spans="1:55" s="97" customFormat="1" ht="16.5" hidden="1" x14ac:dyDescent="0.3">
      <c r="A474" s="696"/>
      <c r="B474" s="688"/>
      <c r="C474" s="682"/>
      <c r="D474" s="685"/>
      <c r="E474" s="682"/>
      <c r="F474" s="684"/>
      <c r="G474" s="682"/>
      <c r="H474" s="684"/>
      <c r="I474" s="107" t="s">
        <v>1531</v>
      </c>
      <c r="J474" s="108" t="s">
        <v>1532</v>
      </c>
      <c r="K474" s="109"/>
      <c r="L474" s="109"/>
      <c r="M474" s="159">
        <v>467</v>
      </c>
      <c r="N474" s="342"/>
      <c r="O474" s="342"/>
      <c r="P474" s="342"/>
      <c r="Q474" s="342"/>
      <c r="R474" s="342"/>
      <c r="S474" s="342"/>
      <c r="T474" s="342"/>
      <c r="U474" s="342"/>
      <c r="V474" s="342"/>
      <c r="W474" s="342"/>
      <c r="X474" s="342"/>
      <c r="Y474" s="342"/>
      <c r="Z474" s="342"/>
      <c r="AA474" s="342"/>
      <c r="AB474" s="342"/>
      <c r="AC474" s="342"/>
      <c r="AD474" s="342"/>
      <c r="AE474" s="342"/>
      <c r="AF474" s="342"/>
      <c r="AG474" s="342"/>
      <c r="AH474" s="342"/>
      <c r="AI474" s="342"/>
      <c r="AJ474" s="342"/>
      <c r="AK474" s="342"/>
      <c r="AL474" s="342"/>
      <c r="AM474" s="342"/>
      <c r="AN474" s="342"/>
      <c r="AO474" s="342"/>
      <c r="AP474" s="342"/>
      <c r="AQ474" s="342"/>
      <c r="AR474" s="342"/>
      <c r="AS474" s="342"/>
      <c r="AT474" s="342"/>
      <c r="AU474" s="342"/>
      <c r="AV474" s="342"/>
      <c r="AW474" s="342"/>
      <c r="AX474" s="333"/>
    </row>
    <row r="475" spans="1:55" s="97" customFormat="1" ht="16.5" hidden="1" customHeight="1" x14ac:dyDescent="0.3">
      <c r="A475" s="696"/>
      <c r="B475" s="688"/>
      <c r="C475" s="682"/>
      <c r="D475" s="685"/>
      <c r="E475" s="682"/>
      <c r="F475" s="684"/>
      <c r="G475" s="682"/>
      <c r="H475" s="684"/>
      <c r="I475" s="107" t="s">
        <v>1531</v>
      </c>
      <c r="J475" s="108" t="s">
        <v>1532</v>
      </c>
      <c r="K475" s="109"/>
      <c r="L475" s="109"/>
      <c r="M475" s="159">
        <v>468</v>
      </c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42"/>
      <c r="Z475" s="342"/>
      <c r="AA475" s="342"/>
      <c r="AB475" s="342"/>
      <c r="AC475" s="342"/>
      <c r="AD475" s="342"/>
      <c r="AE475" s="342"/>
      <c r="AF475" s="342"/>
      <c r="AG475" s="342"/>
      <c r="AH475" s="342"/>
      <c r="AI475" s="342"/>
      <c r="AJ475" s="342"/>
      <c r="AK475" s="342"/>
      <c r="AL475" s="342"/>
      <c r="AM475" s="342"/>
      <c r="AN475" s="342"/>
      <c r="AO475" s="342"/>
      <c r="AP475" s="342"/>
      <c r="AQ475" s="342"/>
      <c r="AR475" s="342"/>
      <c r="AS475" s="342"/>
      <c r="AT475" s="342"/>
      <c r="AU475" s="342"/>
      <c r="AV475" s="342"/>
      <c r="AW475" s="342"/>
      <c r="AX475" s="333"/>
    </row>
    <row r="476" spans="1:55" s="97" customFormat="1" ht="16.5" hidden="1" customHeight="1" x14ac:dyDescent="0.3">
      <c r="A476" s="696"/>
      <c r="B476" s="688"/>
      <c r="C476" s="682"/>
      <c r="D476" s="685"/>
      <c r="E476" s="682"/>
      <c r="F476" s="684"/>
      <c r="G476" s="682"/>
      <c r="H476" s="684"/>
      <c r="I476" s="107" t="s">
        <v>1531</v>
      </c>
      <c r="J476" s="108" t="s">
        <v>1532</v>
      </c>
      <c r="K476" s="109"/>
      <c r="L476" s="109"/>
      <c r="M476" s="159">
        <v>469</v>
      </c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42"/>
      <c r="Z476" s="342"/>
      <c r="AA476" s="342"/>
      <c r="AB476" s="342"/>
      <c r="AC476" s="342"/>
      <c r="AD476" s="342"/>
      <c r="AE476" s="342"/>
      <c r="AF476" s="342"/>
      <c r="AG476" s="342"/>
      <c r="AH476" s="342"/>
      <c r="AI476" s="342"/>
      <c r="AJ476" s="342"/>
      <c r="AK476" s="342"/>
      <c r="AL476" s="342"/>
      <c r="AM476" s="342"/>
      <c r="AN476" s="342"/>
      <c r="AO476" s="342"/>
      <c r="AP476" s="342"/>
      <c r="AQ476" s="342"/>
      <c r="AR476" s="342"/>
      <c r="AS476" s="342"/>
      <c r="AT476" s="342"/>
      <c r="AU476" s="342"/>
      <c r="AV476" s="342"/>
      <c r="AW476" s="342"/>
      <c r="AX476" s="333"/>
    </row>
    <row r="477" spans="1:55" s="97" customFormat="1" ht="13.5" customHeight="1" x14ac:dyDescent="0.3">
      <c r="A477" s="696"/>
      <c r="B477" s="688"/>
      <c r="C477" s="682" t="s">
        <v>1026</v>
      </c>
      <c r="D477" s="685" t="s">
        <v>1027</v>
      </c>
      <c r="E477" s="682" t="s">
        <v>1028</v>
      </c>
      <c r="F477" s="684" t="s">
        <v>1029</v>
      </c>
      <c r="G477" s="682" t="s">
        <v>1030</v>
      </c>
      <c r="H477" s="684" t="s">
        <v>1031</v>
      </c>
      <c r="I477" s="107" t="s">
        <v>1502</v>
      </c>
      <c r="J477" s="108" t="s">
        <v>284</v>
      </c>
      <c r="K477" s="162" t="s">
        <v>2408</v>
      </c>
      <c r="L477" s="109"/>
      <c r="M477" s="159">
        <v>470</v>
      </c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42"/>
      <c r="Z477" s="342"/>
      <c r="AA477" s="342"/>
      <c r="AB477" s="342"/>
      <c r="AC477" s="342"/>
      <c r="AD477" s="342"/>
      <c r="AE477" s="342"/>
      <c r="AF477" s="342"/>
      <c r="AG477" s="342"/>
      <c r="AH477" s="342"/>
      <c r="AI477" s="342"/>
      <c r="AJ477" s="342"/>
      <c r="AK477" s="342"/>
      <c r="AL477" s="342"/>
      <c r="AM477" s="342"/>
      <c r="AN477" s="342"/>
      <c r="AO477" s="342"/>
      <c r="AP477" s="342"/>
      <c r="AQ477" s="342"/>
      <c r="AR477" s="342"/>
      <c r="AS477" s="342"/>
      <c r="AT477" s="342"/>
      <c r="AU477" s="342"/>
      <c r="AV477" s="342"/>
      <c r="AW477" s="342"/>
      <c r="AX477" s="333"/>
      <c r="AY477" s="97" t="s">
        <v>3183</v>
      </c>
      <c r="AZ477" s="97" t="s">
        <v>3228</v>
      </c>
      <c r="BA477" s="97" t="s">
        <v>3183</v>
      </c>
      <c r="BB477" s="97" t="s">
        <v>3263</v>
      </c>
    </row>
    <row r="478" spans="1:55" s="97" customFormat="1" ht="16.5" hidden="1" customHeight="1" x14ac:dyDescent="0.3">
      <c r="A478" s="696"/>
      <c r="B478" s="688"/>
      <c r="C478" s="682"/>
      <c r="D478" s="685"/>
      <c r="E478" s="682"/>
      <c r="F478" s="684"/>
      <c r="G478" s="682"/>
      <c r="H478" s="684"/>
      <c r="I478" s="107" t="s">
        <v>1503</v>
      </c>
      <c r="J478" s="108" t="s">
        <v>285</v>
      </c>
      <c r="K478" s="109"/>
      <c r="L478" s="109"/>
      <c r="M478" s="159">
        <v>471</v>
      </c>
      <c r="N478" s="342"/>
      <c r="O478" s="342"/>
      <c r="P478" s="342"/>
      <c r="Q478" s="342"/>
      <c r="R478" s="342"/>
      <c r="S478" s="342"/>
      <c r="T478" s="342"/>
      <c r="U478" s="342"/>
      <c r="V478" s="342"/>
      <c r="W478" s="342"/>
      <c r="X478" s="342"/>
      <c r="Y478" s="342"/>
      <c r="Z478" s="342"/>
      <c r="AA478" s="342"/>
      <c r="AB478" s="342"/>
      <c r="AC478" s="342"/>
      <c r="AD478" s="342"/>
      <c r="AE478" s="342"/>
      <c r="AF478" s="342"/>
      <c r="AG478" s="342"/>
      <c r="AH478" s="342"/>
      <c r="AI478" s="342"/>
      <c r="AJ478" s="342"/>
      <c r="AK478" s="342"/>
      <c r="AL478" s="342"/>
      <c r="AM478" s="342"/>
      <c r="AN478" s="342"/>
      <c r="AO478" s="342"/>
      <c r="AP478" s="342"/>
      <c r="AQ478" s="342"/>
      <c r="AR478" s="342"/>
      <c r="AS478" s="342"/>
      <c r="AT478" s="342"/>
      <c r="AU478" s="342"/>
      <c r="AV478" s="342"/>
      <c r="AW478" s="342"/>
      <c r="AX478" s="333"/>
    </row>
    <row r="479" spans="1:55" s="97" customFormat="1" ht="16.5" hidden="1" customHeight="1" x14ac:dyDescent="0.3">
      <c r="A479" s="696"/>
      <c r="B479" s="688"/>
      <c r="C479" s="682"/>
      <c r="D479" s="685"/>
      <c r="E479" s="682"/>
      <c r="F479" s="684"/>
      <c r="G479" s="682" t="s">
        <v>1032</v>
      </c>
      <c r="H479" s="684" t="s">
        <v>286</v>
      </c>
      <c r="I479" s="107" t="s">
        <v>1504</v>
      </c>
      <c r="J479" s="108" t="s">
        <v>286</v>
      </c>
      <c r="K479" s="109"/>
      <c r="L479" s="109"/>
      <c r="M479" s="159">
        <v>472</v>
      </c>
      <c r="N479" s="342"/>
      <c r="O479" s="342"/>
      <c r="P479" s="342"/>
      <c r="Q479" s="342"/>
      <c r="R479" s="342"/>
      <c r="S479" s="342"/>
      <c r="T479" s="342"/>
      <c r="U479" s="342"/>
      <c r="V479" s="342"/>
      <c r="W479" s="342"/>
      <c r="X479" s="342"/>
      <c r="Y479" s="342"/>
      <c r="Z479" s="342"/>
      <c r="AA479" s="342"/>
      <c r="AB479" s="342"/>
      <c r="AC479" s="342"/>
      <c r="AD479" s="342"/>
      <c r="AE479" s="342"/>
      <c r="AF479" s="342"/>
      <c r="AG479" s="342"/>
      <c r="AH479" s="342"/>
      <c r="AI479" s="342"/>
      <c r="AJ479" s="342"/>
      <c r="AK479" s="342"/>
      <c r="AL479" s="342"/>
      <c r="AM479" s="342"/>
      <c r="AN479" s="342"/>
      <c r="AO479" s="342"/>
      <c r="AP479" s="342"/>
      <c r="AQ479" s="342"/>
      <c r="AR479" s="342"/>
      <c r="AS479" s="342"/>
      <c r="AT479" s="342"/>
      <c r="AU479" s="342"/>
      <c r="AV479" s="342"/>
      <c r="AW479" s="342"/>
      <c r="AX479" s="333"/>
    </row>
    <row r="480" spans="1:55" s="97" customFormat="1" ht="16.5" hidden="1" customHeight="1" x14ac:dyDescent="0.3">
      <c r="A480" s="696"/>
      <c r="B480" s="688"/>
      <c r="C480" s="682"/>
      <c r="D480" s="685"/>
      <c r="E480" s="682"/>
      <c r="F480" s="684"/>
      <c r="G480" s="682"/>
      <c r="H480" s="684"/>
      <c r="I480" s="107" t="s">
        <v>1504</v>
      </c>
      <c r="J480" s="108" t="s">
        <v>1505</v>
      </c>
      <c r="K480" s="109"/>
      <c r="L480" s="109"/>
      <c r="M480" s="159">
        <v>473</v>
      </c>
      <c r="N480" s="342"/>
      <c r="O480" s="342"/>
      <c r="P480" s="342"/>
      <c r="Q480" s="342"/>
      <c r="R480" s="342"/>
      <c r="S480" s="342"/>
      <c r="T480" s="342"/>
      <c r="U480" s="342"/>
      <c r="V480" s="342"/>
      <c r="W480" s="342"/>
      <c r="X480" s="342"/>
      <c r="Y480" s="342"/>
      <c r="Z480" s="342"/>
      <c r="AA480" s="342"/>
      <c r="AB480" s="342"/>
      <c r="AC480" s="342"/>
      <c r="AD480" s="342"/>
      <c r="AE480" s="342"/>
      <c r="AF480" s="342"/>
      <c r="AG480" s="342"/>
      <c r="AH480" s="342"/>
      <c r="AI480" s="342"/>
      <c r="AJ480" s="342"/>
      <c r="AK480" s="342"/>
      <c r="AL480" s="342"/>
      <c r="AM480" s="342"/>
      <c r="AN480" s="342"/>
      <c r="AO480" s="342"/>
      <c r="AP480" s="342"/>
      <c r="AQ480" s="342"/>
      <c r="AR480" s="342"/>
      <c r="AS480" s="342"/>
      <c r="AT480" s="342"/>
      <c r="AU480" s="342"/>
      <c r="AV480" s="342"/>
      <c r="AW480" s="342"/>
      <c r="AX480" s="333"/>
    </row>
    <row r="481" spans="1:50" s="97" customFormat="1" ht="16.5" hidden="1" customHeight="1" x14ac:dyDescent="0.3">
      <c r="A481" s="696"/>
      <c r="B481" s="688"/>
      <c r="C481" s="682"/>
      <c r="D481" s="685"/>
      <c r="E481" s="682"/>
      <c r="F481" s="684"/>
      <c r="G481" s="682"/>
      <c r="H481" s="684"/>
      <c r="I481" s="107" t="s">
        <v>1504</v>
      </c>
      <c r="J481" s="108" t="s">
        <v>1505</v>
      </c>
      <c r="K481" s="109"/>
      <c r="L481" s="109"/>
      <c r="M481" s="159">
        <v>474</v>
      </c>
      <c r="N481" s="342"/>
      <c r="O481" s="342"/>
      <c r="P481" s="342"/>
      <c r="Q481" s="342"/>
      <c r="R481" s="342"/>
      <c r="S481" s="342"/>
      <c r="T481" s="342"/>
      <c r="U481" s="342"/>
      <c r="V481" s="342"/>
      <c r="W481" s="342"/>
      <c r="X481" s="342"/>
      <c r="Y481" s="342"/>
      <c r="Z481" s="342"/>
      <c r="AA481" s="342"/>
      <c r="AB481" s="342"/>
      <c r="AC481" s="342"/>
      <c r="AD481" s="342"/>
      <c r="AE481" s="342"/>
      <c r="AF481" s="342"/>
      <c r="AG481" s="342"/>
      <c r="AH481" s="342"/>
      <c r="AI481" s="342"/>
      <c r="AJ481" s="342"/>
      <c r="AK481" s="342"/>
      <c r="AL481" s="342"/>
      <c r="AM481" s="342"/>
      <c r="AN481" s="342"/>
      <c r="AO481" s="342"/>
      <c r="AP481" s="342"/>
      <c r="AQ481" s="342"/>
      <c r="AR481" s="342"/>
      <c r="AS481" s="342"/>
      <c r="AT481" s="342"/>
      <c r="AU481" s="342"/>
      <c r="AV481" s="342"/>
      <c r="AW481" s="342"/>
      <c r="AX481" s="333"/>
    </row>
    <row r="482" spans="1:50" s="97" customFormat="1" ht="16.5" hidden="1" customHeight="1" x14ac:dyDescent="0.3">
      <c r="A482" s="696"/>
      <c r="B482" s="688"/>
      <c r="C482" s="682"/>
      <c r="D482" s="685"/>
      <c r="E482" s="682"/>
      <c r="F482" s="684"/>
      <c r="G482" s="682"/>
      <c r="H482" s="684"/>
      <c r="I482" s="107" t="s">
        <v>1504</v>
      </c>
      <c r="J482" s="108" t="s">
        <v>1505</v>
      </c>
      <c r="K482" s="109"/>
      <c r="L482" s="109"/>
      <c r="M482" s="159">
        <v>475</v>
      </c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42"/>
      <c r="Z482" s="342"/>
      <c r="AA482" s="342"/>
      <c r="AB482" s="342"/>
      <c r="AC482" s="342"/>
      <c r="AD482" s="342"/>
      <c r="AE482" s="342"/>
      <c r="AF482" s="342"/>
      <c r="AG482" s="342"/>
      <c r="AH482" s="342"/>
      <c r="AI482" s="342"/>
      <c r="AJ482" s="342"/>
      <c r="AK482" s="342"/>
      <c r="AL482" s="342"/>
      <c r="AM482" s="342"/>
      <c r="AN482" s="342"/>
      <c r="AO482" s="342"/>
      <c r="AP482" s="342"/>
      <c r="AQ482" s="342"/>
      <c r="AR482" s="342"/>
      <c r="AS482" s="342"/>
      <c r="AT482" s="342"/>
      <c r="AU482" s="342"/>
      <c r="AV482" s="342"/>
      <c r="AW482" s="342"/>
      <c r="AX482" s="333"/>
    </row>
    <row r="483" spans="1:50" s="97" customFormat="1" ht="16.5" hidden="1" customHeight="1" x14ac:dyDescent="0.3">
      <c r="A483" s="696"/>
      <c r="B483" s="688"/>
      <c r="C483" s="682"/>
      <c r="D483" s="685"/>
      <c r="E483" s="682"/>
      <c r="F483" s="684"/>
      <c r="G483" s="682" t="s">
        <v>1033</v>
      </c>
      <c r="H483" s="684" t="s">
        <v>1034</v>
      </c>
      <c r="I483" s="107" t="s">
        <v>1506</v>
      </c>
      <c r="J483" s="108" t="s">
        <v>288</v>
      </c>
      <c r="K483" s="109"/>
      <c r="L483" s="109"/>
      <c r="M483" s="159">
        <v>476</v>
      </c>
      <c r="N483" s="342"/>
      <c r="O483" s="342"/>
      <c r="P483" s="342"/>
      <c r="Q483" s="342"/>
      <c r="R483" s="342"/>
      <c r="S483" s="342"/>
      <c r="T483" s="342"/>
      <c r="U483" s="342"/>
      <c r="V483" s="342"/>
      <c r="W483" s="342"/>
      <c r="X483" s="342"/>
      <c r="Y483" s="342"/>
      <c r="Z483" s="342"/>
      <c r="AA483" s="342"/>
      <c r="AB483" s="342"/>
      <c r="AC483" s="342"/>
      <c r="AD483" s="342"/>
      <c r="AE483" s="342"/>
      <c r="AF483" s="342"/>
      <c r="AG483" s="342"/>
      <c r="AH483" s="342"/>
      <c r="AI483" s="342"/>
      <c r="AJ483" s="342"/>
      <c r="AK483" s="342"/>
      <c r="AL483" s="342"/>
      <c r="AM483" s="342"/>
      <c r="AN483" s="342"/>
      <c r="AO483" s="342"/>
      <c r="AP483" s="342"/>
      <c r="AQ483" s="342"/>
      <c r="AR483" s="342"/>
      <c r="AS483" s="342"/>
      <c r="AT483" s="342"/>
      <c r="AU483" s="342"/>
      <c r="AV483" s="342"/>
      <c r="AW483" s="342"/>
      <c r="AX483" s="333"/>
    </row>
    <row r="484" spans="1:50" s="97" customFormat="1" ht="16.5" hidden="1" customHeight="1" x14ac:dyDescent="0.3">
      <c r="A484" s="696"/>
      <c r="B484" s="688"/>
      <c r="C484" s="682"/>
      <c r="D484" s="685"/>
      <c r="E484" s="682"/>
      <c r="F484" s="684"/>
      <c r="G484" s="682"/>
      <c r="H484" s="684"/>
      <c r="I484" s="107" t="s">
        <v>1507</v>
      </c>
      <c r="J484" s="108" t="s">
        <v>292</v>
      </c>
      <c r="K484" s="109"/>
      <c r="L484" s="109"/>
      <c r="M484" s="159">
        <v>477</v>
      </c>
      <c r="N484" s="342"/>
      <c r="O484" s="342"/>
      <c r="P484" s="342"/>
      <c r="Q484" s="342"/>
      <c r="R484" s="342"/>
      <c r="S484" s="342"/>
      <c r="T484" s="342"/>
      <c r="U484" s="342"/>
      <c r="V484" s="342"/>
      <c r="W484" s="342"/>
      <c r="X484" s="342"/>
      <c r="Y484" s="342"/>
      <c r="Z484" s="342"/>
      <c r="AA484" s="342"/>
      <c r="AB484" s="342"/>
      <c r="AC484" s="342"/>
      <c r="AD484" s="342"/>
      <c r="AE484" s="342"/>
      <c r="AF484" s="342"/>
      <c r="AG484" s="342"/>
      <c r="AH484" s="342"/>
      <c r="AI484" s="342"/>
      <c r="AJ484" s="342"/>
      <c r="AK484" s="342"/>
      <c r="AL484" s="342"/>
      <c r="AM484" s="342"/>
      <c r="AN484" s="342"/>
      <c r="AO484" s="342"/>
      <c r="AP484" s="342"/>
      <c r="AQ484" s="342"/>
      <c r="AR484" s="342"/>
      <c r="AS484" s="342"/>
      <c r="AT484" s="342"/>
      <c r="AU484" s="342"/>
      <c r="AV484" s="342"/>
      <c r="AW484" s="342"/>
      <c r="AX484" s="333"/>
    </row>
    <row r="485" spans="1:50" s="97" customFormat="1" ht="16.5" hidden="1" customHeight="1" x14ac:dyDescent="0.3">
      <c r="A485" s="696"/>
      <c r="B485" s="688"/>
      <c r="C485" s="682"/>
      <c r="D485" s="685"/>
      <c r="E485" s="682"/>
      <c r="F485" s="684"/>
      <c r="G485" s="682"/>
      <c r="H485" s="684"/>
      <c r="I485" s="107" t="s">
        <v>1508</v>
      </c>
      <c r="J485" s="108" t="s">
        <v>294</v>
      </c>
      <c r="K485" s="109"/>
      <c r="L485" s="109"/>
      <c r="M485" s="159">
        <v>478</v>
      </c>
      <c r="N485" s="342"/>
      <c r="O485" s="342"/>
      <c r="P485" s="342"/>
      <c r="Q485" s="342"/>
      <c r="R485" s="342"/>
      <c r="S485" s="342"/>
      <c r="T485" s="342"/>
      <c r="U485" s="342"/>
      <c r="V485" s="342"/>
      <c r="W485" s="342"/>
      <c r="X485" s="342"/>
      <c r="Y485" s="342"/>
      <c r="Z485" s="342"/>
      <c r="AA485" s="342"/>
      <c r="AB485" s="342"/>
      <c r="AC485" s="342"/>
      <c r="AD485" s="342"/>
      <c r="AE485" s="342"/>
      <c r="AF485" s="342"/>
      <c r="AG485" s="342"/>
      <c r="AH485" s="342"/>
      <c r="AI485" s="342"/>
      <c r="AJ485" s="342"/>
      <c r="AK485" s="342"/>
      <c r="AL485" s="342"/>
      <c r="AM485" s="342"/>
      <c r="AN485" s="342"/>
      <c r="AO485" s="342"/>
      <c r="AP485" s="342"/>
      <c r="AQ485" s="342"/>
      <c r="AR485" s="342"/>
      <c r="AS485" s="342"/>
      <c r="AT485" s="342"/>
      <c r="AU485" s="342"/>
      <c r="AV485" s="342"/>
      <c r="AW485" s="342"/>
      <c r="AX485" s="333"/>
    </row>
    <row r="486" spans="1:50" s="97" customFormat="1" ht="16.5" hidden="1" customHeight="1" x14ac:dyDescent="0.3">
      <c r="A486" s="696"/>
      <c r="B486" s="688"/>
      <c r="C486" s="682"/>
      <c r="D486" s="685"/>
      <c r="E486" s="682"/>
      <c r="F486" s="684"/>
      <c r="G486" s="682" t="s">
        <v>1035</v>
      </c>
      <c r="H486" s="684" t="s">
        <v>1036</v>
      </c>
      <c r="I486" s="107" t="s">
        <v>1509</v>
      </c>
      <c r="J486" s="108" t="s">
        <v>295</v>
      </c>
      <c r="K486" s="109"/>
      <c r="L486" s="109"/>
      <c r="M486" s="159">
        <v>479</v>
      </c>
      <c r="N486" s="342"/>
      <c r="O486" s="342"/>
      <c r="P486" s="342"/>
      <c r="Q486" s="342"/>
      <c r="R486" s="342"/>
      <c r="S486" s="342"/>
      <c r="T486" s="342"/>
      <c r="U486" s="342"/>
      <c r="V486" s="342"/>
      <c r="W486" s="342"/>
      <c r="X486" s="342"/>
      <c r="Y486" s="342"/>
      <c r="Z486" s="342"/>
      <c r="AA486" s="342"/>
      <c r="AB486" s="342"/>
      <c r="AC486" s="342"/>
      <c r="AD486" s="342"/>
      <c r="AE486" s="342"/>
      <c r="AF486" s="342"/>
      <c r="AG486" s="342"/>
      <c r="AH486" s="342"/>
      <c r="AI486" s="342"/>
      <c r="AJ486" s="342"/>
      <c r="AK486" s="342"/>
      <c r="AL486" s="342"/>
      <c r="AM486" s="342"/>
      <c r="AN486" s="342"/>
      <c r="AO486" s="342"/>
      <c r="AP486" s="342"/>
      <c r="AQ486" s="342"/>
      <c r="AR486" s="342"/>
      <c r="AS486" s="342"/>
      <c r="AT486" s="342"/>
      <c r="AU486" s="342"/>
      <c r="AV486" s="342"/>
      <c r="AW486" s="342"/>
      <c r="AX486" s="333"/>
    </row>
    <row r="487" spans="1:50" s="97" customFormat="1" ht="16.5" hidden="1" customHeight="1" x14ac:dyDescent="0.3">
      <c r="A487" s="696"/>
      <c r="B487" s="688"/>
      <c r="C487" s="682"/>
      <c r="D487" s="685"/>
      <c r="E487" s="682"/>
      <c r="F487" s="684"/>
      <c r="G487" s="682"/>
      <c r="H487" s="684"/>
      <c r="I487" s="107" t="s">
        <v>1510</v>
      </c>
      <c r="J487" s="108" t="s">
        <v>297</v>
      </c>
      <c r="K487" s="109"/>
      <c r="L487" s="109"/>
      <c r="M487" s="159">
        <v>480</v>
      </c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42"/>
      <c r="Z487" s="342"/>
      <c r="AA487" s="342"/>
      <c r="AB487" s="342"/>
      <c r="AC487" s="342"/>
      <c r="AD487" s="342"/>
      <c r="AE487" s="342"/>
      <c r="AF487" s="342"/>
      <c r="AG487" s="342"/>
      <c r="AH487" s="342"/>
      <c r="AI487" s="342"/>
      <c r="AJ487" s="342"/>
      <c r="AK487" s="342"/>
      <c r="AL487" s="342"/>
      <c r="AM487" s="342"/>
      <c r="AN487" s="342"/>
      <c r="AO487" s="342"/>
      <c r="AP487" s="342"/>
      <c r="AQ487" s="342"/>
      <c r="AR487" s="342"/>
      <c r="AS487" s="342"/>
      <c r="AT487" s="342"/>
      <c r="AU487" s="342"/>
      <c r="AV487" s="342"/>
      <c r="AW487" s="342"/>
      <c r="AX487" s="333"/>
    </row>
    <row r="488" spans="1:50" s="97" customFormat="1" ht="16.5" hidden="1" x14ac:dyDescent="0.3">
      <c r="A488" s="696"/>
      <c r="B488" s="688"/>
      <c r="C488" s="682"/>
      <c r="D488" s="685"/>
      <c r="E488" s="682"/>
      <c r="F488" s="684"/>
      <c r="G488" s="682" t="s">
        <v>1037</v>
      </c>
      <c r="H488" s="684" t="s">
        <v>299</v>
      </c>
      <c r="I488" s="110" t="s">
        <v>1511</v>
      </c>
      <c r="J488" s="112" t="s">
        <v>2122</v>
      </c>
      <c r="K488" s="109"/>
      <c r="L488" s="109"/>
      <c r="M488" s="159">
        <v>481</v>
      </c>
      <c r="N488" s="342"/>
      <c r="O488" s="342"/>
      <c r="P488" s="342"/>
      <c r="Q488" s="342"/>
      <c r="R488" s="342"/>
      <c r="S488" s="342"/>
      <c r="T488" s="342"/>
      <c r="U488" s="342"/>
      <c r="V488" s="342"/>
      <c r="W488" s="342"/>
      <c r="X488" s="342"/>
      <c r="Y488" s="342"/>
      <c r="Z488" s="342"/>
      <c r="AA488" s="342"/>
      <c r="AB488" s="342"/>
      <c r="AC488" s="342"/>
      <c r="AD488" s="342"/>
      <c r="AE488" s="342"/>
      <c r="AF488" s="342"/>
      <c r="AG488" s="342"/>
      <c r="AH488" s="342"/>
      <c r="AI488" s="342"/>
      <c r="AJ488" s="342"/>
      <c r="AK488" s="342"/>
      <c r="AL488" s="342"/>
      <c r="AM488" s="342"/>
      <c r="AN488" s="342"/>
      <c r="AO488" s="342"/>
      <c r="AP488" s="342"/>
      <c r="AQ488" s="342"/>
      <c r="AR488" s="342"/>
      <c r="AS488" s="342"/>
      <c r="AT488" s="342"/>
      <c r="AU488" s="342"/>
      <c r="AV488" s="342"/>
      <c r="AW488" s="342"/>
      <c r="AX488" s="333"/>
    </row>
    <row r="489" spans="1:50" s="97" customFormat="1" ht="16.5" hidden="1" customHeight="1" x14ac:dyDescent="0.3">
      <c r="A489" s="696"/>
      <c r="B489" s="688"/>
      <c r="C489" s="682"/>
      <c r="D489" s="685"/>
      <c r="E489" s="682"/>
      <c r="F489" s="684"/>
      <c r="G489" s="682"/>
      <c r="H489" s="684"/>
      <c r="I489" s="110" t="s">
        <v>1511</v>
      </c>
      <c r="J489" s="112" t="s">
        <v>1839</v>
      </c>
      <c r="K489" s="109"/>
      <c r="L489" s="109"/>
      <c r="M489" s="159">
        <v>482</v>
      </c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42"/>
      <c r="Z489" s="342"/>
      <c r="AA489" s="342"/>
      <c r="AB489" s="342"/>
      <c r="AC489" s="342"/>
      <c r="AD489" s="342"/>
      <c r="AE489" s="342"/>
      <c r="AF489" s="342"/>
      <c r="AG489" s="342"/>
      <c r="AH489" s="342"/>
      <c r="AI489" s="342"/>
      <c r="AJ489" s="342"/>
      <c r="AK489" s="342"/>
      <c r="AL489" s="342"/>
      <c r="AM489" s="342"/>
      <c r="AN489" s="342"/>
      <c r="AO489" s="342"/>
      <c r="AP489" s="342"/>
      <c r="AQ489" s="342"/>
      <c r="AR489" s="342"/>
      <c r="AS489" s="342"/>
      <c r="AT489" s="342"/>
      <c r="AU489" s="342"/>
      <c r="AV489" s="342"/>
      <c r="AW489" s="342"/>
      <c r="AX489" s="333"/>
    </row>
    <row r="490" spans="1:50" s="97" customFormat="1" ht="16.5" hidden="1" customHeight="1" x14ac:dyDescent="0.3">
      <c r="A490" s="696"/>
      <c r="B490" s="688"/>
      <c r="C490" s="682"/>
      <c r="D490" s="685"/>
      <c r="E490" s="682"/>
      <c r="F490" s="684"/>
      <c r="G490" s="691" t="s">
        <v>1038</v>
      </c>
      <c r="H490" s="684" t="s">
        <v>1039</v>
      </c>
      <c r="I490" s="107" t="s">
        <v>1513</v>
      </c>
      <c r="J490" s="108" t="s">
        <v>303</v>
      </c>
      <c r="K490" s="109"/>
      <c r="L490" s="109"/>
      <c r="M490" s="159">
        <v>483</v>
      </c>
      <c r="N490" s="342"/>
      <c r="O490" s="342"/>
      <c r="P490" s="342"/>
      <c r="Q490" s="342"/>
      <c r="R490" s="342"/>
      <c r="S490" s="342"/>
      <c r="T490" s="342"/>
      <c r="U490" s="342"/>
      <c r="V490" s="342"/>
      <c r="W490" s="342"/>
      <c r="X490" s="342"/>
      <c r="Y490" s="342"/>
      <c r="Z490" s="342"/>
      <c r="AA490" s="342"/>
      <c r="AB490" s="342"/>
      <c r="AC490" s="342"/>
      <c r="AD490" s="342"/>
      <c r="AE490" s="342"/>
      <c r="AF490" s="342"/>
      <c r="AG490" s="342"/>
      <c r="AH490" s="342"/>
      <c r="AI490" s="342"/>
      <c r="AJ490" s="342"/>
      <c r="AK490" s="342"/>
      <c r="AL490" s="342"/>
      <c r="AM490" s="342"/>
      <c r="AN490" s="342"/>
      <c r="AO490" s="342"/>
      <c r="AP490" s="342"/>
      <c r="AQ490" s="342"/>
      <c r="AR490" s="342"/>
      <c r="AS490" s="342"/>
      <c r="AT490" s="342"/>
      <c r="AU490" s="342"/>
      <c r="AV490" s="342"/>
      <c r="AW490" s="342"/>
      <c r="AX490" s="333"/>
    </row>
    <row r="491" spans="1:50" s="97" customFormat="1" ht="16.5" hidden="1" customHeight="1" x14ac:dyDescent="0.3">
      <c r="A491" s="696"/>
      <c r="B491" s="688"/>
      <c r="C491" s="682"/>
      <c r="D491" s="685"/>
      <c r="E491" s="682"/>
      <c r="F491" s="684"/>
      <c r="G491" s="691"/>
      <c r="H491" s="684"/>
      <c r="I491" s="107" t="s">
        <v>1514</v>
      </c>
      <c r="J491" s="108" t="s">
        <v>304</v>
      </c>
      <c r="K491" s="109"/>
      <c r="L491" s="109"/>
      <c r="M491" s="159">
        <v>484</v>
      </c>
      <c r="N491" s="342"/>
      <c r="O491" s="342"/>
      <c r="P491" s="342"/>
      <c r="Q491" s="342"/>
      <c r="R491" s="342"/>
      <c r="S491" s="342"/>
      <c r="T491" s="342"/>
      <c r="U491" s="342"/>
      <c r="V491" s="342"/>
      <c r="W491" s="342"/>
      <c r="X491" s="342"/>
      <c r="Y491" s="342"/>
      <c r="Z491" s="342"/>
      <c r="AA491" s="342"/>
      <c r="AB491" s="342"/>
      <c r="AC491" s="342"/>
      <c r="AD491" s="342"/>
      <c r="AE491" s="342"/>
      <c r="AF491" s="342"/>
      <c r="AG491" s="342"/>
      <c r="AH491" s="342"/>
      <c r="AI491" s="342"/>
      <c r="AJ491" s="342"/>
      <c r="AK491" s="342"/>
      <c r="AL491" s="342"/>
      <c r="AM491" s="342"/>
      <c r="AN491" s="342"/>
      <c r="AO491" s="342"/>
      <c r="AP491" s="342"/>
      <c r="AQ491" s="342"/>
      <c r="AR491" s="342"/>
      <c r="AS491" s="342"/>
      <c r="AT491" s="342"/>
      <c r="AU491" s="342"/>
      <c r="AV491" s="342"/>
      <c r="AW491" s="342"/>
      <c r="AX491" s="333"/>
    </row>
    <row r="492" spans="1:50" s="97" customFormat="1" ht="16.5" hidden="1" customHeight="1" x14ac:dyDescent="0.3">
      <c r="A492" s="696"/>
      <c r="B492" s="688"/>
      <c r="C492" s="682"/>
      <c r="D492" s="685"/>
      <c r="E492" s="682"/>
      <c r="F492" s="684"/>
      <c r="G492" s="691"/>
      <c r="H492" s="684"/>
      <c r="I492" s="107" t="s">
        <v>1515</v>
      </c>
      <c r="J492" s="108" t="s">
        <v>306</v>
      </c>
      <c r="K492" s="109"/>
      <c r="L492" s="109"/>
      <c r="M492" s="159">
        <v>485</v>
      </c>
      <c r="N492" s="342"/>
      <c r="O492" s="342"/>
      <c r="P492" s="342"/>
      <c r="Q492" s="342"/>
      <c r="R492" s="342"/>
      <c r="S492" s="342"/>
      <c r="T492" s="342"/>
      <c r="U492" s="342"/>
      <c r="V492" s="342"/>
      <c r="W492" s="342"/>
      <c r="X492" s="342"/>
      <c r="Y492" s="342"/>
      <c r="Z492" s="342"/>
      <c r="AA492" s="342"/>
      <c r="AB492" s="342"/>
      <c r="AC492" s="342"/>
      <c r="AD492" s="342"/>
      <c r="AE492" s="342"/>
      <c r="AF492" s="342"/>
      <c r="AG492" s="342"/>
      <c r="AH492" s="342"/>
      <c r="AI492" s="342"/>
      <c r="AJ492" s="342"/>
      <c r="AK492" s="342"/>
      <c r="AL492" s="342"/>
      <c r="AM492" s="342"/>
      <c r="AN492" s="342"/>
      <c r="AO492" s="342"/>
      <c r="AP492" s="342"/>
      <c r="AQ492" s="342"/>
      <c r="AR492" s="342"/>
      <c r="AS492" s="342"/>
      <c r="AT492" s="342"/>
      <c r="AU492" s="342"/>
      <c r="AV492" s="342"/>
      <c r="AW492" s="342"/>
      <c r="AX492" s="333"/>
    </row>
    <row r="493" spans="1:50" s="97" customFormat="1" ht="16.5" hidden="1" customHeight="1" x14ac:dyDescent="0.3">
      <c r="A493" s="696"/>
      <c r="B493" s="688"/>
      <c r="C493" s="682"/>
      <c r="D493" s="685"/>
      <c r="E493" s="682"/>
      <c r="F493" s="684"/>
      <c r="G493" s="691"/>
      <c r="H493" s="684"/>
      <c r="I493" s="107" t="s">
        <v>1516</v>
      </c>
      <c r="J493" s="108" t="s">
        <v>307</v>
      </c>
      <c r="K493" s="109"/>
      <c r="L493" s="109"/>
      <c r="M493" s="159">
        <v>486</v>
      </c>
      <c r="N493" s="342"/>
      <c r="O493" s="342"/>
      <c r="P493" s="342"/>
      <c r="Q493" s="342"/>
      <c r="R493" s="342"/>
      <c r="S493" s="342"/>
      <c r="T493" s="342"/>
      <c r="U493" s="342"/>
      <c r="V493" s="342"/>
      <c r="W493" s="342"/>
      <c r="X493" s="342"/>
      <c r="Y493" s="342"/>
      <c r="Z493" s="342"/>
      <c r="AA493" s="342"/>
      <c r="AB493" s="342"/>
      <c r="AC493" s="342"/>
      <c r="AD493" s="342"/>
      <c r="AE493" s="342"/>
      <c r="AF493" s="342"/>
      <c r="AG493" s="342"/>
      <c r="AH493" s="342"/>
      <c r="AI493" s="342"/>
      <c r="AJ493" s="342"/>
      <c r="AK493" s="342"/>
      <c r="AL493" s="342"/>
      <c r="AM493" s="342"/>
      <c r="AN493" s="342"/>
      <c r="AO493" s="342"/>
      <c r="AP493" s="342"/>
      <c r="AQ493" s="342"/>
      <c r="AR493" s="342"/>
      <c r="AS493" s="342"/>
      <c r="AT493" s="342"/>
      <c r="AU493" s="342"/>
      <c r="AV493" s="342"/>
      <c r="AW493" s="342"/>
      <c r="AX493" s="333"/>
    </row>
    <row r="494" spans="1:50" s="97" customFormat="1" ht="16.5" hidden="1" customHeight="1" x14ac:dyDescent="0.3">
      <c r="A494" s="696"/>
      <c r="B494" s="688"/>
      <c r="C494" s="682"/>
      <c r="D494" s="685"/>
      <c r="E494" s="682"/>
      <c r="F494" s="684"/>
      <c r="G494" s="682" t="s">
        <v>1040</v>
      </c>
      <c r="H494" s="684" t="s">
        <v>1041</v>
      </c>
      <c r="I494" s="107" t="s">
        <v>1517</v>
      </c>
      <c r="J494" s="108" t="s">
        <v>308</v>
      </c>
      <c r="K494" s="109"/>
      <c r="L494" s="109"/>
      <c r="M494" s="159">
        <v>487</v>
      </c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42"/>
      <c r="Z494" s="342"/>
      <c r="AA494" s="342"/>
      <c r="AB494" s="342"/>
      <c r="AC494" s="342"/>
      <c r="AD494" s="342"/>
      <c r="AE494" s="342"/>
      <c r="AF494" s="342"/>
      <c r="AG494" s="342"/>
      <c r="AH494" s="342"/>
      <c r="AI494" s="342"/>
      <c r="AJ494" s="342"/>
      <c r="AK494" s="342"/>
      <c r="AL494" s="342"/>
      <c r="AM494" s="342"/>
      <c r="AN494" s="342"/>
      <c r="AO494" s="342"/>
      <c r="AP494" s="342"/>
      <c r="AQ494" s="342"/>
      <c r="AR494" s="342"/>
      <c r="AS494" s="342"/>
      <c r="AT494" s="342"/>
      <c r="AU494" s="342"/>
      <c r="AV494" s="342"/>
      <c r="AW494" s="342"/>
      <c r="AX494" s="333"/>
    </row>
    <row r="495" spans="1:50" s="97" customFormat="1" ht="16.5" hidden="1" customHeight="1" x14ac:dyDescent="0.3">
      <c r="A495" s="696"/>
      <c r="B495" s="688"/>
      <c r="C495" s="682"/>
      <c r="D495" s="685"/>
      <c r="E495" s="682"/>
      <c r="F495" s="684"/>
      <c r="G495" s="682"/>
      <c r="H495" s="684"/>
      <c r="I495" s="107" t="s">
        <v>1518</v>
      </c>
      <c r="J495" s="108" t="s">
        <v>309</v>
      </c>
      <c r="K495" s="109"/>
      <c r="L495" s="109"/>
      <c r="M495" s="159">
        <v>488</v>
      </c>
      <c r="N495" s="342"/>
      <c r="O495" s="342"/>
      <c r="P495" s="342"/>
      <c r="Q495" s="342"/>
      <c r="R495" s="342"/>
      <c r="S495" s="342"/>
      <c r="T495" s="342"/>
      <c r="U495" s="342"/>
      <c r="V495" s="342"/>
      <c r="W495" s="342"/>
      <c r="X495" s="342"/>
      <c r="Y495" s="342"/>
      <c r="Z495" s="342"/>
      <c r="AA495" s="342"/>
      <c r="AB495" s="342"/>
      <c r="AC495" s="342"/>
      <c r="AD495" s="342"/>
      <c r="AE495" s="342"/>
      <c r="AF495" s="342"/>
      <c r="AG495" s="342"/>
      <c r="AH495" s="342"/>
      <c r="AI495" s="342"/>
      <c r="AJ495" s="342"/>
      <c r="AK495" s="342"/>
      <c r="AL495" s="342"/>
      <c r="AM495" s="342"/>
      <c r="AN495" s="342"/>
      <c r="AO495" s="342"/>
      <c r="AP495" s="342"/>
      <c r="AQ495" s="342"/>
      <c r="AR495" s="342"/>
      <c r="AS495" s="342"/>
      <c r="AT495" s="342"/>
      <c r="AU495" s="342"/>
      <c r="AV495" s="342"/>
      <c r="AW495" s="342"/>
      <c r="AX495" s="333"/>
    </row>
    <row r="496" spans="1:50" s="97" customFormat="1" ht="16.5" hidden="1" customHeight="1" x14ac:dyDescent="0.3">
      <c r="A496" s="696"/>
      <c r="B496" s="688"/>
      <c r="C496" s="682"/>
      <c r="D496" s="685"/>
      <c r="E496" s="682"/>
      <c r="F496" s="684"/>
      <c r="G496" s="682"/>
      <c r="H496" s="684"/>
      <c r="I496" s="107" t="s">
        <v>1519</v>
      </c>
      <c r="J496" s="108" t="s">
        <v>1860</v>
      </c>
      <c r="K496" s="109"/>
      <c r="L496" s="109"/>
      <c r="M496" s="159">
        <v>489</v>
      </c>
      <c r="N496" s="342"/>
      <c r="O496" s="342"/>
      <c r="P496" s="342"/>
      <c r="Q496" s="342"/>
      <c r="R496" s="342"/>
      <c r="S496" s="342"/>
      <c r="T496" s="342"/>
      <c r="U496" s="342"/>
      <c r="V496" s="342"/>
      <c r="W496" s="342"/>
      <c r="X496" s="342"/>
      <c r="Y496" s="342"/>
      <c r="Z496" s="342"/>
      <c r="AA496" s="342"/>
      <c r="AB496" s="342"/>
      <c r="AC496" s="342"/>
      <c r="AD496" s="342"/>
      <c r="AE496" s="342"/>
      <c r="AF496" s="342"/>
      <c r="AG496" s="342"/>
      <c r="AH496" s="342"/>
      <c r="AI496" s="342"/>
      <c r="AJ496" s="342"/>
      <c r="AK496" s="342"/>
      <c r="AL496" s="342"/>
      <c r="AM496" s="342"/>
      <c r="AN496" s="342"/>
      <c r="AO496" s="342"/>
      <c r="AP496" s="342"/>
      <c r="AQ496" s="342"/>
      <c r="AR496" s="342"/>
      <c r="AS496" s="342"/>
      <c r="AT496" s="342"/>
      <c r="AU496" s="342"/>
      <c r="AV496" s="342"/>
      <c r="AW496" s="342"/>
      <c r="AX496" s="333"/>
    </row>
    <row r="497" spans="1:54" s="97" customFormat="1" ht="16.5" hidden="1" customHeight="1" x14ac:dyDescent="0.3">
      <c r="A497" s="696"/>
      <c r="B497" s="688"/>
      <c r="C497" s="682"/>
      <c r="D497" s="685"/>
      <c r="E497" s="682"/>
      <c r="F497" s="684"/>
      <c r="G497" s="682"/>
      <c r="H497" s="684"/>
      <c r="I497" s="107" t="s">
        <v>1520</v>
      </c>
      <c r="J497" s="108" t="s">
        <v>310</v>
      </c>
      <c r="K497" s="109"/>
      <c r="L497" s="109"/>
      <c r="M497" s="159">
        <v>490</v>
      </c>
      <c r="N497" s="342"/>
      <c r="O497" s="342"/>
      <c r="P497" s="342"/>
      <c r="Q497" s="342"/>
      <c r="R497" s="342"/>
      <c r="S497" s="342"/>
      <c r="T497" s="342"/>
      <c r="U497" s="342"/>
      <c r="V497" s="342"/>
      <c r="W497" s="342"/>
      <c r="X497" s="342"/>
      <c r="Y497" s="342"/>
      <c r="Z497" s="342"/>
      <c r="AA497" s="342"/>
      <c r="AB497" s="342"/>
      <c r="AC497" s="342"/>
      <c r="AD497" s="342"/>
      <c r="AE497" s="342"/>
      <c r="AF497" s="342"/>
      <c r="AG497" s="342"/>
      <c r="AH497" s="342"/>
      <c r="AI497" s="342"/>
      <c r="AJ497" s="342"/>
      <c r="AK497" s="342"/>
      <c r="AL497" s="342"/>
      <c r="AM497" s="342"/>
      <c r="AN497" s="342"/>
      <c r="AO497" s="342"/>
      <c r="AP497" s="342"/>
      <c r="AQ497" s="342"/>
      <c r="AR497" s="342"/>
      <c r="AS497" s="342"/>
      <c r="AT497" s="342"/>
      <c r="AU497" s="342"/>
      <c r="AV497" s="342"/>
      <c r="AW497" s="342"/>
      <c r="AX497" s="333"/>
    </row>
    <row r="498" spans="1:54" s="97" customFormat="1" ht="16.5" hidden="1" customHeight="1" x14ac:dyDescent="0.3">
      <c r="A498" s="696"/>
      <c r="B498" s="688"/>
      <c r="C498" s="682"/>
      <c r="D498" s="685"/>
      <c r="E498" s="682"/>
      <c r="F498" s="684"/>
      <c r="G498" s="682"/>
      <c r="H498" s="684"/>
      <c r="I498" s="107" t="s">
        <v>1521</v>
      </c>
      <c r="J498" s="108" t="s">
        <v>311</v>
      </c>
      <c r="K498" s="109"/>
      <c r="L498" s="109"/>
      <c r="M498" s="159">
        <v>491</v>
      </c>
      <c r="N498" s="342"/>
      <c r="O498" s="342"/>
      <c r="P498" s="342"/>
      <c r="Q498" s="342"/>
      <c r="R498" s="342"/>
      <c r="S498" s="342"/>
      <c r="T498" s="342"/>
      <c r="U498" s="342"/>
      <c r="V498" s="342"/>
      <c r="W498" s="342"/>
      <c r="X498" s="342"/>
      <c r="Y498" s="342"/>
      <c r="Z498" s="342"/>
      <c r="AA498" s="342"/>
      <c r="AB498" s="342"/>
      <c r="AC498" s="342"/>
      <c r="AD498" s="342"/>
      <c r="AE498" s="342"/>
      <c r="AF498" s="342"/>
      <c r="AG498" s="342"/>
      <c r="AH498" s="342"/>
      <c r="AI498" s="342"/>
      <c r="AJ498" s="342"/>
      <c r="AK498" s="342"/>
      <c r="AL498" s="342"/>
      <c r="AM498" s="342"/>
      <c r="AN498" s="342"/>
      <c r="AO498" s="342"/>
      <c r="AP498" s="342"/>
      <c r="AQ498" s="342"/>
      <c r="AR498" s="342"/>
      <c r="AS498" s="342"/>
      <c r="AT498" s="342"/>
      <c r="AU498" s="342"/>
      <c r="AV498" s="342"/>
      <c r="AW498" s="342"/>
      <c r="AX498" s="333"/>
    </row>
    <row r="499" spans="1:54" s="97" customFormat="1" ht="16.5" hidden="1" customHeight="1" x14ac:dyDescent="0.3">
      <c r="A499" s="696"/>
      <c r="B499" s="688"/>
      <c r="C499" s="682"/>
      <c r="D499" s="685"/>
      <c r="E499" s="682"/>
      <c r="F499" s="684"/>
      <c r="G499" s="682"/>
      <c r="H499" s="684"/>
      <c r="I499" s="107" t="s">
        <v>1522</v>
      </c>
      <c r="J499" s="108" t="s">
        <v>1939</v>
      </c>
      <c r="K499" s="109"/>
      <c r="L499" s="109"/>
      <c r="M499" s="159">
        <v>492</v>
      </c>
      <c r="N499" s="342"/>
      <c r="O499" s="342"/>
      <c r="P499" s="342"/>
      <c r="Q499" s="342"/>
      <c r="R499" s="342"/>
      <c r="S499" s="342"/>
      <c r="T499" s="342"/>
      <c r="U499" s="342"/>
      <c r="V499" s="342"/>
      <c r="W499" s="342"/>
      <c r="X499" s="342"/>
      <c r="Y499" s="342"/>
      <c r="Z499" s="342"/>
      <c r="AA499" s="342"/>
      <c r="AB499" s="342"/>
      <c r="AC499" s="342"/>
      <c r="AD499" s="342"/>
      <c r="AE499" s="342"/>
      <c r="AF499" s="342"/>
      <c r="AG499" s="342"/>
      <c r="AH499" s="342"/>
      <c r="AI499" s="342"/>
      <c r="AJ499" s="342"/>
      <c r="AK499" s="342"/>
      <c r="AL499" s="342"/>
      <c r="AM499" s="342"/>
      <c r="AN499" s="342"/>
      <c r="AO499" s="342"/>
      <c r="AP499" s="342"/>
      <c r="AQ499" s="342"/>
      <c r="AR499" s="342"/>
      <c r="AS499" s="342"/>
      <c r="AT499" s="342"/>
      <c r="AU499" s="342"/>
      <c r="AV499" s="342"/>
      <c r="AW499" s="342"/>
      <c r="AX499" s="333"/>
    </row>
    <row r="500" spans="1:54" s="97" customFormat="1" ht="16.5" hidden="1" customHeight="1" x14ac:dyDescent="0.3">
      <c r="A500" s="696"/>
      <c r="B500" s="688"/>
      <c r="C500" s="682"/>
      <c r="D500" s="685"/>
      <c r="E500" s="682"/>
      <c r="F500" s="684"/>
      <c r="G500" s="682" t="s">
        <v>1042</v>
      </c>
      <c r="H500" s="684" t="s">
        <v>364</v>
      </c>
      <c r="I500" s="107" t="s">
        <v>1559</v>
      </c>
      <c r="J500" s="108" t="s">
        <v>364</v>
      </c>
      <c r="K500" s="109"/>
      <c r="L500" s="109"/>
      <c r="M500" s="159">
        <v>493</v>
      </c>
      <c r="N500" s="342"/>
      <c r="O500" s="342"/>
      <c r="P500" s="342"/>
      <c r="Q500" s="342"/>
      <c r="R500" s="342"/>
      <c r="S500" s="342"/>
      <c r="T500" s="342"/>
      <c r="U500" s="342"/>
      <c r="V500" s="342"/>
      <c r="W500" s="342"/>
      <c r="X500" s="342"/>
      <c r="Y500" s="342"/>
      <c r="Z500" s="342"/>
      <c r="AA500" s="342"/>
      <c r="AB500" s="342"/>
      <c r="AC500" s="342"/>
      <c r="AD500" s="342"/>
      <c r="AE500" s="342"/>
      <c r="AF500" s="342"/>
      <c r="AG500" s="342"/>
      <c r="AH500" s="342"/>
      <c r="AI500" s="342"/>
      <c r="AJ500" s="342"/>
      <c r="AK500" s="342"/>
      <c r="AL500" s="342"/>
      <c r="AM500" s="342"/>
      <c r="AN500" s="342"/>
      <c r="AO500" s="342"/>
      <c r="AP500" s="342"/>
      <c r="AQ500" s="342"/>
      <c r="AR500" s="342"/>
      <c r="AS500" s="342"/>
      <c r="AT500" s="342"/>
      <c r="AU500" s="342"/>
      <c r="AV500" s="342"/>
      <c r="AW500" s="342"/>
      <c r="AX500" s="333"/>
    </row>
    <row r="501" spans="1:54" s="97" customFormat="1" ht="16.5" hidden="1" customHeight="1" x14ac:dyDescent="0.3">
      <c r="A501" s="696"/>
      <c r="B501" s="688"/>
      <c r="C501" s="682"/>
      <c r="D501" s="685"/>
      <c r="E501" s="682"/>
      <c r="F501" s="684"/>
      <c r="G501" s="682"/>
      <c r="H501" s="684"/>
      <c r="I501" s="107" t="s">
        <v>1559</v>
      </c>
      <c r="J501" s="108" t="s">
        <v>1560</v>
      </c>
      <c r="K501" s="109"/>
      <c r="L501" s="109"/>
      <c r="M501" s="159">
        <v>494</v>
      </c>
      <c r="N501" s="342"/>
      <c r="O501" s="342"/>
      <c r="P501" s="342"/>
      <c r="Q501" s="342"/>
      <c r="R501" s="342"/>
      <c r="S501" s="342"/>
      <c r="T501" s="342"/>
      <c r="U501" s="342"/>
      <c r="V501" s="342"/>
      <c r="W501" s="342"/>
      <c r="X501" s="342"/>
      <c r="Y501" s="342"/>
      <c r="Z501" s="342"/>
      <c r="AA501" s="342"/>
      <c r="AB501" s="342"/>
      <c r="AC501" s="342"/>
      <c r="AD501" s="342"/>
      <c r="AE501" s="342"/>
      <c r="AF501" s="342"/>
      <c r="AG501" s="342"/>
      <c r="AH501" s="342"/>
      <c r="AI501" s="342"/>
      <c r="AJ501" s="342"/>
      <c r="AK501" s="342"/>
      <c r="AL501" s="342"/>
      <c r="AM501" s="342"/>
      <c r="AN501" s="342"/>
      <c r="AO501" s="342"/>
      <c r="AP501" s="342"/>
      <c r="AQ501" s="342"/>
      <c r="AR501" s="342"/>
      <c r="AS501" s="342"/>
      <c r="AT501" s="342"/>
      <c r="AU501" s="342"/>
      <c r="AV501" s="342"/>
      <c r="AW501" s="342"/>
      <c r="AX501" s="333"/>
    </row>
    <row r="502" spans="1:54" s="97" customFormat="1" ht="16.5" hidden="1" customHeight="1" x14ac:dyDescent="0.3">
      <c r="A502" s="696"/>
      <c r="B502" s="688"/>
      <c r="C502" s="682"/>
      <c r="D502" s="685"/>
      <c r="E502" s="682"/>
      <c r="F502" s="684"/>
      <c r="G502" s="682"/>
      <c r="H502" s="684"/>
      <c r="I502" s="110" t="s">
        <v>1559</v>
      </c>
      <c r="J502" s="112" t="s">
        <v>364</v>
      </c>
      <c r="K502" s="109"/>
      <c r="L502" s="109"/>
      <c r="M502" s="159">
        <v>495</v>
      </c>
      <c r="N502" s="342"/>
      <c r="O502" s="342"/>
      <c r="P502" s="342"/>
      <c r="Q502" s="342"/>
      <c r="R502" s="342"/>
      <c r="S502" s="342"/>
      <c r="T502" s="342"/>
      <c r="U502" s="342"/>
      <c r="V502" s="342"/>
      <c r="W502" s="342"/>
      <c r="X502" s="342"/>
      <c r="Y502" s="342"/>
      <c r="Z502" s="342"/>
      <c r="AA502" s="342"/>
      <c r="AB502" s="342"/>
      <c r="AC502" s="342"/>
      <c r="AD502" s="342"/>
      <c r="AE502" s="342"/>
      <c r="AF502" s="342"/>
      <c r="AG502" s="342"/>
      <c r="AH502" s="342"/>
      <c r="AI502" s="342"/>
      <c r="AJ502" s="342"/>
      <c r="AK502" s="342"/>
      <c r="AL502" s="342"/>
      <c r="AM502" s="342"/>
      <c r="AN502" s="342"/>
      <c r="AO502" s="342"/>
      <c r="AP502" s="342"/>
      <c r="AQ502" s="342"/>
      <c r="AR502" s="342"/>
      <c r="AS502" s="342"/>
      <c r="AT502" s="342"/>
      <c r="AU502" s="342"/>
      <c r="AV502" s="342"/>
      <c r="AW502" s="342"/>
      <c r="AX502" s="333"/>
    </row>
    <row r="503" spans="1:54" s="97" customFormat="1" ht="16.5" hidden="1" customHeight="1" x14ac:dyDescent="0.3">
      <c r="A503" s="696"/>
      <c r="B503" s="688"/>
      <c r="C503" s="682"/>
      <c r="D503" s="685"/>
      <c r="E503" s="682"/>
      <c r="F503" s="684"/>
      <c r="G503" s="682"/>
      <c r="H503" s="684"/>
      <c r="I503" s="110" t="s">
        <v>1559</v>
      </c>
      <c r="J503" s="112" t="s">
        <v>1560</v>
      </c>
      <c r="K503" s="109"/>
      <c r="L503" s="109"/>
      <c r="M503" s="159">
        <v>496</v>
      </c>
      <c r="N503" s="342"/>
      <c r="O503" s="342"/>
      <c r="P503" s="342"/>
      <c r="Q503" s="342"/>
      <c r="R503" s="342"/>
      <c r="S503" s="342"/>
      <c r="T503" s="342"/>
      <c r="U503" s="342"/>
      <c r="V503" s="342"/>
      <c r="W503" s="342"/>
      <c r="X503" s="342"/>
      <c r="Y503" s="342"/>
      <c r="Z503" s="342"/>
      <c r="AA503" s="342"/>
      <c r="AB503" s="342"/>
      <c r="AC503" s="342"/>
      <c r="AD503" s="342"/>
      <c r="AE503" s="342"/>
      <c r="AF503" s="342"/>
      <c r="AG503" s="342"/>
      <c r="AH503" s="342"/>
      <c r="AI503" s="342"/>
      <c r="AJ503" s="342"/>
      <c r="AK503" s="342"/>
      <c r="AL503" s="342"/>
      <c r="AM503" s="342"/>
      <c r="AN503" s="342"/>
      <c r="AO503" s="342"/>
      <c r="AP503" s="342"/>
      <c r="AQ503" s="342"/>
      <c r="AR503" s="342"/>
      <c r="AS503" s="342"/>
      <c r="AT503" s="342"/>
      <c r="AU503" s="342"/>
      <c r="AV503" s="342"/>
      <c r="AW503" s="342"/>
      <c r="AX503" s="333"/>
    </row>
    <row r="504" spans="1:54" s="97" customFormat="1" ht="16.5" hidden="1" customHeight="1" x14ac:dyDescent="0.3">
      <c r="A504" s="696"/>
      <c r="B504" s="688"/>
      <c r="C504" s="682"/>
      <c r="D504" s="685"/>
      <c r="E504" s="682"/>
      <c r="F504" s="684"/>
      <c r="G504" s="682"/>
      <c r="H504" s="684"/>
      <c r="I504" s="110" t="s">
        <v>1559</v>
      </c>
      <c r="J504" s="112" t="s">
        <v>1560</v>
      </c>
      <c r="K504" s="109"/>
      <c r="L504" s="109"/>
      <c r="M504" s="159">
        <v>497</v>
      </c>
      <c r="N504" s="342"/>
      <c r="O504" s="342"/>
      <c r="P504" s="342"/>
      <c r="Q504" s="342"/>
      <c r="R504" s="342"/>
      <c r="S504" s="342"/>
      <c r="T504" s="342"/>
      <c r="U504" s="342"/>
      <c r="V504" s="342"/>
      <c r="W504" s="342"/>
      <c r="X504" s="342"/>
      <c r="Y504" s="342"/>
      <c r="Z504" s="342"/>
      <c r="AA504" s="342"/>
      <c r="AB504" s="342"/>
      <c r="AC504" s="342"/>
      <c r="AD504" s="342"/>
      <c r="AE504" s="342"/>
      <c r="AF504" s="342"/>
      <c r="AG504" s="342"/>
      <c r="AH504" s="342"/>
      <c r="AI504" s="342"/>
      <c r="AJ504" s="342"/>
      <c r="AK504" s="342"/>
      <c r="AL504" s="342"/>
      <c r="AM504" s="342"/>
      <c r="AN504" s="342"/>
      <c r="AO504" s="342"/>
      <c r="AP504" s="342"/>
      <c r="AQ504" s="342"/>
      <c r="AR504" s="342"/>
      <c r="AS504" s="342"/>
      <c r="AT504" s="342"/>
      <c r="AU504" s="342"/>
      <c r="AV504" s="342"/>
      <c r="AW504" s="342"/>
      <c r="AX504" s="333"/>
    </row>
    <row r="505" spans="1:54" s="97" customFormat="1" ht="16.5" hidden="1" customHeight="1" x14ac:dyDescent="0.3">
      <c r="A505" s="696"/>
      <c r="B505" s="688"/>
      <c r="C505" s="682"/>
      <c r="D505" s="685"/>
      <c r="E505" s="682"/>
      <c r="F505" s="684"/>
      <c r="G505" s="682" t="s">
        <v>1043</v>
      </c>
      <c r="H505" s="684" t="s">
        <v>1044</v>
      </c>
      <c r="I505" s="107" t="s">
        <v>1523</v>
      </c>
      <c r="J505" s="108" t="s">
        <v>312</v>
      </c>
      <c r="K505" s="109"/>
      <c r="L505" s="109"/>
      <c r="M505" s="159">
        <v>498</v>
      </c>
      <c r="N505" s="342"/>
      <c r="O505" s="342"/>
      <c r="P505" s="342"/>
      <c r="Q505" s="342"/>
      <c r="R505" s="342"/>
      <c r="S505" s="342"/>
      <c r="T505" s="342"/>
      <c r="U505" s="342"/>
      <c r="V505" s="342"/>
      <c r="W505" s="342"/>
      <c r="X505" s="342"/>
      <c r="Y505" s="342"/>
      <c r="Z505" s="342"/>
      <c r="AA505" s="342"/>
      <c r="AB505" s="342"/>
      <c r="AC505" s="342"/>
      <c r="AD505" s="342"/>
      <c r="AE505" s="342"/>
      <c r="AF505" s="342"/>
      <c r="AG505" s="342"/>
      <c r="AH505" s="342"/>
      <c r="AI505" s="342"/>
      <c r="AJ505" s="342"/>
      <c r="AK505" s="342"/>
      <c r="AL505" s="342"/>
      <c r="AM505" s="342"/>
      <c r="AN505" s="342"/>
      <c r="AO505" s="342"/>
      <c r="AP505" s="342"/>
      <c r="AQ505" s="342"/>
      <c r="AR505" s="342"/>
      <c r="AS505" s="342"/>
      <c r="AT505" s="342"/>
      <c r="AU505" s="342"/>
      <c r="AV505" s="342"/>
      <c r="AW505" s="342"/>
      <c r="AX505" s="333"/>
    </row>
    <row r="506" spans="1:54" s="97" customFormat="1" ht="16.5" hidden="1" customHeight="1" x14ac:dyDescent="0.3">
      <c r="A506" s="696"/>
      <c r="B506" s="688"/>
      <c r="C506" s="682"/>
      <c r="D506" s="685"/>
      <c r="E506" s="682"/>
      <c r="F506" s="684"/>
      <c r="G506" s="682"/>
      <c r="H506" s="684"/>
      <c r="I506" s="107" t="s">
        <v>1524</v>
      </c>
      <c r="J506" s="108" t="s">
        <v>313</v>
      </c>
      <c r="K506" s="109"/>
      <c r="L506" s="109"/>
      <c r="M506" s="159">
        <v>499</v>
      </c>
      <c r="N506" s="342"/>
      <c r="O506" s="342"/>
      <c r="P506" s="342"/>
      <c r="Q506" s="342"/>
      <c r="R506" s="342"/>
      <c r="S506" s="342"/>
      <c r="T506" s="342"/>
      <c r="U506" s="342"/>
      <c r="V506" s="342"/>
      <c r="W506" s="342"/>
      <c r="X506" s="342"/>
      <c r="Y506" s="342"/>
      <c r="Z506" s="342"/>
      <c r="AA506" s="342"/>
      <c r="AB506" s="342"/>
      <c r="AC506" s="342"/>
      <c r="AD506" s="342"/>
      <c r="AE506" s="342"/>
      <c r="AF506" s="342"/>
      <c r="AG506" s="342"/>
      <c r="AH506" s="342"/>
      <c r="AI506" s="342"/>
      <c r="AJ506" s="342"/>
      <c r="AK506" s="342"/>
      <c r="AL506" s="342"/>
      <c r="AM506" s="342"/>
      <c r="AN506" s="342"/>
      <c r="AO506" s="342"/>
      <c r="AP506" s="342"/>
      <c r="AQ506" s="342"/>
      <c r="AR506" s="342"/>
      <c r="AS506" s="342"/>
      <c r="AT506" s="342"/>
      <c r="AU506" s="342"/>
      <c r="AV506" s="342"/>
      <c r="AW506" s="342"/>
      <c r="AX506" s="333"/>
    </row>
    <row r="507" spans="1:54" s="97" customFormat="1" ht="16.5" hidden="1" customHeight="1" x14ac:dyDescent="0.3">
      <c r="A507" s="696"/>
      <c r="B507" s="688"/>
      <c r="C507" s="682"/>
      <c r="D507" s="685"/>
      <c r="E507" s="682"/>
      <c r="F507" s="684"/>
      <c r="G507" s="682"/>
      <c r="H507" s="684"/>
      <c r="I507" s="107" t="s">
        <v>1651</v>
      </c>
      <c r="J507" s="108" t="s">
        <v>314</v>
      </c>
      <c r="K507" s="109"/>
      <c r="L507" s="109"/>
      <c r="M507" s="159">
        <v>500</v>
      </c>
      <c r="N507" s="342"/>
      <c r="O507" s="342"/>
      <c r="P507" s="342"/>
      <c r="Q507" s="342"/>
      <c r="R507" s="342"/>
      <c r="S507" s="342"/>
      <c r="T507" s="342"/>
      <c r="U507" s="342"/>
      <c r="V507" s="342"/>
      <c r="W507" s="342"/>
      <c r="X507" s="342"/>
      <c r="Y507" s="342"/>
      <c r="Z507" s="342"/>
      <c r="AA507" s="342"/>
      <c r="AB507" s="342"/>
      <c r="AC507" s="342"/>
      <c r="AD507" s="342"/>
      <c r="AE507" s="342"/>
      <c r="AF507" s="342"/>
      <c r="AG507" s="342"/>
      <c r="AH507" s="342"/>
      <c r="AI507" s="342"/>
      <c r="AJ507" s="342"/>
      <c r="AK507" s="342"/>
      <c r="AL507" s="342"/>
      <c r="AM507" s="342"/>
      <c r="AN507" s="342"/>
      <c r="AO507" s="342"/>
      <c r="AP507" s="342"/>
      <c r="AQ507" s="342"/>
      <c r="AR507" s="342"/>
      <c r="AS507" s="342"/>
      <c r="AT507" s="342"/>
      <c r="AU507" s="342"/>
      <c r="AV507" s="342"/>
      <c r="AW507" s="342"/>
      <c r="AX507" s="333"/>
    </row>
    <row r="508" spans="1:54" s="97" customFormat="1" ht="16.5" hidden="1" customHeight="1" x14ac:dyDescent="0.3">
      <c r="A508" s="696"/>
      <c r="B508" s="688"/>
      <c r="C508" s="682"/>
      <c r="D508" s="685"/>
      <c r="E508" s="682"/>
      <c r="F508" s="684"/>
      <c r="G508" s="682"/>
      <c r="H508" s="684"/>
      <c r="I508" s="107" t="s">
        <v>1525</v>
      </c>
      <c r="J508" s="108" t="s">
        <v>315</v>
      </c>
      <c r="K508" s="109"/>
      <c r="L508" s="109"/>
      <c r="M508" s="159">
        <v>501</v>
      </c>
      <c r="N508" s="342"/>
      <c r="O508" s="342"/>
      <c r="P508" s="342"/>
      <c r="Q508" s="342"/>
      <c r="R508" s="342"/>
      <c r="S508" s="342"/>
      <c r="T508" s="342"/>
      <c r="U508" s="342"/>
      <c r="V508" s="342"/>
      <c r="W508" s="342"/>
      <c r="X508" s="342"/>
      <c r="Y508" s="342"/>
      <c r="Z508" s="342"/>
      <c r="AA508" s="342"/>
      <c r="AB508" s="342"/>
      <c r="AC508" s="342"/>
      <c r="AD508" s="342"/>
      <c r="AE508" s="342"/>
      <c r="AF508" s="342"/>
      <c r="AG508" s="342"/>
      <c r="AH508" s="342"/>
      <c r="AI508" s="342"/>
      <c r="AJ508" s="342"/>
      <c r="AK508" s="342"/>
      <c r="AL508" s="342"/>
      <c r="AM508" s="342"/>
      <c r="AN508" s="342"/>
      <c r="AO508" s="342"/>
      <c r="AP508" s="342"/>
      <c r="AQ508" s="342"/>
      <c r="AR508" s="342"/>
      <c r="AS508" s="342"/>
      <c r="AT508" s="342"/>
      <c r="AU508" s="342"/>
      <c r="AV508" s="342"/>
      <c r="AW508" s="342"/>
      <c r="AX508" s="333"/>
    </row>
    <row r="509" spans="1:54" s="97" customFormat="1" ht="16.5" hidden="1" customHeight="1" x14ac:dyDescent="0.3">
      <c r="A509" s="696"/>
      <c r="B509" s="688"/>
      <c r="C509" s="682"/>
      <c r="D509" s="685"/>
      <c r="E509" s="682"/>
      <c r="F509" s="684"/>
      <c r="G509" s="682"/>
      <c r="H509" s="684"/>
      <c r="I509" s="107" t="s">
        <v>1534</v>
      </c>
      <c r="J509" s="108" t="s">
        <v>321</v>
      </c>
      <c r="K509" s="109"/>
      <c r="L509" s="109"/>
      <c r="M509" s="159">
        <v>502</v>
      </c>
      <c r="N509" s="342"/>
      <c r="O509" s="342"/>
      <c r="P509" s="342"/>
      <c r="Q509" s="342"/>
      <c r="R509" s="342"/>
      <c r="S509" s="342"/>
      <c r="T509" s="342"/>
      <c r="U509" s="342"/>
      <c r="V509" s="342"/>
      <c r="W509" s="342"/>
      <c r="X509" s="342"/>
      <c r="Y509" s="342"/>
      <c r="Z509" s="342"/>
      <c r="AA509" s="342"/>
      <c r="AB509" s="342"/>
      <c r="AC509" s="342"/>
      <c r="AD509" s="342"/>
      <c r="AE509" s="342"/>
      <c r="AF509" s="342"/>
      <c r="AG509" s="342"/>
      <c r="AH509" s="342"/>
      <c r="AI509" s="342"/>
      <c r="AJ509" s="342"/>
      <c r="AK509" s="342"/>
      <c r="AL509" s="342"/>
      <c r="AM509" s="342"/>
      <c r="AN509" s="342"/>
      <c r="AO509" s="342"/>
      <c r="AP509" s="342"/>
      <c r="AQ509" s="342"/>
      <c r="AR509" s="342"/>
      <c r="AS509" s="342"/>
      <c r="AT509" s="342"/>
      <c r="AU509" s="342"/>
      <c r="AV509" s="342"/>
      <c r="AW509" s="342"/>
      <c r="AX509" s="333"/>
    </row>
    <row r="510" spans="1:54" s="97" customFormat="1" ht="16.5" hidden="1" customHeight="1" x14ac:dyDescent="0.3">
      <c r="A510" s="696"/>
      <c r="B510" s="688"/>
      <c r="C510" s="682"/>
      <c r="D510" s="685"/>
      <c r="E510" s="682"/>
      <c r="F510" s="684"/>
      <c r="G510" s="682"/>
      <c r="H510" s="684"/>
      <c r="I510" s="107" t="s">
        <v>1526</v>
      </c>
      <c r="J510" s="108" t="s">
        <v>1836</v>
      </c>
      <c r="K510" s="109"/>
      <c r="L510" s="109"/>
      <c r="M510" s="159">
        <v>503</v>
      </c>
      <c r="N510" s="342"/>
      <c r="O510" s="342"/>
      <c r="P510" s="342"/>
      <c r="Q510" s="342"/>
      <c r="R510" s="342"/>
      <c r="S510" s="342"/>
      <c r="T510" s="342"/>
      <c r="U510" s="342"/>
      <c r="V510" s="342"/>
      <c r="W510" s="342"/>
      <c r="X510" s="342"/>
      <c r="Y510" s="342"/>
      <c r="Z510" s="342"/>
      <c r="AA510" s="342"/>
      <c r="AB510" s="342"/>
      <c r="AC510" s="342"/>
      <c r="AD510" s="342"/>
      <c r="AE510" s="342"/>
      <c r="AF510" s="342"/>
      <c r="AG510" s="342"/>
      <c r="AH510" s="342"/>
      <c r="AI510" s="342"/>
      <c r="AJ510" s="342"/>
      <c r="AK510" s="342"/>
      <c r="AL510" s="342"/>
      <c r="AM510" s="342"/>
      <c r="AN510" s="342"/>
      <c r="AO510" s="342"/>
      <c r="AP510" s="342"/>
      <c r="AQ510" s="342"/>
      <c r="AR510" s="342"/>
      <c r="AS510" s="342"/>
      <c r="AT510" s="342"/>
      <c r="AU510" s="342"/>
      <c r="AV510" s="342"/>
      <c r="AW510" s="342"/>
      <c r="AX510" s="333"/>
    </row>
    <row r="511" spans="1:54" s="97" customFormat="1" ht="16.5" hidden="1" customHeight="1" x14ac:dyDescent="0.3">
      <c r="A511" s="696"/>
      <c r="B511" s="688"/>
      <c r="C511" s="682"/>
      <c r="D511" s="685"/>
      <c r="E511" s="682"/>
      <c r="F511" s="684"/>
      <c r="G511" s="682"/>
      <c r="H511" s="684"/>
      <c r="I511" s="107" t="s">
        <v>1526</v>
      </c>
      <c r="J511" s="108" t="s">
        <v>1837</v>
      </c>
      <c r="K511" s="109"/>
      <c r="L511" s="109"/>
      <c r="M511" s="159">
        <v>504</v>
      </c>
      <c r="N511" s="342"/>
      <c r="O511" s="342"/>
      <c r="P511" s="342"/>
      <c r="Q511" s="342"/>
      <c r="R511" s="342"/>
      <c r="S511" s="342"/>
      <c r="T511" s="342"/>
      <c r="U511" s="342"/>
      <c r="V511" s="342"/>
      <c r="W511" s="342"/>
      <c r="X511" s="342"/>
      <c r="Y511" s="342"/>
      <c r="Z511" s="342"/>
      <c r="AA511" s="342"/>
      <c r="AB511" s="342"/>
      <c r="AC511" s="342"/>
      <c r="AD511" s="342"/>
      <c r="AE511" s="342"/>
      <c r="AF511" s="342"/>
      <c r="AG511" s="342"/>
      <c r="AH511" s="342"/>
      <c r="AI511" s="342"/>
      <c r="AJ511" s="342"/>
      <c r="AK511" s="342"/>
      <c r="AL511" s="342"/>
      <c r="AM511" s="342"/>
      <c r="AN511" s="342"/>
      <c r="AO511" s="342"/>
      <c r="AP511" s="342"/>
      <c r="AQ511" s="342"/>
      <c r="AR511" s="342"/>
      <c r="AS511" s="342"/>
      <c r="AT511" s="342"/>
      <c r="AU511" s="342"/>
      <c r="AV511" s="342"/>
      <c r="AW511" s="342"/>
      <c r="AX511" s="333"/>
    </row>
    <row r="512" spans="1:54" s="97" customFormat="1" ht="16.5" customHeight="1" x14ac:dyDescent="0.3">
      <c r="A512" s="696"/>
      <c r="B512" s="688"/>
      <c r="C512" s="682"/>
      <c r="D512" s="685"/>
      <c r="E512" s="682" t="s">
        <v>1045</v>
      </c>
      <c r="F512" s="684" t="s">
        <v>1046</v>
      </c>
      <c r="G512" s="206" t="s">
        <v>1047</v>
      </c>
      <c r="H512" s="205" t="s">
        <v>323</v>
      </c>
      <c r="I512" s="107" t="s">
        <v>1537</v>
      </c>
      <c r="J512" s="108" t="s">
        <v>323</v>
      </c>
      <c r="K512" s="162" t="s">
        <v>2408</v>
      </c>
      <c r="L512" s="109"/>
      <c r="M512" s="159">
        <v>505</v>
      </c>
      <c r="N512" s="342"/>
      <c r="O512" s="342"/>
      <c r="P512" s="342"/>
      <c r="Q512" s="342"/>
      <c r="R512" s="342"/>
      <c r="S512" s="342"/>
      <c r="T512" s="342"/>
      <c r="U512" s="342"/>
      <c r="V512" s="342"/>
      <c r="W512" s="342"/>
      <c r="X512" s="342"/>
      <c r="Y512" s="342"/>
      <c r="Z512" s="342"/>
      <c r="AA512" s="342"/>
      <c r="AB512" s="342"/>
      <c r="AC512" s="342"/>
      <c r="AD512" s="342"/>
      <c r="AE512" s="342"/>
      <c r="AF512" s="342"/>
      <c r="AG512" s="342"/>
      <c r="AH512" s="342"/>
      <c r="AI512" s="342"/>
      <c r="AJ512" s="342"/>
      <c r="AK512" s="342"/>
      <c r="AL512" s="342"/>
      <c r="AM512" s="342"/>
      <c r="AN512" s="342"/>
      <c r="AO512" s="342"/>
      <c r="AP512" s="342"/>
      <c r="AQ512" s="342"/>
      <c r="AR512" s="342"/>
      <c r="AS512" s="342"/>
      <c r="AT512" s="342"/>
      <c r="AU512" s="342"/>
      <c r="AV512" s="342"/>
      <c r="AW512" s="342"/>
      <c r="AX512" s="333"/>
      <c r="AY512" s="97" t="s">
        <v>3183</v>
      </c>
      <c r="AZ512" s="97" t="s">
        <v>3228</v>
      </c>
      <c r="BA512" s="97" t="s">
        <v>3183</v>
      </c>
      <c r="BB512" s="97" t="s">
        <v>3260</v>
      </c>
    </row>
    <row r="513" spans="1:50" s="97" customFormat="1" ht="16.5" hidden="1" customHeight="1" x14ac:dyDescent="0.3">
      <c r="A513" s="696"/>
      <c r="B513" s="688"/>
      <c r="C513" s="682"/>
      <c r="D513" s="685"/>
      <c r="E513" s="682"/>
      <c r="F513" s="684"/>
      <c r="G513" s="682" t="s">
        <v>1048</v>
      </c>
      <c r="H513" s="684" t="s">
        <v>1049</v>
      </c>
      <c r="I513" s="107" t="s">
        <v>1527</v>
      </c>
      <c r="J513" s="108" t="s">
        <v>316</v>
      </c>
      <c r="K513" s="109"/>
      <c r="L513" s="109"/>
      <c r="M513" s="159">
        <v>506</v>
      </c>
      <c r="N513" s="342"/>
      <c r="O513" s="342"/>
      <c r="P513" s="342"/>
      <c r="Q513" s="342"/>
      <c r="R513" s="342"/>
      <c r="S513" s="342"/>
      <c r="T513" s="342"/>
      <c r="U513" s="342"/>
      <c r="V513" s="342"/>
      <c r="W513" s="342"/>
      <c r="X513" s="342"/>
      <c r="Y513" s="342"/>
      <c r="Z513" s="342"/>
      <c r="AA513" s="342"/>
      <c r="AB513" s="342"/>
      <c r="AC513" s="342"/>
      <c r="AD513" s="342"/>
      <c r="AE513" s="342"/>
      <c r="AF513" s="342"/>
      <c r="AG513" s="342"/>
      <c r="AH513" s="342"/>
      <c r="AI513" s="342"/>
      <c r="AJ513" s="342"/>
      <c r="AK513" s="342"/>
      <c r="AL513" s="342"/>
      <c r="AM513" s="342"/>
      <c r="AN513" s="342"/>
      <c r="AO513" s="342"/>
      <c r="AP513" s="342"/>
      <c r="AQ513" s="342"/>
      <c r="AR513" s="342"/>
      <c r="AS513" s="342"/>
      <c r="AT513" s="342"/>
      <c r="AU513" s="342"/>
      <c r="AV513" s="342"/>
      <c r="AW513" s="342"/>
      <c r="AX513" s="333"/>
    </row>
    <row r="514" spans="1:50" s="97" customFormat="1" ht="16.5" hidden="1" customHeight="1" x14ac:dyDescent="0.3">
      <c r="A514" s="696"/>
      <c r="B514" s="688"/>
      <c r="C514" s="682"/>
      <c r="D514" s="685"/>
      <c r="E514" s="682"/>
      <c r="F514" s="684"/>
      <c r="G514" s="682"/>
      <c r="H514" s="684"/>
      <c r="I514" s="107" t="s">
        <v>1528</v>
      </c>
      <c r="J514" s="108" t="s">
        <v>317</v>
      </c>
      <c r="K514" s="109"/>
      <c r="L514" s="109"/>
      <c r="M514" s="159">
        <v>507</v>
      </c>
      <c r="N514" s="342"/>
      <c r="O514" s="342"/>
      <c r="P514" s="342"/>
      <c r="Q514" s="342"/>
      <c r="R514" s="342"/>
      <c r="S514" s="342"/>
      <c r="T514" s="342"/>
      <c r="U514" s="342"/>
      <c r="V514" s="342"/>
      <c r="W514" s="342"/>
      <c r="X514" s="342"/>
      <c r="Y514" s="342"/>
      <c r="Z514" s="342"/>
      <c r="AA514" s="342"/>
      <c r="AB514" s="342"/>
      <c r="AC514" s="342"/>
      <c r="AD514" s="342"/>
      <c r="AE514" s="342"/>
      <c r="AF514" s="342"/>
      <c r="AG514" s="342"/>
      <c r="AH514" s="342"/>
      <c r="AI514" s="342"/>
      <c r="AJ514" s="342"/>
      <c r="AK514" s="342"/>
      <c r="AL514" s="342"/>
      <c r="AM514" s="342"/>
      <c r="AN514" s="342"/>
      <c r="AO514" s="342"/>
      <c r="AP514" s="342"/>
      <c r="AQ514" s="342"/>
      <c r="AR514" s="342"/>
      <c r="AS514" s="342"/>
      <c r="AT514" s="342"/>
      <c r="AU514" s="342"/>
      <c r="AV514" s="342"/>
      <c r="AW514" s="342"/>
      <c r="AX514" s="333"/>
    </row>
    <row r="515" spans="1:50" s="97" customFormat="1" ht="16.5" hidden="1" customHeight="1" x14ac:dyDescent="0.3">
      <c r="A515" s="696"/>
      <c r="B515" s="688"/>
      <c r="C515" s="682"/>
      <c r="D515" s="685"/>
      <c r="E515" s="682"/>
      <c r="F515" s="684"/>
      <c r="G515" s="682"/>
      <c r="H515" s="684"/>
      <c r="I515" s="107" t="s">
        <v>1529</v>
      </c>
      <c r="J515" s="108" t="s">
        <v>318</v>
      </c>
      <c r="K515" s="109"/>
      <c r="L515" s="109"/>
      <c r="M515" s="159">
        <v>508</v>
      </c>
      <c r="N515" s="342"/>
      <c r="O515" s="342"/>
      <c r="P515" s="342"/>
      <c r="Q515" s="342"/>
      <c r="R515" s="342"/>
      <c r="S515" s="342"/>
      <c r="T515" s="342"/>
      <c r="U515" s="342"/>
      <c r="V515" s="342"/>
      <c r="W515" s="342"/>
      <c r="X515" s="342"/>
      <c r="Y515" s="342"/>
      <c r="Z515" s="342"/>
      <c r="AA515" s="342"/>
      <c r="AB515" s="342"/>
      <c r="AC515" s="342"/>
      <c r="AD515" s="342"/>
      <c r="AE515" s="342"/>
      <c r="AF515" s="342"/>
      <c r="AG515" s="342"/>
      <c r="AH515" s="342"/>
      <c r="AI515" s="342"/>
      <c r="AJ515" s="342"/>
      <c r="AK515" s="342"/>
      <c r="AL515" s="342"/>
      <c r="AM515" s="342"/>
      <c r="AN515" s="342"/>
      <c r="AO515" s="342"/>
      <c r="AP515" s="342"/>
      <c r="AQ515" s="342"/>
      <c r="AR515" s="342"/>
      <c r="AS515" s="342"/>
      <c r="AT515" s="342"/>
      <c r="AU515" s="342"/>
      <c r="AV515" s="342"/>
      <c r="AW515" s="342"/>
      <c r="AX515" s="333"/>
    </row>
    <row r="516" spans="1:50" s="97" customFormat="1" ht="16.5" hidden="1" customHeight="1" x14ac:dyDescent="0.3">
      <c r="A516" s="696"/>
      <c r="B516" s="688"/>
      <c r="C516" s="682"/>
      <c r="D516" s="685"/>
      <c r="E516" s="682"/>
      <c r="F516" s="684"/>
      <c r="G516" s="682"/>
      <c r="H516" s="684"/>
      <c r="I516" s="107" t="s">
        <v>1536</v>
      </c>
      <c r="J516" s="108" t="s">
        <v>322</v>
      </c>
      <c r="K516" s="109"/>
      <c r="L516" s="109"/>
      <c r="M516" s="159">
        <v>509</v>
      </c>
      <c r="N516" s="342"/>
      <c r="O516" s="342"/>
      <c r="P516" s="342"/>
      <c r="Q516" s="342"/>
      <c r="R516" s="342"/>
      <c r="S516" s="342"/>
      <c r="T516" s="342"/>
      <c r="U516" s="342"/>
      <c r="V516" s="342"/>
      <c r="W516" s="342"/>
      <c r="X516" s="342"/>
      <c r="Y516" s="342"/>
      <c r="Z516" s="342"/>
      <c r="AA516" s="342"/>
      <c r="AB516" s="342"/>
      <c r="AC516" s="342"/>
      <c r="AD516" s="342"/>
      <c r="AE516" s="342"/>
      <c r="AF516" s="342"/>
      <c r="AG516" s="342"/>
      <c r="AH516" s="342"/>
      <c r="AI516" s="342"/>
      <c r="AJ516" s="342"/>
      <c r="AK516" s="342"/>
      <c r="AL516" s="342"/>
      <c r="AM516" s="342"/>
      <c r="AN516" s="342"/>
      <c r="AO516" s="342"/>
      <c r="AP516" s="342"/>
      <c r="AQ516" s="342"/>
      <c r="AR516" s="342"/>
      <c r="AS516" s="342"/>
      <c r="AT516" s="342"/>
      <c r="AU516" s="342"/>
      <c r="AV516" s="342"/>
      <c r="AW516" s="342"/>
      <c r="AX516" s="333"/>
    </row>
    <row r="517" spans="1:50" s="97" customFormat="1" ht="16.5" hidden="1" customHeight="1" x14ac:dyDescent="0.3">
      <c r="A517" s="696"/>
      <c r="B517" s="688"/>
      <c r="C517" s="682"/>
      <c r="D517" s="685"/>
      <c r="E517" s="682"/>
      <c r="F517" s="684"/>
      <c r="G517" s="206" t="s">
        <v>1050</v>
      </c>
      <c r="H517" s="205" t="s">
        <v>1051</v>
      </c>
      <c r="I517" s="107" t="s">
        <v>1538</v>
      </c>
      <c r="J517" s="108" t="s">
        <v>1834</v>
      </c>
      <c r="K517" s="109"/>
      <c r="L517" s="109"/>
      <c r="M517" s="159">
        <v>510</v>
      </c>
      <c r="N517" s="342"/>
      <c r="O517" s="342"/>
      <c r="P517" s="342"/>
      <c r="Q517" s="342"/>
      <c r="R517" s="342"/>
      <c r="S517" s="342"/>
      <c r="T517" s="342"/>
      <c r="U517" s="342"/>
      <c r="V517" s="342"/>
      <c r="W517" s="342"/>
      <c r="X517" s="342"/>
      <c r="Y517" s="342"/>
      <c r="Z517" s="342"/>
      <c r="AA517" s="342"/>
      <c r="AB517" s="342"/>
      <c r="AC517" s="342"/>
      <c r="AD517" s="342"/>
      <c r="AE517" s="342"/>
      <c r="AF517" s="342"/>
      <c r="AG517" s="342"/>
      <c r="AH517" s="342"/>
      <c r="AI517" s="342"/>
      <c r="AJ517" s="342"/>
      <c r="AK517" s="342"/>
      <c r="AL517" s="342"/>
      <c r="AM517" s="342"/>
      <c r="AN517" s="342"/>
      <c r="AO517" s="342"/>
      <c r="AP517" s="342"/>
      <c r="AQ517" s="342"/>
      <c r="AR517" s="342"/>
      <c r="AS517" s="342"/>
      <c r="AT517" s="342"/>
      <c r="AU517" s="342"/>
      <c r="AV517" s="342"/>
      <c r="AW517" s="342"/>
      <c r="AX517" s="333"/>
    </row>
    <row r="518" spans="1:50" s="97" customFormat="1" ht="16.5" hidden="1" customHeight="1" x14ac:dyDescent="0.3">
      <c r="A518" s="696"/>
      <c r="B518" s="688"/>
      <c r="C518" s="682"/>
      <c r="D518" s="685"/>
      <c r="E518" s="682"/>
      <c r="F518" s="684"/>
      <c r="G518" s="682" t="s">
        <v>1052</v>
      </c>
      <c r="H518" s="684" t="s">
        <v>1053</v>
      </c>
      <c r="I518" s="107" t="s">
        <v>1539</v>
      </c>
      <c r="J518" s="108" t="s">
        <v>1835</v>
      </c>
      <c r="K518" s="109"/>
      <c r="L518" s="109"/>
      <c r="M518" s="159">
        <v>511</v>
      </c>
      <c r="N518" s="342"/>
      <c r="O518" s="342"/>
      <c r="P518" s="342"/>
      <c r="Q518" s="342"/>
      <c r="R518" s="342"/>
      <c r="S518" s="342"/>
      <c r="T518" s="342"/>
      <c r="U518" s="342"/>
      <c r="V518" s="342"/>
      <c r="W518" s="342"/>
      <c r="X518" s="342"/>
      <c r="Y518" s="342"/>
      <c r="Z518" s="342"/>
      <c r="AA518" s="342"/>
      <c r="AB518" s="342"/>
      <c r="AC518" s="342"/>
      <c r="AD518" s="342"/>
      <c r="AE518" s="342"/>
      <c r="AF518" s="342"/>
      <c r="AG518" s="342"/>
      <c r="AH518" s="342"/>
      <c r="AI518" s="342"/>
      <c r="AJ518" s="342"/>
      <c r="AK518" s="342"/>
      <c r="AL518" s="342"/>
      <c r="AM518" s="342"/>
      <c r="AN518" s="342"/>
      <c r="AO518" s="342"/>
      <c r="AP518" s="342"/>
      <c r="AQ518" s="342"/>
      <c r="AR518" s="342"/>
      <c r="AS518" s="342"/>
      <c r="AT518" s="342"/>
      <c r="AU518" s="342"/>
      <c r="AV518" s="342"/>
      <c r="AW518" s="342"/>
      <c r="AX518" s="333"/>
    </row>
    <row r="519" spans="1:50" s="97" customFormat="1" ht="16.5" hidden="1" customHeight="1" x14ac:dyDescent="0.3">
      <c r="A519" s="696"/>
      <c r="B519" s="688"/>
      <c r="C519" s="682"/>
      <c r="D519" s="685"/>
      <c r="E519" s="682"/>
      <c r="F519" s="684"/>
      <c r="G519" s="682"/>
      <c r="H519" s="684"/>
      <c r="I519" s="107" t="s">
        <v>1540</v>
      </c>
      <c r="J519" s="108" t="s">
        <v>324</v>
      </c>
      <c r="K519" s="109"/>
      <c r="L519" s="109"/>
      <c r="M519" s="159">
        <v>512</v>
      </c>
      <c r="N519" s="342"/>
      <c r="O519" s="342"/>
      <c r="P519" s="342"/>
      <c r="Q519" s="342"/>
      <c r="R519" s="342"/>
      <c r="S519" s="342"/>
      <c r="T519" s="342"/>
      <c r="U519" s="342"/>
      <c r="V519" s="342"/>
      <c r="W519" s="342"/>
      <c r="X519" s="342"/>
      <c r="Y519" s="342"/>
      <c r="Z519" s="342"/>
      <c r="AA519" s="342"/>
      <c r="AB519" s="342"/>
      <c r="AC519" s="342"/>
      <c r="AD519" s="342"/>
      <c r="AE519" s="342"/>
      <c r="AF519" s="342"/>
      <c r="AG519" s="342"/>
      <c r="AH519" s="342"/>
      <c r="AI519" s="342"/>
      <c r="AJ519" s="342"/>
      <c r="AK519" s="342"/>
      <c r="AL519" s="342"/>
      <c r="AM519" s="342"/>
      <c r="AN519" s="342"/>
      <c r="AO519" s="342"/>
      <c r="AP519" s="342"/>
      <c r="AQ519" s="342"/>
      <c r="AR519" s="342"/>
      <c r="AS519" s="342"/>
      <c r="AT519" s="342"/>
      <c r="AU519" s="342"/>
      <c r="AV519" s="342"/>
      <c r="AW519" s="342"/>
      <c r="AX519" s="333"/>
    </row>
    <row r="520" spans="1:50" s="97" customFormat="1" ht="16.5" hidden="1" customHeight="1" x14ac:dyDescent="0.3">
      <c r="A520" s="696"/>
      <c r="B520" s="688"/>
      <c r="C520" s="682"/>
      <c r="D520" s="685"/>
      <c r="E520" s="682"/>
      <c r="F520" s="684"/>
      <c r="G520" s="682" t="s">
        <v>1054</v>
      </c>
      <c r="H520" s="684" t="s">
        <v>301</v>
      </c>
      <c r="I520" s="110" t="s">
        <v>1512</v>
      </c>
      <c r="J520" s="112" t="s">
        <v>1833</v>
      </c>
      <c r="K520" s="109"/>
      <c r="L520" s="109"/>
      <c r="M520" s="159">
        <v>513</v>
      </c>
      <c r="N520" s="342"/>
      <c r="O520" s="342"/>
      <c r="P520" s="342"/>
      <c r="Q520" s="342"/>
      <c r="R520" s="342"/>
      <c r="S520" s="342"/>
      <c r="T520" s="342"/>
      <c r="U520" s="342"/>
      <c r="V520" s="342"/>
      <c r="W520" s="342"/>
      <c r="X520" s="342"/>
      <c r="Y520" s="342"/>
      <c r="Z520" s="342"/>
      <c r="AA520" s="342"/>
      <c r="AB520" s="342"/>
      <c r="AC520" s="342"/>
      <c r="AD520" s="342"/>
      <c r="AE520" s="342"/>
      <c r="AF520" s="342"/>
      <c r="AG520" s="342"/>
      <c r="AH520" s="342"/>
      <c r="AI520" s="342"/>
      <c r="AJ520" s="342"/>
      <c r="AK520" s="342"/>
      <c r="AL520" s="342"/>
      <c r="AM520" s="342"/>
      <c r="AN520" s="342"/>
      <c r="AO520" s="342"/>
      <c r="AP520" s="342"/>
      <c r="AQ520" s="342"/>
      <c r="AR520" s="342"/>
      <c r="AS520" s="342"/>
      <c r="AT520" s="342"/>
      <c r="AU520" s="342"/>
      <c r="AV520" s="342"/>
      <c r="AW520" s="342"/>
      <c r="AX520" s="333"/>
    </row>
    <row r="521" spans="1:50" s="97" customFormat="1" ht="16.5" hidden="1" customHeight="1" x14ac:dyDescent="0.3">
      <c r="A521" s="696"/>
      <c r="B521" s="688"/>
      <c r="C521" s="682"/>
      <c r="D521" s="685"/>
      <c r="E521" s="682"/>
      <c r="F521" s="684"/>
      <c r="G521" s="682"/>
      <c r="H521" s="684"/>
      <c r="I521" s="110" t="s">
        <v>1512</v>
      </c>
      <c r="J521" s="112" t="s">
        <v>1833</v>
      </c>
      <c r="K521" s="109"/>
      <c r="L521" s="109"/>
      <c r="M521" s="159">
        <v>514</v>
      </c>
      <c r="N521" s="342"/>
      <c r="O521" s="342"/>
      <c r="P521" s="342"/>
      <c r="Q521" s="342"/>
      <c r="R521" s="342"/>
      <c r="S521" s="342"/>
      <c r="T521" s="342"/>
      <c r="U521" s="342"/>
      <c r="V521" s="342"/>
      <c r="W521" s="342"/>
      <c r="X521" s="342"/>
      <c r="Y521" s="342"/>
      <c r="Z521" s="342"/>
      <c r="AA521" s="342"/>
      <c r="AB521" s="342"/>
      <c r="AC521" s="342"/>
      <c r="AD521" s="342"/>
      <c r="AE521" s="342"/>
      <c r="AF521" s="342"/>
      <c r="AG521" s="342"/>
      <c r="AH521" s="342"/>
      <c r="AI521" s="342"/>
      <c r="AJ521" s="342"/>
      <c r="AK521" s="342"/>
      <c r="AL521" s="342"/>
      <c r="AM521" s="342"/>
      <c r="AN521" s="342"/>
      <c r="AO521" s="342"/>
      <c r="AP521" s="342"/>
      <c r="AQ521" s="342"/>
      <c r="AR521" s="342"/>
      <c r="AS521" s="342"/>
      <c r="AT521" s="342"/>
      <c r="AU521" s="342"/>
      <c r="AV521" s="342"/>
      <c r="AW521" s="342"/>
      <c r="AX521" s="333"/>
    </row>
    <row r="522" spans="1:50" s="97" customFormat="1" ht="16.5" hidden="1" customHeight="1" x14ac:dyDescent="0.3">
      <c r="A522" s="696"/>
      <c r="B522" s="688"/>
      <c r="C522" s="682"/>
      <c r="D522" s="685"/>
      <c r="E522" s="682"/>
      <c r="F522" s="684"/>
      <c r="G522" s="682" t="s">
        <v>1055</v>
      </c>
      <c r="H522" s="684" t="s">
        <v>1056</v>
      </c>
      <c r="I522" s="107" t="s">
        <v>1542</v>
      </c>
      <c r="J522" s="108" t="s">
        <v>328</v>
      </c>
      <c r="K522" s="109"/>
      <c r="L522" s="109"/>
      <c r="M522" s="159">
        <v>515</v>
      </c>
      <c r="N522" s="342"/>
      <c r="O522" s="342"/>
      <c r="P522" s="342"/>
      <c r="Q522" s="342"/>
      <c r="R522" s="342"/>
      <c r="S522" s="342"/>
      <c r="T522" s="342"/>
      <c r="U522" s="342"/>
      <c r="V522" s="342"/>
      <c r="W522" s="342"/>
      <c r="X522" s="342"/>
      <c r="Y522" s="342"/>
      <c r="Z522" s="342"/>
      <c r="AA522" s="342"/>
      <c r="AB522" s="342"/>
      <c r="AC522" s="342"/>
      <c r="AD522" s="342"/>
      <c r="AE522" s="342"/>
      <c r="AF522" s="342"/>
      <c r="AG522" s="342"/>
      <c r="AH522" s="342"/>
      <c r="AI522" s="342"/>
      <c r="AJ522" s="342"/>
      <c r="AK522" s="342"/>
      <c r="AL522" s="342"/>
      <c r="AM522" s="342"/>
      <c r="AN522" s="342"/>
      <c r="AO522" s="342"/>
      <c r="AP522" s="342"/>
      <c r="AQ522" s="342"/>
      <c r="AR522" s="342"/>
      <c r="AS522" s="342"/>
      <c r="AT522" s="342"/>
      <c r="AU522" s="342"/>
      <c r="AV522" s="342"/>
      <c r="AW522" s="342"/>
      <c r="AX522" s="333"/>
    </row>
    <row r="523" spans="1:50" s="97" customFormat="1" ht="16.5" hidden="1" customHeight="1" x14ac:dyDescent="0.3">
      <c r="A523" s="696"/>
      <c r="B523" s="688"/>
      <c r="C523" s="682"/>
      <c r="D523" s="685"/>
      <c r="E523" s="682"/>
      <c r="F523" s="684"/>
      <c r="G523" s="682"/>
      <c r="H523" s="684"/>
      <c r="I523" s="107" t="s">
        <v>1541</v>
      </c>
      <c r="J523" s="108" t="s">
        <v>326</v>
      </c>
      <c r="K523" s="109"/>
      <c r="L523" s="109"/>
      <c r="M523" s="159">
        <v>516</v>
      </c>
      <c r="N523" s="342"/>
      <c r="O523" s="342"/>
      <c r="P523" s="342"/>
      <c r="Q523" s="342"/>
      <c r="R523" s="342"/>
      <c r="S523" s="342"/>
      <c r="T523" s="342"/>
      <c r="U523" s="342"/>
      <c r="V523" s="342"/>
      <c r="W523" s="342"/>
      <c r="X523" s="342"/>
      <c r="Y523" s="342"/>
      <c r="Z523" s="342"/>
      <c r="AA523" s="342"/>
      <c r="AB523" s="342"/>
      <c r="AC523" s="342"/>
      <c r="AD523" s="342"/>
      <c r="AE523" s="342"/>
      <c r="AF523" s="342"/>
      <c r="AG523" s="342"/>
      <c r="AH523" s="342"/>
      <c r="AI523" s="342"/>
      <c r="AJ523" s="342"/>
      <c r="AK523" s="342"/>
      <c r="AL523" s="342"/>
      <c r="AM523" s="342"/>
      <c r="AN523" s="342"/>
      <c r="AO523" s="342"/>
      <c r="AP523" s="342"/>
      <c r="AQ523" s="342"/>
      <c r="AR523" s="342"/>
      <c r="AS523" s="342"/>
      <c r="AT523" s="342"/>
      <c r="AU523" s="342"/>
      <c r="AV523" s="342"/>
      <c r="AW523" s="342"/>
      <c r="AX523" s="333"/>
    </row>
    <row r="524" spans="1:50" s="97" customFormat="1" ht="16.5" hidden="1" x14ac:dyDescent="0.3">
      <c r="A524" s="696"/>
      <c r="B524" s="688"/>
      <c r="C524" s="682"/>
      <c r="D524" s="685"/>
      <c r="E524" s="682"/>
      <c r="F524" s="684"/>
      <c r="G524" s="682"/>
      <c r="H524" s="684"/>
      <c r="I524" s="107" t="s">
        <v>1541</v>
      </c>
      <c r="J524" s="108" t="s">
        <v>326</v>
      </c>
      <c r="K524" s="109"/>
      <c r="L524" s="109"/>
      <c r="M524" s="159">
        <v>517</v>
      </c>
      <c r="N524" s="342"/>
      <c r="O524" s="342"/>
      <c r="P524" s="342"/>
      <c r="Q524" s="342"/>
      <c r="R524" s="342"/>
      <c r="S524" s="342"/>
      <c r="T524" s="342"/>
      <c r="U524" s="342"/>
      <c r="V524" s="342"/>
      <c r="W524" s="342"/>
      <c r="X524" s="342"/>
      <c r="Y524" s="342"/>
      <c r="Z524" s="342"/>
      <c r="AA524" s="342"/>
      <c r="AB524" s="342"/>
      <c r="AC524" s="342"/>
      <c r="AD524" s="342"/>
      <c r="AE524" s="342"/>
      <c r="AF524" s="342"/>
      <c r="AG524" s="342"/>
      <c r="AH524" s="342"/>
      <c r="AI524" s="342"/>
      <c r="AJ524" s="342"/>
      <c r="AK524" s="342"/>
      <c r="AL524" s="342"/>
      <c r="AM524" s="342"/>
      <c r="AN524" s="342"/>
      <c r="AO524" s="342"/>
      <c r="AP524" s="342"/>
      <c r="AQ524" s="342"/>
      <c r="AR524" s="342"/>
      <c r="AS524" s="342"/>
      <c r="AT524" s="342"/>
      <c r="AU524" s="342"/>
      <c r="AV524" s="342"/>
      <c r="AW524" s="342"/>
      <c r="AX524" s="333"/>
    </row>
    <row r="525" spans="1:50" s="97" customFormat="1" ht="16.5" hidden="1" x14ac:dyDescent="0.3">
      <c r="A525" s="696"/>
      <c r="B525" s="688"/>
      <c r="C525" s="682"/>
      <c r="D525" s="685"/>
      <c r="E525" s="682"/>
      <c r="F525" s="684"/>
      <c r="G525" s="691" t="s">
        <v>1057</v>
      </c>
      <c r="H525" s="684" t="s">
        <v>1058</v>
      </c>
      <c r="I525" s="107" t="s">
        <v>1543</v>
      </c>
      <c r="J525" s="108" t="s">
        <v>330</v>
      </c>
      <c r="K525" s="109"/>
      <c r="L525" s="109"/>
      <c r="M525" s="159">
        <v>518</v>
      </c>
      <c r="N525" s="342"/>
      <c r="O525" s="342"/>
      <c r="P525" s="342"/>
      <c r="Q525" s="342"/>
      <c r="R525" s="342"/>
      <c r="S525" s="342"/>
      <c r="T525" s="342"/>
      <c r="U525" s="342"/>
      <c r="V525" s="342"/>
      <c r="W525" s="342"/>
      <c r="X525" s="342"/>
      <c r="Y525" s="342"/>
      <c r="Z525" s="342"/>
      <c r="AA525" s="342"/>
      <c r="AB525" s="342"/>
      <c r="AC525" s="342"/>
      <c r="AD525" s="342"/>
      <c r="AE525" s="342"/>
      <c r="AF525" s="342"/>
      <c r="AG525" s="342"/>
      <c r="AH525" s="342"/>
      <c r="AI525" s="342"/>
      <c r="AJ525" s="342"/>
      <c r="AK525" s="342"/>
      <c r="AL525" s="342"/>
      <c r="AM525" s="342"/>
      <c r="AN525" s="342"/>
      <c r="AO525" s="342"/>
      <c r="AP525" s="342"/>
      <c r="AQ525" s="342"/>
      <c r="AR525" s="342"/>
      <c r="AS525" s="342"/>
      <c r="AT525" s="342"/>
      <c r="AU525" s="342"/>
      <c r="AV525" s="342"/>
      <c r="AW525" s="342"/>
      <c r="AX525" s="333"/>
    </row>
    <row r="526" spans="1:50" s="97" customFormat="1" ht="16.5" hidden="1" customHeight="1" x14ac:dyDescent="0.3">
      <c r="A526" s="696"/>
      <c r="B526" s="688"/>
      <c r="C526" s="682"/>
      <c r="D526" s="685"/>
      <c r="E526" s="682"/>
      <c r="F526" s="684"/>
      <c r="G526" s="691"/>
      <c r="H526" s="684"/>
      <c r="I526" s="107" t="s">
        <v>1544</v>
      </c>
      <c r="J526" s="108" t="s">
        <v>1832</v>
      </c>
      <c r="K526" s="109"/>
      <c r="L526" s="109"/>
      <c r="M526" s="159">
        <v>519</v>
      </c>
      <c r="N526" s="342"/>
      <c r="O526" s="342"/>
      <c r="P526" s="342"/>
      <c r="Q526" s="342"/>
      <c r="R526" s="342"/>
      <c r="S526" s="342"/>
      <c r="T526" s="342"/>
      <c r="U526" s="342"/>
      <c r="V526" s="342"/>
      <c r="W526" s="342"/>
      <c r="X526" s="342"/>
      <c r="Y526" s="342"/>
      <c r="Z526" s="342"/>
      <c r="AA526" s="342"/>
      <c r="AB526" s="342"/>
      <c r="AC526" s="342"/>
      <c r="AD526" s="342"/>
      <c r="AE526" s="342"/>
      <c r="AF526" s="342"/>
      <c r="AG526" s="342"/>
      <c r="AH526" s="342"/>
      <c r="AI526" s="342"/>
      <c r="AJ526" s="342"/>
      <c r="AK526" s="342"/>
      <c r="AL526" s="342"/>
      <c r="AM526" s="342"/>
      <c r="AN526" s="342"/>
      <c r="AO526" s="342"/>
      <c r="AP526" s="342"/>
      <c r="AQ526" s="342"/>
      <c r="AR526" s="342"/>
      <c r="AS526" s="342"/>
      <c r="AT526" s="342"/>
      <c r="AU526" s="342"/>
      <c r="AV526" s="342"/>
      <c r="AW526" s="342"/>
      <c r="AX526" s="333"/>
    </row>
    <row r="527" spans="1:50" s="97" customFormat="1" ht="16.5" hidden="1" customHeight="1" x14ac:dyDescent="0.3">
      <c r="A527" s="696"/>
      <c r="B527" s="688"/>
      <c r="C527" s="682"/>
      <c r="D527" s="685"/>
      <c r="E527" s="682"/>
      <c r="F527" s="684"/>
      <c r="G527" s="206" t="s">
        <v>1059</v>
      </c>
      <c r="H527" s="205" t="s">
        <v>1938</v>
      </c>
      <c r="I527" s="107" t="s">
        <v>1547</v>
      </c>
      <c r="J527" s="108" t="s">
        <v>337</v>
      </c>
      <c r="K527" s="109"/>
      <c r="L527" s="109"/>
      <c r="M527" s="159">
        <v>520</v>
      </c>
      <c r="N527" s="342"/>
      <c r="O527" s="342"/>
      <c r="P527" s="342"/>
      <c r="Q527" s="342"/>
      <c r="R527" s="342"/>
      <c r="S527" s="342"/>
      <c r="T527" s="342"/>
      <c r="U527" s="342"/>
      <c r="V527" s="342"/>
      <c r="W527" s="342"/>
      <c r="X527" s="342"/>
      <c r="Y527" s="342"/>
      <c r="Z527" s="342"/>
      <c r="AA527" s="342"/>
      <c r="AB527" s="342"/>
      <c r="AC527" s="342"/>
      <c r="AD527" s="342"/>
      <c r="AE527" s="342"/>
      <c r="AF527" s="342"/>
      <c r="AG527" s="342"/>
      <c r="AH527" s="342"/>
      <c r="AI527" s="342"/>
      <c r="AJ527" s="342"/>
      <c r="AK527" s="342"/>
      <c r="AL527" s="342"/>
      <c r="AM527" s="342"/>
      <c r="AN527" s="342"/>
      <c r="AO527" s="342"/>
      <c r="AP527" s="342"/>
      <c r="AQ527" s="342"/>
      <c r="AR527" s="342"/>
      <c r="AS527" s="342"/>
      <c r="AT527" s="342"/>
      <c r="AU527" s="342"/>
      <c r="AV527" s="342"/>
      <c r="AW527" s="342"/>
      <c r="AX527" s="333"/>
    </row>
    <row r="528" spans="1:50" s="97" customFormat="1" ht="16.5" hidden="1" customHeight="1" x14ac:dyDescent="0.3">
      <c r="A528" s="696"/>
      <c r="B528" s="688"/>
      <c r="C528" s="682"/>
      <c r="D528" s="685"/>
      <c r="E528" s="682"/>
      <c r="F528" s="684"/>
      <c r="G528" s="682" t="s">
        <v>1060</v>
      </c>
      <c r="H528" s="684" t="s">
        <v>1061</v>
      </c>
      <c r="I528" s="107" t="s">
        <v>1530</v>
      </c>
      <c r="J528" s="108" t="s">
        <v>333</v>
      </c>
      <c r="K528" s="109"/>
      <c r="L528" s="109"/>
      <c r="M528" s="159">
        <v>521</v>
      </c>
      <c r="N528" s="342"/>
      <c r="O528" s="342"/>
      <c r="P528" s="342"/>
      <c r="Q528" s="342"/>
      <c r="R528" s="342"/>
      <c r="S528" s="342"/>
      <c r="T528" s="342"/>
      <c r="U528" s="342"/>
      <c r="V528" s="342"/>
      <c r="W528" s="342"/>
      <c r="X528" s="342"/>
      <c r="Y528" s="342"/>
      <c r="Z528" s="342"/>
      <c r="AA528" s="342"/>
      <c r="AB528" s="342"/>
      <c r="AC528" s="342"/>
      <c r="AD528" s="342"/>
      <c r="AE528" s="342"/>
      <c r="AF528" s="342"/>
      <c r="AG528" s="342"/>
      <c r="AH528" s="342"/>
      <c r="AI528" s="342"/>
      <c r="AJ528" s="342"/>
      <c r="AK528" s="342"/>
      <c r="AL528" s="342"/>
      <c r="AM528" s="342"/>
      <c r="AN528" s="342"/>
      <c r="AO528" s="342"/>
      <c r="AP528" s="342"/>
      <c r="AQ528" s="342"/>
      <c r="AR528" s="342"/>
      <c r="AS528" s="342"/>
      <c r="AT528" s="342"/>
      <c r="AU528" s="342"/>
      <c r="AV528" s="342"/>
      <c r="AW528" s="342"/>
      <c r="AX528" s="333"/>
    </row>
    <row r="529" spans="1:54" s="97" customFormat="1" ht="16.5" hidden="1" customHeight="1" x14ac:dyDescent="0.3">
      <c r="A529" s="696"/>
      <c r="B529" s="688"/>
      <c r="C529" s="682"/>
      <c r="D529" s="685"/>
      <c r="E529" s="682"/>
      <c r="F529" s="684"/>
      <c r="G529" s="682"/>
      <c r="H529" s="684"/>
      <c r="I529" s="107" t="s">
        <v>1533</v>
      </c>
      <c r="J529" s="108" t="s">
        <v>334</v>
      </c>
      <c r="K529" s="109"/>
      <c r="L529" s="109"/>
      <c r="M529" s="159">
        <v>522</v>
      </c>
      <c r="N529" s="342"/>
      <c r="O529" s="342"/>
      <c r="P529" s="342"/>
      <c r="Q529" s="342"/>
      <c r="R529" s="342"/>
      <c r="S529" s="342"/>
      <c r="T529" s="342"/>
      <c r="U529" s="342"/>
      <c r="V529" s="342"/>
      <c r="W529" s="342"/>
      <c r="X529" s="342"/>
      <c r="Y529" s="342"/>
      <c r="Z529" s="342"/>
      <c r="AA529" s="342"/>
      <c r="AB529" s="342"/>
      <c r="AC529" s="342"/>
      <c r="AD529" s="342"/>
      <c r="AE529" s="342"/>
      <c r="AF529" s="342"/>
      <c r="AG529" s="342"/>
      <c r="AH529" s="342"/>
      <c r="AI529" s="342"/>
      <c r="AJ529" s="342"/>
      <c r="AK529" s="342"/>
      <c r="AL529" s="342"/>
      <c r="AM529" s="342"/>
      <c r="AN529" s="342"/>
      <c r="AO529" s="342"/>
      <c r="AP529" s="342"/>
      <c r="AQ529" s="342"/>
      <c r="AR529" s="342"/>
      <c r="AS529" s="342"/>
      <c r="AT529" s="342"/>
      <c r="AU529" s="342"/>
      <c r="AV529" s="342"/>
      <c r="AW529" s="342"/>
      <c r="AX529" s="333"/>
    </row>
    <row r="530" spans="1:54" s="97" customFormat="1" ht="16.5" hidden="1" customHeight="1" x14ac:dyDescent="0.3">
      <c r="A530" s="696"/>
      <c r="B530" s="688"/>
      <c r="C530" s="682"/>
      <c r="D530" s="685"/>
      <c r="E530" s="682"/>
      <c r="F530" s="684"/>
      <c r="G530" s="682"/>
      <c r="H530" s="684"/>
      <c r="I530" s="107" t="s">
        <v>1545</v>
      </c>
      <c r="J530" s="108" t="s">
        <v>335</v>
      </c>
      <c r="K530" s="109"/>
      <c r="L530" s="109"/>
      <c r="M530" s="159">
        <v>523</v>
      </c>
      <c r="N530" s="342"/>
      <c r="O530" s="342"/>
      <c r="P530" s="342"/>
      <c r="Q530" s="342"/>
      <c r="R530" s="342"/>
      <c r="S530" s="342"/>
      <c r="T530" s="342"/>
      <c r="U530" s="342"/>
      <c r="V530" s="342"/>
      <c r="W530" s="342"/>
      <c r="X530" s="342"/>
      <c r="Y530" s="342"/>
      <c r="Z530" s="342"/>
      <c r="AA530" s="342"/>
      <c r="AB530" s="342"/>
      <c r="AC530" s="342"/>
      <c r="AD530" s="342"/>
      <c r="AE530" s="342"/>
      <c r="AF530" s="342"/>
      <c r="AG530" s="342"/>
      <c r="AH530" s="342"/>
      <c r="AI530" s="342"/>
      <c r="AJ530" s="342"/>
      <c r="AK530" s="342"/>
      <c r="AL530" s="342"/>
      <c r="AM530" s="342"/>
      <c r="AN530" s="342"/>
      <c r="AO530" s="342"/>
      <c r="AP530" s="342"/>
      <c r="AQ530" s="342"/>
      <c r="AR530" s="342"/>
      <c r="AS530" s="342"/>
      <c r="AT530" s="342"/>
      <c r="AU530" s="342"/>
      <c r="AV530" s="342"/>
      <c r="AW530" s="342"/>
      <c r="AX530" s="333"/>
    </row>
    <row r="531" spans="1:54" s="97" customFormat="1" ht="16.5" hidden="1" customHeight="1" x14ac:dyDescent="0.3">
      <c r="A531" s="696"/>
      <c r="B531" s="688"/>
      <c r="C531" s="682"/>
      <c r="D531" s="685"/>
      <c r="E531" s="682"/>
      <c r="F531" s="684"/>
      <c r="G531" s="682"/>
      <c r="H531" s="684"/>
      <c r="I531" s="107" t="s">
        <v>1546</v>
      </c>
      <c r="J531" s="108" t="s">
        <v>336</v>
      </c>
      <c r="K531" s="109"/>
      <c r="L531" s="109"/>
      <c r="M531" s="159">
        <v>524</v>
      </c>
      <c r="N531" s="342"/>
      <c r="O531" s="342"/>
      <c r="P531" s="342"/>
      <c r="Q531" s="342"/>
      <c r="R531" s="342"/>
      <c r="S531" s="342"/>
      <c r="T531" s="342"/>
      <c r="U531" s="342"/>
      <c r="V531" s="342"/>
      <c r="W531" s="342"/>
      <c r="X531" s="342"/>
      <c r="Y531" s="342"/>
      <c r="Z531" s="342"/>
      <c r="AA531" s="342"/>
      <c r="AB531" s="342"/>
      <c r="AC531" s="342"/>
      <c r="AD531" s="342"/>
      <c r="AE531" s="342"/>
      <c r="AF531" s="342"/>
      <c r="AG531" s="342"/>
      <c r="AH531" s="342"/>
      <c r="AI531" s="342"/>
      <c r="AJ531" s="342"/>
      <c r="AK531" s="342"/>
      <c r="AL531" s="342"/>
      <c r="AM531" s="342"/>
      <c r="AN531" s="342"/>
      <c r="AO531" s="342"/>
      <c r="AP531" s="342"/>
      <c r="AQ531" s="342"/>
      <c r="AR531" s="342"/>
      <c r="AS531" s="342"/>
      <c r="AT531" s="342"/>
      <c r="AU531" s="342"/>
      <c r="AV531" s="342"/>
      <c r="AW531" s="342"/>
      <c r="AX531" s="333"/>
    </row>
    <row r="532" spans="1:54" s="97" customFormat="1" ht="16.5" hidden="1" x14ac:dyDescent="0.3">
      <c r="A532" s="696"/>
      <c r="B532" s="688"/>
      <c r="C532" s="682"/>
      <c r="D532" s="685"/>
      <c r="E532" s="682"/>
      <c r="F532" s="684"/>
      <c r="G532" s="682"/>
      <c r="H532" s="684"/>
      <c r="I532" s="107" t="s">
        <v>1535</v>
      </c>
      <c r="J532" s="108" t="s">
        <v>2123</v>
      </c>
      <c r="K532" s="109"/>
      <c r="L532" s="109"/>
      <c r="M532" s="159">
        <v>525</v>
      </c>
      <c r="N532" s="342"/>
      <c r="O532" s="342"/>
      <c r="P532" s="342"/>
      <c r="Q532" s="342"/>
      <c r="R532" s="342"/>
      <c r="S532" s="342"/>
      <c r="T532" s="342"/>
      <c r="U532" s="342"/>
      <c r="V532" s="342"/>
      <c r="W532" s="342"/>
      <c r="X532" s="342"/>
      <c r="Y532" s="342"/>
      <c r="Z532" s="342"/>
      <c r="AA532" s="342"/>
      <c r="AB532" s="342"/>
      <c r="AC532" s="342"/>
      <c r="AD532" s="342"/>
      <c r="AE532" s="342"/>
      <c r="AF532" s="342"/>
      <c r="AG532" s="342"/>
      <c r="AH532" s="342"/>
      <c r="AI532" s="342"/>
      <c r="AJ532" s="342"/>
      <c r="AK532" s="342"/>
      <c r="AL532" s="342"/>
      <c r="AM532" s="342"/>
      <c r="AN532" s="342"/>
      <c r="AO532" s="342"/>
      <c r="AP532" s="342"/>
      <c r="AQ532" s="342"/>
      <c r="AR532" s="342"/>
      <c r="AS532" s="342"/>
      <c r="AT532" s="342"/>
      <c r="AU532" s="342"/>
      <c r="AV532" s="342"/>
      <c r="AW532" s="342"/>
      <c r="AX532" s="333"/>
    </row>
    <row r="533" spans="1:54" s="97" customFormat="1" ht="13.5" customHeight="1" x14ac:dyDescent="0.3">
      <c r="A533" s="696"/>
      <c r="B533" s="688"/>
      <c r="C533" s="691" t="s">
        <v>1062</v>
      </c>
      <c r="D533" s="685" t="s">
        <v>1925</v>
      </c>
      <c r="E533" s="691" t="s">
        <v>1063</v>
      </c>
      <c r="F533" s="684" t="s">
        <v>1064</v>
      </c>
      <c r="G533" s="204" t="s">
        <v>1065</v>
      </c>
      <c r="H533" s="205" t="s">
        <v>1937</v>
      </c>
      <c r="I533" s="110" t="s">
        <v>1611</v>
      </c>
      <c r="J533" s="108" t="s">
        <v>451</v>
      </c>
      <c r="K533" s="162" t="s">
        <v>2410</v>
      </c>
      <c r="L533" s="109"/>
      <c r="M533" s="159">
        <v>526</v>
      </c>
      <c r="N533" s="342"/>
      <c r="O533" s="342"/>
      <c r="P533" s="342"/>
      <c r="Q533" s="342"/>
      <c r="R533" s="342"/>
      <c r="S533" s="342"/>
      <c r="T533" s="342"/>
      <c r="U533" s="342"/>
      <c r="V533" s="342"/>
      <c r="W533" s="342"/>
      <c r="X533" s="342"/>
      <c r="Y533" s="342"/>
      <c r="Z533" s="342"/>
      <c r="AA533" s="342"/>
      <c r="AB533" s="342"/>
      <c r="AC533" s="342"/>
      <c r="AD533" s="342"/>
      <c r="AE533" s="342"/>
      <c r="AF533" s="342"/>
      <c r="AG533" s="342"/>
      <c r="AH533" s="342"/>
      <c r="AI533" s="342"/>
      <c r="AJ533" s="342"/>
      <c r="AK533" s="342"/>
      <c r="AL533" s="342"/>
      <c r="AM533" s="342"/>
      <c r="AN533" s="342"/>
      <c r="AO533" s="342"/>
      <c r="AP533" s="342"/>
      <c r="AQ533" s="342"/>
      <c r="AR533" s="342"/>
      <c r="AS533" s="342"/>
      <c r="AT533" s="342"/>
      <c r="AU533" s="342"/>
      <c r="AV533" s="342"/>
      <c r="AW533" s="342"/>
      <c r="AX533" s="333"/>
      <c r="AY533" s="97" t="s">
        <v>3188</v>
      </c>
      <c r="AZ533" s="97" t="s">
        <v>3229</v>
      </c>
      <c r="BA533" s="97" t="s">
        <v>3189</v>
      </c>
      <c r="BB533" s="97" t="s">
        <v>3264</v>
      </c>
    </row>
    <row r="534" spans="1:54" s="97" customFormat="1" ht="16.5" hidden="1" customHeight="1" x14ac:dyDescent="0.3">
      <c r="A534" s="696"/>
      <c r="B534" s="688"/>
      <c r="C534" s="691"/>
      <c r="D534" s="685"/>
      <c r="E534" s="691"/>
      <c r="F534" s="684"/>
      <c r="G534" s="691" t="s">
        <v>1066</v>
      </c>
      <c r="H534" s="684" t="s">
        <v>1067</v>
      </c>
      <c r="I534" s="110" t="s">
        <v>1612</v>
      </c>
      <c r="J534" s="108" t="s">
        <v>1936</v>
      </c>
      <c r="K534" s="109"/>
      <c r="L534" s="109"/>
      <c r="M534" s="159">
        <v>527</v>
      </c>
      <c r="N534" s="342"/>
      <c r="O534" s="342"/>
      <c r="P534" s="342"/>
      <c r="Q534" s="342"/>
      <c r="R534" s="342"/>
      <c r="S534" s="342"/>
      <c r="T534" s="342"/>
      <c r="U534" s="342"/>
      <c r="V534" s="342"/>
      <c r="W534" s="342"/>
      <c r="X534" s="342"/>
      <c r="Y534" s="342"/>
      <c r="Z534" s="342"/>
      <c r="AA534" s="342"/>
      <c r="AB534" s="342"/>
      <c r="AC534" s="342"/>
      <c r="AD534" s="342"/>
      <c r="AE534" s="342"/>
      <c r="AF534" s="342"/>
      <c r="AG534" s="342"/>
      <c r="AH534" s="342"/>
      <c r="AI534" s="342"/>
      <c r="AJ534" s="342"/>
      <c r="AK534" s="342"/>
      <c r="AL534" s="342"/>
      <c r="AM534" s="342"/>
      <c r="AN534" s="342"/>
      <c r="AO534" s="342"/>
      <c r="AP534" s="342"/>
      <c r="AQ534" s="342"/>
      <c r="AR534" s="342"/>
      <c r="AS534" s="342"/>
      <c r="AT534" s="342"/>
      <c r="AU534" s="342"/>
      <c r="AV534" s="342"/>
      <c r="AW534" s="342"/>
      <c r="AX534" s="333"/>
    </row>
    <row r="535" spans="1:54" s="97" customFormat="1" ht="16.5" hidden="1" customHeight="1" x14ac:dyDescent="0.3">
      <c r="A535" s="696"/>
      <c r="B535" s="688"/>
      <c r="C535" s="691"/>
      <c r="D535" s="685"/>
      <c r="E535" s="691"/>
      <c r="F535" s="684"/>
      <c r="G535" s="691"/>
      <c r="H535" s="684"/>
      <c r="I535" s="110" t="s">
        <v>1613</v>
      </c>
      <c r="J535" s="108" t="s">
        <v>1935</v>
      </c>
      <c r="K535" s="109"/>
      <c r="L535" s="109"/>
      <c r="M535" s="159">
        <v>528</v>
      </c>
      <c r="N535" s="342"/>
      <c r="O535" s="342"/>
      <c r="P535" s="342"/>
      <c r="Q535" s="342"/>
      <c r="R535" s="342"/>
      <c r="S535" s="342"/>
      <c r="T535" s="342"/>
      <c r="U535" s="342"/>
      <c r="V535" s="342"/>
      <c r="W535" s="342"/>
      <c r="X535" s="342"/>
      <c r="Y535" s="342"/>
      <c r="Z535" s="342"/>
      <c r="AA535" s="342"/>
      <c r="AB535" s="342"/>
      <c r="AC535" s="342"/>
      <c r="AD535" s="342"/>
      <c r="AE535" s="342"/>
      <c r="AF535" s="342"/>
      <c r="AG535" s="342"/>
      <c r="AH535" s="342"/>
      <c r="AI535" s="342"/>
      <c r="AJ535" s="342"/>
      <c r="AK535" s="342"/>
      <c r="AL535" s="342"/>
      <c r="AM535" s="342"/>
      <c r="AN535" s="342"/>
      <c r="AO535" s="342"/>
      <c r="AP535" s="342"/>
      <c r="AQ535" s="342"/>
      <c r="AR535" s="342"/>
      <c r="AS535" s="342"/>
      <c r="AT535" s="342"/>
      <c r="AU535" s="342"/>
      <c r="AV535" s="342"/>
      <c r="AW535" s="342"/>
      <c r="AX535" s="333"/>
    </row>
    <row r="536" spans="1:54" s="97" customFormat="1" ht="16.5" customHeight="1" x14ac:dyDescent="0.3">
      <c r="A536" s="696"/>
      <c r="B536" s="688"/>
      <c r="C536" s="691"/>
      <c r="D536" s="685"/>
      <c r="E536" s="691" t="s">
        <v>1068</v>
      </c>
      <c r="F536" s="684" t="s">
        <v>1069</v>
      </c>
      <c r="G536" s="691" t="s">
        <v>1070</v>
      </c>
      <c r="H536" s="684" t="s">
        <v>1069</v>
      </c>
      <c r="I536" s="110" t="s">
        <v>1614</v>
      </c>
      <c r="J536" s="108" t="s">
        <v>452</v>
      </c>
      <c r="K536" s="162" t="s">
        <v>2410</v>
      </c>
      <c r="L536" s="109"/>
      <c r="M536" s="159">
        <v>529</v>
      </c>
      <c r="N536" s="342"/>
      <c r="O536" s="342"/>
      <c r="P536" s="342"/>
      <c r="Q536" s="342"/>
      <c r="R536" s="342"/>
      <c r="S536" s="342"/>
      <c r="T536" s="342"/>
      <c r="U536" s="342"/>
      <c r="V536" s="342"/>
      <c r="W536" s="342"/>
      <c r="X536" s="342"/>
      <c r="Y536" s="342"/>
      <c r="Z536" s="342"/>
      <c r="AA536" s="342"/>
      <c r="AB536" s="342"/>
      <c r="AC536" s="342"/>
      <c r="AD536" s="342"/>
      <c r="AE536" s="342"/>
      <c r="AF536" s="342"/>
      <c r="AG536" s="342"/>
      <c r="AH536" s="342"/>
      <c r="AI536" s="342"/>
      <c r="AJ536" s="342"/>
      <c r="AK536" s="342"/>
      <c r="AL536" s="342"/>
      <c r="AM536" s="342"/>
      <c r="AN536" s="342"/>
      <c r="AO536" s="342"/>
      <c r="AP536" s="342"/>
      <c r="AQ536" s="342"/>
      <c r="AR536" s="342"/>
      <c r="AS536" s="342"/>
      <c r="AT536" s="342"/>
      <c r="AU536" s="342"/>
      <c r="AV536" s="342"/>
      <c r="AW536" s="342"/>
      <c r="AX536" s="333"/>
      <c r="AY536" s="97" t="s">
        <v>3189</v>
      </c>
      <c r="AZ536" s="97" t="s">
        <v>3230</v>
      </c>
      <c r="BA536" s="97" t="s">
        <v>3189</v>
      </c>
      <c r="BB536" s="97" t="s">
        <v>3265</v>
      </c>
    </row>
    <row r="537" spans="1:54" s="97" customFormat="1" ht="16.5" hidden="1" customHeight="1" x14ac:dyDescent="0.3">
      <c r="A537" s="696"/>
      <c r="B537" s="688"/>
      <c r="C537" s="691"/>
      <c r="D537" s="685"/>
      <c r="E537" s="691"/>
      <c r="F537" s="684"/>
      <c r="G537" s="691"/>
      <c r="H537" s="684"/>
      <c r="I537" s="110" t="s">
        <v>1615</v>
      </c>
      <c r="J537" s="108" t="s">
        <v>453</v>
      </c>
      <c r="K537" s="109"/>
      <c r="L537" s="109"/>
      <c r="M537" s="159">
        <v>530</v>
      </c>
      <c r="N537" s="342"/>
      <c r="O537" s="342"/>
      <c r="P537" s="342"/>
      <c r="Q537" s="342"/>
      <c r="R537" s="342"/>
      <c r="S537" s="342"/>
      <c r="T537" s="342"/>
      <c r="U537" s="342"/>
      <c r="V537" s="342"/>
      <c r="W537" s="342"/>
      <c r="X537" s="342"/>
      <c r="Y537" s="342"/>
      <c r="Z537" s="342"/>
      <c r="AA537" s="342"/>
      <c r="AB537" s="342"/>
      <c r="AC537" s="342"/>
      <c r="AD537" s="342"/>
      <c r="AE537" s="342"/>
      <c r="AF537" s="342"/>
      <c r="AG537" s="342"/>
      <c r="AH537" s="342"/>
      <c r="AI537" s="342"/>
      <c r="AJ537" s="342"/>
      <c r="AK537" s="342"/>
      <c r="AL537" s="342"/>
      <c r="AM537" s="342"/>
      <c r="AN537" s="342"/>
      <c r="AO537" s="342"/>
      <c r="AP537" s="342"/>
      <c r="AQ537" s="342"/>
      <c r="AR537" s="342"/>
      <c r="AS537" s="342"/>
      <c r="AT537" s="342"/>
      <c r="AU537" s="342"/>
      <c r="AV537" s="342"/>
      <c r="AW537" s="342"/>
      <c r="AX537" s="333"/>
    </row>
    <row r="538" spans="1:54" s="97" customFormat="1" ht="16.5" hidden="1" customHeight="1" x14ac:dyDescent="0.3">
      <c r="A538" s="696"/>
      <c r="B538" s="688"/>
      <c r="C538" s="691"/>
      <c r="D538" s="685"/>
      <c r="E538" s="691"/>
      <c r="F538" s="684"/>
      <c r="G538" s="691"/>
      <c r="H538" s="684"/>
      <c r="I538" s="110" t="s">
        <v>1616</v>
      </c>
      <c r="J538" s="108" t="s">
        <v>454</v>
      </c>
      <c r="K538" s="109"/>
      <c r="L538" s="109"/>
      <c r="M538" s="159">
        <v>531</v>
      </c>
      <c r="N538" s="342"/>
      <c r="O538" s="342"/>
      <c r="P538" s="342"/>
      <c r="Q538" s="342"/>
      <c r="R538" s="342"/>
      <c r="S538" s="342"/>
      <c r="T538" s="342"/>
      <c r="U538" s="342"/>
      <c r="V538" s="342"/>
      <c r="W538" s="342"/>
      <c r="X538" s="342"/>
      <c r="Y538" s="342"/>
      <c r="Z538" s="342"/>
      <c r="AA538" s="342"/>
      <c r="AB538" s="342"/>
      <c r="AC538" s="342"/>
      <c r="AD538" s="342"/>
      <c r="AE538" s="342"/>
      <c r="AF538" s="342"/>
      <c r="AG538" s="342"/>
      <c r="AH538" s="342"/>
      <c r="AI538" s="342"/>
      <c r="AJ538" s="342"/>
      <c r="AK538" s="342"/>
      <c r="AL538" s="342"/>
      <c r="AM538" s="342"/>
      <c r="AN538" s="342"/>
      <c r="AO538" s="342"/>
      <c r="AP538" s="342"/>
      <c r="AQ538" s="342"/>
      <c r="AR538" s="342"/>
      <c r="AS538" s="342"/>
      <c r="AT538" s="342"/>
      <c r="AU538" s="342"/>
      <c r="AV538" s="342"/>
      <c r="AW538" s="342"/>
      <c r="AX538" s="333"/>
    </row>
    <row r="539" spans="1:54" s="97" customFormat="1" ht="16.5" customHeight="1" x14ac:dyDescent="0.3">
      <c r="A539" s="696"/>
      <c r="B539" s="688"/>
      <c r="C539" s="691"/>
      <c r="D539" s="685"/>
      <c r="E539" s="691" t="s">
        <v>1071</v>
      </c>
      <c r="F539" s="684" t="s">
        <v>1072</v>
      </c>
      <c r="G539" s="204" t="s">
        <v>1073</v>
      </c>
      <c r="H539" s="205" t="s">
        <v>455</v>
      </c>
      <c r="I539" s="110" t="s">
        <v>1617</v>
      </c>
      <c r="J539" s="108" t="s">
        <v>455</v>
      </c>
      <c r="K539" s="162" t="s">
        <v>2410</v>
      </c>
      <c r="L539" s="109"/>
      <c r="M539" s="159">
        <v>532</v>
      </c>
      <c r="N539" s="342"/>
      <c r="O539" s="342"/>
      <c r="P539" s="342"/>
      <c r="Q539" s="342"/>
      <c r="R539" s="342"/>
      <c r="S539" s="342"/>
      <c r="T539" s="342"/>
      <c r="U539" s="342"/>
      <c r="V539" s="342"/>
      <c r="W539" s="342"/>
      <c r="X539" s="342"/>
      <c r="Y539" s="342"/>
      <c r="Z539" s="342"/>
      <c r="AA539" s="342"/>
      <c r="AB539" s="342"/>
      <c r="AC539" s="342"/>
      <c r="AD539" s="342"/>
      <c r="AE539" s="342"/>
      <c r="AF539" s="342"/>
      <c r="AG539" s="342"/>
      <c r="AH539" s="342"/>
      <c r="AI539" s="342"/>
      <c r="AJ539" s="342"/>
      <c r="AK539" s="342"/>
      <c r="AL539" s="342"/>
      <c r="AM539" s="342"/>
      <c r="AN539" s="342"/>
      <c r="AO539" s="342"/>
      <c r="AP539" s="342"/>
      <c r="AQ539" s="342"/>
      <c r="AR539" s="342"/>
      <c r="AS539" s="342"/>
      <c r="AT539" s="342"/>
      <c r="AU539" s="342"/>
      <c r="AV539" s="342"/>
      <c r="AW539" s="342"/>
      <c r="AX539" s="333"/>
      <c r="AY539" s="97" t="s">
        <v>3189</v>
      </c>
      <c r="AZ539" s="97" t="s">
        <v>3231</v>
      </c>
      <c r="BA539" s="97" t="s">
        <v>3189</v>
      </c>
      <c r="BB539" s="97" t="s">
        <v>3265</v>
      </c>
    </row>
    <row r="540" spans="1:54" s="97" customFormat="1" ht="16.5" hidden="1" customHeight="1" x14ac:dyDescent="0.3">
      <c r="A540" s="696"/>
      <c r="B540" s="688"/>
      <c r="C540" s="691"/>
      <c r="D540" s="685"/>
      <c r="E540" s="691"/>
      <c r="F540" s="684"/>
      <c r="G540" s="204" t="s">
        <v>1074</v>
      </c>
      <c r="H540" s="205" t="s">
        <v>456</v>
      </c>
      <c r="I540" s="110" t="s">
        <v>1618</v>
      </c>
      <c r="J540" s="108" t="s">
        <v>456</v>
      </c>
      <c r="K540" s="109"/>
      <c r="L540" s="109"/>
      <c r="M540" s="159">
        <v>533</v>
      </c>
      <c r="N540" s="342"/>
      <c r="O540" s="342"/>
      <c r="P540" s="342"/>
      <c r="Q540" s="342"/>
      <c r="R540" s="342"/>
      <c r="S540" s="342"/>
      <c r="T540" s="342"/>
      <c r="U540" s="342"/>
      <c r="V540" s="342"/>
      <c r="W540" s="342"/>
      <c r="X540" s="342"/>
      <c r="Y540" s="342"/>
      <c r="Z540" s="342"/>
      <c r="AA540" s="342"/>
      <c r="AB540" s="342"/>
      <c r="AC540" s="342"/>
      <c r="AD540" s="342"/>
      <c r="AE540" s="342"/>
      <c r="AF540" s="342"/>
      <c r="AG540" s="342"/>
      <c r="AH540" s="342"/>
      <c r="AI540" s="342"/>
      <c r="AJ540" s="342"/>
      <c r="AK540" s="342"/>
      <c r="AL540" s="342"/>
      <c r="AM540" s="342"/>
      <c r="AN540" s="342"/>
      <c r="AO540" s="342"/>
      <c r="AP540" s="342"/>
      <c r="AQ540" s="342"/>
      <c r="AR540" s="342"/>
      <c r="AS540" s="342"/>
      <c r="AT540" s="342"/>
      <c r="AU540" s="342"/>
      <c r="AV540" s="342"/>
      <c r="AW540" s="342"/>
      <c r="AX540" s="333"/>
    </row>
    <row r="541" spans="1:54" s="97" customFormat="1" ht="16.5" hidden="1" customHeight="1" x14ac:dyDescent="0.3">
      <c r="A541" s="696"/>
      <c r="B541" s="688"/>
      <c r="C541" s="691"/>
      <c r="D541" s="685"/>
      <c r="E541" s="691"/>
      <c r="F541" s="684"/>
      <c r="G541" s="691" t="s">
        <v>1075</v>
      </c>
      <c r="H541" s="684" t="s">
        <v>1076</v>
      </c>
      <c r="I541" s="110" t="s">
        <v>1619</v>
      </c>
      <c r="J541" s="108" t="s">
        <v>457</v>
      </c>
      <c r="K541" s="109"/>
      <c r="L541" s="109"/>
      <c r="M541" s="159">
        <v>534</v>
      </c>
      <c r="N541" s="342"/>
      <c r="O541" s="342"/>
      <c r="P541" s="342"/>
      <c r="Q541" s="342"/>
      <c r="R541" s="342"/>
      <c r="S541" s="342"/>
      <c r="T541" s="342"/>
      <c r="U541" s="342"/>
      <c r="V541" s="342"/>
      <c r="W541" s="342"/>
      <c r="X541" s="342"/>
      <c r="Y541" s="342"/>
      <c r="Z541" s="342"/>
      <c r="AA541" s="342"/>
      <c r="AB541" s="342"/>
      <c r="AC541" s="342"/>
      <c r="AD541" s="342"/>
      <c r="AE541" s="342"/>
      <c r="AF541" s="342"/>
      <c r="AG541" s="342"/>
      <c r="AH541" s="342"/>
      <c r="AI541" s="342"/>
      <c r="AJ541" s="342"/>
      <c r="AK541" s="342"/>
      <c r="AL541" s="342"/>
      <c r="AM541" s="342"/>
      <c r="AN541" s="342"/>
      <c r="AO541" s="342"/>
      <c r="AP541" s="342"/>
      <c r="AQ541" s="342"/>
      <c r="AR541" s="342"/>
      <c r="AS541" s="342"/>
      <c r="AT541" s="342"/>
      <c r="AU541" s="342"/>
      <c r="AV541" s="342"/>
      <c r="AW541" s="342"/>
      <c r="AX541" s="333"/>
    </row>
    <row r="542" spans="1:54" s="97" customFormat="1" ht="16.5" hidden="1" customHeight="1" x14ac:dyDescent="0.3">
      <c r="A542" s="696"/>
      <c r="B542" s="688"/>
      <c r="C542" s="691"/>
      <c r="D542" s="685"/>
      <c r="E542" s="691"/>
      <c r="F542" s="684"/>
      <c r="G542" s="691"/>
      <c r="H542" s="684"/>
      <c r="I542" s="110" t="s">
        <v>1575</v>
      </c>
      <c r="J542" s="108" t="s">
        <v>388</v>
      </c>
      <c r="K542" s="109"/>
      <c r="L542" s="109"/>
      <c r="M542" s="159">
        <v>535</v>
      </c>
      <c r="N542" s="342"/>
      <c r="O542" s="342"/>
      <c r="P542" s="342"/>
      <c r="Q542" s="342"/>
      <c r="R542" s="342"/>
      <c r="S542" s="342"/>
      <c r="T542" s="342"/>
      <c r="U542" s="342"/>
      <c r="V542" s="342"/>
      <c r="W542" s="342"/>
      <c r="X542" s="342"/>
      <c r="Y542" s="342"/>
      <c r="Z542" s="342"/>
      <c r="AA542" s="342"/>
      <c r="AB542" s="342"/>
      <c r="AC542" s="342"/>
      <c r="AD542" s="342"/>
      <c r="AE542" s="342"/>
      <c r="AF542" s="342"/>
      <c r="AG542" s="342"/>
      <c r="AH542" s="342"/>
      <c r="AI542" s="342"/>
      <c r="AJ542" s="342"/>
      <c r="AK542" s="342"/>
      <c r="AL542" s="342"/>
      <c r="AM542" s="342"/>
      <c r="AN542" s="342"/>
      <c r="AO542" s="342"/>
      <c r="AP542" s="342"/>
      <c r="AQ542" s="342"/>
      <c r="AR542" s="342"/>
      <c r="AS542" s="342"/>
      <c r="AT542" s="342"/>
      <c r="AU542" s="342"/>
      <c r="AV542" s="342"/>
      <c r="AW542" s="342"/>
      <c r="AX542" s="333"/>
    </row>
    <row r="543" spans="1:54" s="97" customFormat="1" ht="16.5" hidden="1" customHeight="1" x14ac:dyDescent="0.3">
      <c r="A543" s="696"/>
      <c r="B543" s="688"/>
      <c r="C543" s="691"/>
      <c r="D543" s="685"/>
      <c r="E543" s="691"/>
      <c r="F543" s="684"/>
      <c r="G543" s="691"/>
      <c r="H543" s="684"/>
      <c r="I543" s="110" t="s">
        <v>1575</v>
      </c>
      <c r="J543" s="108" t="s">
        <v>388</v>
      </c>
      <c r="K543" s="109"/>
      <c r="L543" s="109"/>
      <c r="M543" s="159">
        <v>536</v>
      </c>
      <c r="N543" s="342"/>
      <c r="O543" s="342"/>
      <c r="P543" s="342"/>
      <c r="Q543" s="342"/>
      <c r="R543" s="342"/>
      <c r="S543" s="342"/>
      <c r="T543" s="342"/>
      <c r="U543" s="342"/>
      <c r="V543" s="342"/>
      <c r="W543" s="342"/>
      <c r="X543" s="342"/>
      <c r="Y543" s="342"/>
      <c r="Z543" s="342"/>
      <c r="AA543" s="342"/>
      <c r="AB543" s="342"/>
      <c r="AC543" s="342"/>
      <c r="AD543" s="342"/>
      <c r="AE543" s="342"/>
      <c r="AF543" s="342"/>
      <c r="AG543" s="342"/>
      <c r="AH543" s="342"/>
      <c r="AI543" s="342"/>
      <c r="AJ543" s="342"/>
      <c r="AK543" s="342"/>
      <c r="AL543" s="342"/>
      <c r="AM543" s="342"/>
      <c r="AN543" s="342"/>
      <c r="AO543" s="342"/>
      <c r="AP543" s="342"/>
      <c r="AQ543" s="342"/>
      <c r="AR543" s="342"/>
      <c r="AS543" s="342"/>
      <c r="AT543" s="342"/>
      <c r="AU543" s="342"/>
      <c r="AV543" s="342"/>
      <c r="AW543" s="342"/>
      <c r="AX543" s="333"/>
    </row>
    <row r="544" spans="1:54" s="97" customFormat="1" ht="16.5" hidden="1" customHeight="1" x14ac:dyDescent="0.3">
      <c r="A544" s="696"/>
      <c r="B544" s="688"/>
      <c r="C544" s="691"/>
      <c r="D544" s="685"/>
      <c r="E544" s="691"/>
      <c r="F544" s="684"/>
      <c r="G544" s="691"/>
      <c r="H544" s="684"/>
      <c r="I544" s="110" t="s">
        <v>1620</v>
      </c>
      <c r="J544" s="108" t="s">
        <v>459</v>
      </c>
      <c r="K544" s="109"/>
      <c r="L544" s="109"/>
      <c r="M544" s="159">
        <v>537</v>
      </c>
      <c r="N544" s="342"/>
      <c r="O544" s="342"/>
      <c r="P544" s="342"/>
      <c r="Q544" s="342"/>
      <c r="R544" s="342"/>
      <c r="S544" s="342"/>
      <c r="T544" s="342"/>
      <c r="U544" s="342"/>
      <c r="V544" s="342"/>
      <c r="W544" s="342"/>
      <c r="X544" s="342"/>
      <c r="Y544" s="342"/>
      <c r="Z544" s="342"/>
      <c r="AA544" s="342"/>
      <c r="AB544" s="342"/>
      <c r="AC544" s="342"/>
      <c r="AD544" s="342"/>
      <c r="AE544" s="342"/>
      <c r="AF544" s="342"/>
      <c r="AG544" s="342"/>
      <c r="AH544" s="342"/>
      <c r="AI544" s="342"/>
      <c r="AJ544" s="342"/>
      <c r="AK544" s="342"/>
      <c r="AL544" s="342"/>
      <c r="AM544" s="342"/>
      <c r="AN544" s="342"/>
      <c r="AO544" s="342"/>
      <c r="AP544" s="342"/>
      <c r="AQ544" s="342"/>
      <c r="AR544" s="342"/>
      <c r="AS544" s="342"/>
      <c r="AT544" s="342"/>
      <c r="AU544" s="342"/>
      <c r="AV544" s="342"/>
      <c r="AW544" s="342"/>
      <c r="AX544" s="333"/>
    </row>
    <row r="545" spans="1:55" s="97" customFormat="1" ht="13.5" customHeight="1" x14ac:dyDescent="0.3">
      <c r="A545" s="696"/>
      <c r="B545" s="688"/>
      <c r="C545" s="691" t="s">
        <v>1077</v>
      </c>
      <c r="D545" s="685" t="s">
        <v>1927</v>
      </c>
      <c r="E545" s="691" t="s">
        <v>1078</v>
      </c>
      <c r="F545" s="684" t="s">
        <v>1079</v>
      </c>
      <c r="G545" s="691" t="s">
        <v>1080</v>
      </c>
      <c r="H545" s="684" t="s">
        <v>1081</v>
      </c>
      <c r="I545" s="110" t="s">
        <v>1622</v>
      </c>
      <c r="J545" s="108" t="s">
        <v>461</v>
      </c>
      <c r="K545" s="162" t="s">
        <v>2411</v>
      </c>
      <c r="L545" s="109"/>
      <c r="M545" s="159">
        <v>538</v>
      </c>
      <c r="N545" s="342"/>
      <c r="O545" s="342"/>
      <c r="P545" s="342"/>
      <c r="Q545" s="342"/>
      <c r="R545" s="342"/>
      <c r="S545" s="342"/>
      <c r="T545" s="342"/>
      <c r="U545" s="342"/>
      <c r="V545" s="342"/>
      <c r="W545" s="342"/>
      <c r="X545" s="342"/>
      <c r="Y545" s="342"/>
      <c r="Z545" s="342"/>
      <c r="AA545" s="342"/>
      <c r="AB545" s="342"/>
      <c r="AC545" s="342"/>
      <c r="AD545" s="342"/>
      <c r="AE545" s="342"/>
      <c r="AF545" s="342"/>
      <c r="AG545" s="342"/>
      <c r="AH545" s="342"/>
      <c r="AI545" s="342"/>
      <c r="AJ545" s="342"/>
      <c r="AK545" s="342"/>
      <c r="AL545" s="342"/>
      <c r="AM545" s="342"/>
      <c r="AN545" s="342"/>
      <c r="AO545" s="342"/>
      <c r="AP545" s="342"/>
      <c r="AQ545" s="342"/>
      <c r="AR545" s="342"/>
      <c r="AS545" s="342"/>
      <c r="AT545" s="342"/>
      <c r="AU545" s="342"/>
      <c r="AV545" s="342"/>
      <c r="AW545" s="342"/>
      <c r="AX545" s="333"/>
      <c r="AY545" s="97" t="s">
        <v>3190</v>
      </c>
      <c r="AZ545" s="97" t="s">
        <v>3232</v>
      </c>
      <c r="BA545" s="97" t="s">
        <v>3192</v>
      </c>
      <c r="BB545" s="97" t="s">
        <v>3267</v>
      </c>
    </row>
    <row r="546" spans="1:55" s="97" customFormat="1" ht="16.5" hidden="1" customHeight="1" x14ac:dyDescent="0.3">
      <c r="A546" s="696"/>
      <c r="B546" s="688"/>
      <c r="C546" s="691"/>
      <c r="D546" s="685"/>
      <c r="E546" s="691"/>
      <c r="F546" s="684"/>
      <c r="G546" s="691"/>
      <c r="H546" s="684"/>
      <c r="I546" s="110" t="s">
        <v>1624</v>
      </c>
      <c r="J546" s="108" t="s">
        <v>462</v>
      </c>
      <c r="K546" s="109"/>
      <c r="L546" s="109"/>
      <c r="M546" s="159">
        <v>539</v>
      </c>
      <c r="N546" s="342"/>
      <c r="O546" s="342"/>
      <c r="P546" s="342"/>
      <c r="Q546" s="342"/>
      <c r="R546" s="342"/>
      <c r="S546" s="342"/>
      <c r="T546" s="342"/>
      <c r="U546" s="342"/>
      <c r="V546" s="342"/>
      <c r="W546" s="342"/>
      <c r="X546" s="342"/>
      <c r="Y546" s="342"/>
      <c r="Z546" s="342"/>
      <c r="AA546" s="342"/>
      <c r="AB546" s="342"/>
      <c r="AC546" s="342"/>
      <c r="AD546" s="342"/>
      <c r="AE546" s="342"/>
      <c r="AF546" s="342"/>
      <c r="AG546" s="342"/>
      <c r="AH546" s="342"/>
      <c r="AI546" s="342"/>
      <c r="AJ546" s="342"/>
      <c r="AK546" s="342"/>
      <c r="AL546" s="342"/>
      <c r="AM546" s="342"/>
      <c r="AN546" s="342"/>
      <c r="AO546" s="342"/>
      <c r="AP546" s="342"/>
      <c r="AQ546" s="342"/>
      <c r="AR546" s="342"/>
      <c r="AS546" s="342"/>
      <c r="AT546" s="342"/>
      <c r="AU546" s="342"/>
      <c r="AV546" s="342"/>
      <c r="AW546" s="342"/>
      <c r="AX546" s="333"/>
    </row>
    <row r="547" spans="1:55" s="97" customFormat="1" ht="16.5" hidden="1" customHeight="1" x14ac:dyDescent="0.3">
      <c r="A547" s="696"/>
      <c r="B547" s="688"/>
      <c r="C547" s="691"/>
      <c r="D547" s="685"/>
      <c r="E547" s="691"/>
      <c r="F547" s="684"/>
      <c r="G547" s="691"/>
      <c r="H547" s="684"/>
      <c r="I547" s="110" t="s">
        <v>1626</v>
      </c>
      <c r="J547" s="108" t="s">
        <v>1934</v>
      </c>
      <c r="K547" s="109"/>
      <c r="L547" s="109"/>
      <c r="M547" s="159">
        <v>540</v>
      </c>
      <c r="N547" s="342"/>
      <c r="O547" s="342"/>
      <c r="P547" s="342"/>
      <c r="Q547" s="342"/>
      <c r="R547" s="342"/>
      <c r="S547" s="342"/>
      <c r="T547" s="342"/>
      <c r="U547" s="342"/>
      <c r="V547" s="342"/>
      <c r="W547" s="342"/>
      <c r="X547" s="342"/>
      <c r="Y547" s="342"/>
      <c r="Z547" s="342"/>
      <c r="AA547" s="342"/>
      <c r="AB547" s="342"/>
      <c r="AC547" s="342"/>
      <c r="AD547" s="342"/>
      <c r="AE547" s="342"/>
      <c r="AF547" s="342"/>
      <c r="AG547" s="342"/>
      <c r="AH547" s="342"/>
      <c r="AI547" s="342"/>
      <c r="AJ547" s="342"/>
      <c r="AK547" s="342"/>
      <c r="AL547" s="342"/>
      <c r="AM547" s="342"/>
      <c r="AN547" s="342"/>
      <c r="AO547" s="342"/>
      <c r="AP547" s="342"/>
      <c r="AQ547" s="342"/>
      <c r="AR547" s="342"/>
      <c r="AS547" s="342"/>
      <c r="AT547" s="342"/>
      <c r="AU547" s="342"/>
      <c r="AV547" s="342"/>
      <c r="AW547" s="342"/>
      <c r="AX547" s="333"/>
    </row>
    <row r="548" spans="1:55" s="97" customFormat="1" ht="16.5" hidden="1" customHeight="1" x14ac:dyDescent="0.3">
      <c r="A548" s="696"/>
      <c r="B548" s="688"/>
      <c r="C548" s="691"/>
      <c r="D548" s="685"/>
      <c r="E548" s="691"/>
      <c r="F548" s="684"/>
      <c r="G548" s="691"/>
      <c r="H548" s="684"/>
      <c r="I548" s="110" t="s">
        <v>1627</v>
      </c>
      <c r="J548" s="108" t="s">
        <v>463</v>
      </c>
      <c r="K548" s="109"/>
      <c r="L548" s="109"/>
      <c r="M548" s="159">
        <v>541</v>
      </c>
      <c r="N548" s="342"/>
      <c r="O548" s="342"/>
      <c r="P548" s="342"/>
      <c r="Q548" s="342"/>
      <c r="R548" s="342"/>
      <c r="S548" s="342"/>
      <c r="T548" s="342"/>
      <c r="U548" s="342"/>
      <c r="V548" s="342"/>
      <c r="W548" s="342"/>
      <c r="X548" s="342"/>
      <c r="Y548" s="342"/>
      <c r="Z548" s="342"/>
      <c r="AA548" s="342"/>
      <c r="AB548" s="342"/>
      <c r="AC548" s="342"/>
      <c r="AD548" s="342"/>
      <c r="AE548" s="342"/>
      <c r="AF548" s="342"/>
      <c r="AG548" s="342"/>
      <c r="AH548" s="342"/>
      <c r="AI548" s="342"/>
      <c r="AJ548" s="342"/>
      <c r="AK548" s="342"/>
      <c r="AL548" s="342"/>
      <c r="AM548" s="342"/>
      <c r="AN548" s="342"/>
      <c r="AO548" s="342"/>
      <c r="AP548" s="342"/>
      <c r="AQ548" s="342"/>
      <c r="AR548" s="342"/>
      <c r="AS548" s="342"/>
      <c r="AT548" s="342"/>
      <c r="AU548" s="342"/>
      <c r="AV548" s="342"/>
      <c r="AW548" s="342"/>
      <c r="AX548" s="333"/>
    </row>
    <row r="549" spans="1:55" s="97" customFormat="1" ht="16.5" hidden="1" customHeight="1" x14ac:dyDescent="0.3">
      <c r="A549" s="696"/>
      <c r="B549" s="688"/>
      <c r="C549" s="691"/>
      <c r="D549" s="685"/>
      <c r="E549" s="691"/>
      <c r="F549" s="684"/>
      <c r="G549" s="691"/>
      <c r="H549" s="684"/>
      <c r="I549" s="110" t="s">
        <v>1629</v>
      </c>
      <c r="J549" s="108" t="s">
        <v>464</v>
      </c>
      <c r="K549" s="109"/>
      <c r="L549" s="109"/>
      <c r="M549" s="159">
        <v>542</v>
      </c>
      <c r="N549" s="342"/>
      <c r="O549" s="342"/>
      <c r="P549" s="342"/>
      <c r="Q549" s="342"/>
      <c r="R549" s="342"/>
      <c r="S549" s="342"/>
      <c r="T549" s="342"/>
      <c r="U549" s="342"/>
      <c r="V549" s="342"/>
      <c r="W549" s="342"/>
      <c r="X549" s="342"/>
      <c r="Y549" s="342"/>
      <c r="Z549" s="342"/>
      <c r="AA549" s="342"/>
      <c r="AB549" s="342"/>
      <c r="AC549" s="342"/>
      <c r="AD549" s="342"/>
      <c r="AE549" s="342"/>
      <c r="AF549" s="342"/>
      <c r="AG549" s="342"/>
      <c r="AH549" s="342"/>
      <c r="AI549" s="342"/>
      <c r="AJ549" s="342"/>
      <c r="AK549" s="342"/>
      <c r="AL549" s="342"/>
      <c r="AM549" s="342"/>
      <c r="AN549" s="342"/>
      <c r="AO549" s="342"/>
      <c r="AP549" s="342"/>
      <c r="AQ549" s="342"/>
      <c r="AR549" s="342"/>
      <c r="AS549" s="342"/>
      <c r="AT549" s="342"/>
      <c r="AU549" s="342"/>
      <c r="AV549" s="342"/>
      <c r="AW549" s="342"/>
      <c r="AX549" s="333"/>
    </row>
    <row r="550" spans="1:55" s="97" customFormat="1" ht="16.5" hidden="1" customHeight="1" x14ac:dyDescent="0.3">
      <c r="A550" s="696"/>
      <c r="B550" s="688"/>
      <c r="C550" s="691"/>
      <c r="D550" s="685"/>
      <c r="E550" s="691"/>
      <c r="F550" s="684"/>
      <c r="G550" s="204" t="s">
        <v>1082</v>
      </c>
      <c r="H550" s="205" t="s">
        <v>465</v>
      </c>
      <c r="I550" s="110" t="s">
        <v>1631</v>
      </c>
      <c r="J550" s="108" t="s">
        <v>465</v>
      </c>
      <c r="K550" s="109"/>
      <c r="L550" s="109"/>
      <c r="M550" s="159">
        <v>543</v>
      </c>
      <c r="N550" s="342"/>
      <c r="O550" s="342"/>
      <c r="P550" s="342"/>
      <c r="Q550" s="342"/>
      <c r="R550" s="342"/>
      <c r="S550" s="342"/>
      <c r="T550" s="342"/>
      <c r="U550" s="342"/>
      <c r="V550" s="342"/>
      <c r="W550" s="342"/>
      <c r="X550" s="342"/>
      <c r="Y550" s="342"/>
      <c r="Z550" s="342"/>
      <c r="AA550" s="342"/>
      <c r="AB550" s="342"/>
      <c r="AC550" s="342"/>
      <c r="AD550" s="342"/>
      <c r="AE550" s="342"/>
      <c r="AF550" s="342"/>
      <c r="AG550" s="342"/>
      <c r="AH550" s="342"/>
      <c r="AI550" s="342"/>
      <c r="AJ550" s="342"/>
      <c r="AK550" s="342"/>
      <c r="AL550" s="342"/>
      <c r="AM550" s="342"/>
      <c r="AN550" s="342"/>
      <c r="AO550" s="342"/>
      <c r="AP550" s="342"/>
      <c r="AQ550" s="342"/>
      <c r="AR550" s="342"/>
      <c r="AS550" s="342"/>
      <c r="AT550" s="342"/>
      <c r="AU550" s="342"/>
      <c r="AV550" s="342"/>
      <c r="AW550" s="342"/>
      <c r="AX550" s="333"/>
    </row>
    <row r="551" spans="1:55" s="97" customFormat="1" ht="16.5" customHeight="1" x14ac:dyDescent="0.3">
      <c r="A551" s="696"/>
      <c r="B551" s="688"/>
      <c r="C551" s="691"/>
      <c r="D551" s="685"/>
      <c r="E551" s="691" t="s">
        <v>1083</v>
      </c>
      <c r="F551" s="684" t="s">
        <v>1084</v>
      </c>
      <c r="G551" s="691" t="s">
        <v>1085</v>
      </c>
      <c r="H551" s="684" t="s">
        <v>1084</v>
      </c>
      <c r="I551" s="110" t="s">
        <v>1562</v>
      </c>
      <c r="J551" s="108" t="s">
        <v>466</v>
      </c>
      <c r="K551" s="162" t="s">
        <v>2411</v>
      </c>
      <c r="L551" s="109"/>
      <c r="M551" s="159">
        <v>544</v>
      </c>
      <c r="N551" s="342"/>
      <c r="O551" s="342"/>
      <c r="P551" s="342"/>
      <c r="Q551" s="342"/>
      <c r="R551" s="342"/>
      <c r="S551" s="342"/>
      <c r="T551" s="342"/>
      <c r="U551" s="342"/>
      <c r="V551" s="342"/>
      <c r="W551" s="342"/>
      <c r="X551" s="342"/>
      <c r="Y551" s="342"/>
      <c r="Z551" s="342"/>
      <c r="AA551" s="342"/>
      <c r="AB551" s="342"/>
      <c r="AC551" s="342"/>
      <c r="AD551" s="342"/>
      <c r="AE551" s="342"/>
      <c r="AF551" s="342"/>
      <c r="AG551" s="342"/>
      <c r="AH551" s="342"/>
      <c r="AI551" s="342"/>
      <c r="AJ551" s="342"/>
      <c r="AK551" s="342"/>
      <c r="AL551" s="342"/>
      <c r="AM551" s="342"/>
      <c r="AN551" s="342"/>
      <c r="AO551" s="342"/>
      <c r="AP551" s="342"/>
      <c r="AQ551" s="342"/>
      <c r="AR551" s="342"/>
      <c r="AS551" s="342"/>
      <c r="AT551" s="342"/>
      <c r="AU551" s="342"/>
      <c r="AV551" s="342"/>
      <c r="AW551" s="342"/>
      <c r="AX551" s="333"/>
      <c r="AY551" s="97" t="s">
        <v>3191</v>
      </c>
      <c r="AZ551" s="97" t="s">
        <v>3213</v>
      </c>
      <c r="BA551" s="553" t="s">
        <v>3192</v>
      </c>
      <c r="BB551" s="97" t="s">
        <v>3267</v>
      </c>
      <c r="BC551" s="97" t="s">
        <v>3369</v>
      </c>
    </row>
    <row r="552" spans="1:55" s="97" customFormat="1" ht="16.5" hidden="1" customHeight="1" x14ac:dyDescent="0.3">
      <c r="A552" s="696"/>
      <c r="B552" s="688"/>
      <c r="C552" s="691"/>
      <c r="D552" s="685"/>
      <c r="E552" s="691"/>
      <c r="F552" s="684"/>
      <c r="G552" s="691"/>
      <c r="H552" s="684"/>
      <c r="I552" s="110" t="s">
        <v>1563</v>
      </c>
      <c r="J552" s="112" t="s">
        <v>1830</v>
      </c>
      <c r="K552" s="109"/>
      <c r="L552" s="109"/>
      <c r="M552" s="159">
        <v>545</v>
      </c>
      <c r="N552" s="342"/>
      <c r="O552" s="342"/>
      <c r="P552" s="342"/>
      <c r="Q552" s="342"/>
      <c r="R552" s="342"/>
      <c r="S552" s="342"/>
      <c r="T552" s="342"/>
      <c r="U552" s="342"/>
      <c r="V552" s="342"/>
      <c r="W552" s="342"/>
      <c r="X552" s="342"/>
      <c r="Y552" s="342"/>
      <c r="Z552" s="342"/>
      <c r="AA552" s="342"/>
      <c r="AB552" s="342"/>
      <c r="AC552" s="342"/>
      <c r="AD552" s="342"/>
      <c r="AE552" s="342"/>
      <c r="AF552" s="342"/>
      <c r="AG552" s="342"/>
      <c r="AH552" s="342"/>
      <c r="AI552" s="342"/>
      <c r="AJ552" s="342"/>
      <c r="AK552" s="342"/>
      <c r="AL552" s="342"/>
      <c r="AM552" s="342"/>
      <c r="AN552" s="342"/>
      <c r="AO552" s="342"/>
      <c r="AP552" s="342"/>
      <c r="AQ552" s="342"/>
      <c r="AR552" s="342"/>
      <c r="AS552" s="342"/>
      <c r="AT552" s="342"/>
      <c r="AU552" s="342"/>
      <c r="AV552" s="342"/>
      <c r="AW552" s="342"/>
      <c r="AX552" s="333"/>
    </row>
    <row r="553" spans="1:55" s="97" customFormat="1" ht="16.5" customHeight="1" x14ac:dyDescent="0.3">
      <c r="A553" s="696"/>
      <c r="B553" s="688"/>
      <c r="C553" s="691"/>
      <c r="D553" s="685"/>
      <c r="E553" s="691" t="s">
        <v>1086</v>
      </c>
      <c r="F553" s="684" t="s">
        <v>1087</v>
      </c>
      <c r="G553" s="691" t="s">
        <v>1088</v>
      </c>
      <c r="H553" s="684" t="s">
        <v>340</v>
      </c>
      <c r="I553" s="110" t="s">
        <v>1549</v>
      </c>
      <c r="J553" s="108" t="s">
        <v>340</v>
      </c>
      <c r="K553" s="162" t="s">
        <v>2411</v>
      </c>
      <c r="L553" s="109"/>
      <c r="M553" s="159">
        <v>546</v>
      </c>
      <c r="N553" s="342"/>
      <c r="O553" s="342"/>
      <c r="P553" s="342"/>
      <c r="Q553" s="342"/>
      <c r="R553" s="342"/>
      <c r="S553" s="342"/>
      <c r="T553" s="342"/>
      <c r="U553" s="342"/>
      <c r="V553" s="342"/>
      <c r="W553" s="342"/>
      <c r="X553" s="342"/>
      <c r="Y553" s="342"/>
      <c r="Z553" s="342"/>
      <c r="AA553" s="342"/>
      <c r="AB553" s="342"/>
      <c r="AC553" s="342"/>
      <c r="AD553" s="342"/>
      <c r="AE553" s="342"/>
      <c r="AF553" s="342"/>
      <c r="AG553" s="342"/>
      <c r="AH553" s="342"/>
      <c r="AI553" s="342"/>
      <c r="AJ553" s="342"/>
      <c r="AK553" s="342"/>
      <c r="AL553" s="342"/>
      <c r="AM553" s="342"/>
      <c r="AN553" s="342"/>
      <c r="AO553" s="342"/>
      <c r="AP553" s="342"/>
      <c r="AQ553" s="342"/>
      <c r="AR553" s="342"/>
      <c r="AS553" s="342"/>
      <c r="AT553" s="342"/>
      <c r="AU553" s="342"/>
      <c r="AV553" s="342"/>
      <c r="AW553" s="342"/>
      <c r="AX553" s="333"/>
      <c r="AY553" s="97" t="s">
        <v>3191</v>
      </c>
      <c r="AZ553" s="97" t="s">
        <v>3213</v>
      </c>
      <c r="BA553" s="553" t="s">
        <v>3192</v>
      </c>
      <c r="BB553" s="97" t="s">
        <v>3267</v>
      </c>
      <c r="BC553" s="97" t="s">
        <v>3369</v>
      </c>
    </row>
    <row r="554" spans="1:55" s="97" customFormat="1" ht="16.5" hidden="1" customHeight="1" x14ac:dyDescent="0.3">
      <c r="A554" s="696"/>
      <c r="B554" s="688"/>
      <c r="C554" s="691"/>
      <c r="D554" s="685"/>
      <c r="E554" s="691"/>
      <c r="F554" s="684"/>
      <c r="G554" s="691"/>
      <c r="H554" s="684"/>
      <c r="I554" s="110" t="s">
        <v>1549</v>
      </c>
      <c r="J554" s="108" t="s">
        <v>340</v>
      </c>
      <c r="K554" s="109"/>
      <c r="L554" s="109"/>
      <c r="M554" s="159">
        <v>547</v>
      </c>
      <c r="N554" s="342"/>
      <c r="O554" s="342"/>
      <c r="P554" s="342"/>
      <c r="Q554" s="342"/>
      <c r="R554" s="342"/>
      <c r="S554" s="342"/>
      <c r="T554" s="342"/>
      <c r="U554" s="342"/>
      <c r="V554" s="342"/>
      <c r="W554" s="342"/>
      <c r="X554" s="342"/>
      <c r="Y554" s="342"/>
      <c r="Z554" s="342"/>
      <c r="AA554" s="342"/>
      <c r="AB554" s="342"/>
      <c r="AC554" s="342"/>
      <c r="AD554" s="342"/>
      <c r="AE554" s="342"/>
      <c r="AF554" s="342"/>
      <c r="AG554" s="342"/>
      <c r="AH554" s="342"/>
      <c r="AI554" s="342"/>
      <c r="AJ554" s="342"/>
      <c r="AK554" s="342"/>
      <c r="AL554" s="342"/>
      <c r="AM554" s="342"/>
      <c r="AN554" s="342"/>
      <c r="AO554" s="342"/>
      <c r="AP554" s="342"/>
      <c r="AQ554" s="342"/>
      <c r="AR554" s="342"/>
      <c r="AS554" s="342"/>
      <c r="AT554" s="342"/>
      <c r="AU554" s="342"/>
      <c r="AV554" s="342"/>
      <c r="AW554" s="342"/>
      <c r="AX554" s="333"/>
    </row>
    <row r="555" spans="1:55" s="97" customFormat="1" ht="16.5" hidden="1" customHeight="1" x14ac:dyDescent="0.3">
      <c r="A555" s="696"/>
      <c r="B555" s="688"/>
      <c r="C555" s="691"/>
      <c r="D555" s="685"/>
      <c r="E555" s="691"/>
      <c r="F555" s="684"/>
      <c r="G555" s="691" t="s">
        <v>1089</v>
      </c>
      <c r="H555" s="684" t="s">
        <v>1090</v>
      </c>
      <c r="I555" s="110" t="s">
        <v>1632</v>
      </c>
      <c r="J555" s="108" t="s">
        <v>468</v>
      </c>
      <c r="K555" s="109"/>
      <c r="L555" s="109"/>
      <c r="M555" s="159">
        <v>548</v>
      </c>
      <c r="N555" s="342"/>
      <c r="O555" s="342"/>
      <c r="P555" s="342"/>
      <c r="Q555" s="342"/>
      <c r="R555" s="342"/>
      <c r="S555" s="342"/>
      <c r="T555" s="342"/>
      <c r="U555" s="342"/>
      <c r="V555" s="342"/>
      <c r="W555" s="342"/>
      <c r="X555" s="342"/>
      <c r="Y555" s="342"/>
      <c r="Z555" s="342"/>
      <c r="AA555" s="342"/>
      <c r="AB555" s="342"/>
      <c r="AC555" s="342"/>
      <c r="AD555" s="342"/>
      <c r="AE555" s="342"/>
      <c r="AF555" s="342"/>
      <c r="AG555" s="342"/>
      <c r="AH555" s="342"/>
      <c r="AI555" s="342"/>
      <c r="AJ555" s="342"/>
      <c r="AK555" s="342"/>
      <c r="AL555" s="342"/>
      <c r="AM555" s="342"/>
      <c r="AN555" s="342"/>
      <c r="AO555" s="342"/>
      <c r="AP555" s="342"/>
      <c r="AQ555" s="342"/>
      <c r="AR555" s="342"/>
      <c r="AS555" s="342"/>
      <c r="AT555" s="342"/>
      <c r="AU555" s="342"/>
      <c r="AV555" s="342"/>
      <c r="AW555" s="342"/>
      <c r="AX555" s="333"/>
    </row>
    <row r="556" spans="1:55" s="97" customFormat="1" ht="16.5" hidden="1" customHeight="1" x14ac:dyDescent="0.3">
      <c r="A556" s="696"/>
      <c r="B556" s="688"/>
      <c r="C556" s="691"/>
      <c r="D556" s="685"/>
      <c r="E556" s="691"/>
      <c r="F556" s="684"/>
      <c r="G556" s="691"/>
      <c r="H556" s="684"/>
      <c r="I556" s="110" t="s">
        <v>1633</v>
      </c>
      <c r="J556" s="108" t="s">
        <v>469</v>
      </c>
      <c r="K556" s="109"/>
      <c r="L556" s="109"/>
      <c r="M556" s="159">
        <v>549</v>
      </c>
      <c r="N556" s="342"/>
      <c r="O556" s="342"/>
      <c r="P556" s="342"/>
      <c r="Q556" s="342"/>
      <c r="R556" s="342"/>
      <c r="S556" s="342"/>
      <c r="T556" s="342"/>
      <c r="U556" s="342"/>
      <c r="V556" s="342"/>
      <c r="W556" s="342"/>
      <c r="X556" s="342"/>
      <c r="Y556" s="342"/>
      <c r="Z556" s="342"/>
      <c r="AA556" s="342"/>
      <c r="AB556" s="342"/>
      <c r="AC556" s="342"/>
      <c r="AD556" s="342"/>
      <c r="AE556" s="342"/>
      <c r="AF556" s="342"/>
      <c r="AG556" s="342"/>
      <c r="AH556" s="342"/>
      <c r="AI556" s="342"/>
      <c r="AJ556" s="342"/>
      <c r="AK556" s="342"/>
      <c r="AL556" s="342"/>
      <c r="AM556" s="342"/>
      <c r="AN556" s="342"/>
      <c r="AO556" s="342"/>
      <c r="AP556" s="342"/>
      <c r="AQ556" s="342"/>
      <c r="AR556" s="342"/>
      <c r="AS556" s="342"/>
      <c r="AT556" s="342"/>
      <c r="AU556" s="342"/>
      <c r="AV556" s="342"/>
      <c r="AW556" s="342"/>
      <c r="AX556" s="333"/>
    </row>
    <row r="557" spans="1:55" s="97" customFormat="1" ht="16.5" x14ac:dyDescent="0.3">
      <c r="A557" s="696"/>
      <c r="B557" s="688"/>
      <c r="C557" s="691"/>
      <c r="D557" s="685"/>
      <c r="E557" s="691" t="s">
        <v>1091</v>
      </c>
      <c r="F557" s="684" t="s">
        <v>582</v>
      </c>
      <c r="G557" s="204" t="s">
        <v>1092</v>
      </c>
      <c r="H557" s="205" t="s">
        <v>342</v>
      </c>
      <c r="I557" s="110" t="s">
        <v>1550</v>
      </c>
      <c r="J557" s="108" t="s">
        <v>342</v>
      </c>
      <c r="K557" s="162" t="s">
        <v>2411</v>
      </c>
      <c r="L557" s="109"/>
      <c r="M557" s="159">
        <v>550</v>
      </c>
      <c r="N557" s="342"/>
      <c r="O557" s="342"/>
      <c r="P557" s="342"/>
      <c r="Q557" s="342"/>
      <c r="R557" s="342"/>
      <c r="S557" s="342"/>
      <c r="T557" s="342"/>
      <c r="U557" s="342"/>
      <c r="V557" s="342"/>
      <c r="W557" s="342"/>
      <c r="X557" s="342"/>
      <c r="Y557" s="342"/>
      <c r="Z557" s="342"/>
      <c r="AA557" s="342"/>
      <c r="AB557" s="342"/>
      <c r="AC557" s="342"/>
      <c r="AD557" s="342"/>
      <c r="AE557" s="342"/>
      <c r="AF557" s="342"/>
      <c r="AG557" s="342"/>
      <c r="AH557" s="342"/>
      <c r="AI557" s="342"/>
      <c r="AJ557" s="342"/>
      <c r="AK557" s="342"/>
      <c r="AL557" s="342"/>
      <c r="AM557" s="342"/>
      <c r="AN557" s="342"/>
      <c r="AO557" s="342"/>
      <c r="AP557" s="342"/>
      <c r="AQ557" s="342"/>
      <c r="AR557" s="342"/>
      <c r="AS557" s="342"/>
      <c r="AT557" s="342"/>
      <c r="AU557" s="342"/>
      <c r="AV557" s="342"/>
      <c r="AW557" s="342"/>
      <c r="AX557" s="333"/>
      <c r="AY557" s="97" t="s">
        <v>3191</v>
      </c>
      <c r="AZ557" s="97" t="s">
        <v>3213</v>
      </c>
      <c r="BA557" s="553" t="s">
        <v>3192</v>
      </c>
      <c r="BB557" s="97" t="s">
        <v>3267</v>
      </c>
      <c r="BC557" s="97" t="s">
        <v>3369</v>
      </c>
    </row>
    <row r="558" spans="1:55" s="97" customFormat="1" ht="16.5" hidden="1" customHeight="1" x14ac:dyDescent="0.3">
      <c r="A558" s="696"/>
      <c r="B558" s="688"/>
      <c r="C558" s="691"/>
      <c r="D558" s="685"/>
      <c r="E558" s="691"/>
      <c r="F558" s="684"/>
      <c r="G558" s="204" t="s">
        <v>1093</v>
      </c>
      <c r="H558" s="205" t="s">
        <v>1933</v>
      </c>
      <c r="I558" s="110" t="s">
        <v>1634</v>
      </c>
      <c r="J558" s="108" t="s">
        <v>470</v>
      </c>
      <c r="K558" s="109"/>
      <c r="L558" s="109"/>
      <c r="M558" s="159">
        <v>551</v>
      </c>
      <c r="N558" s="342"/>
      <c r="O558" s="342"/>
      <c r="P558" s="342"/>
      <c r="Q558" s="342"/>
      <c r="R558" s="342"/>
      <c r="S558" s="342"/>
      <c r="T558" s="342"/>
      <c r="U558" s="342"/>
      <c r="V558" s="342"/>
      <c r="W558" s="342"/>
      <c r="X558" s="342"/>
      <c r="Y558" s="342"/>
      <c r="Z558" s="342"/>
      <c r="AA558" s="342"/>
      <c r="AB558" s="342"/>
      <c r="AC558" s="342"/>
      <c r="AD558" s="342"/>
      <c r="AE558" s="342"/>
      <c r="AF558" s="342"/>
      <c r="AG558" s="342"/>
      <c r="AH558" s="342"/>
      <c r="AI558" s="342"/>
      <c r="AJ558" s="342"/>
      <c r="AK558" s="342"/>
      <c r="AL558" s="342"/>
      <c r="AM558" s="342"/>
      <c r="AN558" s="342"/>
      <c r="AO558" s="342"/>
      <c r="AP558" s="342"/>
      <c r="AQ558" s="342"/>
      <c r="AR558" s="342"/>
      <c r="AS558" s="342"/>
      <c r="AT558" s="342"/>
      <c r="AU558" s="342"/>
      <c r="AV558" s="342"/>
      <c r="AW558" s="342"/>
      <c r="AX558" s="333"/>
    </row>
    <row r="559" spans="1:55" s="97" customFormat="1" ht="16.5" hidden="1" customHeight="1" x14ac:dyDescent="0.3">
      <c r="A559" s="696"/>
      <c r="B559" s="688"/>
      <c r="C559" s="691"/>
      <c r="D559" s="685"/>
      <c r="E559" s="691"/>
      <c r="F559" s="684"/>
      <c r="G559" s="691" t="s">
        <v>1094</v>
      </c>
      <c r="H559" s="684" t="s">
        <v>1095</v>
      </c>
      <c r="I559" s="110" t="s">
        <v>1576</v>
      </c>
      <c r="J559" s="108" t="s">
        <v>471</v>
      </c>
      <c r="K559" s="109"/>
      <c r="L559" s="109"/>
      <c r="M559" s="159">
        <v>552</v>
      </c>
      <c r="N559" s="342"/>
      <c r="O559" s="342"/>
      <c r="P559" s="342"/>
      <c r="Q559" s="342"/>
      <c r="R559" s="342"/>
      <c r="S559" s="342"/>
      <c r="T559" s="342"/>
      <c r="U559" s="342"/>
      <c r="V559" s="342"/>
      <c r="W559" s="342"/>
      <c r="X559" s="342"/>
      <c r="Y559" s="342"/>
      <c r="Z559" s="342"/>
      <c r="AA559" s="342"/>
      <c r="AB559" s="342"/>
      <c r="AC559" s="342"/>
      <c r="AD559" s="342"/>
      <c r="AE559" s="342"/>
      <c r="AF559" s="342"/>
      <c r="AG559" s="342"/>
      <c r="AH559" s="342"/>
      <c r="AI559" s="342"/>
      <c r="AJ559" s="342"/>
      <c r="AK559" s="342"/>
      <c r="AL559" s="342"/>
      <c r="AM559" s="342"/>
      <c r="AN559" s="342"/>
      <c r="AO559" s="342"/>
      <c r="AP559" s="342"/>
      <c r="AQ559" s="342"/>
      <c r="AR559" s="342"/>
      <c r="AS559" s="342"/>
      <c r="AT559" s="342"/>
      <c r="AU559" s="342"/>
      <c r="AV559" s="342"/>
      <c r="AW559" s="342"/>
      <c r="AX559" s="333"/>
    </row>
    <row r="560" spans="1:55" s="97" customFormat="1" ht="16.5" hidden="1" customHeight="1" x14ac:dyDescent="0.3">
      <c r="A560" s="696"/>
      <c r="B560" s="688"/>
      <c r="C560" s="691"/>
      <c r="D560" s="685"/>
      <c r="E560" s="691"/>
      <c r="F560" s="684"/>
      <c r="G560" s="691"/>
      <c r="H560" s="684"/>
      <c r="I560" s="110" t="s">
        <v>1582</v>
      </c>
      <c r="J560" s="108" t="s">
        <v>472</v>
      </c>
      <c r="K560" s="109"/>
      <c r="L560" s="109"/>
      <c r="M560" s="159">
        <v>553</v>
      </c>
      <c r="N560" s="342"/>
      <c r="O560" s="342"/>
      <c r="P560" s="342"/>
      <c r="Q560" s="342"/>
      <c r="R560" s="342"/>
      <c r="S560" s="342"/>
      <c r="T560" s="342"/>
      <c r="U560" s="342"/>
      <c r="V560" s="342"/>
      <c r="W560" s="342"/>
      <c r="X560" s="342"/>
      <c r="Y560" s="342"/>
      <c r="Z560" s="342"/>
      <c r="AA560" s="342"/>
      <c r="AB560" s="342"/>
      <c r="AC560" s="342"/>
      <c r="AD560" s="342"/>
      <c r="AE560" s="342"/>
      <c r="AF560" s="342"/>
      <c r="AG560" s="342"/>
      <c r="AH560" s="342"/>
      <c r="AI560" s="342"/>
      <c r="AJ560" s="342"/>
      <c r="AK560" s="342"/>
      <c r="AL560" s="342"/>
      <c r="AM560" s="342"/>
      <c r="AN560" s="342"/>
      <c r="AO560" s="342"/>
      <c r="AP560" s="342"/>
      <c r="AQ560" s="342"/>
      <c r="AR560" s="342"/>
      <c r="AS560" s="342"/>
      <c r="AT560" s="342"/>
      <c r="AU560" s="342"/>
      <c r="AV560" s="342"/>
      <c r="AW560" s="342"/>
      <c r="AX560" s="333"/>
    </row>
    <row r="561" spans="1:54" s="97" customFormat="1" ht="16.5" customHeight="1" x14ac:dyDescent="0.25">
      <c r="A561" s="696"/>
      <c r="B561" s="688"/>
      <c r="C561" s="691" t="s">
        <v>1096</v>
      </c>
      <c r="D561" s="685" t="s">
        <v>1097</v>
      </c>
      <c r="E561" s="691" t="s">
        <v>1098</v>
      </c>
      <c r="F561" s="684" t="s">
        <v>1097</v>
      </c>
      <c r="G561" s="691" t="s">
        <v>1099</v>
      </c>
      <c r="H561" s="684" t="s">
        <v>1100</v>
      </c>
      <c r="I561" s="110" t="s">
        <v>1635</v>
      </c>
      <c r="J561" s="108" t="s">
        <v>473</v>
      </c>
      <c r="K561" s="162" t="s">
        <v>506</v>
      </c>
      <c r="L561" s="162" t="s">
        <v>506</v>
      </c>
      <c r="M561" s="161">
        <v>554</v>
      </c>
      <c r="N561" s="219">
        <v>2063.3890000000001</v>
      </c>
      <c r="O561" s="219">
        <v>0</v>
      </c>
      <c r="P561" s="220">
        <v>0</v>
      </c>
      <c r="Q561" s="220">
        <v>0</v>
      </c>
      <c r="R561" s="219">
        <v>2063.3890000000001</v>
      </c>
      <c r="S561" s="221">
        <v>0</v>
      </c>
      <c r="T561" s="221">
        <v>2063.3890000000001</v>
      </c>
      <c r="U561" s="219">
        <v>10121.668999999998</v>
      </c>
      <c r="V561" s="219">
        <v>3360.0209999999997</v>
      </c>
      <c r="W561" s="221">
        <v>49.369</v>
      </c>
      <c r="X561" s="221">
        <v>1218.4419999999998</v>
      </c>
      <c r="Y561" s="221">
        <v>776.15999999999985</v>
      </c>
      <c r="Z561" s="221">
        <v>37.389999999999993</v>
      </c>
      <c r="AA561" s="221">
        <v>74.871000000000009</v>
      </c>
      <c r="AB561" s="221">
        <v>1203.789</v>
      </c>
      <c r="AC561" s="221">
        <v>0</v>
      </c>
      <c r="AD561" s="221">
        <v>0</v>
      </c>
      <c r="AE561" s="221">
        <v>0</v>
      </c>
      <c r="AF561" s="222">
        <v>5931.17</v>
      </c>
      <c r="AG561" s="221">
        <v>4867.134</v>
      </c>
      <c r="AH561" s="221">
        <v>1064.0360000000001</v>
      </c>
      <c r="AI561" s="219">
        <v>830.47800000000007</v>
      </c>
      <c r="AJ561" s="221">
        <v>0</v>
      </c>
      <c r="AK561" s="221">
        <v>566.77700000000004</v>
      </c>
      <c r="AL561" s="221">
        <v>0</v>
      </c>
      <c r="AM561" s="221">
        <v>0</v>
      </c>
      <c r="AN561" s="221">
        <v>0</v>
      </c>
      <c r="AO561" s="221">
        <v>0</v>
      </c>
      <c r="AP561" s="221">
        <v>263.70099999999996</v>
      </c>
      <c r="AQ561" s="221">
        <v>0</v>
      </c>
      <c r="AR561" s="223">
        <v>658.06600000000003</v>
      </c>
      <c r="AS561" s="220">
        <v>0</v>
      </c>
      <c r="AT561" s="220">
        <v>0</v>
      </c>
      <c r="AU561" s="223">
        <v>2418.2089999999998</v>
      </c>
      <c r="AV561" s="220">
        <v>0</v>
      </c>
      <c r="AW561" s="220">
        <v>0</v>
      </c>
      <c r="AX561" s="332">
        <v>3374.794887275948</v>
      </c>
      <c r="AY561" s="97" t="s">
        <v>3191</v>
      </c>
      <c r="AZ561" s="97" t="s">
        <v>3213</v>
      </c>
      <c r="BA561" s="97" t="s">
        <v>3191</v>
      </c>
      <c r="BB561" s="97" t="s">
        <v>3268</v>
      </c>
    </row>
    <row r="562" spans="1:54" s="97" customFormat="1" ht="16.5" hidden="1" customHeight="1" x14ac:dyDescent="0.3">
      <c r="A562" s="696"/>
      <c r="B562" s="688"/>
      <c r="C562" s="691"/>
      <c r="D562" s="685"/>
      <c r="E562" s="691"/>
      <c r="F562" s="684"/>
      <c r="G562" s="691"/>
      <c r="H562" s="684"/>
      <c r="I562" s="110" t="s">
        <v>1636</v>
      </c>
      <c r="J562" s="108" t="s">
        <v>474</v>
      </c>
      <c r="K562" s="109"/>
      <c r="L562" s="109"/>
      <c r="M562" s="159">
        <v>555</v>
      </c>
      <c r="N562" s="342"/>
      <c r="O562" s="342"/>
      <c r="P562" s="342"/>
      <c r="Q562" s="342"/>
      <c r="R562" s="342"/>
      <c r="S562" s="342"/>
      <c r="T562" s="342"/>
      <c r="U562" s="342"/>
      <c r="V562" s="342"/>
      <c r="W562" s="342"/>
      <c r="X562" s="342"/>
      <c r="Y562" s="342"/>
      <c r="Z562" s="342"/>
      <c r="AA562" s="342"/>
      <c r="AB562" s="342"/>
      <c r="AC562" s="342"/>
      <c r="AD562" s="342"/>
      <c r="AE562" s="342"/>
      <c r="AF562" s="342"/>
      <c r="AG562" s="342"/>
      <c r="AH562" s="342"/>
      <c r="AI562" s="342"/>
      <c r="AJ562" s="342"/>
      <c r="AK562" s="342"/>
      <c r="AL562" s="342"/>
      <c r="AM562" s="342"/>
      <c r="AN562" s="342"/>
      <c r="AO562" s="342"/>
      <c r="AP562" s="342"/>
      <c r="AQ562" s="342"/>
      <c r="AR562" s="342"/>
      <c r="AS562" s="342"/>
      <c r="AT562" s="342"/>
      <c r="AU562" s="342"/>
      <c r="AV562" s="342"/>
      <c r="AW562" s="342"/>
      <c r="AX562" s="333"/>
    </row>
    <row r="563" spans="1:54" s="97" customFormat="1" ht="16.5" hidden="1" customHeight="1" x14ac:dyDescent="0.3">
      <c r="A563" s="696"/>
      <c r="B563" s="688"/>
      <c r="C563" s="691"/>
      <c r="D563" s="685"/>
      <c r="E563" s="691"/>
      <c r="F563" s="684"/>
      <c r="G563" s="691"/>
      <c r="H563" s="684"/>
      <c r="I563" s="110" t="s">
        <v>1637</v>
      </c>
      <c r="J563" s="108" t="s">
        <v>475</v>
      </c>
      <c r="K563" s="109"/>
      <c r="L563" s="109"/>
      <c r="M563" s="159">
        <v>556</v>
      </c>
      <c r="N563" s="342"/>
      <c r="O563" s="342"/>
      <c r="P563" s="342"/>
      <c r="Q563" s="342"/>
      <c r="R563" s="342"/>
      <c r="S563" s="342"/>
      <c r="T563" s="342"/>
      <c r="U563" s="342"/>
      <c r="V563" s="342"/>
      <c r="W563" s="342"/>
      <c r="X563" s="342"/>
      <c r="Y563" s="342"/>
      <c r="Z563" s="342"/>
      <c r="AA563" s="342"/>
      <c r="AB563" s="342"/>
      <c r="AC563" s="342"/>
      <c r="AD563" s="342"/>
      <c r="AE563" s="342"/>
      <c r="AF563" s="342"/>
      <c r="AG563" s="342"/>
      <c r="AH563" s="342"/>
      <c r="AI563" s="342"/>
      <c r="AJ563" s="342"/>
      <c r="AK563" s="342"/>
      <c r="AL563" s="342"/>
      <c r="AM563" s="342"/>
      <c r="AN563" s="342"/>
      <c r="AO563" s="342"/>
      <c r="AP563" s="342"/>
      <c r="AQ563" s="342"/>
      <c r="AR563" s="342"/>
      <c r="AS563" s="342"/>
      <c r="AT563" s="342"/>
      <c r="AU563" s="342"/>
      <c r="AV563" s="342"/>
      <c r="AW563" s="342"/>
      <c r="AX563" s="333"/>
    </row>
    <row r="564" spans="1:54" s="97" customFormat="1" ht="16.5" hidden="1" customHeight="1" x14ac:dyDescent="0.3">
      <c r="A564" s="696"/>
      <c r="B564" s="688"/>
      <c r="C564" s="691"/>
      <c r="D564" s="685"/>
      <c r="E564" s="691"/>
      <c r="F564" s="684"/>
      <c r="G564" s="691" t="s">
        <v>1101</v>
      </c>
      <c r="H564" s="684" t="s">
        <v>1102</v>
      </c>
      <c r="I564" s="110" t="s">
        <v>1638</v>
      </c>
      <c r="J564" s="108" t="s">
        <v>1829</v>
      </c>
      <c r="K564" s="109"/>
      <c r="L564" s="109"/>
      <c r="M564" s="159">
        <v>557</v>
      </c>
      <c r="N564" s="342"/>
      <c r="O564" s="342"/>
      <c r="P564" s="342"/>
      <c r="Q564" s="342"/>
      <c r="R564" s="342"/>
      <c r="S564" s="342"/>
      <c r="T564" s="342"/>
      <c r="U564" s="342"/>
      <c r="V564" s="342"/>
      <c r="W564" s="342"/>
      <c r="X564" s="342"/>
      <c r="Y564" s="342"/>
      <c r="Z564" s="342"/>
      <c r="AA564" s="342"/>
      <c r="AB564" s="342"/>
      <c r="AC564" s="342"/>
      <c r="AD564" s="342"/>
      <c r="AE564" s="342"/>
      <c r="AF564" s="342"/>
      <c r="AG564" s="342"/>
      <c r="AH564" s="342"/>
      <c r="AI564" s="342"/>
      <c r="AJ564" s="342"/>
      <c r="AK564" s="342"/>
      <c r="AL564" s="342"/>
      <c r="AM564" s="342"/>
      <c r="AN564" s="342"/>
      <c r="AO564" s="342"/>
      <c r="AP564" s="342"/>
      <c r="AQ564" s="342"/>
      <c r="AR564" s="342"/>
      <c r="AS564" s="342"/>
      <c r="AT564" s="342"/>
      <c r="AU564" s="342"/>
      <c r="AV564" s="342"/>
      <c r="AW564" s="342"/>
      <c r="AX564" s="333"/>
    </row>
    <row r="565" spans="1:54" s="97" customFormat="1" ht="16.5" hidden="1" customHeight="1" x14ac:dyDescent="0.3">
      <c r="A565" s="696"/>
      <c r="B565" s="688"/>
      <c r="C565" s="691"/>
      <c r="D565" s="685"/>
      <c r="E565" s="691"/>
      <c r="F565" s="684"/>
      <c r="G565" s="691"/>
      <c r="H565" s="684"/>
      <c r="I565" s="110" t="s">
        <v>1639</v>
      </c>
      <c r="J565" s="108" t="s">
        <v>476</v>
      </c>
      <c r="K565" s="109"/>
      <c r="L565" s="109"/>
      <c r="M565" s="159">
        <v>558</v>
      </c>
      <c r="N565" s="342"/>
      <c r="O565" s="342"/>
      <c r="P565" s="342"/>
      <c r="Q565" s="342"/>
      <c r="R565" s="342"/>
      <c r="S565" s="342"/>
      <c r="T565" s="342"/>
      <c r="U565" s="342"/>
      <c r="V565" s="342"/>
      <c r="W565" s="342"/>
      <c r="X565" s="342"/>
      <c r="Y565" s="342"/>
      <c r="Z565" s="342"/>
      <c r="AA565" s="342"/>
      <c r="AB565" s="342"/>
      <c r="AC565" s="342"/>
      <c r="AD565" s="342"/>
      <c r="AE565" s="342"/>
      <c r="AF565" s="342"/>
      <c r="AG565" s="342"/>
      <c r="AH565" s="342"/>
      <c r="AI565" s="342"/>
      <c r="AJ565" s="342"/>
      <c r="AK565" s="342"/>
      <c r="AL565" s="342"/>
      <c r="AM565" s="342"/>
      <c r="AN565" s="342"/>
      <c r="AO565" s="342"/>
      <c r="AP565" s="342"/>
      <c r="AQ565" s="342"/>
      <c r="AR565" s="342"/>
      <c r="AS565" s="342"/>
      <c r="AT565" s="342"/>
      <c r="AU565" s="342"/>
      <c r="AV565" s="342"/>
      <c r="AW565" s="342"/>
      <c r="AX565" s="333"/>
    </row>
    <row r="566" spans="1:54" s="97" customFormat="1" ht="16.5" hidden="1" customHeight="1" x14ac:dyDescent="0.3">
      <c r="A566" s="696"/>
      <c r="B566" s="688"/>
      <c r="C566" s="691"/>
      <c r="D566" s="685"/>
      <c r="E566" s="691"/>
      <c r="F566" s="684"/>
      <c r="G566" s="691"/>
      <c r="H566" s="684"/>
      <c r="I566" s="110" t="s">
        <v>1640</v>
      </c>
      <c r="J566" s="112" t="s">
        <v>477</v>
      </c>
      <c r="K566" s="109"/>
      <c r="L566" s="109"/>
      <c r="M566" s="159">
        <v>559</v>
      </c>
      <c r="N566" s="342"/>
      <c r="O566" s="342"/>
      <c r="P566" s="342"/>
      <c r="Q566" s="342"/>
      <c r="R566" s="342"/>
      <c r="S566" s="342"/>
      <c r="T566" s="342"/>
      <c r="U566" s="342"/>
      <c r="V566" s="342"/>
      <c r="W566" s="342"/>
      <c r="X566" s="342"/>
      <c r="Y566" s="342"/>
      <c r="Z566" s="342"/>
      <c r="AA566" s="342"/>
      <c r="AB566" s="342"/>
      <c r="AC566" s="342"/>
      <c r="AD566" s="342"/>
      <c r="AE566" s="342"/>
      <c r="AF566" s="342"/>
      <c r="AG566" s="342"/>
      <c r="AH566" s="342"/>
      <c r="AI566" s="342"/>
      <c r="AJ566" s="342"/>
      <c r="AK566" s="342"/>
      <c r="AL566" s="342"/>
      <c r="AM566" s="342"/>
      <c r="AN566" s="342"/>
      <c r="AO566" s="342"/>
      <c r="AP566" s="342"/>
      <c r="AQ566" s="342"/>
      <c r="AR566" s="342"/>
      <c r="AS566" s="342"/>
      <c r="AT566" s="342"/>
      <c r="AU566" s="342"/>
      <c r="AV566" s="342"/>
      <c r="AW566" s="342"/>
      <c r="AX566" s="333"/>
    </row>
    <row r="567" spans="1:54" s="97" customFormat="1" ht="16.5" hidden="1" customHeight="1" x14ac:dyDescent="0.3">
      <c r="A567" s="696"/>
      <c r="B567" s="688"/>
      <c r="C567" s="691"/>
      <c r="D567" s="685"/>
      <c r="E567" s="691"/>
      <c r="F567" s="684"/>
      <c r="G567" s="691" t="s">
        <v>1103</v>
      </c>
      <c r="H567" s="684" t="s">
        <v>1104</v>
      </c>
      <c r="I567" s="110" t="s">
        <v>1641</v>
      </c>
      <c r="J567" s="112" t="s">
        <v>481</v>
      </c>
      <c r="K567" s="109"/>
      <c r="L567" s="109"/>
      <c r="M567" s="159">
        <v>560</v>
      </c>
      <c r="N567" s="342"/>
      <c r="O567" s="342"/>
      <c r="P567" s="342"/>
      <c r="Q567" s="342"/>
      <c r="R567" s="342"/>
      <c r="S567" s="342"/>
      <c r="T567" s="342"/>
      <c r="U567" s="342"/>
      <c r="V567" s="342"/>
      <c r="W567" s="342"/>
      <c r="X567" s="342"/>
      <c r="Y567" s="342"/>
      <c r="Z567" s="342"/>
      <c r="AA567" s="342"/>
      <c r="AB567" s="342"/>
      <c r="AC567" s="342"/>
      <c r="AD567" s="342"/>
      <c r="AE567" s="342"/>
      <c r="AF567" s="342"/>
      <c r="AG567" s="342"/>
      <c r="AH567" s="342"/>
      <c r="AI567" s="342"/>
      <c r="AJ567" s="342"/>
      <c r="AK567" s="342"/>
      <c r="AL567" s="342"/>
      <c r="AM567" s="342"/>
      <c r="AN567" s="342"/>
      <c r="AO567" s="342"/>
      <c r="AP567" s="342"/>
      <c r="AQ567" s="342"/>
      <c r="AR567" s="342"/>
      <c r="AS567" s="342"/>
      <c r="AT567" s="342"/>
      <c r="AU567" s="342"/>
      <c r="AV567" s="342"/>
      <c r="AW567" s="342"/>
      <c r="AX567" s="333"/>
    </row>
    <row r="568" spans="1:54" s="97" customFormat="1" ht="16.5" hidden="1" customHeight="1" x14ac:dyDescent="0.3">
      <c r="A568" s="696"/>
      <c r="B568" s="688"/>
      <c r="C568" s="691"/>
      <c r="D568" s="685"/>
      <c r="E568" s="691"/>
      <c r="F568" s="684"/>
      <c r="G568" s="691"/>
      <c r="H568" s="684"/>
      <c r="I568" s="110" t="s">
        <v>1642</v>
      </c>
      <c r="J568" s="112" t="s">
        <v>483</v>
      </c>
      <c r="K568" s="109"/>
      <c r="L568" s="109"/>
      <c r="M568" s="159">
        <v>561</v>
      </c>
      <c r="N568" s="342"/>
      <c r="O568" s="342"/>
      <c r="P568" s="342"/>
      <c r="Q568" s="342"/>
      <c r="R568" s="342"/>
      <c r="S568" s="342"/>
      <c r="T568" s="342"/>
      <c r="U568" s="342"/>
      <c r="V568" s="342"/>
      <c r="W568" s="342"/>
      <c r="X568" s="342"/>
      <c r="Y568" s="342"/>
      <c r="Z568" s="342"/>
      <c r="AA568" s="342"/>
      <c r="AB568" s="342"/>
      <c r="AC568" s="342"/>
      <c r="AD568" s="342"/>
      <c r="AE568" s="342"/>
      <c r="AF568" s="342"/>
      <c r="AG568" s="342"/>
      <c r="AH568" s="342"/>
      <c r="AI568" s="342"/>
      <c r="AJ568" s="342"/>
      <c r="AK568" s="342"/>
      <c r="AL568" s="342"/>
      <c r="AM568" s="342"/>
      <c r="AN568" s="342"/>
      <c r="AO568" s="342"/>
      <c r="AP568" s="342"/>
      <c r="AQ568" s="342"/>
      <c r="AR568" s="342"/>
      <c r="AS568" s="342"/>
      <c r="AT568" s="342"/>
      <c r="AU568" s="342"/>
      <c r="AV568" s="342"/>
      <c r="AW568" s="342"/>
      <c r="AX568" s="333"/>
    </row>
    <row r="569" spans="1:54" s="97" customFormat="1" ht="13.5" customHeight="1" x14ac:dyDescent="0.3">
      <c r="A569" s="696"/>
      <c r="B569" s="688"/>
      <c r="C569" s="691" t="s">
        <v>1105</v>
      </c>
      <c r="D569" s="685" t="s">
        <v>1106</v>
      </c>
      <c r="E569" s="691" t="s">
        <v>1107</v>
      </c>
      <c r="F569" s="684" t="s">
        <v>1108</v>
      </c>
      <c r="G569" s="204" t="s">
        <v>1109</v>
      </c>
      <c r="H569" s="205" t="s">
        <v>486</v>
      </c>
      <c r="I569" s="110" t="s">
        <v>1643</v>
      </c>
      <c r="J569" s="108" t="s">
        <v>486</v>
      </c>
      <c r="K569" s="162" t="s">
        <v>506</v>
      </c>
      <c r="L569" s="109"/>
      <c r="M569" s="159">
        <v>562</v>
      </c>
      <c r="N569" s="342"/>
      <c r="O569" s="342"/>
      <c r="P569" s="342"/>
      <c r="Q569" s="342"/>
      <c r="R569" s="342"/>
      <c r="S569" s="342"/>
      <c r="T569" s="342"/>
      <c r="U569" s="342"/>
      <c r="V569" s="342"/>
      <c r="W569" s="342"/>
      <c r="X569" s="342"/>
      <c r="Y569" s="342"/>
      <c r="Z569" s="342"/>
      <c r="AA569" s="342"/>
      <c r="AB569" s="342"/>
      <c r="AC569" s="342"/>
      <c r="AD569" s="342"/>
      <c r="AE569" s="342"/>
      <c r="AF569" s="342"/>
      <c r="AG569" s="342"/>
      <c r="AH569" s="342"/>
      <c r="AI569" s="342"/>
      <c r="AJ569" s="342"/>
      <c r="AK569" s="342"/>
      <c r="AL569" s="342"/>
      <c r="AM569" s="342"/>
      <c r="AN569" s="342"/>
      <c r="AO569" s="342"/>
      <c r="AP569" s="342"/>
      <c r="AQ569" s="342"/>
      <c r="AR569" s="342"/>
      <c r="AS569" s="342"/>
      <c r="AT569" s="342"/>
      <c r="AU569" s="342"/>
      <c r="AV569" s="342"/>
      <c r="AW569" s="342"/>
      <c r="AX569" s="333"/>
      <c r="AY569" s="97" t="s">
        <v>3191</v>
      </c>
      <c r="AZ569" s="97" t="s">
        <v>3213</v>
      </c>
      <c r="BA569" s="97" t="s">
        <v>3191</v>
      </c>
      <c r="BB569" s="97" t="s">
        <v>3268</v>
      </c>
    </row>
    <row r="570" spans="1:54" s="97" customFormat="1" ht="16.5" hidden="1" customHeight="1" x14ac:dyDescent="0.3">
      <c r="A570" s="696"/>
      <c r="B570" s="688"/>
      <c r="C570" s="691"/>
      <c r="D570" s="685"/>
      <c r="E570" s="691"/>
      <c r="F570" s="684"/>
      <c r="G570" s="204" t="s">
        <v>1110</v>
      </c>
      <c r="H570" s="205" t="s">
        <v>502</v>
      </c>
      <c r="I570" s="110" t="s">
        <v>6</v>
      </c>
      <c r="J570" s="108" t="s">
        <v>502</v>
      </c>
      <c r="K570" s="109"/>
      <c r="L570" s="109"/>
      <c r="M570" s="159">
        <v>563</v>
      </c>
      <c r="N570" s="342"/>
      <c r="O570" s="342"/>
      <c r="P570" s="342"/>
      <c r="Q570" s="342"/>
      <c r="R570" s="342"/>
      <c r="S570" s="342"/>
      <c r="T570" s="342"/>
      <c r="U570" s="342"/>
      <c r="V570" s="342"/>
      <c r="W570" s="342"/>
      <c r="X570" s="342"/>
      <c r="Y570" s="342"/>
      <c r="Z570" s="342"/>
      <c r="AA570" s="342"/>
      <c r="AB570" s="342"/>
      <c r="AC570" s="342"/>
      <c r="AD570" s="342"/>
      <c r="AE570" s="342"/>
      <c r="AF570" s="342"/>
      <c r="AG570" s="342"/>
      <c r="AH570" s="342"/>
      <c r="AI570" s="342"/>
      <c r="AJ570" s="342"/>
      <c r="AK570" s="342"/>
      <c r="AL570" s="342"/>
      <c r="AM570" s="342"/>
      <c r="AN570" s="342"/>
      <c r="AO570" s="342"/>
      <c r="AP570" s="342"/>
      <c r="AQ570" s="342"/>
      <c r="AR570" s="342"/>
      <c r="AS570" s="342"/>
      <c r="AT570" s="342"/>
      <c r="AU570" s="342"/>
      <c r="AV570" s="342"/>
      <c r="AW570" s="342"/>
      <c r="AX570" s="333"/>
    </row>
    <row r="571" spans="1:54" s="97" customFormat="1" ht="16.5" customHeight="1" x14ac:dyDescent="0.3">
      <c r="A571" s="696"/>
      <c r="B571" s="688"/>
      <c r="C571" s="691"/>
      <c r="D571" s="685"/>
      <c r="E571" s="691" t="s">
        <v>1111</v>
      </c>
      <c r="F571" s="684" t="s">
        <v>583</v>
      </c>
      <c r="G571" s="691" t="s">
        <v>1112</v>
      </c>
      <c r="H571" s="684" t="s">
        <v>1113</v>
      </c>
      <c r="I571" s="110" t="s">
        <v>1644</v>
      </c>
      <c r="J571" s="108" t="s">
        <v>487</v>
      </c>
      <c r="K571" s="162" t="s">
        <v>506</v>
      </c>
      <c r="L571" s="109"/>
      <c r="M571" s="159">
        <v>564</v>
      </c>
      <c r="N571" s="342"/>
      <c r="O571" s="342"/>
      <c r="P571" s="342"/>
      <c r="Q571" s="342"/>
      <c r="R571" s="342"/>
      <c r="S571" s="342"/>
      <c r="T571" s="342"/>
      <c r="U571" s="342"/>
      <c r="V571" s="342"/>
      <c r="W571" s="342"/>
      <c r="X571" s="342"/>
      <c r="Y571" s="342"/>
      <c r="Z571" s="342"/>
      <c r="AA571" s="342"/>
      <c r="AB571" s="342"/>
      <c r="AC571" s="342"/>
      <c r="AD571" s="342"/>
      <c r="AE571" s="342"/>
      <c r="AF571" s="342"/>
      <c r="AG571" s="342"/>
      <c r="AH571" s="342"/>
      <c r="AI571" s="342"/>
      <c r="AJ571" s="342"/>
      <c r="AK571" s="342"/>
      <c r="AL571" s="342"/>
      <c r="AM571" s="342"/>
      <c r="AN571" s="342"/>
      <c r="AO571" s="342"/>
      <c r="AP571" s="342"/>
      <c r="AQ571" s="342"/>
      <c r="AR571" s="342"/>
      <c r="AS571" s="342"/>
      <c r="AT571" s="342"/>
      <c r="AU571" s="342"/>
      <c r="AV571" s="342"/>
      <c r="AW571" s="342"/>
      <c r="AX571" s="333"/>
      <c r="AY571" s="97" t="s">
        <v>3191</v>
      </c>
      <c r="AZ571" s="97" t="s">
        <v>3213</v>
      </c>
      <c r="BA571" s="97" t="s">
        <v>3191</v>
      </c>
      <c r="BB571" s="97" t="s">
        <v>3268</v>
      </c>
    </row>
    <row r="572" spans="1:54" s="97" customFormat="1" ht="16.5" hidden="1" customHeight="1" x14ac:dyDescent="0.3">
      <c r="A572" s="696"/>
      <c r="B572" s="688"/>
      <c r="C572" s="691"/>
      <c r="D572" s="685"/>
      <c r="E572" s="691"/>
      <c r="F572" s="684"/>
      <c r="G572" s="691"/>
      <c r="H572" s="684"/>
      <c r="I572" s="110" t="s">
        <v>1645</v>
      </c>
      <c r="J572" s="108" t="s">
        <v>488</v>
      </c>
      <c r="K572" s="109"/>
      <c r="L572" s="109"/>
      <c r="M572" s="159">
        <v>565</v>
      </c>
      <c r="N572" s="342"/>
      <c r="O572" s="342"/>
      <c r="P572" s="342"/>
      <c r="Q572" s="342"/>
      <c r="R572" s="342"/>
      <c r="S572" s="342"/>
      <c r="T572" s="342"/>
      <c r="U572" s="342"/>
      <c r="V572" s="342"/>
      <c r="W572" s="342"/>
      <c r="X572" s="342"/>
      <c r="Y572" s="342"/>
      <c r="Z572" s="342"/>
      <c r="AA572" s="342"/>
      <c r="AB572" s="342"/>
      <c r="AC572" s="342"/>
      <c r="AD572" s="342"/>
      <c r="AE572" s="342"/>
      <c r="AF572" s="342"/>
      <c r="AG572" s="342"/>
      <c r="AH572" s="342"/>
      <c r="AI572" s="342"/>
      <c r="AJ572" s="342"/>
      <c r="AK572" s="342"/>
      <c r="AL572" s="342"/>
      <c r="AM572" s="342"/>
      <c r="AN572" s="342"/>
      <c r="AO572" s="342"/>
      <c r="AP572" s="342"/>
      <c r="AQ572" s="342"/>
      <c r="AR572" s="342"/>
      <c r="AS572" s="342"/>
      <c r="AT572" s="342"/>
      <c r="AU572" s="342"/>
      <c r="AV572" s="342"/>
      <c r="AW572" s="342"/>
      <c r="AX572" s="333"/>
    </row>
    <row r="573" spans="1:54" s="97" customFormat="1" ht="16.5" hidden="1" customHeight="1" x14ac:dyDescent="0.3">
      <c r="A573" s="696"/>
      <c r="B573" s="688"/>
      <c r="C573" s="691"/>
      <c r="D573" s="685"/>
      <c r="E573" s="691"/>
      <c r="F573" s="684"/>
      <c r="G573" s="691"/>
      <c r="H573" s="684"/>
      <c r="I573" s="110" t="s">
        <v>1646</v>
      </c>
      <c r="J573" s="108" t="s">
        <v>489</v>
      </c>
      <c r="K573" s="109"/>
      <c r="L573" s="109"/>
      <c r="M573" s="159">
        <v>566</v>
      </c>
      <c r="N573" s="342"/>
      <c r="O573" s="342"/>
      <c r="P573" s="342"/>
      <c r="Q573" s="342"/>
      <c r="R573" s="342"/>
      <c r="S573" s="342"/>
      <c r="T573" s="342"/>
      <c r="U573" s="342"/>
      <c r="V573" s="342"/>
      <c r="W573" s="342"/>
      <c r="X573" s="342"/>
      <c r="Y573" s="342"/>
      <c r="Z573" s="342"/>
      <c r="AA573" s="342"/>
      <c r="AB573" s="342"/>
      <c r="AC573" s="342"/>
      <c r="AD573" s="342"/>
      <c r="AE573" s="342"/>
      <c r="AF573" s="342"/>
      <c r="AG573" s="342"/>
      <c r="AH573" s="342"/>
      <c r="AI573" s="342"/>
      <c r="AJ573" s="342"/>
      <c r="AK573" s="342"/>
      <c r="AL573" s="342"/>
      <c r="AM573" s="342"/>
      <c r="AN573" s="342"/>
      <c r="AO573" s="342"/>
      <c r="AP573" s="342"/>
      <c r="AQ573" s="342"/>
      <c r="AR573" s="342"/>
      <c r="AS573" s="342"/>
      <c r="AT573" s="342"/>
      <c r="AU573" s="342"/>
      <c r="AV573" s="342"/>
      <c r="AW573" s="342"/>
      <c r="AX573" s="333"/>
    </row>
    <row r="574" spans="1:54" s="97" customFormat="1" ht="16.5" hidden="1" customHeight="1" x14ac:dyDescent="0.3">
      <c r="A574" s="696"/>
      <c r="B574" s="688"/>
      <c r="C574" s="691"/>
      <c r="D574" s="685"/>
      <c r="E574" s="691"/>
      <c r="F574" s="684"/>
      <c r="G574" s="691"/>
      <c r="H574" s="684"/>
      <c r="I574" s="110" t="s">
        <v>1647</v>
      </c>
      <c r="J574" s="108" t="s">
        <v>490</v>
      </c>
      <c r="K574" s="109"/>
      <c r="L574" s="109"/>
      <c r="M574" s="159">
        <v>567</v>
      </c>
      <c r="N574" s="342"/>
      <c r="O574" s="342"/>
      <c r="P574" s="342"/>
      <c r="Q574" s="342"/>
      <c r="R574" s="342"/>
      <c r="S574" s="342"/>
      <c r="T574" s="342"/>
      <c r="U574" s="342"/>
      <c r="V574" s="342"/>
      <c r="W574" s="342"/>
      <c r="X574" s="342"/>
      <c r="Y574" s="342"/>
      <c r="Z574" s="342"/>
      <c r="AA574" s="342"/>
      <c r="AB574" s="342"/>
      <c r="AC574" s="342"/>
      <c r="AD574" s="342"/>
      <c r="AE574" s="342"/>
      <c r="AF574" s="342"/>
      <c r="AG574" s="342"/>
      <c r="AH574" s="342"/>
      <c r="AI574" s="342"/>
      <c r="AJ574" s="342"/>
      <c r="AK574" s="342"/>
      <c r="AL574" s="342"/>
      <c r="AM574" s="342"/>
      <c r="AN574" s="342"/>
      <c r="AO574" s="342"/>
      <c r="AP574" s="342"/>
      <c r="AQ574" s="342"/>
      <c r="AR574" s="342"/>
      <c r="AS574" s="342"/>
      <c r="AT574" s="342"/>
      <c r="AU574" s="342"/>
      <c r="AV574" s="342"/>
      <c r="AW574" s="342"/>
      <c r="AX574" s="333"/>
    </row>
    <row r="575" spans="1:54" s="97" customFormat="1" ht="16.5" hidden="1" customHeight="1" x14ac:dyDescent="0.3">
      <c r="A575" s="696"/>
      <c r="B575" s="688"/>
      <c r="C575" s="691"/>
      <c r="D575" s="685"/>
      <c r="E575" s="691"/>
      <c r="F575" s="684"/>
      <c r="G575" s="691"/>
      <c r="H575" s="684"/>
      <c r="I575" s="110" t="s">
        <v>1648</v>
      </c>
      <c r="J575" s="108" t="s">
        <v>491</v>
      </c>
      <c r="K575" s="109"/>
      <c r="L575" s="109"/>
      <c r="M575" s="159">
        <v>568</v>
      </c>
      <c r="N575" s="342"/>
      <c r="O575" s="342"/>
      <c r="P575" s="342"/>
      <c r="Q575" s="342"/>
      <c r="R575" s="342"/>
      <c r="S575" s="342"/>
      <c r="T575" s="342"/>
      <c r="U575" s="342"/>
      <c r="V575" s="342"/>
      <c r="W575" s="342"/>
      <c r="X575" s="342"/>
      <c r="Y575" s="342"/>
      <c r="Z575" s="342"/>
      <c r="AA575" s="342"/>
      <c r="AB575" s="342"/>
      <c r="AC575" s="342"/>
      <c r="AD575" s="342"/>
      <c r="AE575" s="342"/>
      <c r="AF575" s="342"/>
      <c r="AG575" s="342"/>
      <c r="AH575" s="342"/>
      <c r="AI575" s="342"/>
      <c r="AJ575" s="342"/>
      <c r="AK575" s="342"/>
      <c r="AL575" s="342"/>
      <c r="AM575" s="342"/>
      <c r="AN575" s="342"/>
      <c r="AO575" s="342"/>
      <c r="AP575" s="342"/>
      <c r="AQ575" s="342"/>
      <c r="AR575" s="342"/>
      <c r="AS575" s="342"/>
      <c r="AT575" s="342"/>
      <c r="AU575" s="342"/>
      <c r="AV575" s="342"/>
      <c r="AW575" s="342"/>
      <c r="AX575" s="333"/>
    </row>
    <row r="576" spans="1:54" s="97" customFormat="1" ht="16.5" customHeight="1" x14ac:dyDescent="0.3">
      <c r="A576" s="696"/>
      <c r="B576" s="688"/>
      <c r="C576" s="691"/>
      <c r="D576" s="685"/>
      <c r="E576" s="691" t="s">
        <v>1114</v>
      </c>
      <c r="F576" s="684" t="s">
        <v>1115</v>
      </c>
      <c r="G576" s="691" t="s">
        <v>1116</v>
      </c>
      <c r="H576" s="684" t="s">
        <v>1115</v>
      </c>
      <c r="I576" s="110" t="s">
        <v>1649</v>
      </c>
      <c r="J576" s="108" t="s">
        <v>1828</v>
      </c>
      <c r="K576" s="162" t="s">
        <v>506</v>
      </c>
      <c r="L576" s="109"/>
      <c r="M576" s="159">
        <v>569</v>
      </c>
      <c r="N576" s="342"/>
      <c r="O576" s="342"/>
      <c r="P576" s="342"/>
      <c r="Q576" s="342"/>
      <c r="R576" s="342"/>
      <c r="S576" s="342"/>
      <c r="T576" s="342"/>
      <c r="U576" s="342"/>
      <c r="V576" s="342"/>
      <c r="W576" s="342"/>
      <c r="X576" s="342"/>
      <c r="Y576" s="342"/>
      <c r="Z576" s="342"/>
      <c r="AA576" s="342"/>
      <c r="AB576" s="342"/>
      <c r="AC576" s="342"/>
      <c r="AD576" s="342"/>
      <c r="AE576" s="342"/>
      <c r="AF576" s="342"/>
      <c r="AG576" s="342"/>
      <c r="AH576" s="342"/>
      <c r="AI576" s="342"/>
      <c r="AJ576" s="342"/>
      <c r="AK576" s="342"/>
      <c r="AL576" s="342"/>
      <c r="AM576" s="342"/>
      <c r="AN576" s="342"/>
      <c r="AO576" s="342"/>
      <c r="AP576" s="342"/>
      <c r="AQ576" s="342"/>
      <c r="AR576" s="342"/>
      <c r="AS576" s="342"/>
      <c r="AT576" s="342"/>
      <c r="AU576" s="342"/>
      <c r="AV576" s="342"/>
      <c r="AW576" s="342"/>
      <c r="AX576" s="333"/>
      <c r="AY576" s="97" t="s">
        <v>3191</v>
      </c>
      <c r="AZ576" s="97" t="s">
        <v>3213</v>
      </c>
      <c r="BA576" s="97" t="s">
        <v>3191</v>
      </c>
      <c r="BB576" s="97" t="s">
        <v>3268</v>
      </c>
    </row>
    <row r="577" spans="1:54" s="97" customFormat="1" ht="16.5" hidden="1" customHeight="1" x14ac:dyDescent="0.3">
      <c r="A577" s="696"/>
      <c r="B577" s="688"/>
      <c r="C577" s="691"/>
      <c r="D577" s="685"/>
      <c r="E577" s="691"/>
      <c r="F577" s="684"/>
      <c r="G577" s="691"/>
      <c r="H577" s="684"/>
      <c r="I577" s="110" t="s">
        <v>0</v>
      </c>
      <c r="J577" s="108" t="s">
        <v>492</v>
      </c>
      <c r="K577" s="109"/>
      <c r="L577" s="109"/>
      <c r="M577" s="159">
        <v>570</v>
      </c>
      <c r="N577" s="342"/>
      <c r="O577" s="342"/>
      <c r="P577" s="342"/>
      <c r="Q577" s="342"/>
      <c r="R577" s="342"/>
      <c r="S577" s="342"/>
      <c r="T577" s="342"/>
      <c r="U577" s="342"/>
      <c r="V577" s="342"/>
      <c r="W577" s="342"/>
      <c r="X577" s="342"/>
      <c r="Y577" s="342"/>
      <c r="Z577" s="342"/>
      <c r="AA577" s="342"/>
      <c r="AB577" s="342"/>
      <c r="AC577" s="342"/>
      <c r="AD577" s="342"/>
      <c r="AE577" s="342"/>
      <c r="AF577" s="342"/>
      <c r="AG577" s="342"/>
      <c r="AH577" s="342"/>
      <c r="AI577" s="342"/>
      <c r="AJ577" s="342"/>
      <c r="AK577" s="342"/>
      <c r="AL577" s="342"/>
      <c r="AM577" s="342"/>
      <c r="AN577" s="342"/>
      <c r="AO577" s="342"/>
      <c r="AP577" s="342"/>
      <c r="AQ577" s="342"/>
      <c r="AR577" s="342"/>
      <c r="AS577" s="342"/>
      <c r="AT577" s="342"/>
      <c r="AU577" s="342"/>
      <c r="AV577" s="342"/>
      <c r="AW577" s="342"/>
      <c r="AX577" s="333"/>
    </row>
    <row r="578" spans="1:54" s="97" customFormat="1" ht="16.5" hidden="1" customHeight="1" x14ac:dyDescent="0.3">
      <c r="A578" s="696"/>
      <c r="B578" s="688"/>
      <c r="C578" s="691"/>
      <c r="D578" s="685"/>
      <c r="E578" s="691"/>
      <c r="F578" s="684"/>
      <c r="G578" s="691"/>
      <c r="H578" s="684"/>
      <c r="I578" s="110" t="s">
        <v>1</v>
      </c>
      <c r="J578" s="108" t="s">
        <v>493</v>
      </c>
      <c r="K578" s="109"/>
      <c r="L578" s="109"/>
      <c r="M578" s="159">
        <v>571</v>
      </c>
      <c r="N578" s="342"/>
      <c r="O578" s="342"/>
      <c r="P578" s="342"/>
      <c r="Q578" s="342"/>
      <c r="R578" s="342"/>
      <c r="S578" s="342"/>
      <c r="T578" s="342"/>
      <c r="U578" s="342"/>
      <c r="V578" s="342"/>
      <c r="W578" s="342"/>
      <c r="X578" s="342"/>
      <c r="Y578" s="342"/>
      <c r="Z578" s="342"/>
      <c r="AA578" s="342"/>
      <c r="AB578" s="342"/>
      <c r="AC578" s="342"/>
      <c r="AD578" s="342"/>
      <c r="AE578" s="342"/>
      <c r="AF578" s="342"/>
      <c r="AG578" s="342"/>
      <c r="AH578" s="342"/>
      <c r="AI578" s="342"/>
      <c r="AJ578" s="342"/>
      <c r="AK578" s="342"/>
      <c r="AL578" s="342"/>
      <c r="AM578" s="342"/>
      <c r="AN578" s="342"/>
      <c r="AO578" s="342"/>
      <c r="AP578" s="342"/>
      <c r="AQ578" s="342"/>
      <c r="AR578" s="342"/>
      <c r="AS578" s="342"/>
      <c r="AT578" s="342"/>
      <c r="AU578" s="342"/>
      <c r="AV578" s="342"/>
      <c r="AW578" s="342"/>
      <c r="AX578" s="333"/>
    </row>
    <row r="579" spans="1:54" s="97" customFormat="1" ht="16.5" hidden="1" customHeight="1" x14ac:dyDescent="0.3">
      <c r="A579" s="696"/>
      <c r="B579" s="688"/>
      <c r="C579" s="691"/>
      <c r="D579" s="685"/>
      <c r="E579" s="691"/>
      <c r="F579" s="684"/>
      <c r="G579" s="691"/>
      <c r="H579" s="684"/>
      <c r="I579" s="110" t="s">
        <v>2</v>
      </c>
      <c r="J579" s="108" t="s">
        <v>494</v>
      </c>
      <c r="K579" s="109"/>
      <c r="L579" s="109"/>
      <c r="M579" s="159">
        <v>572</v>
      </c>
      <c r="N579" s="342"/>
      <c r="O579" s="342"/>
      <c r="P579" s="342"/>
      <c r="Q579" s="342"/>
      <c r="R579" s="342"/>
      <c r="S579" s="342"/>
      <c r="T579" s="342"/>
      <c r="U579" s="342"/>
      <c r="V579" s="342"/>
      <c r="W579" s="342"/>
      <c r="X579" s="342"/>
      <c r="Y579" s="342"/>
      <c r="Z579" s="342"/>
      <c r="AA579" s="342"/>
      <c r="AB579" s="342"/>
      <c r="AC579" s="342"/>
      <c r="AD579" s="342"/>
      <c r="AE579" s="342"/>
      <c r="AF579" s="342"/>
      <c r="AG579" s="342"/>
      <c r="AH579" s="342"/>
      <c r="AI579" s="342"/>
      <c r="AJ579" s="342"/>
      <c r="AK579" s="342"/>
      <c r="AL579" s="342"/>
      <c r="AM579" s="342"/>
      <c r="AN579" s="342"/>
      <c r="AO579" s="342"/>
      <c r="AP579" s="342"/>
      <c r="AQ579" s="342"/>
      <c r="AR579" s="342"/>
      <c r="AS579" s="342"/>
      <c r="AT579" s="342"/>
      <c r="AU579" s="342"/>
      <c r="AV579" s="342"/>
      <c r="AW579" s="342"/>
      <c r="AX579" s="333"/>
    </row>
    <row r="580" spans="1:54" s="97" customFormat="1" ht="16.5" customHeight="1" x14ac:dyDescent="0.3">
      <c r="A580" s="696"/>
      <c r="B580" s="688"/>
      <c r="C580" s="691"/>
      <c r="D580" s="685"/>
      <c r="E580" s="691" t="s">
        <v>1117</v>
      </c>
      <c r="F580" s="684" t="s">
        <v>1118</v>
      </c>
      <c r="G580" s="691" t="s">
        <v>1119</v>
      </c>
      <c r="H580" s="684" t="s">
        <v>1118</v>
      </c>
      <c r="I580" s="110" t="s">
        <v>1607</v>
      </c>
      <c r="J580" s="108" t="s">
        <v>495</v>
      </c>
      <c r="K580" s="162" t="s">
        <v>506</v>
      </c>
      <c r="L580" s="109"/>
      <c r="M580" s="159">
        <v>573</v>
      </c>
      <c r="N580" s="342"/>
      <c r="O580" s="342"/>
      <c r="P580" s="342"/>
      <c r="Q580" s="342"/>
      <c r="R580" s="342"/>
      <c r="S580" s="342"/>
      <c r="T580" s="342"/>
      <c r="U580" s="342"/>
      <c r="V580" s="342"/>
      <c r="W580" s="342"/>
      <c r="X580" s="342"/>
      <c r="Y580" s="342"/>
      <c r="Z580" s="342"/>
      <c r="AA580" s="342"/>
      <c r="AB580" s="342"/>
      <c r="AC580" s="342"/>
      <c r="AD580" s="342"/>
      <c r="AE580" s="342"/>
      <c r="AF580" s="342"/>
      <c r="AG580" s="342"/>
      <c r="AH580" s="342"/>
      <c r="AI580" s="342"/>
      <c r="AJ580" s="342"/>
      <c r="AK580" s="342"/>
      <c r="AL580" s="342"/>
      <c r="AM580" s="342"/>
      <c r="AN580" s="342"/>
      <c r="AO580" s="342"/>
      <c r="AP580" s="342"/>
      <c r="AQ580" s="342"/>
      <c r="AR580" s="342"/>
      <c r="AS580" s="342"/>
      <c r="AT580" s="342"/>
      <c r="AU580" s="342"/>
      <c r="AV580" s="342"/>
      <c r="AW580" s="342"/>
      <c r="AX580" s="333"/>
      <c r="AY580" s="97" t="s">
        <v>3191</v>
      </c>
      <c r="AZ580" s="97" t="s">
        <v>3213</v>
      </c>
      <c r="BA580" s="97" t="s">
        <v>3191</v>
      </c>
      <c r="BB580" s="97" t="s">
        <v>3268</v>
      </c>
    </row>
    <row r="581" spans="1:54" s="97" customFormat="1" ht="16.5" hidden="1" customHeight="1" x14ac:dyDescent="0.3">
      <c r="A581" s="696"/>
      <c r="B581" s="688"/>
      <c r="C581" s="691"/>
      <c r="D581" s="685"/>
      <c r="E581" s="691"/>
      <c r="F581" s="684"/>
      <c r="G581" s="691"/>
      <c r="H581" s="684"/>
      <c r="I581" s="110" t="s">
        <v>1607</v>
      </c>
      <c r="J581" s="108" t="s">
        <v>495</v>
      </c>
      <c r="K581" s="109"/>
      <c r="L581" s="109"/>
      <c r="M581" s="159">
        <v>574</v>
      </c>
      <c r="N581" s="342"/>
      <c r="O581" s="342"/>
      <c r="P581" s="342"/>
      <c r="Q581" s="342"/>
      <c r="R581" s="342"/>
      <c r="S581" s="342"/>
      <c r="T581" s="342"/>
      <c r="U581" s="342"/>
      <c r="V581" s="342"/>
      <c r="W581" s="342"/>
      <c r="X581" s="342"/>
      <c r="Y581" s="342"/>
      <c r="Z581" s="342"/>
      <c r="AA581" s="342"/>
      <c r="AB581" s="342"/>
      <c r="AC581" s="342"/>
      <c r="AD581" s="342"/>
      <c r="AE581" s="342"/>
      <c r="AF581" s="342"/>
      <c r="AG581" s="342"/>
      <c r="AH581" s="342"/>
      <c r="AI581" s="342"/>
      <c r="AJ581" s="342"/>
      <c r="AK581" s="342"/>
      <c r="AL581" s="342"/>
      <c r="AM581" s="342"/>
      <c r="AN581" s="342"/>
      <c r="AO581" s="342"/>
      <c r="AP581" s="342"/>
      <c r="AQ581" s="342"/>
      <c r="AR581" s="342"/>
      <c r="AS581" s="342"/>
      <c r="AT581" s="342"/>
      <c r="AU581" s="342"/>
      <c r="AV581" s="342"/>
      <c r="AW581" s="342"/>
      <c r="AX581" s="333"/>
    </row>
    <row r="582" spans="1:54" s="97" customFormat="1" ht="16.5" hidden="1" customHeight="1" x14ac:dyDescent="0.3">
      <c r="A582" s="696"/>
      <c r="B582" s="688"/>
      <c r="C582" s="691"/>
      <c r="D582" s="685"/>
      <c r="E582" s="691"/>
      <c r="F582" s="684"/>
      <c r="G582" s="691"/>
      <c r="H582" s="684"/>
      <c r="I582" s="110" t="s">
        <v>1609</v>
      </c>
      <c r="J582" s="108" t="s">
        <v>498</v>
      </c>
      <c r="K582" s="109"/>
      <c r="L582" s="109"/>
      <c r="M582" s="159">
        <v>575</v>
      </c>
      <c r="N582" s="342"/>
      <c r="O582" s="342"/>
      <c r="P582" s="342"/>
      <c r="Q582" s="342"/>
      <c r="R582" s="342"/>
      <c r="S582" s="342"/>
      <c r="T582" s="342"/>
      <c r="U582" s="342"/>
      <c r="V582" s="342"/>
      <c r="W582" s="342"/>
      <c r="X582" s="342"/>
      <c r="Y582" s="342"/>
      <c r="Z582" s="342"/>
      <c r="AA582" s="342"/>
      <c r="AB582" s="342"/>
      <c r="AC582" s="342"/>
      <c r="AD582" s="342"/>
      <c r="AE582" s="342"/>
      <c r="AF582" s="342"/>
      <c r="AG582" s="342"/>
      <c r="AH582" s="342"/>
      <c r="AI582" s="342"/>
      <c r="AJ582" s="342"/>
      <c r="AK582" s="342"/>
      <c r="AL582" s="342"/>
      <c r="AM582" s="342"/>
      <c r="AN582" s="342"/>
      <c r="AO582" s="342"/>
      <c r="AP582" s="342"/>
      <c r="AQ582" s="342"/>
      <c r="AR582" s="342"/>
      <c r="AS582" s="342"/>
      <c r="AT582" s="342"/>
      <c r="AU582" s="342"/>
      <c r="AV582" s="342"/>
      <c r="AW582" s="342"/>
      <c r="AX582" s="333"/>
    </row>
    <row r="583" spans="1:54" s="97" customFormat="1" ht="16.5" hidden="1" customHeight="1" x14ac:dyDescent="0.3">
      <c r="A583" s="696"/>
      <c r="B583" s="688"/>
      <c r="C583" s="691"/>
      <c r="D583" s="685"/>
      <c r="E583" s="691"/>
      <c r="F583" s="684"/>
      <c r="G583" s="691"/>
      <c r="H583" s="684"/>
      <c r="I583" s="110" t="s">
        <v>3</v>
      </c>
      <c r="J583" s="108" t="s">
        <v>499</v>
      </c>
      <c r="K583" s="109"/>
      <c r="L583" s="109"/>
      <c r="M583" s="159">
        <v>576</v>
      </c>
      <c r="N583" s="342"/>
      <c r="O583" s="342"/>
      <c r="P583" s="342"/>
      <c r="Q583" s="342"/>
      <c r="R583" s="342"/>
      <c r="S583" s="342"/>
      <c r="T583" s="342"/>
      <c r="U583" s="342"/>
      <c r="V583" s="342"/>
      <c r="W583" s="342"/>
      <c r="X583" s="342"/>
      <c r="Y583" s="342"/>
      <c r="Z583" s="342"/>
      <c r="AA583" s="342"/>
      <c r="AB583" s="342"/>
      <c r="AC583" s="342"/>
      <c r="AD583" s="342"/>
      <c r="AE583" s="342"/>
      <c r="AF583" s="342"/>
      <c r="AG583" s="342"/>
      <c r="AH583" s="342"/>
      <c r="AI583" s="342"/>
      <c r="AJ583" s="342"/>
      <c r="AK583" s="342"/>
      <c r="AL583" s="342"/>
      <c r="AM583" s="342"/>
      <c r="AN583" s="342"/>
      <c r="AO583" s="342"/>
      <c r="AP583" s="342"/>
      <c r="AQ583" s="342"/>
      <c r="AR583" s="342"/>
      <c r="AS583" s="342"/>
      <c r="AT583" s="342"/>
      <c r="AU583" s="342"/>
      <c r="AV583" s="342"/>
      <c r="AW583" s="342"/>
      <c r="AX583" s="333"/>
    </row>
    <row r="584" spans="1:54" s="97" customFormat="1" ht="16.5" customHeight="1" x14ac:dyDescent="0.3">
      <c r="A584" s="696"/>
      <c r="B584" s="688"/>
      <c r="C584" s="691"/>
      <c r="D584" s="685"/>
      <c r="E584" s="691" t="s">
        <v>1120</v>
      </c>
      <c r="F584" s="684" t="s">
        <v>1121</v>
      </c>
      <c r="G584" s="204" t="s">
        <v>1122</v>
      </c>
      <c r="H584" s="205" t="s">
        <v>1931</v>
      </c>
      <c r="I584" s="110" t="s">
        <v>4</v>
      </c>
      <c r="J584" s="108" t="s">
        <v>500</v>
      </c>
      <c r="K584" s="162" t="s">
        <v>506</v>
      </c>
      <c r="L584" s="109"/>
      <c r="M584" s="159">
        <v>577</v>
      </c>
      <c r="N584" s="342"/>
      <c r="O584" s="342"/>
      <c r="P584" s="342"/>
      <c r="Q584" s="342"/>
      <c r="R584" s="342"/>
      <c r="S584" s="342"/>
      <c r="T584" s="342"/>
      <c r="U584" s="342"/>
      <c r="V584" s="342"/>
      <c r="W584" s="342"/>
      <c r="X584" s="342"/>
      <c r="Y584" s="342"/>
      <c r="Z584" s="342"/>
      <c r="AA584" s="342"/>
      <c r="AB584" s="342"/>
      <c r="AC584" s="342"/>
      <c r="AD584" s="342"/>
      <c r="AE584" s="342"/>
      <c r="AF584" s="342"/>
      <c r="AG584" s="342"/>
      <c r="AH584" s="342"/>
      <c r="AI584" s="342"/>
      <c r="AJ584" s="342"/>
      <c r="AK584" s="342"/>
      <c r="AL584" s="342"/>
      <c r="AM584" s="342"/>
      <c r="AN584" s="342"/>
      <c r="AO584" s="342"/>
      <c r="AP584" s="342"/>
      <c r="AQ584" s="342"/>
      <c r="AR584" s="342"/>
      <c r="AS584" s="342"/>
      <c r="AT584" s="342"/>
      <c r="AU584" s="342"/>
      <c r="AV584" s="342"/>
      <c r="AW584" s="342"/>
      <c r="AX584" s="333"/>
      <c r="AY584" s="97" t="s">
        <v>3191</v>
      </c>
      <c r="AZ584" s="97" t="s">
        <v>3213</v>
      </c>
      <c r="BA584" s="97" t="s">
        <v>3191</v>
      </c>
      <c r="BB584" s="97" t="s">
        <v>3268</v>
      </c>
    </row>
    <row r="585" spans="1:54" s="97" customFormat="1" ht="16.5" hidden="1" customHeight="1" x14ac:dyDescent="0.3">
      <c r="A585" s="696"/>
      <c r="B585" s="688"/>
      <c r="C585" s="691"/>
      <c r="D585" s="685"/>
      <c r="E585" s="691"/>
      <c r="F585" s="684"/>
      <c r="G585" s="204" t="s">
        <v>1123</v>
      </c>
      <c r="H585" s="205" t="s">
        <v>1932</v>
      </c>
      <c r="I585" s="110" t="s">
        <v>5</v>
      </c>
      <c r="J585" s="108" t="s">
        <v>501</v>
      </c>
      <c r="K585" s="109"/>
      <c r="L585" s="109"/>
      <c r="M585" s="159">
        <v>578</v>
      </c>
      <c r="N585" s="342"/>
      <c r="O585" s="342"/>
      <c r="P585" s="342"/>
      <c r="Q585" s="342"/>
      <c r="R585" s="342"/>
      <c r="S585" s="342"/>
      <c r="T585" s="342"/>
      <c r="U585" s="342"/>
      <c r="V585" s="342"/>
      <c r="W585" s="342"/>
      <c r="X585" s="342"/>
      <c r="Y585" s="342"/>
      <c r="Z585" s="342"/>
      <c r="AA585" s="342"/>
      <c r="AB585" s="342"/>
      <c r="AC585" s="342"/>
      <c r="AD585" s="342"/>
      <c r="AE585" s="342"/>
      <c r="AF585" s="342"/>
      <c r="AG585" s="342"/>
      <c r="AH585" s="342"/>
      <c r="AI585" s="342"/>
      <c r="AJ585" s="342"/>
      <c r="AK585" s="342"/>
      <c r="AL585" s="342"/>
      <c r="AM585" s="342"/>
      <c r="AN585" s="342"/>
      <c r="AO585" s="342"/>
      <c r="AP585" s="342"/>
      <c r="AQ585" s="342"/>
      <c r="AR585" s="342"/>
      <c r="AS585" s="342"/>
      <c r="AT585" s="342"/>
      <c r="AU585" s="342"/>
      <c r="AV585" s="342"/>
      <c r="AW585" s="342"/>
      <c r="AX585" s="333"/>
    </row>
    <row r="586" spans="1:54" s="97" customFormat="1" ht="16.5" hidden="1" customHeight="1" x14ac:dyDescent="0.3">
      <c r="A586" s="696"/>
      <c r="B586" s="688"/>
      <c r="C586" s="691"/>
      <c r="D586" s="685"/>
      <c r="E586" s="691"/>
      <c r="F586" s="684"/>
      <c r="G586" s="691" t="s">
        <v>1124</v>
      </c>
      <c r="H586" s="684" t="s">
        <v>1125</v>
      </c>
      <c r="I586" s="110" t="s">
        <v>7</v>
      </c>
      <c r="J586" s="108" t="s">
        <v>507</v>
      </c>
      <c r="K586" s="109"/>
      <c r="L586" s="109"/>
      <c r="M586" s="159">
        <v>579</v>
      </c>
      <c r="N586" s="342"/>
      <c r="O586" s="342"/>
      <c r="P586" s="342"/>
      <c r="Q586" s="342"/>
      <c r="R586" s="342"/>
      <c r="S586" s="342"/>
      <c r="T586" s="342"/>
      <c r="U586" s="342"/>
      <c r="V586" s="342"/>
      <c r="W586" s="342"/>
      <c r="X586" s="342"/>
      <c r="Y586" s="342"/>
      <c r="Z586" s="342"/>
      <c r="AA586" s="342"/>
      <c r="AB586" s="342"/>
      <c r="AC586" s="342"/>
      <c r="AD586" s="342"/>
      <c r="AE586" s="342"/>
      <c r="AF586" s="342"/>
      <c r="AG586" s="342"/>
      <c r="AH586" s="342"/>
      <c r="AI586" s="342"/>
      <c r="AJ586" s="342"/>
      <c r="AK586" s="342"/>
      <c r="AL586" s="342"/>
      <c r="AM586" s="342"/>
      <c r="AN586" s="342"/>
      <c r="AO586" s="342"/>
      <c r="AP586" s="342"/>
      <c r="AQ586" s="342"/>
      <c r="AR586" s="342"/>
      <c r="AS586" s="342"/>
      <c r="AT586" s="342"/>
      <c r="AU586" s="342"/>
      <c r="AV586" s="342"/>
      <c r="AW586" s="342"/>
      <c r="AX586" s="333"/>
    </row>
    <row r="587" spans="1:54" s="97" customFormat="1" ht="16.5" hidden="1" customHeight="1" x14ac:dyDescent="0.3">
      <c r="A587" s="696"/>
      <c r="B587" s="688"/>
      <c r="C587" s="691"/>
      <c r="D587" s="685"/>
      <c r="E587" s="691"/>
      <c r="F587" s="684"/>
      <c r="G587" s="691"/>
      <c r="H587" s="684"/>
      <c r="I587" s="110" t="s">
        <v>8</v>
      </c>
      <c r="J587" s="108" t="s">
        <v>508</v>
      </c>
      <c r="K587" s="109"/>
      <c r="L587" s="109"/>
      <c r="M587" s="159">
        <v>580</v>
      </c>
      <c r="N587" s="342"/>
      <c r="O587" s="342"/>
      <c r="P587" s="342"/>
      <c r="Q587" s="342"/>
      <c r="R587" s="342"/>
      <c r="S587" s="342"/>
      <c r="T587" s="342"/>
      <c r="U587" s="342"/>
      <c r="V587" s="342"/>
      <c r="W587" s="342"/>
      <c r="X587" s="342"/>
      <c r="Y587" s="342"/>
      <c r="Z587" s="342"/>
      <c r="AA587" s="342"/>
      <c r="AB587" s="342"/>
      <c r="AC587" s="342"/>
      <c r="AD587" s="342"/>
      <c r="AE587" s="342"/>
      <c r="AF587" s="342"/>
      <c r="AG587" s="342"/>
      <c r="AH587" s="342"/>
      <c r="AI587" s="342"/>
      <c r="AJ587" s="342"/>
      <c r="AK587" s="342"/>
      <c r="AL587" s="342"/>
      <c r="AM587" s="342"/>
      <c r="AN587" s="342"/>
      <c r="AO587" s="342"/>
      <c r="AP587" s="342"/>
      <c r="AQ587" s="342"/>
      <c r="AR587" s="342"/>
      <c r="AS587" s="342"/>
      <c r="AT587" s="342"/>
      <c r="AU587" s="342"/>
      <c r="AV587" s="342"/>
      <c r="AW587" s="342"/>
      <c r="AX587" s="333"/>
    </row>
    <row r="588" spans="1:54" s="97" customFormat="1" ht="16.5" hidden="1" customHeight="1" x14ac:dyDescent="0.3">
      <c r="A588" s="696"/>
      <c r="B588" s="688"/>
      <c r="C588" s="691"/>
      <c r="D588" s="685"/>
      <c r="E588" s="691"/>
      <c r="F588" s="684"/>
      <c r="G588" s="691"/>
      <c r="H588" s="684"/>
      <c r="I588" s="110" t="s">
        <v>9</v>
      </c>
      <c r="J588" s="108" t="s">
        <v>509</v>
      </c>
      <c r="K588" s="109"/>
      <c r="L588" s="109"/>
      <c r="M588" s="159">
        <v>581</v>
      </c>
      <c r="N588" s="342"/>
      <c r="O588" s="342"/>
      <c r="P588" s="342"/>
      <c r="Q588" s="342"/>
      <c r="R588" s="342"/>
      <c r="S588" s="342"/>
      <c r="T588" s="342"/>
      <c r="U588" s="342"/>
      <c r="V588" s="342"/>
      <c r="W588" s="342"/>
      <c r="X588" s="342"/>
      <c r="Y588" s="342"/>
      <c r="Z588" s="342"/>
      <c r="AA588" s="342"/>
      <c r="AB588" s="342"/>
      <c r="AC588" s="342"/>
      <c r="AD588" s="342"/>
      <c r="AE588" s="342"/>
      <c r="AF588" s="342"/>
      <c r="AG588" s="342"/>
      <c r="AH588" s="342"/>
      <c r="AI588" s="342"/>
      <c r="AJ588" s="342"/>
      <c r="AK588" s="342"/>
      <c r="AL588" s="342"/>
      <c r="AM588" s="342"/>
      <c r="AN588" s="342"/>
      <c r="AO588" s="342"/>
      <c r="AP588" s="342"/>
      <c r="AQ588" s="342"/>
      <c r="AR588" s="342"/>
      <c r="AS588" s="342"/>
      <c r="AT588" s="342"/>
      <c r="AU588" s="342"/>
      <c r="AV588" s="342"/>
      <c r="AW588" s="342"/>
      <c r="AX588" s="333"/>
    </row>
    <row r="589" spans="1:54" s="97" customFormat="1" ht="16.5" hidden="1" customHeight="1" x14ac:dyDescent="0.3">
      <c r="A589" s="696"/>
      <c r="B589" s="688"/>
      <c r="C589" s="691"/>
      <c r="D589" s="685"/>
      <c r="E589" s="691"/>
      <c r="F589" s="684"/>
      <c r="G589" s="691"/>
      <c r="H589" s="684"/>
      <c r="I589" s="110" t="s">
        <v>10</v>
      </c>
      <c r="J589" s="108" t="s">
        <v>510</v>
      </c>
      <c r="K589" s="109"/>
      <c r="L589" s="109"/>
      <c r="M589" s="159">
        <v>582</v>
      </c>
      <c r="N589" s="342"/>
      <c r="O589" s="342"/>
      <c r="P589" s="342"/>
      <c r="Q589" s="342"/>
      <c r="R589" s="342"/>
      <c r="S589" s="342"/>
      <c r="T589" s="342"/>
      <c r="U589" s="342"/>
      <c r="V589" s="342"/>
      <c r="W589" s="342"/>
      <c r="X589" s="342"/>
      <c r="Y589" s="342"/>
      <c r="Z589" s="342"/>
      <c r="AA589" s="342"/>
      <c r="AB589" s="342"/>
      <c r="AC589" s="342"/>
      <c r="AD589" s="342"/>
      <c r="AE589" s="342"/>
      <c r="AF589" s="342"/>
      <c r="AG589" s="342"/>
      <c r="AH589" s="342"/>
      <c r="AI589" s="342"/>
      <c r="AJ589" s="342"/>
      <c r="AK589" s="342"/>
      <c r="AL589" s="342"/>
      <c r="AM589" s="342"/>
      <c r="AN589" s="342"/>
      <c r="AO589" s="342"/>
      <c r="AP589" s="342"/>
      <c r="AQ589" s="342"/>
      <c r="AR589" s="342"/>
      <c r="AS589" s="342"/>
      <c r="AT589" s="342"/>
      <c r="AU589" s="342"/>
      <c r="AV589" s="342"/>
      <c r="AW589" s="342"/>
      <c r="AX589" s="333"/>
    </row>
    <row r="590" spans="1:54" s="97" customFormat="1" ht="16.5" hidden="1" customHeight="1" x14ac:dyDescent="0.3">
      <c r="A590" s="696"/>
      <c r="B590" s="688"/>
      <c r="C590" s="691"/>
      <c r="D590" s="685"/>
      <c r="E590" s="691"/>
      <c r="F590" s="684"/>
      <c r="G590" s="691" t="s">
        <v>1126</v>
      </c>
      <c r="H590" s="684" t="s">
        <v>1127</v>
      </c>
      <c r="I590" s="110" t="s">
        <v>12</v>
      </c>
      <c r="J590" s="108" t="s">
        <v>512</v>
      </c>
      <c r="K590" s="109"/>
      <c r="L590" s="109"/>
      <c r="M590" s="159">
        <v>583</v>
      </c>
      <c r="N590" s="342"/>
      <c r="O590" s="342"/>
      <c r="P590" s="342"/>
      <c r="Q590" s="342"/>
      <c r="R590" s="342"/>
      <c r="S590" s="342"/>
      <c r="T590" s="342"/>
      <c r="U590" s="342"/>
      <c r="V590" s="342"/>
      <c r="W590" s="342"/>
      <c r="X590" s="342"/>
      <c r="Y590" s="342"/>
      <c r="Z590" s="342"/>
      <c r="AA590" s="342"/>
      <c r="AB590" s="342"/>
      <c r="AC590" s="342"/>
      <c r="AD590" s="342"/>
      <c r="AE590" s="342"/>
      <c r="AF590" s="342"/>
      <c r="AG590" s="342"/>
      <c r="AH590" s="342"/>
      <c r="AI590" s="342"/>
      <c r="AJ590" s="342"/>
      <c r="AK590" s="342"/>
      <c r="AL590" s="342"/>
      <c r="AM590" s="342"/>
      <c r="AN590" s="342"/>
      <c r="AO590" s="342"/>
      <c r="AP590" s="342"/>
      <c r="AQ590" s="342"/>
      <c r="AR590" s="342"/>
      <c r="AS590" s="342"/>
      <c r="AT590" s="342"/>
      <c r="AU590" s="342"/>
      <c r="AV590" s="342"/>
      <c r="AW590" s="342"/>
      <c r="AX590" s="333"/>
    </row>
    <row r="591" spans="1:54" s="97" customFormat="1" ht="16.5" hidden="1" customHeight="1" x14ac:dyDescent="0.3">
      <c r="A591" s="696"/>
      <c r="B591" s="688"/>
      <c r="C591" s="691"/>
      <c r="D591" s="685"/>
      <c r="E591" s="691"/>
      <c r="F591" s="684"/>
      <c r="G591" s="691"/>
      <c r="H591" s="684"/>
      <c r="I591" s="110" t="s">
        <v>13</v>
      </c>
      <c r="J591" s="108" t="s">
        <v>513</v>
      </c>
      <c r="K591" s="109"/>
      <c r="L591" s="109"/>
      <c r="M591" s="159">
        <v>584</v>
      </c>
      <c r="N591" s="342"/>
      <c r="O591" s="342"/>
      <c r="P591" s="342"/>
      <c r="Q591" s="342"/>
      <c r="R591" s="342"/>
      <c r="S591" s="342"/>
      <c r="T591" s="342"/>
      <c r="U591" s="342"/>
      <c r="V591" s="342"/>
      <c r="W591" s="342"/>
      <c r="X591" s="342"/>
      <c r="Y591" s="342"/>
      <c r="Z591" s="342"/>
      <c r="AA591" s="342"/>
      <c r="AB591" s="342"/>
      <c r="AC591" s="342"/>
      <c r="AD591" s="342"/>
      <c r="AE591" s="342"/>
      <c r="AF591" s="342"/>
      <c r="AG591" s="342"/>
      <c r="AH591" s="342"/>
      <c r="AI591" s="342"/>
      <c r="AJ591" s="342"/>
      <c r="AK591" s="342"/>
      <c r="AL591" s="342"/>
      <c r="AM591" s="342"/>
      <c r="AN591" s="342"/>
      <c r="AO591" s="342"/>
      <c r="AP591" s="342"/>
      <c r="AQ591" s="342"/>
      <c r="AR591" s="342"/>
      <c r="AS591" s="342"/>
      <c r="AT591" s="342"/>
      <c r="AU591" s="342"/>
      <c r="AV591" s="342"/>
      <c r="AW591" s="342"/>
      <c r="AX591" s="333"/>
    </row>
    <row r="592" spans="1:54" s="97" customFormat="1" ht="16.5" hidden="1" customHeight="1" x14ac:dyDescent="0.3">
      <c r="A592" s="696"/>
      <c r="B592" s="688"/>
      <c r="C592" s="691"/>
      <c r="D592" s="685"/>
      <c r="E592" s="691"/>
      <c r="F592" s="684"/>
      <c r="G592" s="691"/>
      <c r="H592" s="684"/>
      <c r="I592" s="110" t="s">
        <v>14</v>
      </c>
      <c r="J592" s="108" t="s">
        <v>1824</v>
      </c>
      <c r="K592" s="109"/>
      <c r="L592" s="109"/>
      <c r="M592" s="159">
        <v>585</v>
      </c>
      <c r="N592" s="342"/>
      <c r="O592" s="342"/>
      <c r="P592" s="342"/>
      <c r="Q592" s="342"/>
      <c r="R592" s="342"/>
      <c r="S592" s="342"/>
      <c r="T592" s="342"/>
      <c r="U592" s="342"/>
      <c r="V592" s="342"/>
      <c r="W592" s="342"/>
      <c r="X592" s="342"/>
      <c r="Y592" s="342"/>
      <c r="Z592" s="342"/>
      <c r="AA592" s="342"/>
      <c r="AB592" s="342"/>
      <c r="AC592" s="342"/>
      <c r="AD592" s="342"/>
      <c r="AE592" s="342"/>
      <c r="AF592" s="342"/>
      <c r="AG592" s="342"/>
      <c r="AH592" s="342"/>
      <c r="AI592" s="342"/>
      <c r="AJ592" s="342"/>
      <c r="AK592" s="342"/>
      <c r="AL592" s="342"/>
      <c r="AM592" s="342"/>
      <c r="AN592" s="342"/>
      <c r="AO592" s="342"/>
      <c r="AP592" s="342"/>
      <c r="AQ592" s="342"/>
      <c r="AR592" s="342"/>
      <c r="AS592" s="342"/>
      <c r="AT592" s="342"/>
      <c r="AU592" s="342"/>
      <c r="AV592" s="342"/>
      <c r="AW592" s="342"/>
      <c r="AX592" s="333"/>
    </row>
    <row r="593" spans="1:50" s="97" customFormat="1" ht="16.5" hidden="1" customHeight="1" x14ac:dyDescent="0.3">
      <c r="A593" s="696"/>
      <c r="B593" s="688"/>
      <c r="C593" s="691"/>
      <c r="D593" s="685"/>
      <c r="E593" s="691"/>
      <c r="F593" s="684"/>
      <c r="G593" s="691"/>
      <c r="H593" s="684"/>
      <c r="I593" s="110" t="s">
        <v>15</v>
      </c>
      <c r="J593" s="108" t="s">
        <v>515</v>
      </c>
      <c r="K593" s="109"/>
      <c r="L593" s="109"/>
      <c r="M593" s="159">
        <v>586</v>
      </c>
      <c r="N593" s="342"/>
      <c r="O593" s="342"/>
      <c r="P593" s="342"/>
      <c r="Q593" s="342"/>
      <c r="R593" s="342"/>
      <c r="S593" s="342"/>
      <c r="T593" s="342"/>
      <c r="U593" s="342"/>
      <c r="V593" s="342"/>
      <c r="W593" s="342"/>
      <c r="X593" s="342"/>
      <c r="Y593" s="342"/>
      <c r="Z593" s="342"/>
      <c r="AA593" s="342"/>
      <c r="AB593" s="342"/>
      <c r="AC593" s="342"/>
      <c r="AD593" s="342"/>
      <c r="AE593" s="342"/>
      <c r="AF593" s="342"/>
      <c r="AG593" s="342"/>
      <c r="AH593" s="342"/>
      <c r="AI593" s="342"/>
      <c r="AJ593" s="342"/>
      <c r="AK593" s="342"/>
      <c r="AL593" s="342"/>
      <c r="AM593" s="342"/>
      <c r="AN593" s="342"/>
      <c r="AO593" s="342"/>
      <c r="AP593" s="342"/>
      <c r="AQ593" s="342"/>
      <c r="AR593" s="342"/>
      <c r="AS593" s="342"/>
      <c r="AT593" s="342"/>
      <c r="AU593" s="342"/>
      <c r="AV593" s="342"/>
      <c r="AW593" s="342"/>
      <c r="AX593" s="333"/>
    </row>
    <row r="594" spans="1:50" s="97" customFormat="1" ht="16.5" hidden="1" customHeight="1" x14ac:dyDescent="0.3">
      <c r="A594" s="696"/>
      <c r="B594" s="688"/>
      <c r="C594" s="691"/>
      <c r="D594" s="685"/>
      <c r="E594" s="691"/>
      <c r="F594" s="684"/>
      <c r="G594" s="691"/>
      <c r="H594" s="684"/>
      <c r="I594" s="110" t="s">
        <v>11</v>
      </c>
      <c r="J594" s="108" t="s">
        <v>1826</v>
      </c>
      <c r="K594" s="109"/>
      <c r="L594" s="109"/>
      <c r="M594" s="159">
        <v>587</v>
      </c>
      <c r="N594" s="342"/>
      <c r="O594" s="342"/>
      <c r="P594" s="342"/>
      <c r="Q594" s="342"/>
      <c r="R594" s="342"/>
      <c r="S594" s="342"/>
      <c r="T594" s="342"/>
      <c r="U594" s="342"/>
      <c r="V594" s="342"/>
      <c r="W594" s="342"/>
      <c r="X594" s="342"/>
      <c r="Y594" s="342"/>
      <c r="Z594" s="342"/>
      <c r="AA594" s="342"/>
      <c r="AB594" s="342"/>
      <c r="AC594" s="342"/>
      <c r="AD594" s="342"/>
      <c r="AE594" s="342"/>
      <c r="AF594" s="342"/>
      <c r="AG594" s="342"/>
      <c r="AH594" s="342"/>
      <c r="AI594" s="342"/>
      <c r="AJ594" s="342"/>
      <c r="AK594" s="342"/>
      <c r="AL594" s="342"/>
      <c r="AM594" s="342"/>
      <c r="AN594" s="342"/>
      <c r="AO594" s="342"/>
      <c r="AP594" s="342"/>
      <c r="AQ594" s="342"/>
      <c r="AR594" s="342"/>
      <c r="AS594" s="342"/>
      <c r="AT594" s="342"/>
      <c r="AU594" s="342"/>
      <c r="AV594" s="342"/>
      <c r="AW594" s="342"/>
      <c r="AX594" s="333"/>
    </row>
    <row r="595" spans="1:50" s="97" customFormat="1" ht="16.5" hidden="1" customHeight="1" x14ac:dyDescent="0.3">
      <c r="A595" s="697"/>
      <c r="B595" s="699"/>
      <c r="C595" s="712"/>
      <c r="D595" s="713"/>
      <c r="E595" s="712"/>
      <c r="F595" s="715"/>
      <c r="G595" s="712"/>
      <c r="H595" s="715"/>
      <c r="I595" s="113" t="s">
        <v>11</v>
      </c>
      <c r="J595" s="114" t="s">
        <v>1826</v>
      </c>
      <c r="K595" s="115"/>
      <c r="L595" s="115"/>
      <c r="M595" s="159">
        <v>588</v>
      </c>
      <c r="N595" s="342"/>
      <c r="O595" s="342"/>
      <c r="P595" s="342"/>
      <c r="Q595" s="342"/>
      <c r="R595" s="342"/>
      <c r="S595" s="342"/>
      <c r="T595" s="342"/>
      <c r="U595" s="342"/>
      <c r="V595" s="342"/>
      <c r="W595" s="342"/>
      <c r="X595" s="342"/>
      <c r="Y595" s="342"/>
      <c r="Z595" s="342"/>
      <c r="AA595" s="342"/>
      <c r="AB595" s="342"/>
      <c r="AC595" s="342"/>
      <c r="AD595" s="342"/>
      <c r="AE595" s="342"/>
      <c r="AF595" s="342"/>
      <c r="AG595" s="342"/>
      <c r="AH595" s="342"/>
      <c r="AI595" s="342"/>
      <c r="AJ595" s="342"/>
      <c r="AK595" s="342"/>
      <c r="AL595" s="342"/>
      <c r="AM595" s="342"/>
      <c r="AN595" s="342"/>
      <c r="AO595" s="342"/>
      <c r="AP595" s="342"/>
      <c r="AQ595" s="342"/>
      <c r="AR595" s="342"/>
      <c r="AS595" s="342"/>
      <c r="AT595" s="342"/>
      <c r="AU595" s="342"/>
      <c r="AV595" s="342"/>
      <c r="AW595" s="342"/>
      <c r="AX595" s="333"/>
    </row>
    <row r="596" spans="1:50" s="97" customFormat="1" ht="13.5" customHeight="1" x14ac:dyDescent="0.3">
      <c r="A596" s="682" t="s">
        <v>1128</v>
      </c>
      <c r="B596" s="684" t="s">
        <v>1129</v>
      </c>
      <c r="C596" s="716" t="s">
        <v>1968</v>
      </c>
      <c r="D596" s="698" t="s">
        <v>1969</v>
      </c>
      <c r="E596" s="691" t="s">
        <v>584</v>
      </c>
      <c r="F596" s="684" t="s">
        <v>1130</v>
      </c>
      <c r="G596" s="691" t="s">
        <v>1131</v>
      </c>
      <c r="H596" s="684" t="s">
        <v>1132</v>
      </c>
      <c r="I596" s="107" t="s">
        <v>1621</v>
      </c>
      <c r="J596" s="108" t="s">
        <v>1133</v>
      </c>
      <c r="K596" s="109" t="s">
        <v>2137</v>
      </c>
      <c r="L596" s="109" t="s">
        <v>2428</v>
      </c>
      <c r="M596" s="159">
        <v>589</v>
      </c>
      <c r="N596" s="342"/>
      <c r="O596" s="342"/>
      <c r="P596" s="342"/>
      <c r="Q596" s="342"/>
      <c r="R596" s="342"/>
      <c r="S596" s="342"/>
      <c r="T596" s="342"/>
      <c r="U596" s="342"/>
      <c r="V596" s="342"/>
      <c r="W596" s="342"/>
      <c r="X596" s="342"/>
      <c r="Y596" s="342"/>
      <c r="Z596" s="342"/>
      <c r="AA596" s="342"/>
      <c r="AB596" s="342"/>
      <c r="AC596" s="342"/>
      <c r="AD596" s="342"/>
      <c r="AE596" s="342"/>
      <c r="AF596" s="342"/>
      <c r="AG596" s="342"/>
      <c r="AH596" s="342"/>
      <c r="AI596" s="342"/>
      <c r="AJ596" s="342"/>
      <c r="AK596" s="342"/>
      <c r="AL596" s="342"/>
      <c r="AM596" s="342"/>
      <c r="AN596" s="342"/>
      <c r="AO596" s="342"/>
      <c r="AP596" s="342"/>
      <c r="AQ596" s="342"/>
      <c r="AR596" s="342"/>
      <c r="AS596" s="342"/>
      <c r="AT596" s="342"/>
      <c r="AU596" s="342"/>
      <c r="AV596" s="342"/>
      <c r="AW596" s="342"/>
      <c r="AX596" s="333"/>
    </row>
    <row r="597" spans="1:50" s="97" customFormat="1" ht="16.5" customHeight="1" x14ac:dyDescent="0.3">
      <c r="A597" s="682"/>
      <c r="B597" s="684"/>
      <c r="C597" s="686"/>
      <c r="D597" s="688"/>
      <c r="E597" s="691"/>
      <c r="F597" s="684"/>
      <c r="G597" s="691"/>
      <c r="H597" s="684"/>
      <c r="I597" s="107" t="s">
        <v>1623</v>
      </c>
      <c r="J597" s="108" t="s">
        <v>1135</v>
      </c>
      <c r="K597" s="109" t="s">
        <v>2137</v>
      </c>
      <c r="L597" s="109" t="s">
        <v>2428</v>
      </c>
      <c r="M597" s="159">
        <v>590</v>
      </c>
      <c r="N597" s="342"/>
      <c r="O597" s="342"/>
      <c r="P597" s="342"/>
      <c r="Q597" s="342"/>
      <c r="R597" s="342"/>
      <c r="S597" s="342"/>
      <c r="T597" s="342"/>
      <c r="U597" s="342"/>
      <c r="V597" s="342"/>
      <c r="W597" s="342"/>
      <c r="X597" s="342"/>
      <c r="Y597" s="342"/>
      <c r="Z597" s="342"/>
      <c r="AA597" s="342"/>
      <c r="AB597" s="342"/>
      <c r="AC597" s="342"/>
      <c r="AD597" s="342"/>
      <c r="AE597" s="342"/>
      <c r="AF597" s="342"/>
      <c r="AG597" s="342"/>
      <c r="AH597" s="342"/>
      <c r="AI597" s="342"/>
      <c r="AJ597" s="342"/>
      <c r="AK597" s="342"/>
      <c r="AL597" s="342"/>
      <c r="AM597" s="342"/>
      <c r="AN597" s="342"/>
      <c r="AO597" s="342"/>
      <c r="AP597" s="342"/>
      <c r="AQ597" s="342"/>
      <c r="AR597" s="342"/>
      <c r="AS597" s="342"/>
      <c r="AT597" s="342"/>
      <c r="AU597" s="342"/>
      <c r="AV597" s="342"/>
      <c r="AW597" s="342"/>
      <c r="AX597" s="333"/>
    </row>
    <row r="598" spans="1:50" s="97" customFormat="1" ht="16.5" customHeight="1" x14ac:dyDescent="0.3">
      <c r="A598" s="682"/>
      <c r="B598" s="684"/>
      <c r="C598" s="686"/>
      <c r="D598" s="688"/>
      <c r="E598" s="691"/>
      <c r="F598" s="684"/>
      <c r="G598" s="691"/>
      <c r="H598" s="684"/>
      <c r="I598" s="107" t="s">
        <v>1625</v>
      </c>
      <c r="J598" s="108" t="s">
        <v>518</v>
      </c>
      <c r="K598" s="109" t="s">
        <v>2137</v>
      </c>
      <c r="L598" s="109" t="s">
        <v>2428</v>
      </c>
      <c r="M598" s="159">
        <v>591</v>
      </c>
      <c r="N598" s="342"/>
      <c r="O598" s="342"/>
      <c r="P598" s="342"/>
      <c r="Q598" s="342"/>
      <c r="R598" s="342"/>
      <c r="S598" s="342"/>
      <c r="T598" s="342"/>
      <c r="U598" s="342"/>
      <c r="V598" s="342"/>
      <c r="W598" s="342"/>
      <c r="X598" s="342"/>
      <c r="Y598" s="342"/>
      <c r="Z598" s="342"/>
      <c r="AA598" s="342"/>
      <c r="AB598" s="342"/>
      <c r="AC598" s="342"/>
      <c r="AD598" s="342"/>
      <c r="AE598" s="342"/>
      <c r="AF598" s="342"/>
      <c r="AG598" s="342"/>
      <c r="AH598" s="342"/>
      <c r="AI598" s="342"/>
      <c r="AJ598" s="342"/>
      <c r="AK598" s="342"/>
      <c r="AL598" s="342"/>
      <c r="AM598" s="342"/>
      <c r="AN598" s="342"/>
      <c r="AO598" s="342"/>
      <c r="AP598" s="342"/>
      <c r="AQ598" s="342"/>
      <c r="AR598" s="342"/>
      <c r="AS598" s="342"/>
      <c r="AT598" s="342"/>
      <c r="AU598" s="342"/>
      <c r="AV598" s="342"/>
      <c r="AW598" s="342"/>
      <c r="AX598" s="333"/>
    </row>
    <row r="599" spans="1:50" s="97" customFormat="1" ht="16.5" customHeight="1" x14ac:dyDescent="0.3">
      <c r="A599" s="682"/>
      <c r="B599" s="684"/>
      <c r="C599" s="686"/>
      <c r="D599" s="688"/>
      <c r="E599" s="691"/>
      <c r="F599" s="684"/>
      <c r="G599" s="691"/>
      <c r="H599" s="684"/>
      <c r="I599" s="107" t="s">
        <v>1628</v>
      </c>
      <c r="J599" s="108" t="s">
        <v>520</v>
      </c>
      <c r="K599" s="109" t="s">
        <v>2137</v>
      </c>
      <c r="L599" s="109" t="s">
        <v>2428</v>
      </c>
      <c r="M599" s="159">
        <v>592</v>
      </c>
      <c r="N599" s="342"/>
      <c r="O599" s="342"/>
      <c r="P599" s="342"/>
      <c r="Q599" s="342"/>
      <c r="R599" s="342"/>
      <c r="S599" s="342"/>
      <c r="T599" s="342"/>
      <c r="U599" s="342"/>
      <c r="V599" s="342"/>
      <c r="W599" s="342"/>
      <c r="X599" s="342"/>
      <c r="Y599" s="342"/>
      <c r="Z599" s="342"/>
      <c r="AA599" s="342"/>
      <c r="AB599" s="342"/>
      <c r="AC599" s="342"/>
      <c r="AD599" s="342"/>
      <c r="AE599" s="342"/>
      <c r="AF599" s="342"/>
      <c r="AG599" s="342"/>
      <c r="AH599" s="342"/>
      <c r="AI599" s="342"/>
      <c r="AJ599" s="342"/>
      <c r="AK599" s="342"/>
      <c r="AL599" s="342"/>
      <c r="AM599" s="342"/>
      <c r="AN599" s="342"/>
      <c r="AO599" s="342"/>
      <c r="AP599" s="342"/>
      <c r="AQ599" s="342"/>
      <c r="AR599" s="342"/>
      <c r="AS599" s="342"/>
      <c r="AT599" s="342"/>
      <c r="AU599" s="342"/>
      <c r="AV599" s="342"/>
      <c r="AW599" s="342"/>
      <c r="AX599" s="333"/>
    </row>
    <row r="600" spans="1:50" s="97" customFormat="1" ht="16.5" customHeight="1" x14ac:dyDescent="0.3">
      <c r="A600" s="682"/>
      <c r="B600" s="684"/>
      <c r="C600" s="686"/>
      <c r="D600" s="688"/>
      <c r="E600" s="691"/>
      <c r="F600" s="684"/>
      <c r="G600" s="682" t="s">
        <v>1136</v>
      </c>
      <c r="H600" s="684" t="s">
        <v>522</v>
      </c>
      <c r="I600" s="107" t="s">
        <v>1630</v>
      </c>
      <c r="J600" s="108" t="s">
        <v>522</v>
      </c>
      <c r="K600" s="109" t="s">
        <v>2137</v>
      </c>
      <c r="L600" s="109" t="s">
        <v>2428</v>
      </c>
      <c r="M600" s="159">
        <v>593</v>
      </c>
      <c r="N600" s="342"/>
      <c r="O600" s="342"/>
      <c r="P600" s="342"/>
      <c r="Q600" s="342"/>
      <c r="R600" s="342"/>
      <c r="S600" s="342"/>
      <c r="T600" s="342"/>
      <c r="U600" s="342"/>
      <c r="V600" s="342"/>
      <c r="W600" s="342"/>
      <c r="X600" s="342"/>
      <c r="Y600" s="342"/>
      <c r="Z600" s="342"/>
      <c r="AA600" s="342"/>
      <c r="AB600" s="342"/>
      <c r="AC600" s="342"/>
      <c r="AD600" s="342"/>
      <c r="AE600" s="342"/>
      <c r="AF600" s="342"/>
      <c r="AG600" s="342"/>
      <c r="AH600" s="342"/>
      <c r="AI600" s="342"/>
      <c r="AJ600" s="342"/>
      <c r="AK600" s="342"/>
      <c r="AL600" s="342"/>
      <c r="AM600" s="342"/>
      <c r="AN600" s="342"/>
      <c r="AO600" s="342"/>
      <c r="AP600" s="342"/>
      <c r="AQ600" s="342"/>
      <c r="AR600" s="342"/>
      <c r="AS600" s="342"/>
      <c r="AT600" s="342"/>
      <c r="AU600" s="342"/>
      <c r="AV600" s="342"/>
      <c r="AW600" s="342"/>
      <c r="AX600" s="333"/>
    </row>
    <row r="601" spans="1:50" s="97" customFormat="1" ht="16.5" customHeight="1" x14ac:dyDescent="0.3">
      <c r="A601" s="682"/>
      <c r="B601" s="684"/>
      <c r="C601" s="686"/>
      <c r="D601" s="688"/>
      <c r="E601" s="691"/>
      <c r="F601" s="684"/>
      <c r="G601" s="682"/>
      <c r="H601" s="684"/>
      <c r="I601" s="107" t="s">
        <v>1630</v>
      </c>
      <c r="J601" s="108" t="s">
        <v>16</v>
      </c>
      <c r="K601" s="109" t="s">
        <v>2137</v>
      </c>
      <c r="L601" s="109" t="s">
        <v>2428</v>
      </c>
      <c r="M601" s="159">
        <v>594</v>
      </c>
      <c r="N601" s="342"/>
      <c r="O601" s="342"/>
      <c r="P601" s="342"/>
      <c r="Q601" s="342"/>
      <c r="R601" s="342"/>
      <c r="S601" s="342"/>
      <c r="T601" s="342"/>
      <c r="U601" s="342"/>
      <c r="V601" s="342"/>
      <c r="W601" s="342"/>
      <c r="X601" s="342"/>
      <c r="Y601" s="342"/>
      <c r="Z601" s="342"/>
      <c r="AA601" s="342"/>
      <c r="AB601" s="342"/>
      <c r="AC601" s="342"/>
      <c r="AD601" s="342"/>
      <c r="AE601" s="342"/>
      <c r="AF601" s="342"/>
      <c r="AG601" s="342"/>
      <c r="AH601" s="342"/>
      <c r="AI601" s="342"/>
      <c r="AJ601" s="342"/>
      <c r="AK601" s="342"/>
      <c r="AL601" s="342"/>
      <c r="AM601" s="342"/>
      <c r="AN601" s="342"/>
      <c r="AO601" s="342"/>
      <c r="AP601" s="342"/>
      <c r="AQ601" s="342"/>
      <c r="AR601" s="342"/>
      <c r="AS601" s="342"/>
      <c r="AT601" s="342"/>
      <c r="AU601" s="342"/>
      <c r="AV601" s="342"/>
      <c r="AW601" s="342"/>
      <c r="AX601" s="333"/>
    </row>
    <row r="602" spans="1:50" s="97" customFormat="1" ht="16.5" customHeight="1" x14ac:dyDescent="0.3">
      <c r="A602" s="682"/>
      <c r="B602" s="684"/>
      <c r="C602" s="686"/>
      <c r="D602" s="688"/>
      <c r="E602" s="206" t="s">
        <v>1137</v>
      </c>
      <c r="F602" s="205" t="s">
        <v>524</v>
      </c>
      <c r="G602" s="206" t="s">
        <v>1138</v>
      </c>
      <c r="H602" s="205" t="s">
        <v>524</v>
      </c>
      <c r="I602" s="107" t="s">
        <v>17</v>
      </c>
      <c r="J602" s="108" t="s">
        <v>524</v>
      </c>
      <c r="K602" s="109" t="s">
        <v>2136</v>
      </c>
      <c r="L602" s="109" t="s">
        <v>2429</v>
      </c>
      <c r="M602" s="159">
        <v>595</v>
      </c>
      <c r="N602" s="342"/>
      <c r="O602" s="342"/>
      <c r="P602" s="342"/>
      <c r="Q602" s="342"/>
      <c r="R602" s="342"/>
      <c r="S602" s="342"/>
      <c r="T602" s="342"/>
      <c r="U602" s="342"/>
      <c r="V602" s="342"/>
      <c r="W602" s="342"/>
      <c r="X602" s="342"/>
      <c r="Y602" s="342"/>
      <c r="Z602" s="342"/>
      <c r="AA602" s="342"/>
      <c r="AB602" s="342"/>
      <c r="AC602" s="342"/>
      <c r="AD602" s="342"/>
      <c r="AE602" s="342"/>
      <c r="AF602" s="342"/>
      <c r="AG602" s="342"/>
      <c r="AH602" s="342"/>
      <c r="AI602" s="342"/>
      <c r="AJ602" s="342"/>
      <c r="AK602" s="342"/>
      <c r="AL602" s="342"/>
      <c r="AM602" s="342"/>
      <c r="AN602" s="342"/>
      <c r="AO602" s="342"/>
      <c r="AP602" s="342"/>
      <c r="AQ602" s="342"/>
      <c r="AR602" s="342"/>
      <c r="AS602" s="342"/>
      <c r="AT602" s="342"/>
      <c r="AU602" s="342"/>
      <c r="AV602" s="342"/>
      <c r="AW602" s="342"/>
      <c r="AX602" s="333"/>
    </row>
    <row r="603" spans="1:50" s="97" customFormat="1" ht="16.5" customHeight="1" x14ac:dyDescent="0.3">
      <c r="A603" s="682"/>
      <c r="B603" s="684"/>
      <c r="C603" s="686"/>
      <c r="D603" s="688"/>
      <c r="E603" s="206" t="s">
        <v>1139</v>
      </c>
      <c r="F603" s="205" t="s">
        <v>525</v>
      </c>
      <c r="G603" s="206" t="s">
        <v>1140</v>
      </c>
      <c r="H603" s="205" t="s">
        <v>525</v>
      </c>
      <c r="I603" s="107" t="s">
        <v>18</v>
      </c>
      <c r="J603" s="108" t="s">
        <v>525</v>
      </c>
      <c r="K603" s="109" t="s">
        <v>2138</v>
      </c>
      <c r="L603" s="109" t="s">
        <v>2430</v>
      </c>
      <c r="M603" s="159">
        <v>596</v>
      </c>
      <c r="N603" s="342"/>
      <c r="O603" s="342"/>
      <c r="P603" s="342"/>
      <c r="Q603" s="342"/>
      <c r="R603" s="342"/>
      <c r="S603" s="342"/>
      <c r="T603" s="342"/>
      <c r="U603" s="342"/>
      <c r="V603" s="342"/>
      <c r="W603" s="342"/>
      <c r="X603" s="342"/>
      <c r="Y603" s="342"/>
      <c r="Z603" s="342"/>
      <c r="AA603" s="342"/>
      <c r="AB603" s="342"/>
      <c r="AC603" s="342"/>
      <c r="AD603" s="342"/>
      <c r="AE603" s="342"/>
      <c r="AF603" s="342"/>
      <c r="AG603" s="342"/>
      <c r="AH603" s="342"/>
      <c r="AI603" s="342"/>
      <c r="AJ603" s="342"/>
      <c r="AK603" s="342"/>
      <c r="AL603" s="342"/>
      <c r="AM603" s="342"/>
      <c r="AN603" s="342"/>
      <c r="AO603" s="342"/>
      <c r="AP603" s="342"/>
      <c r="AQ603" s="342"/>
      <c r="AR603" s="342"/>
      <c r="AS603" s="342"/>
      <c r="AT603" s="342"/>
      <c r="AU603" s="342"/>
      <c r="AV603" s="342"/>
      <c r="AW603" s="342"/>
      <c r="AX603" s="333"/>
    </row>
    <row r="604" spans="1:50" s="97" customFormat="1" ht="16.5" customHeight="1" x14ac:dyDescent="0.3">
      <c r="A604" s="682" t="s">
        <v>1141</v>
      </c>
      <c r="B604" s="684" t="s">
        <v>1142</v>
      </c>
      <c r="C604" s="686"/>
      <c r="D604" s="688"/>
      <c r="E604" s="682" t="s">
        <v>1143</v>
      </c>
      <c r="F604" s="684" t="s">
        <v>1142</v>
      </c>
      <c r="G604" s="682" t="s">
        <v>1144</v>
      </c>
      <c r="H604" s="684" t="s">
        <v>526</v>
      </c>
      <c r="I604" s="107" t="s">
        <v>19</v>
      </c>
      <c r="J604" s="108" t="s">
        <v>526</v>
      </c>
      <c r="K604" s="109" t="s">
        <v>2135</v>
      </c>
      <c r="L604" s="109" t="s">
        <v>2431</v>
      </c>
      <c r="M604" s="159">
        <v>597</v>
      </c>
      <c r="N604" s="342"/>
      <c r="O604" s="342"/>
      <c r="P604" s="342"/>
      <c r="Q604" s="342"/>
      <c r="R604" s="342"/>
      <c r="S604" s="342"/>
      <c r="T604" s="342"/>
      <c r="U604" s="342"/>
      <c r="V604" s="342"/>
      <c r="W604" s="342"/>
      <c r="X604" s="342"/>
      <c r="Y604" s="342"/>
      <c r="Z604" s="342"/>
      <c r="AA604" s="342"/>
      <c r="AB604" s="342"/>
      <c r="AC604" s="342"/>
      <c r="AD604" s="342"/>
      <c r="AE604" s="342"/>
      <c r="AF604" s="342"/>
      <c r="AG604" s="342"/>
      <c r="AH604" s="342"/>
      <c r="AI604" s="342"/>
      <c r="AJ604" s="342"/>
      <c r="AK604" s="342"/>
      <c r="AL604" s="342"/>
      <c r="AM604" s="342"/>
      <c r="AN604" s="342"/>
      <c r="AO604" s="342"/>
      <c r="AP604" s="342"/>
      <c r="AQ604" s="342"/>
      <c r="AR604" s="342"/>
      <c r="AS604" s="342"/>
      <c r="AT604" s="342"/>
      <c r="AU604" s="342"/>
      <c r="AV604" s="342"/>
      <c r="AW604" s="342"/>
      <c r="AX604" s="333"/>
    </row>
    <row r="605" spans="1:50" s="97" customFormat="1" ht="16.5" customHeight="1" x14ac:dyDescent="0.3">
      <c r="A605" s="714"/>
      <c r="B605" s="715"/>
      <c r="C605" s="717"/>
      <c r="D605" s="699"/>
      <c r="E605" s="714"/>
      <c r="F605" s="715"/>
      <c r="G605" s="714"/>
      <c r="H605" s="715"/>
      <c r="I605" s="116" t="s">
        <v>20</v>
      </c>
      <c r="J605" s="114" t="s">
        <v>527</v>
      </c>
      <c r="K605" s="115" t="s">
        <v>2135</v>
      </c>
      <c r="L605" s="115" t="s">
        <v>2431</v>
      </c>
      <c r="M605" s="158">
        <v>598</v>
      </c>
      <c r="N605" s="342"/>
      <c r="O605" s="342"/>
      <c r="P605" s="342"/>
      <c r="Q605" s="342"/>
      <c r="R605" s="342"/>
      <c r="S605" s="342"/>
      <c r="T605" s="342"/>
      <c r="U605" s="342"/>
      <c r="V605" s="342"/>
      <c r="W605" s="342"/>
      <c r="X605" s="342"/>
      <c r="Y605" s="342"/>
      <c r="Z605" s="342"/>
      <c r="AA605" s="342"/>
      <c r="AB605" s="342"/>
      <c r="AC605" s="342"/>
      <c r="AD605" s="342"/>
      <c r="AE605" s="342"/>
      <c r="AF605" s="342"/>
      <c r="AG605" s="342"/>
      <c r="AH605" s="342"/>
      <c r="AI605" s="342"/>
      <c r="AJ605" s="342"/>
      <c r="AK605" s="342"/>
      <c r="AL605" s="342"/>
      <c r="AM605" s="342"/>
      <c r="AN605" s="342"/>
      <c r="AO605" s="342"/>
      <c r="AP605" s="342"/>
      <c r="AQ605" s="342"/>
      <c r="AR605" s="342"/>
      <c r="AS605" s="342"/>
      <c r="AT605" s="342"/>
      <c r="AU605" s="342"/>
      <c r="AV605" s="342"/>
      <c r="AW605" s="342"/>
      <c r="AX605" s="333"/>
    </row>
    <row r="606" spans="1:50" ht="16.5" customHeight="1" x14ac:dyDescent="0.25">
      <c r="A606" s="343"/>
      <c r="C606" s="117"/>
      <c r="D606" s="118"/>
      <c r="H606" s="327" t="s">
        <v>2131</v>
      </c>
      <c r="J606" s="94" t="s">
        <v>2153</v>
      </c>
      <c r="K606" s="225" t="s">
        <v>2160</v>
      </c>
      <c r="L606" s="225" t="s">
        <v>2432</v>
      </c>
      <c r="M606" s="161">
        <v>599</v>
      </c>
      <c r="N606" s="219">
        <v>0</v>
      </c>
      <c r="O606" s="219">
        <v>0</v>
      </c>
      <c r="P606" s="220">
        <v>0</v>
      </c>
      <c r="Q606" s="220">
        <v>0</v>
      </c>
      <c r="R606" s="219">
        <v>0</v>
      </c>
      <c r="S606" s="224">
        <v>0</v>
      </c>
      <c r="T606" s="224">
        <v>0</v>
      </c>
      <c r="U606" s="219">
        <v>17240.904999999999</v>
      </c>
      <c r="V606" s="219">
        <v>5898.2349999999997</v>
      </c>
      <c r="W606" s="224">
        <v>102.00200000000001</v>
      </c>
      <c r="X606" s="224">
        <v>339.22399999999999</v>
      </c>
      <c r="Y606" s="224">
        <v>4927.835</v>
      </c>
      <c r="Z606" s="224">
        <v>194.845</v>
      </c>
      <c r="AA606" s="224">
        <v>131.018</v>
      </c>
      <c r="AB606" s="224">
        <v>203.31100000000001</v>
      </c>
      <c r="AC606" s="224">
        <v>0</v>
      </c>
      <c r="AD606" s="224">
        <v>0</v>
      </c>
      <c r="AE606" s="224">
        <v>0</v>
      </c>
      <c r="AF606" s="219">
        <v>189.74000000000004</v>
      </c>
      <c r="AG606" s="224">
        <v>189.74000000000004</v>
      </c>
      <c r="AH606" s="224">
        <v>0</v>
      </c>
      <c r="AI606" s="219">
        <v>11152.93</v>
      </c>
      <c r="AJ606" s="224">
        <v>0</v>
      </c>
      <c r="AK606" s="224">
        <v>15.977000000000002</v>
      </c>
      <c r="AL606" s="224">
        <v>11115.009</v>
      </c>
      <c r="AM606" s="224">
        <v>0</v>
      </c>
      <c r="AN606" s="224">
        <v>0</v>
      </c>
      <c r="AO606" s="224">
        <v>0</v>
      </c>
      <c r="AP606" s="224">
        <v>21.943999999999999</v>
      </c>
      <c r="AQ606" s="224">
        <v>0</v>
      </c>
      <c r="AR606" s="220">
        <v>0.26900000000000002</v>
      </c>
      <c r="AS606" s="220">
        <v>0</v>
      </c>
      <c r="AT606" s="220">
        <v>0</v>
      </c>
      <c r="AU606" s="220">
        <v>0</v>
      </c>
      <c r="AV606" s="220">
        <v>0</v>
      </c>
      <c r="AW606" s="220">
        <v>0</v>
      </c>
      <c r="AX606" s="332">
        <v>2623.6338336489307</v>
      </c>
    </row>
    <row r="607" spans="1:50" ht="16.5" customHeight="1" x14ac:dyDescent="0.25">
      <c r="A607" s="647" t="s">
        <v>2134</v>
      </c>
      <c r="B607" s="647" t="s">
        <v>2267</v>
      </c>
      <c r="C607" s="647" t="s">
        <v>2266</v>
      </c>
      <c r="D607" s="647" t="s">
        <v>2134</v>
      </c>
      <c r="E607" s="402"/>
      <c r="F607" s="647" t="s">
        <v>2134</v>
      </c>
      <c r="G607" s="402"/>
      <c r="H607" s="402"/>
      <c r="I607" s="352"/>
      <c r="J607" s="435"/>
      <c r="K607" s="337" t="s">
        <v>2161</v>
      </c>
      <c r="L607" s="337" t="s">
        <v>2433</v>
      </c>
      <c r="M607" s="161">
        <v>600</v>
      </c>
      <c r="N607" s="219">
        <v>0</v>
      </c>
      <c r="O607" s="219">
        <v>0</v>
      </c>
      <c r="P607" s="220">
        <v>0</v>
      </c>
      <c r="Q607" s="220">
        <v>0</v>
      </c>
      <c r="R607" s="219">
        <v>0</v>
      </c>
      <c r="S607" s="220">
        <v>0</v>
      </c>
      <c r="T607" s="220">
        <v>0</v>
      </c>
      <c r="U607" s="219">
        <v>263944.73599999998</v>
      </c>
      <c r="V607" s="219">
        <v>215308.97999999998</v>
      </c>
      <c r="W607" s="220">
        <v>66815.263000000006</v>
      </c>
      <c r="X607" s="219">
        <v>79.037999999999982</v>
      </c>
      <c r="Y607" s="219">
        <v>105188.04</v>
      </c>
      <c r="Z607" s="219">
        <v>1076.6079999999999</v>
      </c>
      <c r="AA607" s="219">
        <v>278.50299999999999</v>
      </c>
      <c r="AB607" s="219">
        <v>17155.05</v>
      </c>
      <c r="AC607" s="219">
        <v>24715.174999999999</v>
      </c>
      <c r="AD607" s="219">
        <v>0</v>
      </c>
      <c r="AE607" s="219">
        <v>1.3030000000000002</v>
      </c>
      <c r="AF607" s="219">
        <v>48610.335000000006</v>
      </c>
      <c r="AG607" s="219">
        <v>11.553999999999998</v>
      </c>
      <c r="AH607" s="219">
        <v>48598.78100000001</v>
      </c>
      <c r="AI607" s="219">
        <v>25.421000000000006</v>
      </c>
      <c r="AJ607" s="219">
        <v>0</v>
      </c>
      <c r="AK607" s="219">
        <v>1.85</v>
      </c>
      <c r="AL607" s="219">
        <v>0</v>
      </c>
      <c r="AM607" s="219">
        <v>0</v>
      </c>
      <c r="AN607" s="219">
        <v>0</v>
      </c>
      <c r="AO607" s="219">
        <v>0</v>
      </c>
      <c r="AP607" s="219">
        <v>23.570999999999998</v>
      </c>
      <c r="AQ607" s="219">
        <v>0</v>
      </c>
      <c r="AR607" s="220">
        <v>1053.7399999999998</v>
      </c>
      <c r="AS607" s="220">
        <v>0</v>
      </c>
      <c r="AT607" s="220">
        <v>0</v>
      </c>
      <c r="AU607" s="220">
        <v>2190.8999999999996</v>
      </c>
      <c r="AV607" s="220">
        <v>0</v>
      </c>
      <c r="AW607" s="220">
        <v>356.822</v>
      </c>
      <c r="AX607" s="332">
        <v>36938.449443393212</v>
      </c>
    </row>
    <row r="608" spans="1:50" ht="16.5" customHeight="1" x14ac:dyDescent="0.25">
      <c r="A608" s="648"/>
      <c r="B608" s="648"/>
      <c r="C608" s="648"/>
      <c r="D608" s="648"/>
      <c r="E608" s="418"/>
      <c r="F608" s="648"/>
      <c r="G608" s="437">
        <v>7111</v>
      </c>
      <c r="H608" s="438" t="s">
        <v>2146</v>
      </c>
      <c r="I608" s="395"/>
      <c r="J608" s="438" t="s">
        <v>2146</v>
      </c>
      <c r="K608" s="337" t="s">
        <v>2163</v>
      </c>
      <c r="L608" s="337" t="s">
        <v>2434</v>
      </c>
      <c r="M608" s="161">
        <v>601</v>
      </c>
      <c r="N608" s="219">
        <v>0</v>
      </c>
      <c r="O608" s="219">
        <v>0</v>
      </c>
      <c r="P608" s="220">
        <v>0</v>
      </c>
      <c r="Q608" s="220">
        <v>0</v>
      </c>
      <c r="R608" s="219">
        <v>0</v>
      </c>
      <c r="S608" s="220">
        <v>0</v>
      </c>
      <c r="T608" s="220">
        <v>0</v>
      </c>
      <c r="U608" s="219">
        <v>1354.6980000000001</v>
      </c>
      <c r="V608" s="219">
        <v>1352.15</v>
      </c>
      <c r="W608" s="224">
        <v>0</v>
      </c>
      <c r="X608" s="224">
        <v>0.23700000000000002</v>
      </c>
      <c r="Y608" s="224">
        <v>1351.913</v>
      </c>
      <c r="Z608" s="224">
        <v>0</v>
      </c>
      <c r="AA608" s="224">
        <v>0</v>
      </c>
      <c r="AB608" s="224">
        <v>0</v>
      </c>
      <c r="AC608" s="224">
        <v>0</v>
      </c>
      <c r="AD608" s="224">
        <v>0</v>
      </c>
      <c r="AE608" s="224">
        <v>0</v>
      </c>
      <c r="AF608" s="219">
        <v>0</v>
      </c>
      <c r="AG608" s="224">
        <v>0</v>
      </c>
      <c r="AH608" s="224">
        <v>0</v>
      </c>
      <c r="AI608" s="219">
        <v>2.548</v>
      </c>
      <c r="AJ608" s="220">
        <v>0</v>
      </c>
      <c r="AK608" s="220">
        <v>0</v>
      </c>
      <c r="AL608" s="220">
        <v>0</v>
      </c>
      <c r="AM608" s="220">
        <v>0</v>
      </c>
      <c r="AN608" s="220">
        <v>0</v>
      </c>
      <c r="AO608" s="220">
        <v>0</v>
      </c>
      <c r="AP608" s="220">
        <v>2.548</v>
      </c>
      <c r="AQ608" s="220">
        <v>0</v>
      </c>
      <c r="AR608" s="220">
        <v>0</v>
      </c>
      <c r="AS608" s="220">
        <v>0</v>
      </c>
      <c r="AT608" s="220">
        <v>0</v>
      </c>
      <c r="AU608" s="220">
        <v>2190.8999999999996</v>
      </c>
      <c r="AV608" s="220">
        <v>0</v>
      </c>
      <c r="AW608" s="220">
        <v>0</v>
      </c>
      <c r="AX608" s="332">
        <v>383.32118457869632</v>
      </c>
    </row>
    <row r="609" spans="1:50" ht="16.5" customHeight="1" x14ac:dyDescent="0.25">
      <c r="A609" s="648"/>
      <c r="B609" s="648"/>
      <c r="C609" s="648"/>
      <c r="D609" s="648"/>
      <c r="E609" s="418"/>
      <c r="F609" s="648"/>
      <c r="G609" s="315"/>
      <c r="H609" s="315" t="s">
        <v>2150</v>
      </c>
      <c r="I609" s="395"/>
      <c r="J609" s="315" t="s">
        <v>2150</v>
      </c>
      <c r="K609" s="337" t="s">
        <v>2164</v>
      </c>
      <c r="L609" s="337" t="s">
        <v>2435</v>
      </c>
      <c r="M609" s="161">
        <v>602</v>
      </c>
      <c r="N609" s="219">
        <v>0</v>
      </c>
      <c r="O609" s="219">
        <v>0</v>
      </c>
      <c r="P609" s="220">
        <v>0</v>
      </c>
      <c r="Q609" s="220">
        <v>0</v>
      </c>
      <c r="R609" s="219">
        <v>0</v>
      </c>
      <c r="S609" s="220">
        <v>0</v>
      </c>
      <c r="T609" s="220">
        <v>0</v>
      </c>
      <c r="U609" s="219">
        <v>216601.42599999998</v>
      </c>
      <c r="V609" s="219">
        <v>167982.18999999997</v>
      </c>
      <c r="W609" s="224">
        <v>66815.088000000003</v>
      </c>
      <c r="X609" s="224">
        <v>72.10199999999999</v>
      </c>
      <c r="Y609" s="224">
        <v>100912.734</v>
      </c>
      <c r="Z609" s="224">
        <v>33.069000000000003</v>
      </c>
      <c r="AA609" s="224">
        <v>14.095999999999998</v>
      </c>
      <c r="AB609" s="224">
        <v>135.101</v>
      </c>
      <c r="AC609" s="224">
        <v>0</v>
      </c>
      <c r="AD609" s="224">
        <v>0</v>
      </c>
      <c r="AE609" s="224">
        <v>0</v>
      </c>
      <c r="AF609" s="219">
        <v>48600.557000000008</v>
      </c>
      <c r="AG609" s="224">
        <v>1.776</v>
      </c>
      <c r="AH609" s="224">
        <v>48598.78100000001</v>
      </c>
      <c r="AI609" s="219">
        <v>18.679000000000002</v>
      </c>
      <c r="AJ609" s="220">
        <v>0</v>
      </c>
      <c r="AK609" s="220">
        <v>1.718</v>
      </c>
      <c r="AL609" s="220">
        <v>0</v>
      </c>
      <c r="AM609" s="220">
        <v>0</v>
      </c>
      <c r="AN609" s="220">
        <v>0</v>
      </c>
      <c r="AO609" s="220">
        <v>0</v>
      </c>
      <c r="AP609" s="220">
        <v>16.961000000000002</v>
      </c>
      <c r="AQ609" s="220">
        <v>0</v>
      </c>
      <c r="AR609" s="220">
        <v>1053.7399999999998</v>
      </c>
      <c r="AS609" s="220">
        <v>0</v>
      </c>
      <c r="AT609" s="220">
        <v>0</v>
      </c>
      <c r="AU609" s="220">
        <v>0</v>
      </c>
      <c r="AV609" s="220">
        <v>0</v>
      </c>
      <c r="AW609" s="220">
        <v>356.822</v>
      </c>
      <c r="AX609" s="332">
        <v>29820.04021452415</v>
      </c>
    </row>
    <row r="610" spans="1:50" ht="16.5" customHeight="1" x14ac:dyDescent="0.25">
      <c r="A610" s="648"/>
      <c r="B610" s="648"/>
      <c r="C610" s="648"/>
      <c r="D610" s="648"/>
      <c r="E610" s="418"/>
      <c r="F610" s="648"/>
      <c r="G610" s="315"/>
      <c r="H610" s="315" t="s">
        <v>2151</v>
      </c>
      <c r="I610" s="395"/>
      <c r="J610" s="315" t="s">
        <v>2151</v>
      </c>
      <c r="K610" s="337" t="s">
        <v>2165</v>
      </c>
      <c r="L610" s="337" t="s">
        <v>2436</v>
      </c>
      <c r="M610" s="161">
        <v>608</v>
      </c>
      <c r="N610" s="219">
        <v>0</v>
      </c>
      <c r="O610" s="219">
        <v>0</v>
      </c>
      <c r="P610" s="220">
        <v>0</v>
      </c>
      <c r="Q610" s="220">
        <v>0</v>
      </c>
      <c r="R610" s="219">
        <v>0</v>
      </c>
      <c r="S610" s="220">
        <v>0</v>
      </c>
      <c r="T610" s="220">
        <v>0</v>
      </c>
      <c r="U610" s="219">
        <v>21173.892000000003</v>
      </c>
      <c r="V610" s="219">
        <v>21169.478000000003</v>
      </c>
      <c r="W610" s="224">
        <v>0</v>
      </c>
      <c r="X610" s="224">
        <v>0.123</v>
      </c>
      <c r="Y610" s="224">
        <v>2885.2080000000001</v>
      </c>
      <c r="Z610" s="224">
        <v>1042.4759999999999</v>
      </c>
      <c r="AA610" s="224">
        <v>259.53999999999996</v>
      </c>
      <c r="AB610" s="224">
        <v>16982.131000000001</v>
      </c>
      <c r="AC610" s="224">
        <v>0</v>
      </c>
      <c r="AD610" s="224">
        <v>0</v>
      </c>
      <c r="AE610" s="224">
        <v>0</v>
      </c>
      <c r="AF610" s="219">
        <v>4.282</v>
      </c>
      <c r="AG610" s="224">
        <v>4.282</v>
      </c>
      <c r="AH610" s="224">
        <v>0</v>
      </c>
      <c r="AI610" s="219">
        <v>0.13200000000000001</v>
      </c>
      <c r="AJ610" s="220">
        <v>0</v>
      </c>
      <c r="AK610" s="220">
        <v>0.13200000000000001</v>
      </c>
      <c r="AL610" s="220">
        <v>0</v>
      </c>
      <c r="AM610" s="220">
        <v>0</v>
      </c>
      <c r="AN610" s="220">
        <v>0</v>
      </c>
      <c r="AO610" s="220">
        <v>0</v>
      </c>
      <c r="AP610" s="220">
        <v>0</v>
      </c>
      <c r="AQ610" s="220">
        <v>0</v>
      </c>
      <c r="AR610" s="220">
        <v>0</v>
      </c>
      <c r="AS610" s="220">
        <v>0</v>
      </c>
      <c r="AT610" s="220">
        <v>0</v>
      </c>
      <c r="AU610" s="220">
        <v>0</v>
      </c>
      <c r="AV610" s="220">
        <v>0</v>
      </c>
      <c r="AW610" s="220">
        <v>0</v>
      </c>
      <c r="AX610" s="332">
        <v>3282.3873566922907</v>
      </c>
    </row>
    <row r="611" spans="1:50" ht="16.5" customHeight="1" x14ac:dyDescent="0.25">
      <c r="A611" s="649"/>
      <c r="B611" s="649"/>
      <c r="C611" s="649"/>
      <c r="D611" s="649"/>
      <c r="E611" s="419"/>
      <c r="F611" s="649"/>
      <c r="G611" s="436"/>
      <c r="H611" s="436" t="s">
        <v>2152</v>
      </c>
      <c r="I611" s="396"/>
      <c r="J611" s="436" t="s">
        <v>2152</v>
      </c>
      <c r="K611" s="337" t="s">
        <v>2166</v>
      </c>
      <c r="L611" s="337" t="s">
        <v>2437</v>
      </c>
      <c r="M611" s="161">
        <v>613</v>
      </c>
      <c r="N611" s="219">
        <v>0</v>
      </c>
      <c r="O611" s="219">
        <v>0</v>
      </c>
      <c r="P611" s="220">
        <v>0</v>
      </c>
      <c r="Q611" s="220">
        <v>0</v>
      </c>
      <c r="R611" s="219">
        <v>0</v>
      </c>
      <c r="S611" s="220">
        <v>0</v>
      </c>
      <c r="T611" s="220">
        <v>0</v>
      </c>
      <c r="U611" s="219">
        <v>24814.720000000001</v>
      </c>
      <c r="V611" s="219">
        <v>24805.162</v>
      </c>
      <c r="W611" s="224">
        <v>0.17499999999999999</v>
      </c>
      <c r="X611" s="224">
        <v>6.5759999999999987</v>
      </c>
      <c r="Y611" s="224">
        <v>38.185000000000002</v>
      </c>
      <c r="Z611" s="224">
        <v>1.0629999999999999</v>
      </c>
      <c r="AA611" s="224">
        <v>4.8670000000000009</v>
      </c>
      <c r="AB611" s="224">
        <v>37.817999999999998</v>
      </c>
      <c r="AC611" s="224">
        <v>24715.174999999999</v>
      </c>
      <c r="AD611" s="224">
        <v>0</v>
      </c>
      <c r="AE611" s="224">
        <v>1.3030000000000002</v>
      </c>
      <c r="AF611" s="219">
        <v>5.4959999999999996</v>
      </c>
      <c r="AG611" s="224">
        <v>5.4959999999999996</v>
      </c>
      <c r="AH611" s="224">
        <v>0</v>
      </c>
      <c r="AI611" s="219">
        <v>4.0619999999999994</v>
      </c>
      <c r="AJ611" s="220">
        <v>0</v>
      </c>
      <c r="AK611" s="220">
        <v>0</v>
      </c>
      <c r="AL611" s="220">
        <v>0</v>
      </c>
      <c r="AM611" s="220">
        <v>0</v>
      </c>
      <c r="AN611" s="220">
        <v>0</v>
      </c>
      <c r="AO611" s="220">
        <v>0</v>
      </c>
      <c r="AP611" s="220">
        <v>4.0619999999999994</v>
      </c>
      <c r="AQ611" s="220">
        <v>0</v>
      </c>
      <c r="AR611" s="220">
        <v>0</v>
      </c>
      <c r="AS611" s="220">
        <v>0</v>
      </c>
      <c r="AT611" s="220">
        <v>0</v>
      </c>
      <c r="AU611" s="220">
        <v>0</v>
      </c>
      <c r="AV611" s="220">
        <v>0</v>
      </c>
      <c r="AW611" s="220">
        <v>0</v>
      </c>
      <c r="AX611" s="332">
        <v>3452.7006875980796</v>
      </c>
    </row>
    <row r="612" spans="1:50" ht="16.5" customHeight="1" x14ac:dyDescent="0.25">
      <c r="A612" s="323"/>
      <c r="B612" s="326" t="s">
        <v>2154</v>
      </c>
      <c r="C612" s="323"/>
      <c r="D612" s="323"/>
      <c r="E612" s="323"/>
      <c r="F612" s="326" t="s">
        <v>2154</v>
      </c>
      <c r="G612" s="439"/>
      <c r="H612" s="323"/>
      <c r="I612" s="324"/>
      <c r="J612" s="326" t="s">
        <v>2154</v>
      </c>
      <c r="K612" s="328" t="s">
        <v>2155</v>
      </c>
      <c r="L612" s="328" t="s">
        <v>2438</v>
      </c>
      <c r="M612" s="161">
        <v>618</v>
      </c>
      <c r="N612" s="344">
        <v>0</v>
      </c>
      <c r="O612" s="344">
        <v>0</v>
      </c>
      <c r="P612" s="344">
        <v>0</v>
      </c>
      <c r="Q612" s="344">
        <v>0</v>
      </c>
      <c r="R612" s="345">
        <v>0</v>
      </c>
      <c r="S612" s="345">
        <v>0</v>
      </c>
      <c r="T612" s="346">
        <v>0</v>
      </c>
      <c r="U612" s="345">
        <v>19977.761141833009</v>
      </c>
      <c r="V612" s="346">
        <v>9422.1151418330082</v>
      </c>
      <c r="W612" s="347">
        <v>166.53199999999998</v>
      </c>
      <c r="X612" s="347">
        <v>6927.6900239161987</v>
      </c>
      <c r="Y612" s="347">
        <v>1198.0171888059999</v>
      </c>
      <c r="Z612" s="347">
        <v>128.9</v>
      </c>
      <c r="AA612" s="347">
        <v>138.43599999999998</v>
      </c>
      <c r="AB612" s="347">
        <v>862.12692911081012</v>
      </c>
      <c r="AC612" s="347">
        <v>0</v>
      </c>
      <c r="AD612" s="347">
        <v>0</v>
      </c>
      <c r="AE612" s="347">
        <v>0.41299999999999992</v>
      </c>
      <c r="AF612" s="347">
        <v>9935.9860000000008</v>
      </c>
      <c r="AG612" s="347">
        <v>9424.0670000000009</v>
      </c>
      <c r="AH612" s="347">
        <v>511.91900000000004</v>
      </c>
      <c r="AI612" s="347">
        <v>619.65999999999985</v>
      </c>
      <c r="AJ612" s="346">
        <v>0</v>
      </c>
      <c r="AK612" s="347">
        <v>117.02600000000001</v>
      </c>
      <c r="AL612" s="346">
        <v>0</v>
      </c>
      <c r="AM612" s="346">
        <v>0</v>
      </c>
      <c r="AN612" s="346">
        <v>0</v>
      </c>
      <c r="AO612" s="347">
        <v>31.734000000000002</v>
      </c>
      <c r="AP612" s="347">
        <v>470.89999999999986</v>
      </c>
      <c r="AQ612" s="346">
        <v>0</v>
      </c>
      <c r="AR612" s="347">
        <v>2959.7</v>
      </c>
      <c r="AS612" s="344">
        <v>0</v>
      </c>
      <c r="AT612" s="344">
        <v>0</v>
      </c>
      <c r="AU612" s="347">
        <v>120618.71700000002</v>
      </c>
      <c r="AV612" s="347">
        <v>144.53040600000031</v>
      </c>
      <c r="AW612" s="347">
        <v>32.948999999999998</v>
      </c>
      <c r="AX612" s="335">
        <v>16070</v>
      </c>
    </row>
    <row r="613" spans="1:50" ht="16.5" customHeight="1" x14ac:dyDescent="0.25">
      <c r="A613" s="323"/>
      <c r="B613" s="353" t="s">
        <v>2158</v>
      </c>
      <c r="C613" s="323"/>
      <c r="D613" s="323"/>
      <c r="E613" s="323"/>
      <c r="F613" s="353" t="s">
        <v>2158</v>
      </c>
      <c r="G613" s="439"/>
      <c r="H613" s="323"/>
      <c r="I613" s="324"/>
      <c r="J613" s="353" t="s">
        <v>2158</v>
      </c>
      <c r="K613" s="328" t="s">
        <v>2156</v>
      </c>
      <c r="L613" s="328" t="s">
        <v>2439</v>
      </c>
      <c r="M613" s="161">
        <v>638</v>
      </c>
      <c r="N613" s="348">
        <v>1859</v>
      </c>
      <c r="O613" s="348">
        <v>1859</v>
      </c>
      <c r="P613" s="348">
        <v>1669</v>
      </c>
      <c r="Q613" s="348">
        <v>190</v>
      </c>
      <c r="R613" s="349">
        <v>0</v>
      </c>
      <c r="S613" s="349">
        <v>0</v>
      </c>
      <c r="T613" s="350">
        <v>0</v>
      </c>
      <c r="U613" s="349">
        <v>31673.53</v>
      </c>
      <c r="V613" s="350">
        <v>21225.656000000003</v>
      </c>
      <c r="W613" s="351">
        <v>71.06</v>
      </c>
      <c r="X613" s="350">
        <v>15923.554</v>
      </c>
      <c r="Y613" s="350">
        <v>3584.6209999999996</v>
      </c>
      <c r="Z613" s="350">
        <v>10.879000000000001</v>
      </c>
      <c r="AA613" s="350">
        <v>31.013999999999999</v>
      </c>
      <c r="AB613" s="346">
        <v>1604.5280000000002</v>
      </c>
      <c r="AC613" s="350">
        <v>0</v>
      </c>
      <c r="AD613" s="350">
        <v>0</v>
      </c>
      <c r="AE613" s="350">
        <v>0</v>
      </c>
      <c r="AF613" s="350">
        <v>9797.9009999999998</v>
      </c>
      <c r="AG613" s="350">
        <v>9532.2019999999993</v>
      </c>
      <c r="AH613" s="350">
        <v>265.69900000000001</v>
      </c>
      <c r="AI613" s="350">
        <v>649.97299999999996</v>
      </c>
      <c r="AJ613" s="350">
        <v>0</v>
      </c>
      <c r="AK613" s="350">
        <v>459.61700000000002</v>
      </c>
      <c r="AL613" s="350">
        <v>0</v>
      </c>
      <c r="AM613" s="350">
        <v>0</v>
      </c>
      <c r="AN613" s="350">
        <v>0</v>
      </c>
      <c r="AO613" s="350">
        <v>0</v>
      </c>
      <c r="AP613" s="350">
        <v>190.35599999999999</v>
      </c>
      <c r="AQ613" s="350">
        <v>0</v>
      </c>
      <c r="AR613" s="348">
        <v>8877.7999999999993</v>
      </c>
      <c r="AS613" s="348">
        <v>0</v>
      </c>
      <c r="AT613" s="348">
        <v>0</v>
      </c>
      <c r="AU613" s="348">
        <v>61194.2</v>
      </c>
      <c r="AV613" s="348">
        <v>1530.6</v>
      </c>
      <c r="AW613" s="348">
        <v>72.3</v>
      </c>
      <c r="AX613" s="336">
        <v>21185</v>
      </c>
    </row>
    <row r="614" spans="1:50" ht="16.5" customHeight="1" x14ac:dyDescent="0.25">
      <c r="A614" s="323"/>
      <c r="B614" s="353" t="s">
        <v>2159</v>
      </c>
      <c r="C614" s="323"/>
      <c r="D614" s="323"/>
      <c r="E614" s="323"/>
      <c r="F614" s="353" t="s">
        <v>2159</v>
      </c>
      <c r="G614" s="439"/>
      <c r="H614" s="323"/>
      <c r="I614" s="324"/>
      <c r="J614" s="353" t="s">
        <v>2159</v>
      </c>
      <c r="K614" s="328" t="s">
        <v>2157</v>
      </c>
      <c r="L614" s="328" t="s">
        <v>2440</v>
      </c>
      <c r="M614" s="161">
        <v>645</v>
      </c>
      <c r="N614" s="219">
        <v>0</v>
      </c>
      <c r="O614" s="219">
        <v>0</v>
      </c>
      <c r="P614" s="220">
        <v>0</v>
      </c>
      <c r="Q614" s="220">
        <v>0</v>
      </c>
      <c r="R614" s="219">
        <v>0</v>
      </c>
      <c r="S614" s="220">
        <v>0</v>
      </c>
      <c r="T614" s="220">
        <v>0</v>
      </c>
      <c r="U614" s="219">
        <v>9279.1230000000014</v>
      </c>
      <c r="V614" s="219">
        <v>8876.76</v>
      </c>
      <c r="W614" s="220">
        <v>364.93700000000001</v>
      </c>
      <c r="X614" s="219">
        <v>742.81000000000006</v>
      </c>
      <c r="Y614" s="219">
        <v>4098.1620000000003</v>
      </c>
      <c r="Z614" s="219">
        <v>44.512999999999998</v>
      </c>
      <c r="AA614" s="219">
        <v>24.248999999999999</v>
      </c>
      <c r="AB614" s="219">
        <v>129.50299999999999</v>
      </c>
      <c r="AC614" s="219">
        <v>3469.2559999999999</v>
      </c>
      <c r="AD614" s="219">
        <v>0</v>
      </c>
      <c r="AE614" s="219">
        <v>3.3299999999999996</v>
      </c>
      <c r="AF614" s="219">
        <v>269.18199999999996</v>
      </c>
      <c r="AG614" s="219">
        <v>269.16099999999994</v>
      </c>
      <c r="AH614" s="219">
        <v>2.1000000000000001E-2</v>
      </c>
      <c r="AI614" s="219">
        <v>133.18099999999998</v>
      </c>
      <c r="AJ614" s="219">
        <v>0</v>
      </c>
      <c r="AK614" s="219">
        <v>6.141</v>
      </c>
      <c r="AL614" s="219">
        <v>0</v>
      </c>
      <c r="AM614" s="219">
        <v>0</v>
      </c>
      <c r="AN614" s="219">
        <v>0</v>
      </c>
      <c r="AO614" s="219">
        <v>0</v>
      </c>
      <c r="AP614" s="219">
        <v>127.03999999999999</v>
      </c>
      <c r="AQ614" s="219">
        <v>0</v>
      </c>
      <c r="AR614" s="220">
        <v>143.99600000000001</v>
      </c>
      <c r="AS614" s="220">
        <v>0</v>
      </c>
      <c r="AT614" s="220">
        <v>0</v>
      </c>
      <c r="AU614" s="220">
        <v>26984.959999999995</v>
      </c>
      <c r="AV614" s="220">
        <v>42.483176000000007</v>
      </c>
      <c r="AW614" s="220">
        <v>669.46999999999991</v>
      </c>
      <c r="AX614" s="332">
        <v>4483.1595147063199</v>
      </c>
    </row>
    <row r="615" spans="1:50" ht="16.5" customHeight="1" x14ac:dyDescent="0.25"/>
    <row r="616" spans="1:50" ht="16.5" customHeight="1" x14ac:dyDescent="0.25"/>
    <row r="617" spans="1:50" ht="16.5" customHeight="1" x14ac:dyDescent="0.25"/>
    <row r="618" spans="1:50" ht="16.5" customHeight="1" x14ac:dyDescent="0.25"/>
    <row r="619" spans="1:50" ht="16.5" customHeight="1" x14ac:dyDescent="0.25"/>
    <row r="620" spans="1:50" ht="16.5" customHeight="1" x14ac:dyDescent="0.25"/>
    <row r="621" spans="1:50" ht="16.5" customHeight="1" x14ac:dyDescent="0.25"/>
    <row r="622" spans="1:50" ht="16.5" customHeight="1" x14ac:dyDescent="0.25"/>
    <row r="623" spans="1:50" ht="16.5" customHeight="1" x14ac:dyDescent="0.25"/>
    <row r="624" spans="1:50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</sheetData>
  <autoFilter ref="A6:BB614">
    <filterColumn colId="10">
      <customFilters>
        <customFilter operator="notEqual" val=" "/>
      </customFilters>
    </filterColumn>
  </autoFilter>
  <mergeCells count="575">
    <mergeCell ref="N2:O2"/>
    <mergeCell ref="U2:V2"/>
    <mergeCell ref="M2:M4"/>
    <mergeCell ref="G596:G599"/>
    <mergeCell ref="H596:H599"/>
    <mergeCell ref="G600:G601"/>
    <mergeCell ref="H600:H601"/>
    <mergeCell ref="G494:G499"/>
    <mergeCell ref="H494:H499"/>
    <mergeCell ref="G500:G504"/>
    <mergeCell ref="H500:H504"/>
    <mergeCell ref="G505:G511"/>
    <mergeCell ref="H505:H511"/>
    <mergeCell ref="G486:G487"/>
    <mergeCell ref="H486:H487"/>
    <mergeCell ref="G488:G489"/>
    <mergeCell ref="H488:H489"/>
    <mergeCell ref="G490:G493"/>
    <mergeCell ref="H490:H493"/>
    <mergeCell ref="G483:G485"/>
    <mergeCell ref="H483:H485"/>
    <mergeCell ref="H397:H398"/>
    <mergeCell ref="G399:G406"/>
    <mergeCell ref="H399:H406"/>
    <mergeCell ref="L2:L4"/>
    <mergeCell ref="F607:F611"/>
    <mergeCell ref="K2:K4"/>
    <mergeCell ref="F584:F595"/>
    <mergeCell ref="G586:G589"/>
    <mergeCell ref="H586:H589"/>
    <mergeCell ref="G590:G595"/>
    <mergeCell ref="H590:H595"/>
    <mergeCell ref="G571:G575"/>
    <mergeCell ref="H571:H575"/>
    <mergeCell ref="F576:F579"/>
    <mergeCell ref="G576:G579"/>
    <mergeCell ref="H576:H579"/>
    <mergeCell ref="F580:F583"/>
    <mergeCell ref="G580:G583"/>
    <mergeCell ref="H580:H583"/>
    <mergeCell ref="H383:H385"/>
    <mergeCell ref="G206:G207"/>
    <mergeCell ref="H206:H207"/>
    <mergeCell ref="G196:G197"/>
    <mergeCell ref="H196:H197"/>
    <mergeCell ref="G198:G199"/>
    <mergeCell ref="H198:H199"/>
    <mergeCell ref="G200:G201"/>
    <mergeCell ref="A604:A605"/>
    <mergeCell ref="B604:B605"/>
    <mergeCell ref="E604:E605"/>
    <mergeCell ref="F604:F605"/>
    <mergeCell ref="G604:G605"/>
    <mergeCell ref="H604:H605"/>
    <mergeCell ref="A596:A603"/>
    <mergeCell ref="B596:B603"/>
    <mergeCell ref="C596:C605"/>
    <mergeCell ref="D596:D605"/>
    <mergeCell ref="E596:E601"/>
    <mergeCell ref="F596:F601"/>
    <mergeCell ref="E584:E595"/>
    <mergeCell ref="C561:C568"/>
    <mergeCell ref="D561:D568"/>
    <mergeCell ref="E561:E568"/>
    <mergeCell ref="F561:F568"/>
    <mergeCell ref="G561:G563"/>
    <mergeCell ref="H561:H563"/>
    <mergeCell ref="G564:G566"/>
    <mergeCell ref="H564:H566"/>
    <mergeCell ref="G567:G568"/>
    <mergeCell ref="H567:H568"/>
    <mergeCell ref="C569:C595"/>
    <mergeCell ref="D569:D595"/>
    <mergeCell ref="E569:E570"/>
    <mergeCell ref="F569:F570"/>
    <mergeCell ref="E571:E575"/>
    <mergeCell ref="F571:F575"/>
    <mergeCell ref="E576:E579"/>
    <mergeCell ref="E580:E583"/>
    <mergeCell ref="E553:E556"/>
    <mergeCell ref="F553:F556"/>
    <mergeCell ref="G553:G554"/>
    <mergeCell ref="H553:H554"/>
    <mergeCell ref="G555:G556"/>
    <mergeCell ref="H555:H556"/>
    <mergeCell ref="C545:C560"/>
    <mergeCell ref="D545:D560"/>
    <mergeCell ref="E545:E550"/>
    <mergeCell ref="F545:F550"/>
    <mergeCell ref="G545:G549"/>
    <mergeCell ref="H545:H549"/>
    <mergeCell ref="E551:E552"/>
    <mergeCell ref="F551:F552"/>
    <mergeCell ref="G551:G552"/>
    <mergeCell ref="H551:H552"/>
    <mergeCell ref="E557:E560"/>
    <mergeCell ref="F557:F560"/>
    <mergeCell ref="G559:G560"/>
    <mergeCell ref="H559:H560"/>
    <mergeCell ref="E536:E538"/>
    <mergeCell ref="F536:F538"/>
    <mergeCell ref="G536:G538"/>
    <mergeCell ref="H536:H538"/>
    <mergeCell ref="E539:E544"/>
    <mergeCell ref="F539:F544"/>
    <mergeCell ref="G541:G544"/>
    <mergeCell ref="H541:H544"/>
    <mergeCell ref="G525:G526"/>
    <mergeCell ref="H525:H526"/>
    <mergeCell ref="G528:G532"/>
    <mergeCell ref="H528:H532"/>
    <mergeCell ref="C533:C544"/>
    <mergeCell ref="D533:D544"/>
    <mergeCell ref="E533:E535"/>
    <mergeCell ref="F533:F535"/>
    <mergeCell ref="G534:G535"/>
    <mergeCell ref="H534:H535"/>
    <mergeCell ref="E512:E532"/>
    <mergeCell ref="F512:F532"/>
    <mergeCell ref="G513:G516"/>
    <mergeCell ref="H513:H516"/>
    <mergeCell ref="G518:G519"/>
    <mergeCell ref="H518:H519"/>
    <mergeCell ref="G520:G521"/>
    <mergeCell ref="H520:H521"/>
    <mergeCell ref="G522:G524"/>
    <mergeCell ref="H522:H524"/>
    <mergeCell ref="C477:C532"/>
    <mergeCell ref="D477:D532"/>
    <mergeCell ref="E477:E511"/>
    <mergeCell ref="F477:F511"/>
    <mergeCell ref="G477:G478"/>
    <mergeCell ref="H477:H478"/>
    <mergeCell ref="G479:G482"/>
    <mergeCell ref="H479:H482"/>
    <mergeCell ref="E461:E467"/>
    <mergeCell ref="F461:F467"/>
    <mergeCell ref="G461:G466"/>
    <mergeCell ref="H461:H466"/>
    <mergeCell ref="E468:E476"/>
    <mergeCell ref="F468:F476"/>
    <mergeCell ref="G468:G476"/>
    <mergeCell ref="H468:H476"/>
    <mergeCell ref="C442:C476"/>
    <mergeCell ref="D442:D476"/>
    <mergeCell ref="E442:E447"/>
    <mergeCell ref="F442:F447"/>
    <mergeCell ref="G442:G445"/>
    <mergeCell ref="H442:H445"/>
    <mergeCell ref="E450:E453"/>
    <mergeCell ref="F450:F453"/>
    <mergeCell ref="G450:G453"/>
    <mergeCell ref="H450:H453"/>
    <mergeCell ref="E454:E460"/>
    <mergeCell ref="F454:F460"/>
    <mergeCell ref="G455:G460"/>
    <mergeCell ref="H455:H460"/>
    <mergeCell ref="G446:G447"/>
    <mergeCell ref="H446:H447"/>
    <mergeCell ref="E448:E449"/>
    <mergeCell ref="F448:F449"/>
    <mergeCell ref="G448:G449"/>
    <mergeCell ref="H448:H449"/>
    <mergeCell ref="G428:G435"/>
    <mergeCell ref="H428:H435"/>
    <mergeCell ref="E436:E439"/>
    <mergeCell ref="F436:F439"/>
    <mergeCell ref="G437:G439"/>
    <mergeCell ref="H437:H439"/>
    <mergeCell ref="C422:C441"/>
    <mergeCell ref="D422:D441"/>
    <mergeCell ref="E422:E427"/>
    <mergeCell ref="F422:F427"/>
    <mergeCell ref="G422:G423"/>
    <mergeCell ref="H422:H423"/>
    <mergeCell ref="G424:G427"/>
    <mergeCell ref="H424:H427"/>
    <mergeCell ref="E428:E435"/>
    <mergeCell ref="F428:F435"/>
    <mergeCell ref="E440:E441"/>
    <mergeCell ref="F440:F441"/>
    <mergeCell ref="G440:G441"/>
    <mergeCell ref="H440:H441"/>
    <mergeCell ref="E417:E420"/>
    <mergeCell ref="F417:F420"/>
    <mergeCell ref="G417:G418"/>
    <mergeCell ref="H417:H418"/>
    <mergeCell ref="G419:G420"/>
    <mergeCell ref="H419:H420"/>
    <mergeCell ref="E412:E416"/>
    <mergeCell ref="F412:F416"/>
    <mergeCell ref="G412:G413"/>
    <mergeCell ref="H412:H413"/>
    <mergeCell ref="G414:G416"/>
    <mergeCell ref="H414:H416"/>
    <mergeCell ref="E407:E411"/>
    <mergeCell ref="F407:F411"/>
    <mergeCell ref="G408:G411"/>
    <mergeCell ref="H408:H411"/>
    <mergeCell ref="G386:G392"/>
    <mergeCell ref="H386:H392"/>
    <mergeCell ref="G397:G398"/>
    <mergeCell ref="C393:C421"/>
    <mergeCell ref="D393:D421"/>
    <mergeCell ref="E393:E394"/>
    <mergeCell ref="F393:F394"/>
    <mergeCell ref="E395:E406"/>
    <mergeCell ref="F395:F406"/>
    <mergeCell ref="G395:G396"/>
    <mergeCell ref="H395:H396"/>
    <mergeCell ref="E371:E392"/>
    <mergeCell ref="F371:F392"/>
    <mergeCell ref="G371:G373"/>
    <mergeCell ref="H371:H373"/>
    <mergeCell ref="G374:G378"/>
    <mergeCell ref="H374:H378"/>
    <mergeCell ref="G379:G382"/>
    <mergeCell ref="H379:H382"/>
    <mergeCell ref="G383:G385"/>
    <mergeCell ref="C362:C392"/>
    <mergeCell ref="D362:D392"/>
    <mergeCell ref="E362:E369"/>
    <mergeCell ref="F362:F369"/>
    <mergeCell ref="G362:G365"/>
    <mergeCell ref="H362:H365"/>
    <mergeCell ref="G366:G367"/>
    <mergeCell ref="H366:H367"/>
    <mergeCell ref="G368:G369"/>
    <mergeCell ref="H368:H369"/>
    <mergeCell ref="C336:C361"/>
    <mergeCell ref="D336:D361"/>
    <mergeCell ref="E336:E347"/>
    <mergeCell ref="F336:F347"/>
    <mergeCell ref="G336:G339"/>
    <mergeCell ref="H336:H339"/>
    <mergeCell ref="G340:G342"/>
    <mergeCell ref="H340:H342"/>
    <mergeCell ref="G343:G344"/>
    <mergeCell ref="H343:H344"/>
    <mergeCell ref="E357:E361"/>
    <mergeCell ref="F357:F361"/>
    <mergeCell ref="G357:G358"/>
    <mergeCell ref="H357:H358"/>
    <mergeCell ref="G359:G361"/>
    <mergeCell ref="H359:H361"/>
    <mergeCell ref="G345:G347"/>
    <mergeCell ref="H345:H347"/>
    <mergeCell ref="E348:E356"/>
    <mergeCell ref="F348:F356"/>
    <mergeCell ref="G348:G352"/>
    <mergeCell ref="H348:H352"/>
    <mergeCell ref="G353:G355"/>
    <mergeCell ref="H353:H355"/>
    <mergeCell ref="E325:E335"/>
    <mergeCell ref="F325:F335"/>
    <mergeCell ref="G325:G328"/>
    <mergeCell ref="H325:H328"/>
    <mergeCell ref="G329:G335"/>
    <mergeCell ref="H329:H335"/>
    <mergeCell ref="E315:E324"/>
    <mergeCell ref="F315:F324"/>
    <mergeCell ref="G315:G317"/>
    <mergeCell ref="H315:H317"/>
    <mergeCell ref="G318:G324"/>
    <mergeCell ref="H318:H324"/>
    <mergeCell ref="E305:E314"/>
    <mergeCell ref="F305:F314"/>
    <mergeCell ref="G305:G309"/>
    <mergeCell ref="H305:H309"/>
    <mergeCell ref="G310:G311"/>
    <mergeCell ref="H310:H311"/>
    <mergeCell ref="G312:G314"/>
    <mergeCell ref="H312:H314"/>
    <mergeCell ref="G294:G296"/>
    <mergeCell ref="H294:H296"/>
    <mergeCell ref="C297:C335"/>
    <mergeCell ref="D297:D335"/>
    <mergeCell ref="E297:E304"/>
    <mergeCell ref="F297:F304"/>
    <mergeCell ref="G298:G300"/>
    <mergeCell ref="H298:H300"/>
    <mergeCell ref="G301:G304"/>
    <mergeCell ref="H301:H304"/>
    <mergeCell ref="G283:G285"/>
    <mergeCell ref="H283:H285"/>
    <mergeCell ref="G286:G289"/>
    <mergeCell ref="H286:H289"/>
    <mergeCell ref="G290:G291"/>
    <mergeCell ref="H290:H291"/>
    <mergeCell ref="C277:C296"/>
    <mergeCell ref="D277:D296"/>
    <mergeCell ref="E277:E282"/>
    <mergeCell ref="F277:F282"/>
    <mergeCell ref="G277:G278"/>
    <mergeCell ref="H277:H278"/>
    <mergeCell ref="G279:G282"/>
    <mergeCell ref="H279:H282"/>
    <mergeCell ref="E283:E296"/>
    <mergeCell ref="F283:F296"/>
    <mergeCell ref="C271:C276"/>
    <mergeCell ref="D271:D276"/>
    <mergeCell ref="E271:E272"/>
    <mergeCell ref="F271:F272"/>
    <mergeCell ref="G271:G272"/>
    <mergeCell ref="H271:H272"/>
    <mergeCell ref="E273:E275"/>
    <mergeCell ref="F273:F275"/>
    <mergeCell ref="G258:G261"/>
    <mergeCell ref="H258:H261"/>
    <mergeCell ref="G262:G268"/>
    <mergeCell ref="H262:H268"/>
    <mergeCell ref="E269:E270"/>
    <mergeCell ref="F269:F270"/>
    <mergeCell ref="G269:G270"/>
    <mergeCell ref="H269:H270"/>
    <mergeCell ref="E246:E248"/>
    <mergeCell ref="F246:F248"/>
    <mergeCell ref="G246:G248"/>
    <mergeCell ref="H246:H248"/>
    <mergeCell ref="G235:G236"/>
    <mergeCell ref="H235:H236"/>
    <mergeCell ref="C237:C270"/>
    <mergeCell ref="D237:D270"/>
    <mergeCell ref="E237:E245"/>
    <mergeCell ref="F237:F245"/>
    <mergeCell ref="G237:G240"/>
    <mergeCell ref="H237:H240"/>
    <mergeCell ref="G241:G243"/>
    <mergeCell ref="H241:H243"/>
    <mergeCell ref="E249:E251"/>
    <mergeCell ref="F249:F251"/>
    <mergeCell ref="G249:G251"/>
    <mergeCell ref="H249:H251"/>
    <mergeCell ref="E252:E268"/>
    <mergeCell ref="F252:F268"/>
    <mergeCell ref="G252:G253"/>
    <mergeCell ref="H252:H253"/>
    <mergeCell ref="G254:G257"/>
    <mergeCell ref="H254:H257"/>
    <mergeCell ref="C231:C236"/>
    <mergeCell ref="D231:D236"/>
    <mergeCell ref="E231:E233"/>
    <mergeCell ref="F231:F233"/>
    <mergeCell ref="G231:G233"/>
    <mergeCell ref="H231:H233"/>
    <mergeCell ref="E234:E236"/>
    <mergeCell ref="F234:F236"/>
    <mergeCell ref="G244:G245"/>
    <mergeCell ref="H244:H245"/>
    <mergeCell ref="F206:F207"/>
    <mergeCell ref="C224:C230"/>
    <mergeCell ref="D224:D230"/>
    <mergeCell ref="E224:E229"/>
    <mergeCell ref="F224:F229"/>
    <mergeCell ref="G224:G226"/>
    <mergeCell ref="H224:H226"/>
    <mergeCell ref="C208:C223"/>
    <mergeCell ref="D208:D223"/>
    <mergeCell ref="E208:E213"/>
    <mergeCell ref="F208:F213"/>
    <mergeCell ref="G209:G213"/>
    <mergeCell ref="H209:H213"/>
    <mergeCell ref="E214:E218"/>
    <mergeCell ref="F214:F218"/>
    <mergeCell ref="G215:G218"/>
    <mergeCell ref="H215:H218"/>
    <mergeCell ref="G227:G229"/>
    <mergeCell ref="H227:H229"/>
    <mergeCell ref="E219:E223"/>
    <mergeCell ref="F219:F223"/>
    <mergeCell ref="G219:G223"/>
    <mergeCell ref="H219:H223"/>
    <mergeCell ref="H200:H201"/>
    <mergeCell ref="G190:G191"/>
    <mergeCell ref="H190:H191"/>
    <mergeCell ref="C193:C207"/>
    <mergeCell ref="D193:D207"/>
    <mergeCell ref="E193:E195"/>
    <mergeCell ref="F193:F195"/>
    <mergeCell ref="G193:G195"/>
    <mergeCell ref="H193:H195"/>
    <mergeCell ref="E196:E205"/>
    <mergeCell ref="F196:F205"/>
    <mergeCell ref="C185:C192"/>
    <mergeCell ref="D185:D192"/>
    <mergeCell ref="E185:E189"/>
    <mergeCell ref="F185:F189"/>
    <mergeCell ref="G185:G186"/>
    <mergeCell ref="H185:H186"/>
    <mergeCell ref="G187:G188"/>
    <mergeCell ref="H187:H188"/>
    <mergeCell ref="E190:E192"/>
    <mergeCell ref="F190:F192"/>
    <mergeCell ref="G202:G205"/>
    <mergeCell ref="H202:H205"/>
    <mergeCell ref="E206:E207"/>
    <mergeCell ref="C167:C184"/>
    <mergeCell ref="D167:D184"/>
    <mergeCell ref="E167:E175"/>
    <mergeCell ref="F167:F175"/>
    <mergeCell ref="G167:G168"/>
    <mergeCell ref="H167:H168"/>
    <mergeCell ref="G171:G175"/>
    <mergeCell ref="H171:H175"/>
    <mergeCell ref="E176:E178"/>
    <mergeCell ref="F176:F178"/>
    <mergeCell ref="G176:G178"/>
    <mergeCell ref="H176:H178"/>
    <mergeCell ref="E180:E184"/>
    <mergeCell ref="F180:F184"/>
    <mergeCell ref="G180:G181"/>
    <mergeCell ref="H180:H181"/>
    <mergeCell ref="G182:G184"/>
    <mergeCell ref="H182:H184"/>
    <mergeCell ref="C134:C166"/>
    <mergeCell ref="D134:D166"/>
    <mergeCell ref="E134:E139"/>
    <mergeCell ref="F134:F139"/>
    <mergeCell ref="G134:G139"/>
    <mergeCell ref="H134:H139"/>
    <mergeCell ref="E140:E150"/>
    <mergeCell ref="F140:F150"/>
    <mergeCell ref="G140:G144"/>
    <mergeCell ref="H140:H144"/>
    <mergeCell ref="E158:E166"/>
    <mergeCell ref="F158:F166"/>
    <mergeCell ref="G159:G160"/>
    <mergeCell ref="H159:H160"/>
    <mergeCell ref="G161:G166"/>
    <mergeCell ref="H161:H166"/>
    <mergeCell ref="G145:G150"/>
    <mergeCell ref="H145:H150"/>
    <mergeCell ref="E151:E152"/>
    <mergeCell ref="F151:F152"/>
    <mergeCell ref="E153:E157"/>
    <mergeCell ref="F153:F157"/>
    <mergeCell ref="G153:G157"/>
    <mergeCell ref="H153:H157"/>
    <mergeCell ref="G129:G131"/>
    <mergeCell ref="H129:H131"/>
    <mergeCell ref="C132:C133"/>
    <mergeCell ref="D132:D133"/>
    <mergeCell ref="E132:E133"/>
    <mergeCell ref="F132:F133"/>
    <mergeCell ref="G132:G133"/>
    <mergeCell ref="H132:H133"/>
    <mergeCell ref="C121:C131"/>
    <mergeCell ref="D121:D131"/>
    <mergeCell ref="E121:E128"/>
    <mergeCell ref="F121:F128"/>
    <mergeCell ref="G121:G125"/>
    <mergeCell ref="H121:H125"/>
    <mergeCell ref="G126:G128"/>
    <mergeCell ref="H126:H128"/>
    <mergeCell ref="E129:E131"/>
    <mergeCell ref="F129:F131"/>
    <mergeCell ref="G77:G78"/>
    <mergeCell ref="H77:H78"/>
    <mergeCell ref="E79:E84"/>
    <mergeCell ref="F79:F84"/>
    <mergeCell ref="G79:G83"/>
    <mergeCell ref="H79:H83"/>
    <mergeCell ref="E101:E119"/>
    <mergeCell ref="F101:F119"/>
    <mergeCell ref="G101:G104"/>
    <mergeCell ref="H101:H104"/>
    <mergeCell ref="G107:G110"/>
    <mergeCell ref="H107:H110"/>
    <mergeCell ref="G111:G119"/>
    <mergeCell ref="H111:H119"/>
    <mergeCell ref="G93:G94"/>
    <mergeCell ref="H93:H94"/>
    <mergeCell ref="E95:E100"/>
    <mergeCell ref="F95:F100"/>
    <mergeCell ref="G95:G99"/>
    <mergeCell ref="H95:H99"/>
    <mergeCell ref="G49:G50"/>
    <mergeCell ref="H49:H50"/>
    <mergeCell ref="G51:G53"/>
    <mergeCell ref="H51:H53"/>
    <mergeCell ref="E54:E57"/>
    <mergeCell ref="F54:F57"/>
    <mergeCell ref="G56:G57"/>
    <mergeCell ref="H56:H57"/>
    <mergeCell ref="A76:A595"/>
    <mergeCell ref="B76:B595"/>
    <mergeCell ref="C76:C120"/>
    <mergeCell ref="D76:D120"/>
    <mergeCell ref="E76:E78"/>
    <mergeCell ref="F76:F78"/>
    <mergeCell ref="E85:E89"/>
    <mergeCell ref="F85:F89"/>
    <mergeCell ref="E93:E94"/>
    <mergeCell ref="F93:F94"/>
    <mergeCell ref="G85:G89"/>
    <mergeCell ref="H85:H89"/>
    <mergeCell ref="E90:E92"/>
    <mergeCell ref="F90:F92"/>
    <mergeCell ref="G90:G92"/>
    <mergeCell ref="H90:H92"/>
    <mergeCell ref="G41:G42"/>
    <mergeCell ref="H41:H42"/>
    <mergeCell ref="C44:C48"/>
    <mergeCell ref="D44:D48"/>
    <mergeCell ref="E45:E48"/>
    <mergeCell ref="F45:F48"/>
    <mergeCell ref="G46:G48"/>
    <mergeCell ref="H46:H48"/>
    <mergeCell ref="A41:A74"/>
    <mergeCell ref="B41:B74"/>
    <mergeCell ref="C41:C43"/>
    <mergeCell ref="D41:D43"/>
    <mergeCell ref="E41:E42"/>
    <mergeCell ref="F41:F42"/>
    <mergeCell ref="C49:C57"/>
    <mergeCell ref="D49:D57"/>
    <mergeCell ref="E49:E53"/>
    <mergeCell ref="F49:F53"/>
    <mergeCell ref="C58:C74"/>
    <mergeCell ref="D58:D74"/>
    <mergeCell ref="E58:E74"/>
    <mergeCell ref="F58:F74"/>
    <mergeCell ref="G59:G74"/>
    <mergeCell ref="H59:H74"/>
    <mergeCell ref="C34:C40"/>
    <mergeCell ref="D34:D40"/>
    <mergeCell ref="E34:E36"/>
    <mergeCell ref="F34:F36"/>
    <mergeCell ref="G34:G35"/>
    <mergeCell ref="H34:H35"/>
    <mergeCell ref="E37:E40"/>
    <mergeCell ref="F37:F40"/>
    <mergeCell ref="G37:G39"/>
    <mergeCell ref="H37:H39"/>
    <mergeCell ref="F17:F23"/>
    <mergeCell ref="G17:G18"/>
    <mergeCell ref="H17:H18"/>
    <mergeCell ref="G20:G21"/>
    <mergeCell ref="H20:H21"/>
    <mergeCell ref="C29:C33"/>
    <mergeCell ref="D29:D33"/>
    <mergeCell ref="E29:E33"/>
    <mergeCell ref="F29:F33"/>
    <mergeCell ref="G29:G31"/>
    <mergeCell ref="H29:H31"/>
    <mergeCell ref="G22:G23"/>
    <mergeCell ref="H22:H23"/>
    <mergeCell ref="E25:E27"/>
    <mergeCell ref="F25:F27"/>
    <mergeCell ref="G25:G26"/>
    <mergeCell ref="H25:H26"/>
    <mergeCell ref="B607:B611"/>
    <mergeCell ref="A607:A611"/>
    <mergeCell ref="C607:C611"/>
    <mergeCell ref="D607:D611"/>
    <mergeCell ref="A1:B1"/>
    <mergeCell ref="C2:D2"/>
    <mergeCell ref="E2:F2"/>
    <mergeCell ref="G2:H2"/>
    <mergeCell ref="I2:J2"/>
    <mergeCell ref="G8:G10"/>
    <mergeCell ref="H8:H10"/>
    <mergeCell ref="A7:A40"/>
    <mergeCell ref="B7:B40"/>
    <mergeCell ref="C7:C28"/>
    <mergeCell ref="D7:D28"/>
    <mergeCell ref="E7:E16"/>
    <mergeCell ref="F7:F16"/>
    <mergeCell ref="A2:A4"/>
    <mergeCell ref="B2:B4"/>
    <mergeCell ref="G11:G12"/>
    <mergeCell ref="H11:H12"/>
    <mergeCell ref="G14:G16"/>
    <mergeCell ref="H14:H16"/>
    <mergeCell ref="E17:E23"/>
  </mergeCells>
  <phoneticPr fontId="5" type="noConversion"/>
  <pageMargins left="0.25" right="0.25" top="0.75" bottom="0.75" header="0.3" footer="0.3"/>
  <pageSetup paperSize="9" scale="46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89"/>
  <sheetViews>
    <sheetView tabSelected="1" topLeftCell="F326" workbookViewId="0">
      <selection activeCell="J417" sqref="J417"/>
    </sheetView>
  </sheetViews>
  <sheetFormatPr defaultRowHeight="16.5" x14ac:dyDescent="0.3"/>
  <cols>
    <col min="8" max="8" width="29.875" customWidth="1"/>
    <col min="10" max="10" width="57.25" customWidth="1"/>
    <col min="13" max="13" width="15.875" customWidth="1"/>
    <col min="15" max="16" width="25.125" customWidth="1"/>
    <col min="17" max="17" width="33.625" customWidth="1"/>
  </cols>
  <sheetData>
    <row r="1" spans="1:17" x14ac:dyDescent="0.3">
      <c r="A1" t="s">
        <v>3274</v>
      </c>
      <c r="B1" t="s">
        <v>3275</v>
      </c>
      <c r="C1" t="s">
        <v>3276</v>
      </c>
      <c r="D1" t="s">
        <v>3277</v>
      </c>
      <c r="E1" t="s">
        <v>3278</v>
      </c>
      <c r="F1" t="s">
        <v>3279</v>
      </c>
      <c r="G1" t="s">
        <v>3280</v>
      </c>
      <c r="H1" t="s">
        <v>3281</v>
      </c>
      <c r="I1" t="s">
        <v>3282</v>
      </c>
      <c r="J1" t="s">
        <v>3283</v>
      </c>
      <c r="K1" t="s">
        <v>3284</v>
      </c>
      <c r="L1" t="s">
        <v>3285</v>
      </c>
      <c r="M1" t="s">
        <v>3286</v>
      </c>
      <c r="N1" t="s">
        <v>3287</v>
      </c>
      <c r="O1" t="s">
        <v>3288</v>
      </c>
      <c r="P1" t="s">
        <v>3350</v>
      </c>
      <c r="Q1" t="s">
        <v>3289</v>
      </c>
    </row>
    <row r="2" spans="1:17" hidden="1" x14ac:dyDescent="0.3">
      <c r="A2" t="s">
        <v>2441</v>
      </c>
      <c r="B2" t="s">
        <v>2442</v>
      </c>
      <c r="C2">
        <v>1</v>
      </c>
      <c r="D2" t="s">
        <v>2443</v>
      </c>
      <c r="E2">
        <v>11</v>
      </c>
      <c r="F2" t="s">
        <v>2444</v>
      </c>
      <c r="G2">
        <v>111</v>
      </c>
      <c r="H2" t="s">
        <v>2445</v>
      </c>
      <c r="I2">
        <v>1110</v>
      </c>
      <c r="J2" t="s">
        <v>2446</v>
      </c>
      <c r="K2" t="s">
        <v>2447</v>
      </c>
      <c r="L2" t="s">
        <v>2447</v>
      </c>
      <c r="M2" t="s">
        <v>3290</v>
      </c>
      <c r="N2" t="s">
        <v>3291</v>
      </c>
      <c r="O2" t="s">
        <v>3290</v>
      </c>
      <c r="P2" t="str">
        <f>IF(M2=O2,"KEEP","CHANGE")</f>
        <v>KEEP</v>
      </c>
      <c r="Q2" t="s">
        <v>3292</v>
      </c>
    </row>
    <row r="3" spans="1:17" hidden="1" x14ac:dyDescent="0.3">
      <c r="A3" t="s">
        <v>2441</v>
      </c>
      <c r="B3" t="s">
        <v>2442</v>
      </c>
      <c r="C3">
        <v>1</v>
      </c>
      <c r="D3" t="s">
        <v>2443</v>
      </c>
      <c r="E3">
        <v>11</v>
      </c>
      <c r="F3" t="s">
        <v>2444</v>
      </c>
      <c r="G3">
        <v>112</v>
      </c>
      <c r="H3" t="s">
        <v>2448</v>
      </c>
      <c r="I3">
        <v>1121</v>
      </c>
      <c r="J3" t="s">
        <v>1660</v>
      </c>
      <c r="K3" t="s">
        <v>2447</v>
      </c>
      <c r="L3" t="s">
        <v>2447</v>
      </c>
      <c r="M3" t="s">
        <v>3293</v>
      </c>
      <c r="N3" t="s">
        <v>3294</v>
      </c>
      <c r="O3" t="s">
        <v>3293</v>
      </c>
      <c r="P3" t="str">
        <f t="shared" ref="P3:P66" si="0">IF(M3=O3,"KEEP","CHANGE")</f>
        <v>KEEP</v>
      </c>
      <c r="Q3" t="s">
        <v>3292</v>
      </c>
    </row>
    <row r="4" spans="1:17" hidden="1" x14ac:dyDescent="0.3">
      <c r="A4" t="s">
        <v>2441</v>
      </c>
      <c r="B4" t="s">
        <v>2442</v>
      </c>
      <c r="C4">
        <v>1</v>
      </c>
      <c r="D4" t="s">
        <v>2443</v>
      </c>
      <c r="E4">
        <v>11</v>
      </c>
      <c r="F4" t="s">
        <v>2444</v>
      </c>
      <c r="G4">
        <v>112</v>
      </c>
      <c r="H4" t="s">
        <v>2448</v>
      </c>
      <c r="I4">
        <v>1122</v>
      </c>
      <c r="J4" t="s">
        <v>1661</v>
      </c>
      <c r="K4" t="s">
        <v>2447</v>
      </c>
      <c r="L4" t="s">
        <v>2447</v>
      </c>
      <c r="M4" t="s">
        <v>3295</v>
      </c>
      <c r="N4" t="s">
        <v>3296</v>
      </c>
      <c r="O4" t="s">
        <v>3295</v>
      </c>
      <c r="P4" t="str">
        <f t="shared" si="0"/>
        <v>KEEP</v>
      </c>
      <c r="Q4" t="s">
        <v>3292</v>
      </c>
    </row>
    <row r="5" spans="1:17" hidden="1" x14ac:dyDescent="0.3">
      <c r="A5" t="s">
        <v>2441</v>
      </c>
      <c r="B5" t="s">
        <v>2442</v>
      </c>
      <c r="C5">
        <v>1</v>
      </c>
      <c r="D5" t="s">
        <v>2443</v>
      </c>
      <c r="E5">
        <v>11</v>
      </c>
      <c r="F5" t="s">
        <v>2444</v>
      </c>
      <c r="G5">
        <v>112</v>
      </c>
      <c r="H5" t="s">
        <v>2448</v>
      </c>
      <c r="I5">
        <v>1123</v>
      </c>
      <c r="J5" t="s">
        <v>1662</v>
      </c>
      <c r="K5" t="s">
        <v>2447</v>
      </c>
      <c r="L5" t="s">
        <v>2447</v>
      </c>
      <c r="M5" t="s">
        <v>3297</v>
      </c>
      <c r="N5" t="s">
        <v>3298</v>
      </c>
      <c r="O5" t="s">
        <v>3297</v>
      </c>
      <c r="P5" t="str">
        <f t="shared" si="0"/>
        <v>KEEP</v>
      </c>
      <c r="Q5" t="s">
        <v>3292</v>
      </c>
    </row>
    <row r="6" spans="1:17" hidden="1" x14ac:dyDescent="0.3">
      <c r="A6" t="s">
        <v>2441</v>
      </c>
      <c r="B6" t="s">
        <v>2442</v>
      </c>
      <c r="C6">
        <v>1</v>
      </c>
      <c r="D6" t="s">
        <v>2443</v>
      </c>
      <c r="E6">
        <v>11</v>
      </c>
      <c r="F6" t="s">
        <v>2444</v>
      </c>
      <c r="G6">
        <v>113</v>
      </c>
      <c r="H6" t="s">
        <v>2449</v>
      </c>
      <c r="I6">
        <v>1131</v>
      </c>
      <c r="J6" t="s">
        <v>1663</v>
      </c>
      <c r="K6" t="s">
        <v>2447</v>
      </c>
      <c r="L6" t="s">
        <v>2447</v>
      </c>
      <c r="M6" t="s">
        <v>3299</v>
      </c>
      <c r="N6" t="s">
        <v>3300</v>
      </c>
      <c r="O6" t="s">
        <v>3299</v>
      </c>
      <c r="P6" t="str">
        <f t="shared" si="0"/>
        <v>KEEP</v>
      </c>
      <c r="Q6" t="s">
        <v>3292</v>
      </c>
    </row>
    <row r="7" spans="1:17" hidden="1" x14ac:dyDescent="0.3">
      <c r="A7" t="s">
        <v>2441</v>
      </c>
      <c r="B7" t="s">
        <v>2442</v>
      </c>
      <c r="C7">
        <v>1</v>
      </c>
      <c r="D7" t="s">
        <v>2443</v>
      </c>
      <c r="E7">
        <v>11</v>
      </c>
      <c r="F7" t="s">
        <v>2444</v>
      </c>
      <c r="G7">
        <v>113</v>
      </c>
      <c r="H7" t="s">
        <v>2449</v>
      </c>
      <c r="I7">
        <v>1132</v>
      </c>
      <c r="J7" t="s">
        <v>1664</v>
      </c>
      <c r="K7" t="s">
        <v>2447</v>
      </c>
      <c r="L7" t="s">
        <v>2447</v>
      </c>
      <c r="M7" t="s">
        <v>3297</v>
      </c>
      <c r="N7" t="s">
        <v>3298</v>
      </c>
      <c r="O7" t="s">
        <v>3297</v>
      </c>
      <c r="P7" t="str">
        <f t="shared" si="0"/>
        <v>KEEP</v>
      </c>
      <c r="Q7" t="s">
        <v>3292</v>
      </c>
    </row>
    <row r="8" spans="1:17" hidden="1" x14ac:dyDescent="0.3">
      <c r="A8" t="s">
        <v>2441</v>
      </c>
      <c r="B8" t="s">
        <v>2442</v>
      </c>
      <c r="C8">
        <v>1</v>
      </c>
      <c r="D8" t="s">
        <v>2443</v>
      </c>
      <c r="E8">
        <v>11</v>
      </c>
      <c r="F8" t="s">
        <v>2444</v>
      </c>
      <c r="G8">
        <v>114</v>
      </c>
      <c r="H8" t="s">
        <v>2450</v>
      </c>
      <c r="I8">
        <v>1140</v>
      </c>
      <c r="J8" t="s">
        <v>1665</v>
      </c>
      <c r="K8" t="s">
        <v>2447</v>
      </c>
      <c r="L8" t="s">
        <v>2447</v>
      </c>
      <c r="M8" t="s">
        <v>3297</v>
      </c>
      <c r="N8" t="s">
        <v>3298</v>
      </c>
      <c r="O8" t="s">
        <v>3297</v>
      </c>
      <c r="P8" t="str">
        <f t="shared" si="0"/>
        <v>KEEP</v>
      </c>
      <c r="Q8" t="s">
        <v>3292</v>
      </c>
    </row>
    <row r="9" spans="1:17" hidden="1" x14ac:dyDescent="0.3">
      <c r="A9" t="s">
        <v>2441</v>
      </c>
      <c r="B9" t="s">
        <v>2442</v>
      </c>
      <c r="C9">
        <v>1</v>
      </c>
      <c r="D9" t="s">
        <v>2443</v>
      </c>
      <c r="E9">
        <v>11</v>
      </c>
      <c r="F9" t="s">
        <v>2444</v>
      </c>
      <c r="G9">
        <v>115</v>
      </c>
      <c r="H9" t="s">
        <v>2451</v>
      </c>
      <c r="I9">
        <v>1151</v>
      </c>
      <c r="J9" t="s">
        <v>1666</v>
      </c>
      <c r="K9" t="s">
        <v>2447</v>
      </c>
      <c r="L9" t="s">
        <v>2447</v>
      </c>
      <c r="M9" t="s">
        <v>3293</v>
      </c>
      <c r="N9" t="s">
        <v>3294</v>
      </c>
      <c r="O9" t="s">
        <v>3293</v>
      </c>
      <c r="P9" t="str">
        <f t="shared" si="0"/>
        <v>KEEP</v>
      </c>
      <c r="Q9" t="s">
        <v>3292</v>
      </c>
    </row>
    <row r="10" spans="1:17" hidden="1" x14ac:dyDescent="0.3">
      <c r="A10" t="s">
        <v>2441</v>
      </c>
      <c r="B10" t="s">
        <v>2442</v>
      </c>
      <c r="C10">
        <v>1</v>
      </c>
      <c r="D10" t="s">
        <v>2443</v>
      </c>
      <c r="E10">
        <v>11</v>
      </c>
      <c r="F10" t="s">
        <v>2444</v>
      </c>
      <c r="G10">
        <v>115</v>
      </c>
      <c r="H10" t="s">
        <v>2451</v>
      </c>
      <c r="I10">
        <v>1152</v>
      </c>
      <c r="J10" t="s">
        <v>2452</v>
      </c>
      <c r="K10" t="s">
        <v>2447</v>
      </c>
      <c r="L10" t="s">
        <v>2447</v>
      </c>
      <c r="M10" t="s">
        <v>3293</v>
      </c>
      <c r="N10" t="s">
        <v>3294</v>
      </c>
      <c r="O10" t="s">
        <v>3293</v>
      </c>
      <c r="P10" t="str">
        <f t="shared" si="0"/>
        <v>KEEP</v>
      </c>
      <c r="Q10" t="s">
        <v>3292</v>
      </c>
    </row>
    <row r="11" spans="1:17" hidden="1" x14ac:dyDescent="0.3">
      <c r="A11" t="s">
        <v>2441</v>
      </c>
      <c r="B11" t="s">
        <v>2442</v>
      </c>
      <c r="C11">
        <v>1</v>
      </c>
      <c r="D11" t="s">
        <v>2443</v>
      </c>
      <c r="E11">
        <v>11</v>
      </c>
      <c r="F11" t="s">
        <v>2444</v>
      </c>
      <c r="G11">
        <v>115</v>
      </c>
      <c r="H11" t="s">
        <v>2451</v>
      </c>
      <c r="I11">
        <v>1159</v>
      </c>
      <c r="J11" t="s">
        <v>1667</v>
      </c>
      <c r="K11" t="s">
        <v>2447</v>
      </c>
      <c r="L11" t="s">
        <v>2447</v>
      </c>
      <c r="M11" t="s">
        <v>3293</v>
      </c>
      <c r="N11" t="s">
        <v>3294</v>
      </c>
      <c r="O11" t="s">
        <v>3293</v>
      </c>
      <c r="P11" t="str">
        <f t="shared" si="0"/>
        <v>KEEP</v>
      </c>
      <c r="Q11" t="s">
        <v>3292</v>
      </c>
    </row>
    <row r="12" spans="1:17" hidden="1" x14ac:dyDescent="0.3">
      <c r="A12" t="s">
        <v>2441</v>
      </c>
      <c r="B12" t="s">
        <v>2442</v>
      </c>
      <c r="C12">
        <v>1</v>
      </c>
      <c r="D12" t="s">
        <v>2443</v>
      </c>
      <c r="E12">
        <v>12</v>
      </c>
      <c r="F12" t="s">
        <v>2453</v>
      </c>
      <c r="G12">
        <v>121</v>
      </c>
      <c r="H12" t="s">
        <v>1668</v>
      </c>
      <c r="I12">
        <v>1211</v>
      </c>
      <c r="J12" t="s">
        <v>1669</v>
      </c>
      <c r="K12" t="s">
        <v>2447</v>
      </c>
      <c r="L12" t="s">
        <v>2447</v>
      </c>
      <c r="M12" t="s">
        <v>3306</v>
      </c>
      <c r="N12" t="s">
        <v>3307</v>
      </c>
      <c r="O12" t="s">
        <v>3306</v>
      </c>
      <c r="P12" t="str">
        <f t="shared" si="0"/>
        <v>KEEP</v>
      </c>
      <c r="Q12" t="s">
        <v>3292</v>
      </c>
    </row>
    <row r="13" spans="1:17" hidden="1" x14ac:dyDescent="0.3">
      <c r="A13" t="s">
        <v>2441</v>
      </c>
      <c r="B13" t="s">
        <v>2442</v>
      </c>
      <c r="C13">
        <v>1</v>
      </c>
      <c r="D13" t="s">
        <v>2443</v>
      </c>
      <c r="E13">
        <v>12</v>
      </c>
      <c r="F13" t="s">
        <v>2453</v>
      </c>
      <c r="G13">
        <v>121</v>
      </c>
      <c r="H13" t="s">
        <v>1668</v>
      </c>
      <c r="I13">
        <v>1212</v>
      </c>
      <c r="J13" t="s">
        <v>1670</v>
      </c>
      <c r="K13" t="s">
        <v>2447</v>
      </c>
      <c r="L13" t="s">
        <v>2447</v>
      </c>
      <c r="M13" t="s">
        <v>3309</v>
      </c>
      <c r="N13" t="s">
        <v>3310</v>
      </c>
      <c r="O13" t="s">
        <v>3309</v>
      </c>
      <c r="P13" t="str">
        <f t="shared" si="0"/>
        <v>KEEP</v>
      </c>
      <c r="Q13" t="s">
        <v>3292</v>
      </c>
    </row>
    <row r="14" spans="1:17" hidden="1" x14ac:dyDescent="0.3">
      <c r="A14" t="s">
        <v>2441</v>
      </c>
      <c r="B14" t="s">
        <v>2442</v>
      </c>
      <c r="C14">
        <v>1</v>
      </c>
      <c r="D14" t="s">
        <v>2443</v>
      </c>
      <c r="E14">
        <v>12</v>
      </c>
      <c r="F14" t="s">
        <v>2453</v>
      </c>
      <c r="G14">
        <v>122</v>
      </c>
      <c r="H14" t="s">
        <v>1671</v>
      </c>
      <c r="I14">
        <v>1220</v>
      </c>
      <c r="J14" t="s">
        <v>1671</v>
      </c>
      <c r="K14" t="s">
        <v>2447</v>
      </c>
      <c r="L14" t="s">
        <v>2447</v>
      </c>
      <c r="M14" t="s">
        <v>3312</v>
      </c>
      <c r="N14" t="s">
        <v>3313</v>
      </c>
      <c r="O14" t="s">
        <v>3312</v>
      </c>
      <c r="P14" t="str">
        <f t="shared" si="0"/>
        <v>KEEP</v>
      </c>
      <c r="Q14" t="s">
        <v>3292</v>
      </c>
    </row>
    <row r="15" spans="1:17" hidden="1" x14ac:dyDescent="0.3">
      <c r="A15" t="s">
        <v>2441</v>
      </c>
      <c r="B15" t="s">
        <v>2442</v>
      </c>
      <c r="C15">
        <v>1</v>
      </c>
      <c r="D15" t="s">
        <v>2443</v>
      </c>
      <c r="E15">
        <v>12</v>
      </c>
      <c r="F15" t="s">
        <v>2453</v>
      </c>
      <c r="G15">
        <v>123</v>
      </c>
      <c r="H15" t="s">
        <v>2454</v>
      </c>
      <c r="I15">
        <v>1231</v>
      </c>
      <c r="J15" t="s">
        <v>1672</v>
      </c>
      <c r="K15" t="s">
        <v>2447</v>
      </c>
      <c r="L15" t="s">
        <v>2447</v>
      </c>
      <c r="M15" t="s">
        <v>3315</v>
      </c>
      <c r="N15" t="s">
        <v>3316</v>
      </c>
      <c r="O15" t="s">
        <v>3315</v>
      </c>
      <c r="P15" t="str">
        <f t="shared" si="0"/>
        <v>KEEP</v>
      </c>
      <c r="Q15" t="s">
        <v>3292</v>
      </c>
    </row>
    <row r="16" spans="1:17" hidden="1" x14ac:dyDescent="0.3">
      <c r="A16" t="s">
        <v>2441</v>
      </c>
      <c r="B16" t="s">
        <v>2442</v>
      </c>
      <c r="C16">
        <v>1</v>
      </c>
      <c r="D16" t="s">
        <v>2443</v>
      </c>
      <c r="E16">
        <v>12</v>
      </c>
      <c r="F16" t="s">
        <v>2453</v>
      </c>
      <c r="G16">
        <v>123</v>
      </c>
      <c r="H16" t="s">
        <v>2454</v>
      </c>
      <c r="I16">
        <v>1239</v>
      </c>
      <c r="J16" t="s">
        <v>1673</v>
      </c>
      <c r="K16" t="s">
        <v>2447</v>
      </c>
      <c r="L16" t="s">
        <v>2447</v>
      </c>
      <c r="M16" t="s">
        <v>3315</v>
      </c>
      <c r="N16" t="s">
        <v>3316</v>
      </c>
      <c r="O16" t="s">
        <v>3315</v>
      </c>
      <c r="P16" t="str">
        <f t="shared" si="0"/>
        <v>KEEP</v>
      </c>
      <c r="Q16" t="s">
        <v>3292</v>
      </c>
    </row>
    <row r="17" spans="1:17" hidden="1" x14ac:dyDescent="0.3">
      <c r="A17" t="s">
        <v>2441</v>
      </c>
      <c r="B17" t="s">
        <v>2442</v>
      </c>
      <c r="C17">
        <v>1</v>
      </c>
      <c r="D17" t="s">
        <v>2443</v>
      </c>
      <c r="E17">
        <v>12</v>
      </c>
      <c r="F17" t="s">
        <v>2453</v>
      </c>
      <c r="G17">
        <v>129</v>
      </c>
      <c r="H17" t="s">
        <v>1674</v>
      </c>
      <c r="I17">
        <v>1291</v>
      </c>
      <c r="J17" t="s">
        <v>1675</v>
      </c>
      <c r="K17" t="s">
        <v>2447</v>
      </c>
      <c r="L17" t="s">
        <v>2447</v>
      </c>
      <c r="M17" t="s">
        <v>3319</v>
      </c>
      <c r="N17" t="s">
        <v>3320</v>
      </c>
      <c r="O17" t="s">
        <v>3319</v>
      </c>
      <c r="P17" t="str">
        <f t="shared" si="0"/>
        <v>KEEP</v>
      </c>
      <c r="Q17" t="s">
        <v>3292</v>
      </c>
    </row>
    <row r="18" spans="1:17" hidden="1" x14ac:dyDescent="0.3">
      <c r="A18" t="s">
        <v>2441</v>
      </c>
      <c r="B18" t="s">
        <v>2442</v>
      </c>
      <c r="C18">
        <v>1</v>
      </c>
      <c r="D18" t="s">
        <v>2443</v>
      </c>
      <c r="E18">
        <v>12</v>
      </c>
      <c r="F18" t="s">
        <v>2453</v>
      </c>
      <c r="G18">
        <v>129</v>
      </c>
      <c r="H18" t="s">
        <v>1674</v>
      </c>
      <c r="I18">
        <v>1299</v>
      </c>
      <c r="J18" t="s">
        <v>1676</v>
      </c>
      <c r="K18" t="s">
        <v>2447</v>
      </c>
      <c r="L18" t="s">
        <v>2447</v>
      </c>
      <c r="M18" t="s">
        <v>3319</v>
      </c>
      <c r="N18" t="s">
        <v>3320</v>
      </c>
      <c r="O18" t="s">
        <v>3319</v>
      </c>
      <c r="P18" t="str">
        <f t="shared" si="0"/>
        <v>KEEP</v>
      </c>
      <c r="Q18" t="s">
        <v>3292</v>
      </c>
    </row>
    <row r="19" spans="1:17" hidden="1" x14ac:dyDescent="0.3">
      <c r="A19" t="s">
        <v>2441</v>
      </c>
      <c r="B19" t="s">
        <v>2442</v>
      </c>
      <c r="C19">
        <v>1</v>
      </c>
      <c r="D19" t="s">
        <v>2443</v>
      </c>
      <c r="E19">
        <v>13</v>
      </c>
      <c r="F19" t="s">
        <v>2455</v>
      </c>
      <c r="G19">
        <v>130</v>
      </c>
      <c r="H19" t="s">
        <v>1677</v>
      </c>
      <c r="I19">
        <v>1300</v>
      </c>
      <c r="J19" t="s">
        <v>1677</v>
      </c>
      <c r="K19" t="s">
        <v>2447</v>
      </c>
      <c r="L19" t="s">
        <v>2447</v>
      </c>
      <c r="M19" t="s">
        <v>3297</v>
      </c>
      <c r="N19" t="s">
        <v>3298</v>
      </c>
      <c r="O19" t="s">
        <v>3297</v>
      </c>
      <c r="P19" t="str">
        <f t="shared" si="0"/>
        <v>KEEP</v>
      </c>
      <c r="Q19" t="s">
        <v>3292</v>
      </c>
    </row>
    <row r="20" spans="1:17" hidden="1" x14ac:dyDescent="0.3">
      <c r="A20" t="s">
        <v>2441</v>
      </c>
      <c r="B20" t="s">
        <v>2442</v>
      </c>
      <c r="C20">
        <v>1</v>
      </c>
      <c r="D20" t="s">
        <v>2443</v>
      </c>
      <c r="E20">
        <v>14</v>
      </c>
      <c r="F20" t="s">
        <v>2456</v>
      </c>
      <c r="G20">
        <v>141</v>
      </c>
      <c r="H20" t="s">
        <v>2457</v>
      </c>
      <c r="I20">
        <v>1411</v>
      </c>
      <c r="J20" t="s">
        <v>1678</v>
      </c>
      <c r="K20" t="s">
        <v>2447</v>
      </c>
      <c r="L20" t="s">
        <v>2447</v>
      </c>
      <c r="M20" t="s">
        <v>3324</v>
      </c>
      <c r="N20" t="s">
        <v>3325</v>
      </c>
      <c r="O20" t="s">
        <v>3324</v>
      </c>
      <c r="P20" t="str">
        <f t="shared" si="0"/>
        <v>KEEP</v>
      </c>
      <c r="Q20" t="s">
        <v>3292</v>
      </c>
    </row>
    <row r="21" spans="1:17" hidden="1" x14ac:dyDescent="0.3">
      <c r="A21" t="s">
        <v>2441</v>
      </c>
      <c r="B21" t="s">
        <v>2442</v>
      </c>
      <c r="C21">
        <v>1</v>
      </c>
      <c r="D21" t="s">
        <v>2443</v>
      </c>
      <c r="E21">
        <v>14</v>
      </c>
      <c r="F21" t="s">
        <v>2456</v>
      </c>
      <c r="G21">
        <v>141</v>
      </c>
      <c r="H21" t="s">
        <v>2457</v>
      </c>
      <c r="I21">
        <v>1412</v>
      </c>
      <c r="J21" t="s">
        <v>2458</v>
      </c>
      <c r="K21" t="s">
        <v>2447</v>
      </c>
      <c r="L21" t="s">
        <v>2447</v>
      </c>
      <c r="M21" t="s">
        <v>3324</v>
      </c>
      <c r="N21" t="s">
        <v>3325</v>
      </c>
      <c r="O21" t="s">
        <v>3324</v>
      </c>
      <c r="P21" t="str">
        <f t="shared" si="0"/>
        <v>KEEP</v>
      </c>
      <c r="Q21" t="s">
        <v>3292</v>
      </c>
    </row>
    <row r="22" spans="1:17" hidden="1" x14ac:dyDescent="0.3">
      <c r="A22" t="s">
        <v>2441</v>
      </c>
      <c r="B22" t="s">
        <v>2442</v>
      </c>
      <c r="C22">
        <v>1</v>
      </c>
      <c r="D22" t="s">
        <v>2443</v>
      </c>
      <c r="E22">
        <v>14</v>
      </c>
      <c r="F22" t="s">
        <v>2456</v>
      </c>
      <c r="G22">
        <v>141</v>
      </c>
      <c r="H22" t="s">
        <v>2457</v>
      </c>
      <c r="I22">
        <v>1412</v>
      </c>
      <c r="J22" t="s">
        <v>1679</v>
      </c>
      <c r="K22" t="s">
        <v>2447</v>
      </c>
      <c r="L22" t="s">
        <v>2447</v>
      </c>
      <c r="M22" t="s">
        <v>3324</v>
      </c>
      <c r="N22" t="s">
        <v>3325</v>
      </c>
      <c r="O22" t="s">
        <v>3324</v>
      </c>
      <c r="P22" t="str">
        <f t="shared" si="0"/>
        <v>KEEP</v>
      </c>
      <c r="Q22" t="s">
        <v>3292</v>
      </c>
    </row>
    <row r="23" spans="1:17" hidden="1" x14ac:dyDescent="0.3">
      <c r="A23" t="s">
        <v>2441</v>
      </c>
      <c r="B23" t="s">
        <v>2442</v>
      </c>
      <c r="C23">
        <v>1</v>
      </c>
      <c r="D23" t="s">
        <v>2443</v>
      </c>
      <c r="E23">
        <v>15</v>
      </c>
      <c r="F23" t="s">
        <v>1680</v>
      </c>
      <c r="G23">
        <v>150</v>
      </c>
      <c r="H23" t="s">
        <v>1680</v>
      </c>
      <c r="I23">
        <v>1500</v>
      </c>
      <c r="J23" t="s">
        <v>1680</v>
      </c>
      <c r="K23" t="s">
        <v>2447</v>
      </c>
      <c r="L23" t="s">
        <v>2447</v>
      </c>
      <c r="M23" t="s">
        <v>3324</v>
      </c>
      <c r="N23" t="s">
        <v>3325</v>
      </c>
      <c r="O23" t="s">
        <v>3324</v>
      </c>
      <c r="P23" t="str">
        <f t="shared" si="0"/>
        <v>KEEP</v>
      </c>
      <c r="Q23" t="s">
        <v>3292</v>
      </c>
    </row>
    <row r="24" spans="1:17" hidden="1" x14ac:dyDescent="0.3">
      <c r="A24" t="s">
        <v>2441</v>
      </c>
      <c r="B24" t="s">
        <v>2442</v>
      </c>
      <c r="C24">
        <v>2</v>
      </c>
      <c r="D24" t="s">
        <v>2459</v>
      </c>
      <c r="E24">
        <v>20</v>
      </c>
      <c r="F24" t="s">
        <v>2459</v>
      </c>
      <c r="G24">
        <v>201</v>
      </c>
      <c r="H24" t="s">
        <v>1681</v>
      </c>
      <c r="I24">
        <v>2011</v>
      </c>
      <c r="J24" t="s">
        <v>1682</v>
      </c>
      <c r="K24" t="s">
        <v>2447</v>
      </c>
      <c r="L24" t="s">
        <v>2447</v>
      </c>
      <c r="M24" t="s">
        <v>3333</v>
      </c>
      <c r="N24" t="s">
        <v>3334</v>
      </c>
      <c r="O24" t="s">
        <v>3333</v>
      </c>
      <c r="P24" t="str">
        <f t="shared" si="0"/>
        <v>KEEP</v>
      </c>
      <c r="Q24" t="s">
        <v>3292</v>
      </c>
    </row>
    <row r="25" spans="1:17" hidden="1" x14ac:dyDescent="0.3">
      <c r="A25" t="s">
        <v>2441</v>
      </c>
      <c r="B25" t="s">
        <v>2442</v>
      </c>
      <c r="C25">
        <v>2</v>
      </c>
      <c r="D25" t="s">
        <v>2459</v>
      </c>
      <c r="E25">
        <v>20</v>
      </c>
      <c r="F25" t="s">
        <v>2459</v>
      </c>
      <c r="G25">
        <v>201</v>
      </c>
      <c r="H25" t="s">
        <v>1681</v>
      </c>
      <c r="I25">
        <v>2012</v>
      </c>
      <c r="J25" t="s">
        <v>1683</v>
      </c>
      <c r="K25" t="s">
        <v>2447</v>
      </c>
      <c r="L25" t="s">
        <v>2447</v>
      </c>
      <c r="M25" t="s">
        <v>3333</v>
      </c>
      <c r="N25" t="s">
        <v>3334</v>
      </c>
      <c r="O25" t="s">
        <v>3333</v>
      </c>
      <c r="P25" t="str">
        <f t="shared" si="0"/>
        <v>KEEP</v>
      </c>
      <c r="Q25" t="s">
        <v>3292</v>
      </c>
    </row>
    <row r="26" spans="1:17" hidden="1" x14ac:dyDescent="0.3">
      <c r="A26" t="s">
        <v>2441</v>
      </c>
      <c r="B26" t="s">
        <v>2442</v>
      </c>
      <c r="C26">
        <v>2</v>
      </c>
      <c r="D26" t="s">
        <v>2459</v>
      </c>
      <c r="E26">
        <v>20</v>
      </c>
      <c r="F26" t="s">
        <v>2459</v>
      </c>
      <c r="G26">
        <v>201</v>
      </c>
      <c r="H26" t="s">
        <v>1681</v>
      </c>
      <c r="I26">
        <v>2013</v>
      </c>
      <c r="J26" t="s">
        <v>2460</v>
      </c>
      <c r="K26" t="s">
        <v>2447</v>
      </c>
      <c r="L26" t="s">
        <v>2447</v>
      </c>
      <c r="M26" t="s">
        <v>3333</v>
      </c>
      <c r="N26" t="s">
        <v>3334</v>
      </c>
      <c r="O26" t="s">
        <v>3333</v>
      </c>
      <c r="P26" t="str">
        <f t="shared" si="0"/>
        <v>KEEP</v>
      </c>
      <c r="Q26" t="s">
        <v>3292</v>
      </c>
    </row>
    <row r="27" spans="1:17" hidden="1" x14ac:dyDescent="0.3">
      <c r="A27" t="s">
        <v>2441</v>
      </c>
      <c r="B27" t="s">
        <v>2442</v>
      </c>
      <c r="C27">
        <v>2</v>
      </c>
      <c r="D27" t="s">
        <v>2459</v>
      </c>
      <c r="E27">
        <v>20</v>
      </c>
      <c r="F27" t="s">
        <v>2459</v>
      </c>
      <c r="G27">
        <v>202</v>
      </c>
      <c r="H27" t="s">
        <v>1684</v>
      </c>
      <c r="I27">
        <v>2020</v>
      </c>
      <c r="J27" t="s">
        <v>1684</v>
      </c>
      <c r="K27" t="s">
        <v>2447</v>
      </c>
      <c r="L27" t="s">
        <v>2447</v>
      </c>
      <c r="M27" t="s">
        <v>3333</v>
      </c>
      <c r="N27" t="s">
        <v>3334</v>
      </c>
      <c r="O27" t="s">
        <v>3333</v>
      </c>
      <c r="P27" t="str">
        <f t="shared" si="0"/>
        <v>KEEP</v>
      </c>
      <c r="Q27" t="s">
        <v>3292</v>
      </c>
    </row>
    <row r="28" spans="1:17" hidden="1" x14ac:dyDescent="0.3">
      <c r="A28" t="s">
        <v>2441</v>
      </c>
      <c r="B28" t="s">
        <v>2442</v>
      </c>
      <c r="C28">
        <v>2</v>
      </c>
      <c r="D28" t="s">
        <v>2459</v>
      </c>
      <c r="E28">
        <v>20</v>
      </c>
      <c r="F28" t="s">
        <v>2459</v>
      </c>
      <c r="G28">
        <v>203</v>
      </c>
      <c r="H28" t="s">
        <v>1685</v>
      </c>
      <c r="I28">
        <v>2030</v>
      </c>
      <c r="J28" t="s">
        <v>1685</v>
      </c>
      <c r="K28" t="s">
        <v>2447</v>
      </c>
      <c r="L28" t="s">
        <v>2447</v>
      </c>
      <c r="M28" t="s">
        <v>3324</v>
      </c>
      <c r="N28" t="s">
        <v>3325</v>
      </c>
      <c r="O28" t="s">
        <v>3324</v>
      </c>
      <c r="P28" t="str">
        <f t="shared" si="0"/>
        <v>KEEP</v>
      </c>
      <c r="Q28" t="s">
        <v>3292</v>
      </c>
    </row>
    <row r="29" spans="1:17" hidden="1" x14ac:dyDescent="0.3">
      <c r="A29" t="s">
        <v>2441</v>
      </c>
      <c r="B29" t="s">
        <v>2442</v>
      </c>
      <c r="C29">
        <v>3</v>
      </c>
      <c r="D29" t="s">
        <v>2461</v>
      </c>
      <c r="E29">
        <v>31</v>
      </c>
      <c r="F29" t="s">
        <v>2462</v>
      </c>
      <c r="G29">
        <v>311</v>
      </c>
      <c r="H29" t="s">
        <v>2463</v>
      </c>
      <c r="I29">
        <v>3111</v>
      </c>
      <c r="J29" t="s">
        <v>1686</v>
      </c>
      <c r="K29" t="s">
        <v>2447</v>
      </c>
      <c r="L29" t="s">
        <v>2447</v>
      </c>
      <c r="M29" t="s">
        <v>3333</v>
      </c>
      <c r="N29" t="s">
        <v>3334</v>
      </c>
      <c r="O29" t="s">
        <v>3333</v>
      </c>
      <c r="P29" t="str">
        <f t="shared" si="0"/>
        <v>KEEP</v>
      </c>
      <c r="Q29" t="s">
        <v>3292</v>
      </c>
    </row>
    <row r="30" spans="1:17" hidden="1" x14ac:dyDescent="0.3">
      <c r="A30" t="s">
        <v>2441</v>
      </c>
      <c r="B30" t="s">
        <v>2442</v>
      </c>
      <c r="C30">
        <v>3</v>
      </c>
      <c r="D30" t="s">
        <v>2461</v>
      </c>
      <c r="E30">
        <v>31</v>
      </c>
      <c r="F30" t="s">
        <v>2462</v>
      </c>
      <c r="G30">
        <v>311</v>
      </c>
      <c r="H30" t="s">
        <v>2463</v>
      </c>
      <c r="I30">
        <v>3112</v>
      </c>
      <c r="J30" t="s">
        <v>1687</v>
      </c>
      <c r="K30" t="s">
        <v>2447</v>
      </c>
      <c r="L30" t="s">
        <v>2447</v>
      </c>
      <c r="M30" t="s">
        <v>3333</v>
      </c>
      <c r="N30" t="s">
        <v>3334</v>
      </c>
      <c r="O30" t="s">
        <v>3333</v>
      </c>
      <c r="P30" t="str">
        <f t="shared" si="0"/>
        <v>KEEP</v>
      </c>
      <c r="Q30" t="s">
        <v>3292</v>
      </c>
    </row>
    <row r="31" spans="1:17" hidden="1" x14ac:dyDescent="0.3">
      <c r="A31" t="s">
        <v>2441</v>
      </c>
      <c r="B31" t="s">
        <v>2442</v>
      </c>
      <c r="C31">
        <v>3</v>
      </c>
      <c r="D31" t="s">
        <v>2461</v>
      </c>
      <c r="E31">
        <v>31</v>
      </c>
      <c r="F31" t="s">
        <v>2462</v>
      </c>
      <c r="G31">
        <v>312</v>
      </c>
      <c r="H31" t="s">
        <v>1688</v>
      </c>
      <c r="I31">
        <v>3120</v>
      </c>
      <c r="J31" t="s">
        <v>1688</v>
      </c>
      <c r="K31" t="s">
        <v>2447</v>
      </c>
      <c r="L31" t="s">
        <v>2447</v>
      </c>
      <c r="M31" t="s">
        <v>3333</v>
      </c>
      <c r="N31" t="s">
        <v>3334</v>
      </c>
      <c r="O31" t="s">
        <v>3333</v>
      </c>
      <c r="P31" t="str">
        <f t="shared" si="0"/>
        <v>KEEP</v>
      </c>
      <c r="Q31" t="s">
        <v>3292</v>
      </c>
    </row>
    <row r="32" spans="1:17" hidden="1" x14ac:dyDescent="0.3">
      <c r="A32" t="s">
        <v>2441</v>
      </c>
      <c r="B32" t="s">
        <v>2442</v>
      </c>
      <c r="C32">
        <v>3</v>
      </c>
      <c r="D32" t="s">
        <v>2461</v>
      </c>
      <c r="E32">
        <v>32</v>
      </c>
      <c r="F32" t="s">
        <v>2464</v>
      </c>
      <c r="G32">
        <v>321</v>
      </c>
      <c r="H32" t="s">
        <v>1689</v>
      </c>
      <c r="I32">
        <v>3211</v>
      </c>
      <c r="J32" t="s">
        <v>1690</v>
      </c>
      <c r="K32" t="s">
        <v>2447</v>
      </c>
      <c r="L32" t="s">
        <v>2447</v>
      </c>
      <c r="M32" t="s">
        <v>3333</v>
      </c>
      <c r="N32" t="s">
        <v>3334</v>
      </c>
      <c r="O32" t="s">
        <v>3333</v>
      </c>
      <c r="P32" t="str">
        <f t="shared" si="0"/>
        <v>KEEP</v>
      </c>
      <c r="Q32" t="s">
        <v>3292</v>
      </c>
    </row>
    <row r="33" spans="1:17" hidden="1" x14ac:dyDescent="0.3">
      <c r="A33" t="s">
        <v>2441</v>
      </c>
      <c r="B33" t="s">
        <v>2442</v>
      </c>
      <c r="C33">
        <v>3</v>
      </c>
      <c r="D33" t="s">
        <v>2461</v>
      </c>
      <c r="E33">
        <v>32</v>
      </c>
      <c r="F33" t="s">
        <v>2464</v>
      </c>
      <c r="G33">
        <v>321</v>
      </c>
      <c r="H33" t="s">
        <v>1689</v>
      </c>
      <c r="I33">
        <v>3212</v>
      </c>
      <c r="J33" t="s">
        <v>1691</v>
      </c>
      <c r="K33" t="s">
        <v>2447</v>
      </c>
      <c r="L33" t="s">
        <v>2447</v>
      </c>
      <c r="M33" t="s">
        <v>3333</v>
      </c>
      <c r="N33" t="s">
        <v>3334</v>
      </c>
      <c r="O33" t="s">
        <v>3333</v>
      </c>
      <c r="P33" t="str">
        <f t="shared" si="0"/>
        <v>KEEP</v>
      </c>
      <c r="Q33" t="s">
        <v>3292</v>
      </c>
    </row>
    <row r="34" spans="1:17" hidden="1" x14ac:dyDescent="0.3">
      <c r="A34" t="s">
        <v>2441</v>
      </c>
      <c r="B34" t="s">
        <v>2442</v>
      </c>
      <c r="C34">
        <v>3</v>
      </c>
      <c r="D34" t="s">
        <v>2461</v>
      </c>
      <c r="E34">
        <v>32</v>
      </c>
      <c r="F34" t="s">
        <v>2464</v>
      </c>
      <c r="G34">
        <v>321</v>
      </c>
      <c r="H34" t="s">
        <v>1689</v>
      </c>
      <c r="I34">
        <v>3213</v>
      </c>
      <c r="J34" t="s">
        <v>1692</v>
      </c>
      <c r="K34" t="s">
        <v>2447</v>
      </c>
      <c r="L34" t="s">
        <v>2447</v>
      </c>
      <c r="M34" t="s">
        <v>3333</v>
      </c>
      <c r="N34" t="s">
        <v>3334</v>
      </c>
      <c r="O34" t="s">
        <v>3333</v>
      </c>
      <c r="P34" t="str">
        <f t="shared" si="0"/>
        <v>KEEP</v>
      </c>
      <c r="Q34" t="s">
        <v>3292</v>
      </c>
    </row>
    <row r="35" spans="1:17" hidden="1" x14ac:dyDescent="0.3">
      <c r="A35" t="s">
        <v>2441</v>
      </c>
      <c r="B35" t="s">
        <v>2442</v>
      </c>
      <c r="C35">
        <v>3</v>
      </c>
      <c r="D35" t="s">
        <v>2461</v>
      </c>
      <c r="E35">
        <v>32</v>
      </c>
      <c r="F35" t="s">
        <v>2464</v>
      </c>
      <c r="G35">
        <v>322</v>
      </c>
      <c r="H35" t="s">
        <v>2465</v>
      </c>
      <c r="I35">
        <v>3220</v>
      </c>
      <c r="J35" t="s">
        <v>1693</v>
      </c>
      <c r="K35" t="s">
        <v>2447</v>
      </c>
      <c r="L35" t="s">
        <v>2447</v>
      </c>
      <c r="M35" t="s">
        <v>3324</v>
      </c>
      <c r="N35" t="s">
        <v>3325</v>
      </c>
      <c r="O35" t="s">
        <v>3324</v>
      </c>
      <c r="P35" t="str">
        <f t="shared" si="0"/>
        <v>KEEP</v>
      </c>
      <c r="Q35" t="s">
        <v>3292</v>
      </c>
    </row>
    <row r="36" spans="1:17" hidden="1" x14ac:dyDescent="0.3">
      <c r="A36" t="s">
        <v>2466</v>
      </c>
      <c r="B36" t="s">
        <v>2467</v>
      </c>
      <c r="C36">
        <v>5</v>
      </c>
      <c r="D36" t="s">
        <v>2468</v>
      </c>
      <c r="E36">
        <v>51</v>
      </c>
      <c r="F36" t="s">
        <v>1159</v>
      </c>
      <c r="G36">
        <v>510</v>
      </c>
      <c r="H36" t="s">
        <v>1159</v>
      </c>
      <c r="I36">
        <v>5100</v>
      </c>
      <c r="J36" t="s">
        <v>1159</v>
      </c>
      <c r="K36" t="s">
        <v>2467</v>
      </c>
      <c r="L36" t="s">
        <v>2467</v>
      </c>
      <c r="M36" t="s">
        <v>3303</v>
      </c>
      <c r="N36" t="s">
        <v>1975</v>
      </c>
      <c r="O36" t="s">
        <v>3303</v>
      </c>
      <c r="P36" t="str">
        <f t="shared" si="0"/>
        <v>KEEP</v>
      </c>
      <c r="Q36" t="s">
        <v>3339</v>
      </c>
    </row>
    <row r="37" spans="1:17" hidden="1" x14ac:dyDescent="0.3">
      <c r="A37" t="s">
        <v>2466</v>
      </c>
      <c r="B37" t="s">
        <v>2467</v>
      </c>
      <c r="C37">
        <v>5</v>
      </c>
      <c r="D37" t="s">
        <v>2468</v>
      </c>
      <c r="E37">
        <v>51</v>
      </c>
      <c r="F37" t="s">
        <v>1159</v>
      </c>
      <c r="G37">
        <v>510</v>
      </c>
      <c r="H37" t="s">
        <v>1159</v>
      </c>
      <c r="I37">
        <v>5100</v>
      </c>
      <c r="J37" t="s">
        <v>1159</v>
      </c>
      <c r="K37" t="s">
        <v>2467</v>
      </c>
      <c r="L37" t="s">
        <v>2467</v>
      </c>
      <c r="M37" t="s">
        <v>3303</v>
      </c>
      <c r="N37" t="s">
        <v>1975</v>
      </c>
      <c r="O37" t="s">
        <v>3303</v>
      </c>
      <c r="P37" t="str">
        <f t="shared" si="0"/>
        <v>KEEP</v>
      </c>
      <c r="Q37" t="s">
        <v>3339</v>
      </c>
    </row>
    <row r="38" spans="1:17" hidden="1" x14ac:dyDescent="0.3">
      <c r="A38" t="s">
        <v>2466</v>
      </c>
      <c r="B38" t="s">
        <v>2467</v>
      </c>
      <c r="C38">
        <v>5</v>
      </c>
      <c r="D38" t="s">
        <v>2468</v>
      </c>
      <c r="E38">
        <v>52</v>
      </c>
      <c r="F38" t="s">
        <v>2469</v>
      </c>
      <c r="G38">
        <v>520</v>
      </c>
      <c r="H38" t="s">
        <v>2469</v>
      </c>
      <c r="I38">
        <v>5200</v>
      </c>
      <c r="J38" t="s">
        <v>2469</v>
      </c>
      <c r="K38" t="s">
        <v>2467</v>
      </c>
      <c r="L38" t="s">
        <v>2467</v>
      </c>
      <c r="M38" t="s">
        <v>3340</v>
      </c>
      <c r="N38" t="s">
        <v>3341</v>
      </c>
      <c r="O38" t="s">
        <v>3340</v>
      </c>
      <c r="P38" t="str">
        <f t="shared" si="0"/>
        <v>KEEP</v>
      </c>
      <c r="Q38" t="s">
        <v>3339</v>
      </c>
    </row>
    <row r="39" spans="1:17" hidden="1" x14ac:dyDescent="0.3">
      <c r="A39" t="s">
        <v>2466</v>
      </c>
      <c r="B39" t="s">
        <v>2467</v>
      </c>
      <c r="C39">
        <v>6</v>
      </c>
      <c r="D39" t="s">
        <v>2470</v>
      </c>
      <c r="E39">
        <v>61</v>
      </c>
      <c r="F39" t="s">
        <v>2471</v>
      </c>
      <c r="G39">
        <v>610</v>
      </c>
      <c r="H39" t="s">
        <v>2471</v>
      </c>
      <c r="I39">
        <v>6100</v>
      </c>
      <c r="J39" t="s">
        <v>2471</v>
      </c>
      <c r="K39" t="s">
        <v>2467</v>
      </c>
      <c r="L39" t="s">
        <v>2467</v>
      </c>
      <c r="M39" t="s">
        <v>3304</v>
      </c>
      <c r="N39" t="s">
        <v>3305</v>
      </c>
      <c r="O39" t="s">
        <v>3304</v>
      </c>
      <c r="P39" t="str">
        <f t="shared" si="0"/>
        <v>KEEP</v>
      </c>
    </row>
    <row r="40" spans="1:17" hidden="1" x14ac:dyDescent="0.3">
      <c r="A40" t="s">
        <v>2466</v>
      </c>
      <c r="B40" t="s">
        <v>2467</v>
      </c>
      <c r="C40">
        <v>6</v>
      </c>
      <c r="D40" t="s">
        <v>2470</v>
      </c>
      <c r="E40">
        <v>62</v>
      </c>
      <c r="F40" t="s">
        <v>2472</v>
      </c>
      <c r="G40">
        <v>621</v>
      </c>
      <c r="H40" t="s">
        <v>2473</v>
      </c>
      <c r="I40">
        <v>6210</v>
      </c>
      <c r="J40" t="s">
        <v>2474</v>
      </c>
      <c r="K40" t="s">
        <v>2467</v>
      </c>
      <c r="L40" t="s">
        <v>2467</v>
      </c>
      <c r="M40" t="s">
        <v>3304</v>
      </c>
      <c r="N40" t="s">
        <v>3305</v>
      </c>
      <c r="O40" t="s">
        <v>3304</v>
      </c>
      <c r="P40" t="str">
        <f t="shared" si="0"/>
        <v>KEEP</v>
      </c>
    </row>
    <row r="41" spans="1:17" hidden="1" x14ac:dyDescent="0.3">
      <c r="A41" t="s">
        <v>2466</v>
      </c>
      <c r="B41" t="s">
        <v>2467</v>
      </c>
      <c r="C41">
        <v>6</v>
      </c>
      <c r="D41" t="s">
        <v>2470</v>
      </c>
      <c r="E41">
        <v>62</v>
      </c>
      <c r="F41" t="s">
        <v>2472</v>
      </c>
      <c r="G41">
        <v>629</v>
      </c>
      <c r="H41" t="s">
        <v>2475</v>
      </c>
      <c r="I41">
        <v>6291</v>
      </c>
      <c r="J41" t="s">
        <v>2476</v>
      </c>
      <c r="K41" t="s">
        <v>2467</v>
      </c>
      <c r="L41" t="s">
        <v>2467</v>
      </c>
      <c r="M41" t="s">
        <v>3304</v>
      </c>
      <c r="N41" t="s">
        <v>3305</v>
      </c>
      <c r="O41" t="s">
        <v>3304</v>
      </c>
      <c r="P41" t="str">
        <f t="shared" si="0"/>
        <v>KEEP</v>
      </c>
    </row>
    <row r="42" spans="1:17" hidden="1" x14ac:dyDescent="0.3">
      <c r="A42" t="s">
        <v>2466</v>
      </c>
      <c r="B42" t="s">
        <v>2467</v>
      </c>
      <c r="C42">
        <v>6</v>
      </c>
      <c r="D42" t="s">
        <v>2470</v>
      </c>
      <c r="E42">
        <v>62</v>
      </c>
      <c r="F42" t="s">
        <v>2472</v>
      </c>
      <c r="G42">
        <v>629</v>
      </c>
      <c r="H42" t="s">
        <v>2475</v>
      </c>
      <c r="I42">
        <v>6292</v>
      </c>
      <c r="J42" t="s">
        <v>2477</v>
      </c>
      <c r="K42" t="s">
        <v>2467</v>
      </c>
      <c r="L42" t="s">
        <v>2467</v>
      </c>
      <c r="M42" t="s">
        <v>3304</v>
      </c>
      <c r="N42" t="s">
        <v>3305</v>
      </c>
      <c r="O42" t="s">
        <v>3304</v>
      </c>
      <c r="P42" t="str">
        <f t="shared" si="0"/>
        <v>KEEP</v>
      </c>
    </row>
    <row r="43" spans="1:17" hidden="1" x14ac:dyDescent="0.3">
      <c r="A43" t="s">
        <v>2466</v>
      </c>
      <c r="B43" t="s">
        <v>2467</v>
      </c>
      <c r="C43">
        <v>6</v>
      </c>
      <c r="D43" t="s">
        <v>2470</v>
      </c>
      <c r="E43">
        <v>62</v>
      </c>
      <c r="F43" t="s">
        <v>2472</v>
      </c>
      <c r="G43">
        <v>629</v>
      </c>
      <c r="H43" t="s">
        <v>2475</v>
      </c>
      <c r="I43">
        <v>6299</v>
      </c>
      <c r="J43" t="s">
        <v>2478</v>
      </c>
      <c r="K43" t="s">
        <v>2467</v>
      </c>
      <c r="L43" t="s">
        <v>2467</v>
      </c>
      <c r="M43" t="s">
        <v>3304</v>
      </c>
      <c r="N43" t="s">
        <v>3305</v>
      </c>
      <c r="O43" t="s">
        <v>3304</v>
      </c>
      <c r="P43" t="str">
        <f t="shared" si="0"/>
        <v>KEEP</v>
      </c>
    </row>
    <row r="44" spans="1:17" hidden="1" x14ac:dyDescent="0.3">
      <c r="A44" t="s">
        <v>2466</v>
      </c>
      <c r="B44" t="s">
        <v>2467</v>
      </c>
      <c r="C44">
        <v>7</v>
      </c>
      <c r="D44" t="s">
        <v>2479</v>
      </c>
      <c r="E44">
        <v>71</v>
      </c>
      <c r="F44" t="s">
        <v>2480</v>
      </c>
      <c r="G44">
        <v>711</v>
      </c>
      <c r="H44" t="s">
        <v>2481</v>
      </c>
      <c r="I44">
        <v>7111</v>
      </c>
      <c r="J44" t="s">
        <v>2482</v>
      </c>
      <c r="K44" t="s">
        <v>2467</v>
      </c>
      <c r="L44" t="s">
        <v>2467</v>
      </c>
      <c r="M44" t="s">
        <v>3304</v>
      </c>
      <c r="N44" t="s">
        <v>3305</v>
      </c>
      <c r="O44" t="s">
        <v>3304</v>
      </c>
      <c r="P44" t="str">
        <f t="shared" si="0"/>
        <v>KEEP</v>
      </c>
    </row>
    <row r="45" spans="1:17" hidden="1" x14ac:dyDescent="0.3">
      <c r="A45" t="s">
        <v>2466</v>
      </c>
      <c r="B45" t="s">
        <v>2467</v>
      </c>
      <c r="C45">
        <v>7</v>
      </c>
      <c r="D45" t="s">
        <v>2479</v>
      </c>
      <c r="E45">
        <v>71</v>
      </c>
      <c r="F45" t="s">
        <v>2480</v>
      </c>
      <c r="G45">
        <v>711</v>
      </c>
      <c r="H45" t="s">
        <v>2481</v>
      </c>
      <c r="I45">
        <v>7112</v>
      </c>
      <c r="J45" t="s">
        <v>2483</v>
      </c>
      <c r="K45" t="s">
        <v>2467</v>
      </c>
      <c r="L45" t="s">
        <v>2467</v>
      </c>
      <c r="M45" t="s">
        <v>3304</v>
      </c>
      <c r="N45" t="s">
        <v>3305</v>
      </c>
      <c r="O45" t="s">
        <v>3304</v>
      </c>
      <c r="P45" t="str">
        <f t="shared" si="0"/>
        <v>KEEP</v>
      </c>
    </row>
    <row r="46" spans="1:17" hidden="1" x14ac:dyDescent="0.3">
      <c r="A46" t="s">
        <v>2466</v>
      </c>
      <c r="B46" t="s">
        <v>2467</v>
      </c>
      <c r="C46">
        <v>7</v>
      </c>
      <c r="D46" t="s">
        <v>2479</v>
      </c>
      <c r="E46">
        <v>71</v>
      </c>
      <c r="F46" t="s">
        <v>2480</v>
      </c>
      <c r="G46">
        <v>712</v>
      </c>
      <c r="H46" t="s">
        <v>2484</v>
      </c>
      <c r="I46">
        <v>7121</v>
      </c>
      <c r="J46" t="s">
        <v>2485</v>
      </c>
      <c r="K46" t="s">
        <v>2467</v>
      </c>
      <c r="L46" t="s">
        <v>2467</v>
      </c>
      <c r="M46" t="s">
        <v>3304</v>
      </c>
      <c r="N46" t="s">
        <v>3305</v>
      </c>
      <c r="O46" t="s">
        <v>3304</v>
      </c>
      <c r="P46" t="str">
        <f t="shared" si="0"/>
        <v>KEEP</v>
      </c>
    </row>
    <row r="47" spans="1:17" hidden="1" x14ac:dyDescent="0.3">
      <c r="A47" t="s">
        <v>2466</v>
      </c>
      <c r="B47" t="s">
        <v>2467</v>
      </c>
      <c r="C47">
        <v>7</v>
      </c>
      <c r="D47" t="s">
        <v>2479</v>
      </c>
      <c r="E47">
        <v>71</v>
      </c>
      <c r="F47" t="s">
        <v>2480</v>
      </c>
      <c r="G47">
        <v>712</v>
      </c>
      <c r="H47" t="s">
        <v>2484</v>
      </c>
      <c r="I47">
        <v>7122</v>
      </c>
      <c r="J47" t="s">
        <v>2486</v>
      </c>
      <c r="K47" t="s">
        <v>2467</v>
      </c>
      <c r="L47" t="s">
        <v>2467</v>
      </c>
      <c r="M47" t="s">
        <v>3304</v>
      </c>
      <c r="N47" t="s">
        <v>3305</v>
      </c>
      <c r="O47" t="s">
        <v>3304</v>
      </c>
      <c r="P47" t="str">
        <f t="shared" si="0"/>
        <v>KEEP</v>
      </c>
    </row>
    <row r="48" spans="1:17" hidden="1" x14ac:dyDescent="0.3">
      <c r="A48" t="s">
        <v>2466</v>
      </c>
      <c r="B48" t="s">
        <v>2467</v>
      </c>
      <c r="C48">
        <v>7</v>
      </c>
      <c r="D48" t="s">
        <v>2479</v>
      </c>
      <c r="E48">
        <v>71</v>
      </c>
      <c r="F48" t="s">
        <v>2480</v>
      </c>
      <c r="G48">
        <v>712</v>
      </c>
      <c r="H48" t="s">
        <v>2484</v>
      </c>
      <c r="I48">
        <v>7123</v>
      </c>
      <c r="J48" t="s">
        <v>2487</v>
      </c>
      <c r="K48" t="s">
        <v>2467</v>
      </c>
      <c r="L48" t="s">
        <v>2467</v>
      </c>
      <c r="M48" t="s">
        <v>3304</v>
      </c>
      <c r="N48" t="s">
        <v>3305</v>
      </c>
      <c r="O48" t="s">
        <v>3304</v>
      </c>
      <c r="P48" t="str">
        <f t="shared" si="0"/>
        <v>KEEP</v>
      </c>
    </row>
    <row r="49" spans="1:16" hidden="1" x14ac:dyDescent="0.3">
      <c r="A49" t="s">
        <v>2466</v>
      </c>
      <c r="B49" t="s">
        <v>2467</v>
      </c>
      <c r="C49">
        <v>7</v>
      </c>
      <c r="D49" t="s">
        <v>2479</v>
      </c>
      <c r="E49">
        <v>72</v>
      </c>
      <c r="F49" t="s">
        <v>2488</v>
      </c>
      <c r="G49">
        <v>721</v>
      </c>
      <c r="H49" t="s">
        <v>2489</v>
      </c>
      <c r="I49">
        <v>7210</v>
      </c>
      <c r="J49" t="s">
        <v>2490</v>
      </c>
      <c r="K49" t="s">
        <v>2467</v>
      </c>
      <c r="L49" t="s">
        <v>2467</v>
      </c>
      <c r="M49" t="s">
        <v>3304</v>
      </c>
      <c r="N49" t="s">
        <v>3305</v>
      </c>
      <c r="O49" t="s">
        <v>3304</v>
      </c>
      <c r="P49" t="str">
        <f t="shared" si="0"/>
        <v>KEEP</v>
      </c>
    </row>
    <row r="50" spans="1:16" hidden="1" x14ac:dyDescent="0.3">
      <c r="A50" t="s">
        <v>2466</v>
      </c>
      <c r="B50" t="s">
        <v>2467</v>
      </c>
      <c r="C50">
        <v>7</v>
      </c>
      <c r="D50" t="s">
        <v>2479</v>
      </c>
      <c r="E50">
        <v>72</v>
      </c>
      <c r="F50" t="s">
        <v>2488</v>
      </c>
      <c r="G50">
        <v>722</v>
      </c>
      <c r="H50" t="s">
        <v>2491</v>
      </c>
      <c r="I50">
        <v>7220</v>
      </c>
      <c r="J50" t="s">
        <v>2491</v>
      </c>
      <c r="K50" t="s">
        <v>2467</v>
      </c>
      <c r="L50" t="s">
        <v>2467</v>
      </c>
      <c r="M50" t="s">
        <v>3304</v>
      </c>
      <c r="N50" t="s">
        <v>3305</v>
      </c>
      <c r="O50" t="s">
        <v>3304</v>
      </c>
      <c r="P50" t="str">
        <f t="shared" si="0"/>
        <v>KEEP</v>
      </c>
    </row>
    <row r="51" spans="1:16" hidden="1" x14ac:dyDescent="0.3">
      <c r="A51" t="s">
        <v>2466</v>
      </c>
      <c r="B51" t="s">
        <v>2467</v>
      </c>
      <c r="C51">
        <v>7</v>
      </c>
      <c r="D51" t="s">
        <v>2479</v>
      </c>
      <c r="E51">
        <v>72</v>
      </c>
      <c r="F51" t="s">
        <v>2488</v>
      </c>
      <c r="G51">
        <v>729</v>
      </c>
      <c r="H51" t="s">
        <v>1179</v>
      </c>
      <c r="I51">
        <v>7290</v>
      </c>
      <c r="J51" t="s">
        <v>1179</v>
      </c>
      <c r="K51" t="s">
        <v>2467</v>
      </c>
      <c r="L51" t="s">
        <v>2467</v>
      </c>
      <c r="M51" t="s">
        <v>3304</v>
      </c>
      <c r="N51" t="s">
        <v>3305</v>
      </c>
      <c r="O51" t="s">
        <v>3304</v>
      </c>
      <c r="P51" t="str">
        <f t="shared" si="0"/>
        <v>KEEP</v>
      </c>
    </row>
    <row r="52" spans="1:16" hidden="1" x14ac:dyDescent="0.3">
      <c r="A52" t="s">
        <v>2466</v>
      </c>
      <c r="B52" t="s">
        <v>2467</v>
      </c>
      <c r="C52">
        <v>7</v>
      </c>
      <c r="D52" t="s">
        <v>2479</v>
      </c>
      <c r="E52">
        <v>72</v>
      </c>
      <c r="F52" t="s">
        <v>2488</v>
      </c>
      <c r="G52">
        <v>729</v>
      </c>
      <c r="H52" t="s">
        <v>1179</v>
      </c>
      <c r="I52">
        <v>7290</v>
      </c>
      <c r="J52" t="s">
        <v>1179</v>
      </c>
      <c r="K52" t="s">
        <v>2467</v>
      </c>
      <c r="L52" t="s">
        <v>2467</v>
      </c>
      <c r="M52" t="s">
        <v>3304</v>
      </c>
      <c r="N52" t="s">
        <v>3305</v>
      </c>
      <c r="O52" t="s">
        <v>3304</v>
      </c>
      <c r="P52" t="str">
        <f t="shared" si="0"/>
        <v>KEEP</v>
      </c>
    </row>
    <row r="53" spans="1:16" hidden="1" x14ac:dyDescent="0.3">
      <c r="A53" t="s">
        <v>2466</v>
      </c>
      <c r="B53" t="s">
        <v>2467</v>
      </c>
      <c r="C53">
        <v>8</v>
      </c>
      <c r="D53" t="s">
        <v>2492</v>
      </c>
      <c r="E53">
        <v>80</v>
      </c>
      <c r="F53" t="s">
        <v>2492</v>
      </c>
      <c r="G53">
        <v>801</v>
      </c>
      <c r="H53" t="s">
        <v>2493</v>
      </c>
      <c r="I53">
        <v>8010</v>
      </c>
      <c r="J53" t="s">
        <v>2494</v>
      </c>
      <c r="K53" t="s">
        <v>2467</v>
      </c>
      <c r="L53" t="s">
        <v>2467</v>
      </c>
      <c r="M53" t="s">
        <v>3304</v>
      </c>
      <c r="N53" t="s">
        <v>3305</v>
      </c>
      <c r="O53" t="s">
        <v>3304</v>
      </c>
      <c r="P53" t="str">
        <f t="shared" si="0"/>
        <v>KEEP</v>
      </c>
    </row>
    <row r="54" spans="1:16" hidden="1" x14ac:dyDescent="0.3">
      <c r="A54" t="s">
        <v>2466</v>
      </c>
      <c r="B54" t="s">
        <v>2467</v>
      </c>
      <c r="C54">
        <v>8</v>
      </c>
      <c r="D54" t="s">
        <v>2492</v>
      </c>
      <c r="E54">
        <v>80</v>
      </c>
      <c r="F54" t="s">
        <v>2492</v>
      </c>
      <c r="G54">
        <v>809</v>
      </c>
      <c r="H54" t="s">
        <v>2495</v>
      </c>
      <c r="I54">
        <v>8090</v>
      </c>
      <c r="J54" t="s">
        <v>2495</v>
      </c>
      <c r="K54" t="s">
        <v>2467</v>
      </c>
      <c r="L54" t="s">
        <v>2467</v>
      </c>
      <c r="M54" t="s">
        <v>3304</v>
      </c>
      <c r="N54" t="s">
        <v>3305</v>
      </c>
      <c r="O54" t="s">
        <v>3304</v>
      </c>
      <c r="P54" t="str">
        <f t="shared" si="0"/>
        <v>KEEP</v>
      </c>
    </row>
    <row r="55" spans="1:16" hidden="1" x14ac:dyDescent="0.3">
      <c r="A55" t="s">
        <v>2466</v>
      </c>
      <c r="B55" t="s">
        <v>2467</v>
      </c>
      <c r="C55">
        <v>8</v>
      </c>
      <c r="D55" t="s">
        <v>2492</v>
      </c>
      <c r="E55">
        <v>80</v>
      </c>
      <c r="F55" t="s">
        <v>2492</v>
      </c>
      <c r="G55">
        <v>809</v>
      </c>
      <c r="H55" t="s">
        <v>2495</v>
      </c>
      <c r="I55">
        <v>8090</v>
      </c>
      <c r="J55" t="s">
        <v>2495</v>
      </c>
      <c r="K55" t="s">
        <v>2467</v>
      </c>
      <c r="L55" t="s">
        <v>2467</v>
      </c>
      <c r="M55" t="s">
        <v>3304</v>
      </c>
      <c r="N55" t="s">
        <v>3305</v>
      </c>
      <c r="O55" t="s">
        <v>3304</v>
      </c>
      <c r="P55" t="str">
        <f t="shared" si="0"/>
        <v>KEEP</v>
      </c>
    </row>
    <row r="56" spans="1:16" hidden="1" x14ac:dyDescent="0.3">
      <c r="A56" t="s">
        <v>2466</v>
      </c>
      <c r="B56" t="s">
        <v>2467</v>
      </c>
      <c r="C56">
        <v>8</v>
      </c>
      <c r="D56" t="s">
        <v>2492</v>
      </c>
      <c r="E56">
        <v>80</v>
      </c>
      <c r="F56" t="s">
        <v>2492</v>
      </c>
      <c r="G56">
        <v>809</v>
      </c>
      <c r="H56" t="s">
        <v>2495</v>
      </c>
      <c r="I56">
        <v>8090</v>
      </c>
      <c r="J56" t="s">
        <v>2495</v>
      </c>
      <c r="K56" t="s">
        <v>2467</v>
      </c>
      <c r="L56" t="s">
        <v>2467</v>
      </c>
      <c r="M56" t="s">
        <v>3304</v>
      </c>
      <c r="N56" t="s">
        <v>3305</v>
      </c>
      <c r="O56" t="s">
        <v>3304</v>
      </c>
      <c r="P56" t="str">
        <f t="shared" si="0"/>
        <v>KEEP</v>
      </c>
    </row>
    <row r="57" spans="1:16" hidden="1" x14ac:dyDescent="0.3">
      <c r="A57" t="s">
        <v>2466</v>
      </c>
      <c r="B57" t="s">
        <v>2467</v>
      </c>
      <c r="C57">
        <v>8</v>
      </c>
      <c r="D57" t="s">
        <v>2492</v>
      </c>
      <c r="E57">
        <v>80</v>
      </c>
      <c r="F57" t="s">
        <v>2492</v>
      </c>
      <c r="G57">
        <v>809</v>
      </c>
      <c r="H57" t="s">
        <v>2495</v>
      </c>
      <c r="I57">
        <v>8090</v>
      </c>
      <c r="J57" t="s">
        <v>2495</v>
      </c>
      <c r="K57" t="s">
        <v>2467</v>
      </c>
      <c r="L57" t="s">
        <v>2467</v>
      </c>
      <c r="M57" t="s">
        <v>3304</v>
      </c>
      <c r="N57" t="s">
        <v>3305</v>
      </c>
      <c r="O57" t="s">
        <v>3304</v>
      </c>
      <c r="P57" t="str">
        <f t="shared" si="0"/>
        <v>KEEP</v>
      </c>
    </row>
    <row r="58" spans="1:16" hidden="1" x14ac:dyDescent="0.3">
      <c r="A58" t="s">
        <v>2466</v>
      </c>
      <c r="B58" t="s">
        <v>2467</v>
      </c>
      <c r="C58">
        <v>8</v>
      </c>
      <c r="D58" t="s">
        <v>2492</v>
      </c>
      <c r="E58">
        <v>80</v>
      </c>
      <c r="F58" t="s">
        <v>2492</v>
      </c>
      <c r="G58">
        <v>809</v>
      </c>
      <c r="H58" t="s">
        <v>2495</v>
      </c>
      <c r="I58">
        <v>8090</v>
      </c>
      <c r="J58" t="s">
        <v>2495</v>
      </c>
      <c r="K58" t="s">
        <v>2467</v>
      </c>
      <c r="L58" t="s">
        <v>2467</v>
      </c>
      <c r="M58" t="s">
        <v>3304</v>
      </c>
      <c r="N58" t="s">
        <v>3305</v>
      </c>
      <c r="O58" t="s">
        <v>3304</v>
      </c>
      <c r="P58" t="str">
        <f t="shared" si="0"/>
        <v>KEEP</v>
      </c>
    </row>
    <row r="59" spans="1:16" hidden="1" x14ac:dyDescent="0.3">
      <c r="A59" t="s">
        <v>2466</v>
      </c>
      <c r="B59" t="s">
        <v>2467</v>
      </c>
      <c r="C59">
        <v>8</v>
      </c>
      <c r="D59" t="s">
        <v>2492</v>
      </c>
      <c r="E59">
        <v>80</v>
      </c>
      <c r="F59" t="s">
        <v>2492</v>
      </c>
      <c r="G59">
        <v>809</v>
      </c>
      <c r="H59" t="s">
        <v>2495</v>
      </c>
      <c r="I59">
        <v>8090</v>
      </c>
      <c r="J59" t="s">
        <v>2495</v>
      </c>
      <c r="K59" t="s">
        <v>2467</v>
      </c>
      <c r="L59" t="s">
        <v>2467</v>
      </c>
      <c r="M59" t="s">
        <v>3304</v>
      </c>
      <c r="N59" t="s">
        <v>3305</v>
      </c>
      <c r="O59" t="s">
        <v>3304</v>
      </c>
      <c r="P59" t="str">
        <f t="shared" si="0"/>
        <v>KEEP</v>
      </c>
    </row>
    <row r="60" spans="1:16" hidden="1" x14ac:dyDescent="0.3">
      <c r="A60" t="s">
        <v>2466</v>
      </c>
      <c r="B60" t="s">
        <v>2467</v>
      </c>
      <c r="C60">
        <v>8</v>
      </c>
      <c r="D60" t="s">
        <v>2492</v>
      </c>
      <c r="E60">
        <v>80</v>
      </c>
      <c r="F60" t="s">
        <v>2492</v>
      </c>
      <c r="G60">
        <v>809</v>
      </c>
      <c r="H60" t="s">
        <v>2495</v>
      </c>
      <c r="I60">
        <v>8090</v>
      </c>
      <c r="J60" t="s">
        <v>2495</v>
      </c>
      <c r="K60" t="s">
        <v>2467</v>
      </c>
      <c r="L60" t="s">
        <v>2467</v>
      </c>
      <c r="M60" t="s">
        <v>3304</v>
      </c>
      <c r="N60" t="s">
        <v>3305</v>
      </c>
      <c r="O60" t="s">
        <v>3304</v>
      </c>
      <c r="P60" t="str">
        <f t="shared" si="0"/>
        <v>KEEP</v>
      </c>
    </row>
    <row r="61" spans="1:16" hidden="1" x14ac:dyDescent="0.3">
      <c r="A61" t="s">
        <v>2466</v>
      </c>
      <c r="B61" t="s">
        <v>2467</v>
      </c>
      <c r="C61">
        <v>8</v>
      </c>
      <c r="D61" t="s">
        <v>2492</v>
      </c>
      <c r="E61">
        <v>80</v>
      </c>
      <c r="F61" t="s">
        <v>2492</v>
      </c>
      <c r="G61">
        <v>809</v>
      </c>
      <c r="H61" t="s">
        <v>2495</v>
      </c>
      <c r="I61">
        <v>8090</v>
      </c>
      <c r="J61" t="s">
        <v>2495</v>
      </c>
      <c r="K61" t="s">
        <v>2467</v>
      </c>
      <c r="L61" t="s">
        <v>2467</v>
      </c>
      <c r="M61" t="s">
        <v>3304</v>
      </c>
      <c r="N61" t="s">
        <v>3305</v>
      </c>
      <c r="O61" t="s">
        <v>3304</v>
      </c>
      <c r="P61" t="str">
        <f t="shared" si="0"/>
        <v>KEEP</v>
      </c>
    </row>
    <row r="62" spans="1:16" hidden="1" x14ac:dyDescent="0.3">
      <c r="A62" t="s">
        <v>2466</v>
      </c>
      <c r="B62" t="s">
        <v>2467</v>
      </c>
      <c r="C62">
        <v>8</v>
      </c>
      <c r="D62" t="s">
        <v>2492</v>
      </c>
      <c r="E62">
        <v>80</v>
      </c>
      <c r="F62" t="s">
        <v>2492</v>
      </c>
      <c r="G62">
        <v>809</v>
      </c>
      <c r="H62" t="s">
        <v>2495</v>
      </c>
      <c r="I62">
        <v>8090</v>
      </c>
      <c r="J62" t="s">
        <v>2495</v>
      </c>
      <c r="K62" t="s">
        <v>2467</v>
      </c>
      <c r="L62" t="s">
        <v>2467</v>
      </c>
      <c r="M62" t="s">
        <v>3304</v>
      </c>
      <c r="N62" t="s">
        <v>3305</v>
      </c>
      <c r="O62" t="s">
        <v>3304</v>
      </c>
      <c r="P62" t="str">
        <f t="shared" si="0"/>
        <v>KEEP</v>
      </c>
    </row>
    <row r="63" spans="1:16" hidden="1" x14ac:dyDescent="0.3">
      <c r="A63" t="s">
        <v>2466</v>
      </c>
      <c r="B63" t="s">
        <v>2467</v>
      </c>
      <c r="C63">
        <v>8</v>
      </c>
      <c r="D63" t="s">
        <v>2492</v>
      </c>
      <c r="E63">
        <v>80</v>
      </c>
      <c r="F63" t="s">
        <v>2492</v>
      </c>
      <c r="G63">
        <v>809</v>
      </c>
      <c r="H63" t="s">
        <v>2495</v>
      </c>
      <c r="I63">
        <v>8090</v>
      </c>
      <c r="J63" t="s">
        <v>2495</v>
      </c>
      <c r="K63" t="s">
        <v>2467</v>
      </c>
      <c r="L63" t="s">
        <v>2467</v>
      </c>
      <c r="M63" t="s">
        <v>3304</v>
      </c>
      <c r="N63" t="s">
        <v>3305</v>
      </c>
      <c r="O63" t="s">
        <v>3304</v>
      </c>
      <c r="P63" t="str">
        <f t="shared" si="0"/>
        <v>KEEP</v>
      </c>
    </row>
    <row r="64" spans="1:16" hidden="1" x14ac:dyDescent="0.3">
      <c r="A64" t="s">
        <v>2466</v>
      </c>
      <c r="B64" t="s">
        <v>2467</v>
      </c>
      <c r="C64">
        <v>8</v>
      </c>
      <c r="D64" t="s">
        <v>2492</v>
      </c>
      <c r="E64">
        <v>80</v>
      </c>
      <c r="F64" t="s">
        <v>2492</v>
      </c>
      <c r="G64">
        <v>809</v>
      </c>
      <c r="H64" t="s">
        <v>2495</v>
      </c>
      <c r="I64">
        <v>8090</v>
      </c>
      <c r="J64" t="s">
        <v>2495</v>
      </c>
      <c r="K64" t="s">
        <v>2467</v>
      </c>
      <c r="L64" t="s">
        <v>2467</v>
      </c>
      <c r="M64" t="s">
        <v>3304</v>
      </c>
      <c r="N64" t="s">
        <v>3305</v>
      </c>
      <c r="O64" t="s">
        <v>3304</v>
      </c>
      <c r="P64" t="str">
        <f t="shared" si="0"/>
        <v>KEEP</v>
      </c>
    </row>
    <row r="65" spans="1:16" hidden="1" x14ac:dyDescent="0.3">
      <c r="A65" t="s">
        <v>2466</v>
      </c>
      <c r="B65" t="s">
        <v>2467</v>
      </c>
      <c r="C65">
        <v>8</v>
      </c>
      <c r="D65" t="s">
        <v>2492</v>
      </c>
      <c r="E65">
        <v>80</v>
      </c>
      <c r="F65" t="s">
        <v>2492</v>
      </c>
      <c r="G65">
        <v>809</v>
      </c>
      <c r="H65" t="s">
        <v>2495</v>
      </c>
      <c r="I65">
        <v>8090</v>
      </c>
      <c r="J65" t="s">
        <v>2495</v>
      </c>
      <c r="K65" t="s">
        <v>2467</v>
      </c>
      <c r="L65" t="s">
        <v>2467</v>
      </c>
      <c r="M65" t="s">
        <v>3304</v>
      </c>
      <c r="N65" t="s">
        <v>3305</v>
      </c>
      <c r="O65" t="s">
        <v>3304</v>
      </c>
      <c r="P65" t="str">
        <f t="shared" si="0"/>
        <v>KEEP</v>
      </c>
    </row>
    <row r="66" spans="1:16" hidden="1" x14ac:dyDescent="0.3">
      <c r="A66" t="s">
        <v>2466</v>
      </c>
      <c r="B66" t="s">
        <v>2467</v>
      </c>
      <c r="C66">
        <v>8</v>
      </c>
      <c r="D66" t="s">
        <v>2492</v>
      </c>
      <c r="E66">
        <v>80</v>
      </c>
      <c r="F66" t="s">
        <v>2492</v>
      </c>
      <c r="G66">
        <v>809</v>
      </c>
      <c r="H66" t="s">
        <v>2495</v>
      </c>
      <c r="I66">
        <v>8090</v>
      </c>
      <c r="J66" t="s">
        <v>2495</v>
      </c>
      <c r="K66" t="s">
        <v>2467</v>
      </c>
      <c r="L66" t="s">
        <v>2467</v>
      </c>
      <c r="M66" t="s">
        <v>3304</v>
      </c>
      <c r="N66" t="s">
        <v>3305</v>
      </c>
      <c r="O66" t="s">
        <v>3304</v>
      </c>
      <c r="P66" t="str">
        <f t="shared" si="0"/>
        <v>KEEP</v>
      </c>
    </row>
    <row r="67" spans="1:16" hidden="1" x14ac:dyDescent="0.3">
      <c r="A67" t="s">
        <v>2466</v>
      </c>
      <c r="B67" t="s">
        <v>2467</v>
      </c>
      <c r="C67">
        <v>8</v>
      </c>
      <c r="D67" t="s">
        <v>2492</v>
      </c>
      <c r="E67">
        <v>80</v>
      </c>
      <c r="F67" t="s">
        <v>2492</v>
      </c>
      <c r="G67">
        <v>809</v>
      </c>
      <c r="H67" t="s">
        <v>2495</v>
      </c>
      <c r="I67">
        <v>8090</v>
      </c>
      <c r="J67" t="s">
        <v>2495</v>
      </c>
      <c r="K67" t="s">
        <v>2467</v>
      </c>
      <c r="L67" t="s">
        <v>2467</v>
      </c>
      <c r="M67" t="s">
        <v>3304</v>
      </c>
      <c r="N67" t="s">
        <v>3305</v>
      </c>
      <c r="O67" t="s">
        <v>3304</v>
      </c>
      <c r="P67" t="str">
        <f t="shared" ref="P67:P130" si="1">IF(M67=O67,"KEEP","CHANGE")</f>
        <v>KEEP</v>
      </c>
    </row>
    <row r="68" spans="1:16" hidden="1" x14ac:dyDescent="0.3">
      <c r="A68" t="s">
        <v>2466</v>
      </c>
      <c r="B68" t="s">
        <v>2467</v>
      </c>
      <c r="C68">
        <v>8</v>
      </c>
      <c r="D68" t="s">
        <v>2492</v>
      </c>
      <c r="E68">
        <v>80</v>
      </c>
      <c r="F68" t="s">
        <v>2492</v>
      </c>
      <c r="G68">
        <v>809</v>
      </c>
      <c r="H68" t="s">
        <v>2495</v>
      </c>
      <c r="I68">
        <v>8090</v>
      </c>
      <c r="J68" t="s">
        <v>2495</v>
      </c>
      <c r="K68" t="s">
        <v>2467</v>
      </c>
      <c r="L68" t="s">
        <v>2467</v>
      </c>
      <c r="M68" t="s">
        <v>3304</v>
      </c>
      <c r="N68" t="s">
        <v>3305</v>
      </c>
      <c r="O68" t="s">
        <v>3304</v>
      </c>
      <c r="P68" t="str">
        <f t="shared" si="1"/>
        <v>KEEP</v>
      </c>
    </row>
    <row r="69" spans="1:16" hidden="1" x14ac:dyDescent="0.3">
      <c r="A69" t="s">
        <v>2466</v>
      </c>
      <c r="B69" t="s">
        <v>2467</v>
      </c>
      <c r="C69">
        <v>8</v>
      </c>
      <c r="D69" t="s">
        <v>2492</v>
      </c>
      <c r="E69">
        <v>80</v>
      </c>
      <c r="F69" t="s">
        <v>2492</v>
      </c>
      <c r="G69">
        <v>809</v>
      </c>
      <c r="H69" t="s">
        <v>2495</v>
      </c>
      <c r="I69">
        <v>8090</v>
      </c>
      <c r="J69" t="s">
        <v>2495</v>
      </c>
      <c r="K69" t="s">
        <v>2467</v>
      </c>
      <c r="L69" t="s">
        <v>2467</v>
      </c>
      <c r="M69" t="s">
        <v>3304</v>
      </c>
      <c r="N69" t="s">
        <v>3305</v>
      </c>
      <c r="O69" t="s">
        <v>3304</v>
      </c>
      <c r="P69" t="str">
        <f t="shared" si="1"/>
        <v>KEEP</v>
      </c>
    </row>
    <row r="70" spans="1:16" hidden="1" x14ac:dyDescent="0.3">
      <c r="A70" t="s">
        <v>2496</v>
      </c>
      <c r="B70" t="s">
        <v>2497</v>
      </c>
      <c r="C70">
        <v>10</v>
      </c>
      <c r="D70" t="s">
        <v>2498</v>
      </c>
      <c r="E70">
        <v>101</v>
      </c>
      <c r="F70" t="s">
        <v>2499</v>
      </c>
      <c r="G70">
        <v>1011</v>
      </c>
      <c r="H70" t="s">
        <v>2500</v>
      </c>
      <c r="I70">
        <v>10110</v>
      </c>
      <c r="J70" t="s">
        <v>2500</v>
      </c>
      <c r="K70" t="s">
        <v>2501</v>
      </c>
      <c r="L70" t="s">
        <v>2502</v>
      </c>
      <c r="M70" t="s">
        <v>3337</v>
      </c>
      <c r="N70" t="s">
        <v>2501</v>
      </c>
      <c r="O70" t="s">
        <v>3337</v>
      </c>
      <c r="P70" t="str">
        <f t="shared" si="1"/>
        <v>KEEP</v>
      </c>
    </row>
    <row r="71" spans="1:16" hidden="1" x14ac:dyDescent="0.3">
      <c r="A71" t="s">
        <v>2496</v>
      </c>
      <c r="B71" t="s">
        <v>2497</v>
      </c>
      <c r="C71">
        <v>10</v>
      </c>
      <c r="D71" t="s">
        <v>2498</v>
      </c>
      <c r="E71">
        <v>101</v>
      </c>
      <c r="F71" t="s">
        <v>2499</v>
      </c>
      <c r="G71">
        <v>1012</v>
      </c>
      <c r="H71" t="s">
        <v>2503</v>
      </c>
      <c r="I71">
        <v>10121</v>
      </c>
      <c r="J71" t="s">
        <v>2504</v>
      </c>
      <c r="K71" t="s">
        <v>2501</v>
      </c>
      <c r="L71" t="s">
        <v>2502</v>
      </c>
      <c r="M71" t="s">
        <v>3337</v>
      </c>
      <c r="N71" t="s">
        <v>2501</v>
      </c>
      <c r="O71" t="s">
        <v>3337</v>
      </c>
      <c r="P71" t="str">
        <f t="shared" si="1"/>
        <v>KEEP</v>
      </c>
    </row>
    <row r="72" spans="1:16" hidden="1" x14ac:dyDescent="0.3">
      <c r="A72" t="s">
        <v>2496</v>
      </c>
      <c r="B72" t="s">
        <v>2497</v>
      </c>
      <c r="C72">
        <v>10</v>
      </c>
      <c r="D72" t="s">
        <v>2498</v>
      </c>
      <c r="E72">
        <v>101</v>
      </c>
      <c r="F72" t="s">
        <v>2499</v>
      </c>
      <c r="G72">
        <v>1012</v>
      </c>
      <c r="H72" t="s">
        <v>2503</v>
      </c>
      <c r="I72">
        <v>10129</v>
      </c>
      <c r="J72" t="s">
        <v>2505</v>
      </c>
      <c r="K72" t="s">
        <v>2501</v>
      </c>
      <c r="L72" t="s">
        <v>2502</v>
      </c>
      <c r="M72" t="s">
        <v>3337</v>
      </c>
      <c r="N72" t="s">
        <v>2501</v>
      </c>
      <c r="O72" t="s">
        <v>3337</v>
      </c>
      <c r="P72" t="str">
        <f t="shared" si="1"/>
        <v>KEEP</v>
      </c>
    </row>
    <row r="73" spans="1:16" hidden="1" x14ac:dyDescent="0.3">
      <c r="A73" t="s">
        <v>2496</v>
      </c>
      <c r="B73" t="s">
        <v>2497</v>
      </c>
      <c r="C73">
        <v>10</v>
      </c>
      <c r="D73" t="s">
        <v>2498</v>
      </c>
      <c r="E73">
        <v>102</v>
      </c>
      <c r="F73" t="s">
        <v>2506</v>
      </c>
      <c r="G73">
        <v>1021</v>
      </c>
      <c r="H73" t="s">
        <v>2507</v>
      </c>
      <c r="I73">
        <v>10211</v>
      </c>
      <c r="J73" t="s">
        <v>2508</v>
      </c>
      <c r="K73" t="s">
        <v>2501</v>
      </c>
      <c r="L73" t="s">
        <v>2502</v>
      </c>
      <c r="M73" t="s">
        <v>3337</v>
      </c>
      <c r="N73" t="s">
        <v>2501</v>
      </c>
      <c r="O73" t="s">
        <v>3337</v>
      </c>
      <c r="P73" t="str">
        <f t="shared" si="1"/>
        <v>KEEP</v>
      </c>
    </row>
    <row r="74" spans="1:16" hidden="1" x14ac:dyDescent="0.3">
      <c r="A74" t="s">
        <v>2496</v>
      </c>
      <c r="B74" t="s">
        <v>2497</v>
      </c>
      <c r="C74">
        <v>10</v>
      </c>
      <c r="D74" t="s">
        <v>2498</v>
      </c>
      <c r="E74">
        <v>102</v>
      </c>
      <c r="F74" t="s">
        <v>2506</v>
      </c>
      <c r="G74">
        <v>1021</v>
      </c>
      <c r="H74" t="s">
        <v>2507</v>
      </c>
      <c r="I74">
        <v>10212</v>
      </c>
      <c r="J74" t="s">
        <v>2509</v>
      </c>
      <c r="K74" t="s">
        <v>2501</v>
      </c>
      <c r="L74" t="s">
        <v>2502</v>
      </c>
      <c r="M74" t="s">
        <v>3337</v>
      </c>
      <c r="N74" t="s">
        <v>2501</v>
      </c>
      <c r="O74" t="s">
        <v>3337</v>
      </c>
      <c r="P74" t="str">
        <f t="shared" si="1"/>
        <v>KEEP</v>
      </c>
    </row>
    <row r="75" spans="1:16" hidden="1" x14ac:dyDescent="0.3">
      <c r="A75" t="s">
        <v>2496</v>
      </c>
      <c r="B75" t="s">
        <v>2497</v>
      </c>
      <c r="C75">
        <v>10</v>
      </c>
      <c r="D75" t="s">
        <v>2498</v>
      </c>
      <c r="E75">
        <v>102</v>
      </c>
      <c r="F75" t="s">
        <v>2506</v>
      </c>
      <c r="G75">
        <v>1021</v>
      </c>
      <c r="H75" t="s">
        <v>2507</v>
      </c>
      <c r="I75">
        <v>10213</v>
      </c>
      <c r="J75" t="s">
        <v>2510</v>
      </c>
      <c r="K75" t="s">
        <v>2501</v>
      </c>
      <c r="L75" t="s">
        <v>2502</v>
      </c>
      <c r="M75" t="s">
        <v>3337</v>
      </c>
      <c r="N75" t="s">
        <v>2501</v>
      </c>
      <c r="O75" t="s">
        <v>3337</v>
      </c>
      <c r="P75" t="str">
        <f t="shared" si="1"/>
        <v>KEEP</v>
      </c>
    </row>
    <row r="76" spans="1:16" hidden="1" x14ac:dyDescent="0.3">
      <c r="A76" t="s">
        <v>2496</v>
      </c>
      <c r="B76" t="s">
        <v>2497</v>
      </c>
      <c r="C76">
        <v>10</v>
      </c>
      <c r="D76" t="s">
        <v>2498</v>
      </c>
      <c r="E76">
        <v>102</v>
      </c>
      <c r="F76" t="s">
        <v>2506</v>
      </c>
      <c r="G76">
        <v>1021</v>
      </c>
      <c r="H76" t="s">
        <v>2507</v>
      </c>
      <c r="I76">
        <v>10219</v>
      </c>
      <c r="J76" t="s">
        <v>2511</v>
      </c>
      <c r="K76" t="s">
        <v>2501</v>
      </c>
      <c r="L76" t="s">
        <v>2502</v>
      </c>
      <c r="M76" t="s">
        <v>3337</v>
      </c>
      <c r="N76" t="s">
        <v>2501</v>
      </c>
      <c r="O76" t="s">
        <v>3337</v>
      </c>
      <c r="P76" t="str">
        <f t="shared" si="1"/>
        <v>KEEP</v>
      </c>
    </row>
    <row r="77" spans="1:16" hidden="1" x14ac:dyDescent="0.3">
      <c r="A77" t="s">
        <v>2496</v>
      </c>
      <c r="B77" t="s">
        <v>2497</v>
      </c>
      <c r="C77">
        <v>10</v>
      </c>
      <c r="D77" t="s">
        <v>2498</v>
      </c>
      <c r="E77">
        <v>102</v>
      </c>
      <c r="F77" t="s">
        <v>2506</v>
      </c>
      <c r="G77">
        <v>1021</v>
      </c>
      <c r="H77" t="s">
        <v>2507</v>
      </c>
      <c r="I77">
        <v>10219</v>
      </c>
      <c r="J77" t="s">
        <v>2512</v>
      </c>
      <c r="K77" t="s">
        <v>2501</v>
      </c>
      <c r="L77" t="s">
        <v>2502</v>
      </c>
      <c r="M77" t="s">
        <v>3337</v>
      </c>
      <c r="N77" t="s">
        <v>2501</v>
      </c>
      <c r="O77" t="s">
        <v>3337</v>
      </c>
      <c r="P77" t="str">
        <f t="shared" si="1"/>
        <v>KEEP</v>
      </c>
    </row>
    <row r="78" spans="1:16" hidden="1" x14ac:dyDescent="0.3">
      <c r="A78" t="s">
        <v>2496</v>
      </c>
      <c r="B78" t="s">
        <v>2497</v>
      </c>
      <c r="C78">
        <v>10</v>
      </c>
      <c r="D78" t="s">
        <v>2498</v>
      </c>
      <c r="E78">
        <v>102</v>
      </c>
      <c r="F78" t="s">
        <v>2506</v>
      </c>
      <c r="G78">
        <v>1022</v>
      </c>
      <c r="H78" t="s">
        <v>2513</v>
      </c>
      <c r="I78">
        <v>10220</v>
      </c>
      <c r="J78" t="s">
        <v>2513</v>
      </c>
      <c r="K78" t="s">
        <v>2501</v>
      </c>
      <c r="L78" t="s">
        <v>2502</v>
      </c>
      <c r="M78" t="s">
        <v>3337</v>
      </c>
      <c r="N78" t="s">
        <v>2501</v>
      </c>
      <c r="O78" t="s">
        <v>3337</v>
      </c>
      <c r="P78" t="str">
        <f t="shared" si="1"/>
        <v>KEEP</v>
      </c>
    </row>
    <row r="79" spans="1:16" hidden="1" x14ac:dyDescent="0.3">
      <c r="A79" t="s">
        <v>2496</v>
      </c>
      <c r="B79" t="s">
        <v>2497</v>
      </c>
      <c r="C79">
        <v>10</v>
      </c>
      <c r="D79" t="s">
        <v>2498</v>
      </c>
      <c r="E79">
        <v>103</v>
      </c>
      <c r="F79" t="s">
        <v>2514</v>
      </c>
      <c r="G79">
        <v>1030</v>
      </c>
      <c r="H79" t="s">
        <v>2514</v>
      </c>
      <c r="I79">
        <v>10301</v>
      </c>
      <c r="J79" t="s">
        <v>2515</v>
      </c>
      <c r="K79" t="s">
        <v>2501</v>
      </c>
      <c r="L79" t="s">
        <v>2502</v>
      </c>
      <c r="M79" t="s">
        <v>3337</v>
      </c>
      <c r="N79" t="s">
        <v>2501</v>
      </c>
      <c r="O79" t="s">
        <v>3337</v>
      </c>
      <c r="P79" t="str">
        <f t="shared" si="1"/>
        <v>KEEP</v>
      </c>
    </row>
    <row r="80" spans="1:16" hidden="1" x14ac:dyDescent="0.3">
      <c r="A80" t="s">
        <v>2496</v>
      </c>
      <c r="B80" t="s">
        <v>2497</v>
      </c>
      <c r="C80">
        <v>10</v>
      </c>
      <c r="D80" t="s">
        <v>2498</v>
      </c>
      <c r="E80">
        <v>103</v>
      </c>
      <c r="F80" t="s">
        <v>2514</v>
      </c>
      <c r="G80">
        <v>1030</v>
      </c>
      <c r="H80" t="s">
        <v>2514</v>
      </c>
      <c r="I80">
        <v>10301</v>
      </c>
      <c r="J80" t="s">
        <v>2515</v>
      </c>
      <c r="K80" t="s">
        <v>2501</v>
      </c>
      <c r="L80" t="s">
        <v>2502</v>
      </c>
      <c r="M80" t="s">
        <v>3337</v>
      </c>
      <c r="N80" t="s">
        <v>2501</v>
      </c>
      <c r="O80" t="s">
        <v>3337</v>
      </c>
      <c r="P80" t="str">
        <f t="shared" si="1"/>
        <v>KEEP</v>
      </c>
    </row>
    <row r="81" spans="1:18" hidden="1" x14ac:dyDescent="0.3">
      <c r="A81" t="s">
        <v>2496</v>
      </c>
      <c r="B81" t="s">
        <v>2497</v>
      </c>
      <c r="C81">
        <v>10</v>
      </c>
      <c r="D81" t="s">
        <v>2498</v>
      </c>
      <c r="E81">
        <v>103</v>
      </c>
      <c r="F81" t="s">
        <v>2514</v>
      </c>
      <c r="G81">
        <v>1030</v>
      </c>
      <c r="H81" t="s">
        <v>2514</v>
      </c>
      <c r="I81">
        <v>10309</v>
      </c>
      <c r="J81" t="s">
        <v>2516</v>
      </c>
      <c r="K81" t="s">
        <v>2501</v>
      </c>
      <c r="L81" t="s">
        <v>2502</v>
      </c>
      <c r="M81" t="s">
        <v>3337</v>
      </c>
      <c r="N81" t="s">
        <v>2501</v>
      </c>
      <c r="O81" t="s">
        <v>3337</v>
      </c>
      <c r="P81" t="str">
        <f t="shared" si="1"/>
        <v>KEEP</v>
      </c>
    </row>
    <row r="82" spans="1:18" hidden="1" x14ac:dyDescent="0.3">
      <c r="A82" t="s">
        <v>2496</v>
      </c>
      <c r="B82" t="s">
        <v>2497</v>
      </c>
      <c r="C82">
        <v>10</v>
      </c>
      <c r="D82" t="s">
        <v>2498</v>
      </c>
      <c r="E82">
        <v>103</v>
      </c>
      <c r="F82" t="s">
        <v>2514</v>
      </c>
      <c r="G82">
        <v>1030</v>
      </c>
      <c r="H82" t="s">
        <v>2514</v>
      </c>
      <c r="I82">
        <v>10309</v>
      </c>
      <c r="J82" t="s">
        <v>2516</v>
      </c>
      <c r="K82" t="s">
        <v>2501</v>
      </c>
      <c r="L82" t="s">
        <v>2502</v>
      </c>
      <c r="M82" t="s">
        <v>3337</v>
      </c>
      <c r="N82" t="s">
        <v>2501</v>
      </c>
      <c r="O82" t="s">
        <v>3337</v>
      </c>
      <c r="P82" t="str">
        <f t="shared" si="1"/>
        <v>KEEP</v>
      </c>
    </row>
    <row r="83" spans="1:18" hidden="1" x14ac:dyDescent="0.3">
      <c r="A83" t="s">
        <v>2496</v>
      </c>
      <c r="B83" t="s">
        <v>2497</v>
      </c>
      <c r="C83">
        <v>10</v>
      </c>
      <c r="D83" t="s">
        <v>2498</v>
      </c>
      <c r="E83">
        <v>103</v>
      </c>
      <c r="F83" t="s">
        <v>2514</v>
      </c>
      <c r="G83">
        <v>1030</v>
      </c>
      <c r="H83" t="s">
        <v>2514</v>
      </c>
      <c r="I83">
        <v>10309</v>
      </c>
      <c r="J83" t="s">
        <v>2517</v>
      </c>
      <c r="K83" t="s">
        <v>2501</v>
      </c>
      <c r="L83" t="s">
        <v>2502</v>
      </c>
      <c r="M83" t="s">
        <v>3337</v>
      </c>
      <c r="N83" t="s">
        <v>2501</v>
      </c>
      <c r="O83" t="s">
        <v>3337</v>
      </c>
      <c r="P83" t="str">
        <f t="shared" si="1"/>
        <v>KEEP</v>
      </c>
    </row>
    <row r="84" spans="1:18" hidden="1" x14ac:dyDescent="0.3">
      <c r="A84" t="s">
        <v>2496</v>
      </c>
      <c r="B84" t="s">
        <v>2497</v>
      </c>
      <c r="C84">
        <v>10</v>
      </c>
      <c r="D84" t="s">
        <v>2498</v>
      </c>
      <c r="E84">
        <v>104</v>
      </c>
      <c r="F84" t="s">
        <v>2518</v>
      </c>
      <c r="G84">
        <v>1040</v>
      </c>
      <c r="H84" t="s">
        <v>2518</v>
      </c>
      <c r="I84">
        <v>10401</v>
      </c>
      <c r="J84" t="s">
        <v>2519</v>
      </c>
      <c r="K84" t="s">
        <v>2501</v>
      </c>
      <c r="L84" t="s">
        <v>2502</v>
      </c>
      <c r="M84" t="s">
        <v>3337</v>
      </c>
      <c r="N84" t="s">
        <v>2501</v>
      </c>
      <c r="O84" t="s">
        <v>3337</v>
      </c>
      <c r="P84" t="str">
        <f t="shared" si="1"/>
        <v>KEEP</v>
      </c>
    </row>
    <row r="85" spans="1:18" hidden="1" x14ac:dyDescent="0.3">
      <c r="A85" t="s">
        <v>2496</v>
      </c>
      <c r="B85" t="s">
        <v>2497</v>
      </c>
      <c r="C85">
        <v>10</v>
      </c>
      <c r="D85" t="s">
        <v>2498</v>
      </c>
      <c r="E85">
        <v>104</v>
      </c>
      <c r="F85" t="s">
        <v>2518</v>
      </c>
      <c r="G85">
        <v>1040</v>
      </c>
      <c r="H85" t="s">
        <v>2518</v>
      </c>
      <c r="I85">
        <v>10402</v>
      </c>
      <c r="J85" t="s">
        <v>2520</v>
      </c>
      <c r="K85" t="s">
        <v>2501</v>
      </c>
      <c r="L85" t="s">
        <v>2502</v>
      </c>
      <c r="M85" t="s">
        <v>3337</v>
      </c>
      <c r="N85" t="s">
        <v>2501</v>
      </c>
      <c r="O85" t="s">
        <v>3337</v>
      </c>
      <c r="P85" t="str">
        <f t="shared" si="1"/>
        <v>KEEP</v>
      </c>
    </row>
    <row r="86" spans="1:18" hidden="1" x14ac:dyDescent="0.3">
      <c r="A86" t="s">
        <v>2496</v>
      </c>
      <c r="B86" t="s">
        <v>2497</v>
      </c>
      <c r="C86">
        <v>10</v>
      </c>
      <c r="D86" t="s">
        <v>2498</v>
      </c>
      <c r="E86">
        <v>104</v>
      </c>
      <c r="F86" t="s">
        <v>2518</v>
      </c>
      <c r="G86">
        <v>1040</v>
      </c>
      <c r="H86" t="s">
        <v>2518</v>
      </c>
      <c r="I86">
        <v>10403</v>
      </c>
      <c r="J86" t="s">
        <v>2521</v>
      </c>
      <c r="K86" t="s">
        <v>2501</v>
      </c>
      <c r="L86" t="s">
        <v>2502</v>
      </c>
      <c r="M86" t="s">
        <v>3337</v>
      </c>
      <c r="N86" t="s">
        <v>2501</v>
      </c>
      <c r="O86" t="s">
        <v>3337</v>
      </c>
      <c r="P86" t="str">
        <f t="shared" si="1"/>
        <v>KEEP</v>
      </c>
    </row>
    <row r="87" spans="1:18" hidden="1" x14ac:dyDescent="0.3">
      <c r="A87" t="s">
        <v>2496</v>
      </c>
      <c r="B87" t="s">
        <v>2497</v>
      </c>
      <c r="C87">
        <v>10</v>
      </c>
      <c r="D87" t="s">
        <v>2498</v>
      </c>
      <c r="E87">
        <v>105</v>
      </c>
      <c r="F87" t="s">
        <v>547</v>
      </c>
      <c r="G87">
        <v>1050</v>
      </c>
      <c r="H87" t="s">
        <v>547</v>
      </c>
      <c r="I87">
        <v>10501</v>
      </c>
      <c r="J87" t="s">
        <v>2522</v>
      </c>
      <c r="K87" t="s">
        <v>2501</v>
      </c>
      <c r="L87" t="s">
        <v>2502</v>
      </c>
      <c r="M87" t="s">
        <v>3337</v>
      </c>
      <c r="N87" t="s">
        <v>2501</v>
      </c>
      <c r="O87" t="s">
        <v>3337</v>
      </c>
      <c r="P87" t="str">
        <f t="shared" si="1"/>
        <v>KEEP</v>
      </c>
    </row>
    <row r="88" spans="1:18" hidden="1" x14ac:dyDescent="0.3">
      <c r="A88" t="s">
        <v>2496</v>
      </c>
      <c r="B88" t="s">
        <v>2497</v>
      </c>
      <c r="C88">
        <v>10</v>
      </c>
      <c r="D88" t="s">
        <v>2498</v>
      </c>
      <c r="E88">
        <v>105</v>
      </c>
      <c r="F88" t="s">
        <v>547</v>
      </c>
      <c r="G88">
        <v>1050</v>
      </c>
      <c r="H88" t="s">
        <v>547</v>
      </c>
      <c r="I88">
        <v>10502</v>
      </c>
      <c r="J88" t="s">
        <v>2523</v>
      </c>
      <c r="K88" t="s">
        <v>2501</v>
      </c>
      <c r="L88" t="s">
        <v>2502</v>
      </c>
      <c r="M88" t="s">
        <v>3337</v>
      </c>
      <c r="N88" t="s">
        <v>2501</v>
      </c>
      <c r="O88" t="s">
        <v>3337</v>
      </c>
      <c r="P88" t="str">
        <f t="shared" si="1"/>
        <v>KEEP</v>
      </c>
    </row>
    <row r="89" spans="1:18" hidden="1" x14ac:dyDescent="0.3">
      <c r="A89" t="s">
        <v>2496</v>
      </c>
      <c r="B89" t="s">
        <v>2497</v>
      </c>
      <c r="C89">
        <v>10</v>
      </c>
      <c r="D89" t="s">
        <v>2498</v>
      </c>
      <c r="E89">
        <v>106</v>
      </c>
      <c r="F89" t="s">
        <v>2524</v>
      </c>
      <c r="G89">
        <v>1061</v>
      </c>
      <c r="H89" t="s">
        <v>2525</v>
      </c>
      <c r="I89">
        <v>10611</v>
      </c>
      <c r="J89" t="s">
        <v>2526</v>
      </c>
      <c r="K89" t="s">
        <v>2501</v>
      </c>
      <c r="L89" t="s">
        <v>2502</v>
      </c>
      <c r="M89" s="556" t="s">
        <v>3236</v>
      </c>
      <c r="N89" s="556" t="s">
        <v>3238</v>
      </c>
      <c r="O89" s="556" t="s">
        <v>3337</v>
      </c>
      <c r="P89" s="556" t="str">
        <f t="shared" si="1"/>
        <v>CHANGE</v>
      </c>
      <c r="Q89" s="556" t="s">
        <v>3358</v>
      </c>
      <c r="R89" s="556"/>
    </row>
    <row r="90" spans="1:18" hidden="1" x14ac:dyDescent="0.3">
      <c r="A90" t="s">
        <v>2496</v>
      </c>
      <c r="B90" t="s">
        <v>2497</v>
      </c>
      <c r="C90">
        <v>10</v>
      </c>
      <c r="D90" t="s">
        <v>2498</v>
      </c>
      <c r="E90">
        <v>106</v>
      </c>
      <c r="F90" t="s">
        <v>2524</v>
      </c>
      <c r="G90">
        <v>1061</v>
      </c>
      <c r="H90" t="s">
        <v>2525</v>
      </c>
      <c r="I90">
        <v>10612</v>
      </c>
      <c r="J90" t="s">
        <v>2527</v>
      </c>
      <c r="K90" t="s">
        <v>2501</v>
      </c>
      <c r="L90" t="s">
        <v>2502</v>
      </c>
      <c r="M90" t="s">
        <v>3337</v>
      </c>
      <c r="N90" t="s">
        <v>2501</v>
      </c>
      <c r="O90" t="s">
        <v>3337</v>
      </c>
      <c r="P90" t="str">
        <f t="shared" si="1"/>
        <v>KEEP</v>
      </c>
    </row>
    <row r="91" spans="1:18" hidden="1" x14ac:dyDescent="0.3">
      <c r="A91" t="s">
        <v>2496</v>
      </c>
      <c r="B91" t="s">
        <v>2497</v>
      </c>
      <c r="C91">
        <v>10</v>
      </c>
      <c r="D91" t="s">
        <v>2498</v>
      </c>
      <c r="E91">
        <v>106</v>
      </c>
      <c r="F91" t="s">
        <v>2524</v>
      </c>
      <c r="G91">
        <v>1061</v>
      </c>
      <c r="H91" t="s">
        <v>2525</v>
      </c>
      <c r="I91">
        <v>10613</v>
      </c>
      <c r="J91" t="s">
        <v>1198</v>
      </c>
      <c r="K91" t="s">
        <v>2501</v>
      </c>
      <c r="L91" t="s">
        <v>2502</v>
      </c>
      <c r="M91" t="s">
        <v>3337</v>
      </c>
      <c r="N91" t="s">
        <v>2501</v>
      </c>
      <c r="O91" t="s">
        <v>3337</v>
      </c>
      <c r="P91" t="str">
        <f t="shared" si="1"/>
        <v>KEEP</v>
      </c>
    </row>
    <row r="92" spans="1:18" hidden="1" x14ac:dyDescent="0.3">
      <c r="A92" t="s">
        <v>2496</v>
      </c>
      <c r="B92" t="s">
        <v>2497</v>
      </c>
      <c r="C92">
        <v>10</v>
      </c>
      <c r="D92" t="s">
        <v>2498</v>
      </c>
      <c r="E92">
        <v>106</v>
      </c>
      <c r="F92" t="s">
        <v>2524</v>
      </c>
      <c r="G92">
        <v>1061</v>
      </c>
      <c r="H92" t="s">
        <v>2525</v>
      </c>
      <c r="I92">
        <v>10619</v>
      </c>
      <c r="J92" t="s">
        <v>2528</v>
      </c>
      <c r="K92" t="s">
        <v>2501</v>
      </c>
      <c r="L92" t="s">
        <v>2502</v>
      </c>
      <c r="M92" t="s">
        <v>3337</v>
      </c>
      <c r="N92" t="s">
        <v>2501</v>
      </c>
      <c r="O92" t="s">
        <v>3337</v>
      </c>
      <c r="P92" t="str">
        <f t="shared" si="1"/>
        <v>KEEP</v>
      </c>
    </row>
    <row r="93" spans="1:18" hidden="1" x14ac:dyDescent="0.3">
      <c r="A93" t="s">
        <v>2496</v>
      </c>
      <c r="B93" t="s">
        <v>2497</v>
      </c>
      <c r="C93">
        <v>10</v>
      </c>
      <c r="D93" t="s">
        <v>2498</v>
      </c>
      <c r="E93">
        <v>106</v>
      </c>
      <c r="F93" t="s">
        <v>2524</v>
      </c>
      <c r="G93">
        <v>1062</v>
      </c>
      <c r="H93" t="s">
        <v>2530</v>
      </c>
      <c r="I93">
        <v>10620</v>
      </c>
      <c r="J93" t="s">
        <v>2529</v>
      </c>
      <c r="K93" t="s">
        <v>2501</v>
      </c>
      <c r="L93" t="s">
        <v>2502</v>
      </c>
      <c r="M93" t="s">
        <v>3337</v>
      </c>
      <c r="N93" t="s">
        <v>2501</v>
      </c>
      <c r="O93" t="s">
        <v>3337</v>
      </c>
      <c r="P93" t="str">
        <f t="shared" si="1"/>
        <v>KEEP</v>
      </c>
    </row>
    <row r="94" spans="1:18" hidden="1" x14ac:dyDescent="0.3">
      <c r="A94" t="s">
        <v>2496</v>
      </c>
      <c r="B94" t="s">
        <v>2497</v>
      </c>
      <c r="C94">
        <v>10</v>
      </c>
      <c r="D94" t="s">
        <v>2498</v>
      </c>
      <c r="E94">
        <v>106</v>
      </c>
      <c r="F94" t="s">
        <v>2524</v>
      </c>
      <c r="G94">
        <v>1062</v>
      </c>
      <c r="H94" t="s">
        <v>2530</v>
      </c>
      <c r="I94">
        <v>10620</v>
      </c>
      <c r="J94" t="s">
        <v>2529</v>
      </c>
      <c r="K94" t="s">
        <v>2501</v>
      </c>
      <c r="L94" t="s">
        <v>2502</v>
      </c>
      <c r="M94" t="s">
        <v>3337</v>
      </c>
      <c r="N94" t="s">
        <v>2501</v>
      </c>
      <c r="O94" t="s">
        <v>3337</v>
      </c>
      <c r="P94" t="str">
        <f t="shared" si="1"/>
        <v>KEEP</v>
      </c>
    </row>
    <row r="95" spans="1:18" hidden="1" x14ac:dyDescent="0.3">
      <c r="A95" t="s">
        <v>2496</v>
      </c>
      <c r="B95" t="s">
        <v>2497</v>
      </c>
      <c r="C95">
        <v>10</v>
      </c>
      <c r="D95" t="s">
        <v>2498</v>
      </c>
      <c r="E95">
        <v>107</v>
      </c>
      <c r="F95" t="s">
        <v>2531</v>
      </c>
      <c r="G95">
        <v>1071</v>
      </c>
      <c r="H95" t="s">
        <v>548</v>
      </c>
      <c r="I95">
        <v>10711</v>
      </c>
      <c r="J95" t="s">
        <v>1205</v>
      </c>
      <c r="K95" t="s">
        <v>2501</v>
      </c>
      <c r="L95" t="s">
        <v>2502</v>
      </c>
      <c r="M95" t="s">
        <v>3337</v>
      </c>
      <c r="N95" t="s">
        <v>2501</v>
      </c>
      <c r="O95" t="s">
        <v>3337</v>
      </c>
      <c r="P95" t="str">
        <f t="shared" si="1"/>
        <v>KEEP</v>
      </c>
    </row>
    <row r="96" spans="1:18" hidden="1" x14ac:dyDescent="0.3">
      <c r="A96" t="s">
        <v>2496</v>
      </c>
      <c r="B96" t="s">
        <v>2497</v>
      </c>
      <c r="C96">
        <v>10</v>
      </c>
      <c r="D96" t="s">
        <v>2498</v>
      </c>
      <c r="E96">
        <v>107</v>
      </c>
      <c r="F96" t="s">
        <v>2531</v>
      </c>
      <c r="G96">
        <v>1071</v>
      </c>
      <c r="H96" t="s">
        <v>548</v>
      </c>
      <c r="I96">
        <v>10712</v>
      </c>
      <c r="J96" t="s">
        <v>1203</v>
      </c>
      <c r="K96" t="s">
        <v>2501</v>
      </c>
      <c r="L96" t="s">
        <v>2502</v>
      </c>
      <c r="M96" t="s">
        <v>3337</v>
      </c>
      <c r="N96" t="s">
        <v>2501</v>
      </c>
      <c r="O96" t="s">
        <v>3337</v>
      </c>
      <c r="P96" t="str">
        <f t="shared" si="1"/>
        <v>KEEP</v>
      </c>
    </row>
    <row r="97" spans="1:16" hidden="1" x14ac:dyDescent="0.3">
      <c r="A97" t="s">
        <v>2496</v>
      </c>
      <c r="B97" t="s">
        <v>2497</v>
      </c>
      <c r="C97">
        <v>10</v>
      </c>
      <c r="D97" t="s">
        <v>2498</v>
      </c>
      <c r="E97">
        <v>107</v>
      </c>
      <c r="F97" t="s">
        <v>2531</v>
      </c>
      <c r="G97">
        <v>1071</v>
      </c>
      <c r="H97" t="s">
        <v>548</v>
      </c>
      <c r="I97">
        <v>10713</v>
      </c>
      <c r="J97" t="s">
        <v>1208</v>
      </c>
      <c r="K97" t="s">
        <v>2501</v>
      </c>
      <c r="L97" t="s">
        <v>2502</v>
      </c>
      <c r="M97" t="s">
        <v>3337</v>
      </c>
      <c r="N97" t="s">
        <v>2501</v>
      </c>
      <c r="O97" t="s">
        <v>3337</v>
      </c>
      <c r="P97" t="str">
        <f t="shared" si="1"/>
        <v>KEEP</v>
      </c>
    </row>
    <row r="98" spans="1:16" hidden="1" x14ac:dyDescent="0.3">
      <c r="A98" t="s">
        <v>2496</v>
      </c>
      <c r="B98" t="s">
        <v>2497</v>
      </c>
      <c r="C98">
        <v>10</v>
      </c>
      <c r="D98" t="s">
        <v>2498</v>
      </c>
      <c r="E98">
        <v>107</v>
      </c>
      <c r="F98" t="s">
        <v>2531</v>
      </c>
      <c r="G98">
        <v>1071</v>
      </c>
      <c r="H98" t="s">
        <v>548</v>
      </c>
      <c r="I98">
        <v>10713</v>
      </c>
      <c r="J98" t="s">
        <v>1208</v>
      </c>
      <c r="K98" t="s">
        <v>2501</v>
      </c>
      <c r="L98" t="s">
        <v>2502</v>
      </c>
      <c r="M98" t="s">
        <v>3337</v>
      </c>
      <c r="N98" t="s">
        <v>2501</v>
      </c>
      <c r="O98" t="s">
        <v>3337</v>
      </c>
      <c r="P98" t="str">
        <f t="shared" si="1"/>
        <v>KEEP</v>
      </c>
    </row>
    <row r="99" spans="1:16" hidden="1" x14ac:dyDescent="0.3">
      <c r="A99" t="s">
        <v>2496</v>
      </c>
      <c r="B99" t="s">
        <v>2497</v>
      </c>
      <c r="C99">
        <v>10</v>
      </c>
      <c r="D99" t="s">
        <v>2498</v>
      </c>
      <c r="E99">
        <v>107</v>
      </c>
      <c r="F99" t="s">
        <v>2531</v>
      </c>
      <c r="G99">
        <v>1072</v>
      </c>
      <c r="H99" t="s">
        <v>2532</v>
      </c>
      <c r="I99">
        <v>10720</v>
      </c>
      <c r="J99" t="s">
        <v>2532</v>
      </c>
      <c r="K99" t="s">
        <v>2501</v>
      </c>
      <c r="L99" t="s">
        <v>2502</v>
      </c>
      <c r="M99" t="s">
        <v>3337</v>
      </c>
      <c r="N99" t="s">
        <v>2501</v>
      </c>
      <c r="O99" t="s">
        <v>3337</v>
      </c>
      <c r="P99" t="str">
        <f t="shared" si="1"/>
        <v>KEEP</v>
      </c>
    </row>
    <row r="100" spans="1:16" hidden="1" x14ac:dyDescent="0.3">
      <c r="A100" t="s">
        <v>2496</v>
      </c>
      <c r="B100" t="s">
        <v>2497</v>
      </c>
      <c r="C100">
        <v>10</v>
      </c>
      <c r="D100" t="s">
        <v>2498</v>
      </c>
      <c r="E100">
        <v>107</v>
      </c>
      <c r="F100" t="s">
        <v>2531</v>
      </c>
      <c r="G100">
        <v>1073</v>
      </c>
      <c r="H100" t="s">
        <v>2533</v>
      </c>
      <c r="I100">
        <v>10730</v>
      </c>
      <c r="J100" t="s">
        <v>2534</v>
      </c>
      <c r="K100" t="s">
        <v>2501</v>
      </c>
      <c r="L100" t="s">
        <v>2502</v>
      </c>
      <c r="M100" t="s">
        <v>3337</v>
      </c>
      <c r="N100" t="s">
        <v>2501</v>
      </c>
      <c r="O100" t="s">
        <v>3337</v>
      </c>
      <c r="P100" t="str">
        <f t="shared" si="1"/>
        <v>KEEP</v>
      </c>
    </row>
    <row r="101" spans="1:16" hidden="1" x14ac:dyDescent="0.3">
      <c r="A101" t="s">
        <v>2496</v>
      </c>
      <c r="B101" t="s">
        <v>2497</v>
      </c>
      <c r="C101">
        <v>10</v>
      </c>
      <c r="D101" t="s">
        <v>2498</v>
      </c>
      <c r="E101">
        <v>107</v>
      </c>
      <c r="F101" t="s">
        <v>2531</v>
      </c>
      <c r="G101">
        <v>1074</v>
      </c>
      <c r="H101" t="s">
        <v>550</v>
      </c>
      <c r="I101">
        <v>10741</v>
      </c>
      <c r="J101" t="s">
        <v>2535</v>
      </c>
      <c r="K101" t="s">
        <v>2501</v>
      </c>
      <c r="L101" t="s">
        <v>2502</v>
      </c>
      <c r="M101" t="s">
        <v>3337</v>
      </c>
      <c r="N101" t="s">
        <v>2501</v>
      </c>
      <c r="O101" t="s">
        <v>3337</v>
      </c>
      <c r="P101" t="str">
        <f t="shared" si="1"/>
        <v>KEEP</v>
      </c>
    </row>
    <row r="102" spans="1:16" hidden="1" x14ac:dyDescent="0.3">
      <c r="A102" t="s">
        <v>2496</v>
      </c>
      <c r="B102" t="s">
        <v>2497</v>
      </c>
      <c r="C102">
        <v>10</v>
      </c>
      <c r="D102" t="s">
        <v>2498</v>
      </c>
      <c r="E102">
        <v>107</v>
      </c>
      <c r="F102" t="s">
        <v>2531</v>
      </c>
      <c r="G102">
        <v>1074</v>
      </c>
      <c r="H102" t="s">
        <v>550</v>
      </c>
      <c r="I102">
        <v>10742</v>
      </c>
      <c r="J102" t="s">
        <v>2536</v>
      </c>
      <c r="K102" t="s">
        <v>2501</v>
      </c>
      <c r="L102" t="s">
        <v>2502</v>
      </c>
      <c r="M102" t="s">
        <v>3337</v>
      </c>
      <c r="N102" t="s">
        <v>2501</v>
      </c>
      <c r="O102" t="s">
        <v>3337</v>
      </c>
      <c r="P102" t="str">
        <f t="shared" si="1"/>
        <v>KEEP</v>
      </c>
    </row>
    <row r="103" spans="1:16" hidden="1" x14ac:dyDescent="0.3">
      <c r="A103" t="s">
        <v>2496</v>
      </c>
      <c r="B103" t="s">
        <v>2497</v>
      </c>
      <c r="C103">
        <v>10</v>
      </c>
      <c r="D103" t="s">
        <v>2498</v>
      </c>
      <c r="E103">
        <v>107</v>
      </c>
      <c r="F103" t="s">
        <v>2531</v>
      </c>
      <c r="G103">
        <v>1074</v>
      </c>
      <c r="H103" t="s">
        <v>550</v>
      </c>
      <c r="I103">
        <v>10743</v>
      </c>
      <c r="J103" t="s">
        <v>2537</v>
      </c>
      <c r="K103" t="s">
        <v>2501</v>
      </c>
      <c r="L103" t="s">
        <v>2502</v>
      </c>
      <c r="M103" t="s">
        <v>3337</v>
      </c>
      <c r="N103" t="s">
        <v>2501</v>
      </c>
      <c r="O103" t="s">
        <v>3337</v>
      </c>
      <c r="P103" t="str">
        <f t="shared" si="1"/>
        <v>KEEP</v>
      </c>
    </row>
    <row r="104" spans="1:16" hidden="1" x14ac:dyDescent="0.3">
      <c r="A104" t="s">
        <v>2496</v>
      </c>
      <c r="B104" t="s">
        <v>2497</v>
      </c>
      <c r="C104">
        <v>10</v>
      </c>
      <c r="D104" t="s">
        <v>2498</v>
      </c>
      <c r="E104">
        <v>107</v>
      </c>
      <c r="F104" t="s">
        <v>2531</v>
      </c>
      <c r="G104">
        <v>1074</v>
      </c>
      <c r="H104" t="s">
        <v>550</v>
      </c>
      <c r="I104">
        <v>10749</v>
      </c>
      <c r="J104" t="s">
        <v>2538</v>
      </c>
      <c r="K104" t="s">
        <v>2501</v>
      </c>
      <c r="L104" t="s">
        <v>2502</v>
      </c>
      <c r="M104" t="s">
        <v>3337</v>
      </c>
      <c r="N104" t="s">
        <v>2501</v>
      </c>
      <c r="O104" t="s">
        <v>3337</v>
      </c>
      <c r="P104" t="str">
        <f t="shared" si="1"/>
        <v>KEEP</v>
      </c>
    </row>
    <row r="105" spans="1:16" hidden="1" x14ac:dyDescent="0.3">
      <c r="A105" t="s">
        <v>2496</v>
      </c>
      <c r="B105" t="s">
        <v>2497</v>
      </c>
      <c r="C105">
        <v>10</v>
      </c>
      <c r="D105" t="s">
        <v>2498</v>
      </c>
      <c r="E105">
        <v>107</v>
      </c>
      <c r="F105" t="s">
        <v>2531</v>
      </c>
      <c r="G105">
        <v>1079</v>
      </c>
      <c r="H105" t="s">
        <v>551</v>
      </c>
      <c r="I105">
        <v>10791</v>
      </c>
      <c r="J105" t="s">
        <v>2539</v>
      </c>
      <c r="K105" t="s">
        <v>2501</v>
      </c>
      <c r="L105" t="s">
        <v>2502</v>
      </c>
      <c r="M105" t="s">
        <v>3337</v>
      </c>
      <c r="N105" t="s">
        <v>2501</v>
      </c>
      <c r="O105" t="s">
        <v>3337</v>
      </c>
      <c r="P105" t="str">
        <f t="shared" si="1"/>
        <v>KEEP</v>
      </c>
    </row>
    <row r="106" spans="1:16" hidden="1" x14ac:dyDescent="0.3">
      <c r="A106" t="s">
        <v>2496</v>
      </c>
      <c r="B106" t="s">
        <v>2497</v>
      </c>
      <c r="C106">
        <v>10</v>
      </c>
      <c r="D106" t="s">
        <v>2498</v>
      </c>
      <c r="E106">
        <v>107</v>
      </c>
      <c r="F106" t="s">
        <v>2531</v>
      </c>
      <c r="G106">
        <v>1079</v>
      </c>
      <c r="H106" t="s">
        <v>551</v>
      </c>
      <c r="I106">
        <v>10792</v>
      </c>
      <c r="J106" t="s">
        <v>2540</v>
      </c>
      <c r="K106" t="s">
        <v>2501</v>
      </c>
      <c r="L106" t="s">
        <v>2502</v>
      </c>
      <c r="M106" t="s">
        <v>3337</v>
      </c>
      <c r="N106" t="s">
        <v>2501</v>
      </c>
      <c r="O106" t="s">
        <v>3337</v>
      </c>
      <c r="P106" t="str">
        <f t="shared" si="1"/>
        <v>KEEP</v>
      </c>
    </row>
    <row r="107" spans="1:16" hidden="1" x14ac:dyDescent="0.3">
      <c r="A107" t="s">
        <v>2496</v>
      </c>
      <c r="B107" t="s">
        <v>2497</v>
      </c>
      <c r="C107">
        <v>10</v>
      </c>
      <c r="D107" t="s">
        <v>2498</v>
      </c>
      <c r="E107">
        <v>107</v>
      </c>
      <c r="F107" t="s">
        <v>2531</v>
      </c>
      <c r="G107">
        <v>1079</v>
      </c>
      <c r="H107" t="s">
        <v>551</v>
      </c>
      <c r="I107">
        <v>10793</v>
      </c>
      <c r="J107" t="s">
        <v>2541</v>
      </c>
      <c r="K107" t="s">
        <v>2501</v>
      </c>
      <c r="L107" t="s">
        <v>2502</v>
      </c>
      <c r="M107" t="s">
        <v>3337</v>
      </c>
      <c r="N107" t="s">
        <v>2501</v>
      </c>
      <c r="O107" t="s">
        <v>3337</v>
      </c>
      <c r="P107" t="str">
        <f t="shared" si="1"/>
        <v>KEEP</v>
      </c>
    </row>
    <row r="108" spans="1:16" hidden="1" x14ac:dyDescent="0.3">
      <c r="A108" t="s">
        <v>2496</v>
      </c>
      <c r="B108" t="s">
        <v>2497</v>
      </c>
      <c r="C108">
        <v>10</v>
      </c>
      <c r="D108" t="s">
        <v>2498</v>
      </c>
      <c r="E108">
        <v>107</v>
      </c>
      <c r="F108" t="s">
        <v>2531</v>
      </c>
      <c r="G108">
        <v>1079</v>
      </c>
      <c r="H108" t="s">
        <v>551</v>
      </c>
      <c r="I108">
        <v>10794</v>
      </c>
      <c r="J108" t="s">
        <v>2542</v>
      </c>
      <c r="K108" t="s">
        <v>2501</v>
      </c>
      <c r="L108" t="s">
        <v>2502</v>
      </c>
      <c r="M108" t="s">
        <v>3337</v>
      </c>
      <c r="N108" t="s">
        <v>2501</v>
      </c>
      <c r="O108" t="s">
        <v>3337</v>
      </c>
      <c r="P108" t="str">
        <f t="shared" si="1"/>
        <v>KEEP</v>
      </c>
    </row>
    <row r="109" spans="1:16" hidden="1" x14ac:dyDescent="0.3">
      <c r="A109" t="s">
        <v>2496</v>
      </c>
      <c r="B109" t="s">
        <v>2497</v>
      </c>
      <c r="C109">
        <v>10</v>
      </c>
      <c r="D109" t="s">
        <v>2498</v>
      </c>
      <c r="E109">
        <v>107</v>
      </c>
      <c r="F109" t="s">
        <v>2531</v>
      </c>
      <c r="G109">
        <v>1079</v>
      </c>
      <c r="H109" t="s">
        <v>551</v>
      </c>
      <c r="I109">
        <v>10795</v>
      </c>
      <c r="J109" t="s">
        <v>2543</v>
      </c>
      <c r="K109" t="s">
        <v>2501</v>
      </c>
      <c r="L109" t="s">
        <v>2502</v>
      </c>
      <c r="M109" t="s">
        <v>3337</v>
      </c>
      <c r="N109" t="s">
        <v>2501</v>
      </c>
      <c r="O109" t="s">
        <v>3337</v>
      </c>
      <c r="P109" t="str">
        <f t="shared" si="1"/>
        <v>KEEP</v>
      </c>
    </row>
    <row r="110" spans="1:16" hidden="1" x14ac:dyDescent="0.3">
      <c r="A110" t="s">
        <v>2496</v>
      </c>
      <c r="B110" t="s">
        <v>2497</v>
      </c>
      <c r="C110">
        <v>10</v>
      </c>
      <c r="D110" t="s">
        <v>2498</v>
      </c>
      <c r="E110">
        <v>107</v>
      </c>
      <c r="F110" t="s">
        <v>2531</v>
      </c>
      <c r="G110">
        <v>1079</v>
      </c>
      <c r="H110" t="s">
        <v>551</v>
      </c>
      <c r="I110">
        <v>10796</v>
      </c>
      <c r="J110" t="s">
        <v>2544</v>
      </c>
      <c r="K110" t="s">
        <v>2501</v>
      </c>
      <c r="L110" t="s">
        <v>2502</v>
      </c>
      <c r="M110" t="s">
        <v>3337</v>
      </c>
      <c r="N110" t="s">
        <v>2501</v>
      </c>
      <c r="O110" t="s">
        <v>3337</v>
      </c>
      <c r="P110" t="str">
        <f t="shared" si="1"/>
        <v>KEEP</v>
      </c>
    </row>
    <row r="111" spans="1:16" hidden="1" x14ac:dyDescent="0.3">
      <c r="A111" t="s">
        <v>2496</v>
      </c>
      <c r="B111" t="s">
        <v>2497</v>
      </c>
      <c r="C111">
        <v>10</v>
      </c>
      <c r="D111" t="s">
        <v>2498</v>
      </c>
      <c r="E111">
        <v>107</v>
      </c>
      <c r="F111" t="s">
        <v>2531</v>
      </c>
      <c r="G111">
        <v>1079</v>
      </c>
      <c r="H111" t="s">
        <v>551</v>
      </c>
      <c r="I111">
        <v>10797</v>
      </c>
      <c r="J111" t="s">
        <v>2545</v>
      </c>
      <c r="K111" t="s">
        <v>2501</v>
      </c>
      <c r="L111" t="s">
        <v>2502</v>
      </c>
      <c r="M111" t="s">
        <v>3337</v>
      </c>
      <c r="N111" t="s">
        <v>2501</v>
      </c>
      <c r="O111" t="s">
        <v>3337</v>
      </c>
      <c r="P111" t="str">
        <f t="shared" si="1"/>
        <v>KEEP</v>
      </c>
    </row>
    <row r="112" spans="1:16" hidden="1" x14ac:dyDescent="0.3">
      <c r="A112" t="s">
        <v>2496</v>
      </c>
      <c r="B112" t="s">
        <v>2497</v>
      </c>
      <c r="C112">
        <v>10</v>
      </c>
      <c r="D112" t="s">
        <v>2498</v>
      </c>
      <c r="E112">
        <v>107</v>
      </c>
      <c r="F112" t="s">
        <v>2531</v>
      </c>
      <c r="G112">
        <v>1079</v>
      </c>
      <c r="H112" t="s">
        <v>551</v>
      </c>
      <c r="I112">
        <v>10798</v>
      </c>
      <c r="J112" t="s">
        <v>2546</v>
      </c>
      <c r="K112" t="s">
        <v>2501</v>
      </c>
      <c r="L112" t="s">
        <v>2502</v>
      </c>
      <c r="M112" t="s">
        <v>3337</v>
      </c>
      <c r="N112" t="s">
        <v>2501</v>
      </c>
      <c r="O112" t="s">
        <v>3337</v>
      </c>
      <c r="P112" t="str">
        <f t="shared" si="1"/>
        <v>KEEP</v>
      </c>
    </row>
    <row r="113" spans="1:16" hidden="1" x14ac:dyDescent="0.3">
      <c r="A113" t="s">
        <v>2496</v>
      </c>
      <c r="B113" t="s">
        <v>2497</v>
      </c>
      <c r="C113">
        <v>10</v>
      </c>
      <c r="D113" t="s">
        <v>2498</v>
      </c>
      <c r="E113">
        <v>107</v>
      </c>
      <c r="F113" t="s">
        <v>2531</v>
      </c>
      <c r="G113">
        <v>1079</v>
      </c>
      <c r="H113" t="s">
        <v>551</v>
      </c>
      <c r="I113">
        <v>10799</v>
      </c>
      <c r="J113" t="s">
        <v>2547</v>
      </c>
      <c r="K113" t="s">
        <v>2501</v>
      </c>
      <c r="L113" t="s">
        <v>2502</v>
      </c>
      <c r="M113" t="s">
        <v>3337</v>
      </c>
      <c r="N113" t="s">
        <v>2501</v>
      </c>
      <c r="O113" t="s">
        <v>3337</v>
      </c>
      <c r="P113" t="str">
        <f t="shared" si="1"/>
        <v>KEEP</v>
      </c>
    </row>
    <row r="114" spans="1:16" hidden="1" x14ac:dyDescent="0.3">
      <c r="A114" t="s">
        <v>2496</v>
      </c>
      <c r="B114" t="s">
        <v>2497</v>
      </c>
      <c r="C114">
        <v>10</v>
      </c>
      <c r="D114" t="s">
        <v>2498</v>
      </c>
      <c r="E114">
        <v>108</v>
      </c>
      <c r="F114" t="s">
        <v>2548</v>
      </c>
      <c r="G114">
        <v>1080</v>
      </c>
      <c r="H114" t="s">
        <v>2548</v>
      </c>
      <c r="I114">
        <v>10800</v>
      </c>
      <c r="J114" t="s">
        <v>2548</v>
      </c>
      <c r="K114" t="s">
        <v>2501</v>
      </c>
      <c r="L114" t="s">
        <v>2502</v>
      </c>
      <c r="M114" t="s">
        <v>3337</v>
      </c>
      <c r="N114" t="s">
        <v>2501</v>
      </c>
      <c r="O114" t="s">
        <v>3337</v>
      </c>
      <c r="P114" t="str">
        <f t="shared" si="1"/>
        <v>KEEP</v>
      </c>
    </row>
    <row r="115" spans="1:16" hidden="1" x14ac:dyDescent="0.3">
      <c r="A115" t="s">
        <v>2496</v>
      </c>
      <c r="B115" t="s">
        <v>2497</v>
      </c>
      <c r="C115">
        <v>11</v>
      </c>
      <c r="D115" t="s">
        <v>552</v>
      </c>
      <c r="E115">
        <v>111</v>
      </c>
      <c r="F115" t="s">
        <v>553</v>
      </c>
      <c r="G115">
        <v>1111</v>
      </c>
      <c r="H115" t="s">
        <v>554</v>
      </c>
      <c r="I115">
        <v>11111</v>
      </c>
      <c r="J115" t="s">
        <v>1228</v>
      </c>
      <c r="K115" t="s">
        <v>2501</v>
      </c>
      <c r="L115" t="s">
        <v>2502</v>
      </c>
      <c r="M115" t="s">
        <v>3337</v>
      </c>
      <c r="N115" t="s">
        <v>2501</v>
      </c>
      <c r="O115" t="s">
        <v>3337</v>
      </c>
      <c r="P115" t="str">
        <f t="shared" si="1"/>
        <v>KEEP</v>
      </c>
    </row>
    <row r="116" spans="1:16" hidden="1" x14ac:dyDescent="0.3">
      <c r="A116" t="s">
        <v>2496</v>
      </c>
      <c r="B116" t="s">
        <v>2497</v>
      </c>
      <c r="C116">
        <v>11</v>
      </c>
      <c r="D116" t="s">
        <v>552</v>
      </c>
      <c r="E116">
        <v>111</v>
      </c>
      <c r="F116" t="s">
        <v>553</v>
      </c>
      <c r="G116">
        <v>1111</v>
      </c>
      <c r="H116" t="s">
        <v>554</v>
      </c>
      <c r="I116">
        <v>11112</v>
      </c>
      <c r="J116" t="s">
        <v>1230</v>
      </c>
      <c r="K116" t="s">
        <v>2501</v>
      </c>
      <c r="L116" t="s">
        <v>2502</v>
      </c>
      <c r="M116" t="s">
        <v>3337</v>
      </c>
      <c r="N116" t="s">
        <v>2501</v>
      </c>
      <c r="O116" t="s">
        <v>3337</v>
      </c>
      <c r="P116" t="str">
        <f t="shared" si="1"/>
        <v>KEEP</v>
      </c>
    </row>
    <row r="117" spans="1:16" hidden="1" x14ac:dyDescent="0.3">
      <c r="A117" t="s">
        <v>2496</v>
      </c>
      <c r="B117" t="s">
        <v>2497</v>
      </c>
      <c r="C117">
        <v>11</v>
      </c>
      <c r="D117" t="s">
        <v>552</v>
      </c>
      <c r="E117">
        <v>111</v>
      </c>
      <c r="F117" t="s">
        <v>553</v>
      </c>
      <c r="G117">
        <v>1111</v>
      </c>
      <c r="H117" t="s">
        <v>554</v>
      </c>
      <c r="I117">
        <v>11113</v>
      </c>
      <c r="J117" t="s">
        <v>2549</v>
      </c>
      <c r="K117" t="s">
        <v>2501</v>
      </c>
      <c r="L117" t="s">
        <v>2502</v>
      </c>
      <c r="M117" t="s">
        <v>3337</v>
      </c>
      <c r="N117" t="s">
        <v>2501</v>
      </c>
      <c r="O117" t="s">
        <v>3337</v>
      </c>
      <c r="P117" t="str">
        <f t="shared" si="1"/>
        <v>KEEP</v>
      </c>
    </row>
    <row r="118" spans="1:16" hidden="1" x14ac:dyDescent="0.3">
      <c r="A118" t="s">
        <v>2496</v>
      </c>
      <c r="B118" t="s">
        <v>2497</v>
      </c>
      <c r="C118">
        <v>11</v>
      </c>
      <c r="D118" t="s">
        <v>552</v>
      </c>
      <c r="E118">
        <v>111</v>
      </c>
      <c r="F118" t="s">
        <v>553</v>
      </c>
      <c r="G118">
        <v>1111</v>
      </c>
      <c r="H118" t="s">
        <v>554</v>
      </c>
      <c r="I118">
        <v>11113</v>
      </c>
      <c r="J118" t="s">
        <v>2549</v>
      </c>
      <c r="K118" t="s">
        <v>2501</v>
      </c>
      <c r="L118" t="s">
        <v>2502</v>
      </c>
      <c r="M118" t="s">
        <v>3337</v>
      </c>
      <c r="N118" t="s">
        <v>2501</v>
      </c>
      <c r="O118" t="s">
        <v>3337</v>
      </c>
      <c r="P118" t="str">
        <f t="shared" si="1"/>
        <v>KEEP</v>
      </c>
    </row>
    <row r="119" spans="1:16" hidden="1" x14ac:dyDescent="0.3">
      <c r="A119" t="s">
        <v>2496</v>
      </c>
      <c r="B119" t="s">
        <v>2497</v>
      </c>
      <c r="C119">
        <v>11</v>
      </c>
      <c r="D119" t="s">
        <v>552</v>
      </c>
      <c r="E119">
        <v>111</v>
      </c>
      <c r="F119" t="s">
        <v>553</v>
      </c>
      <c r="G119">
        <v>1111</v>
      </c>
      <c r="H119" t="s">
        <v>554</v>
      </c>
      <c r="I119">
        <v>11119</v>
      </c>
      <c r="J119" t="s">
        <v>1232</v>
      </c>
      <c r="K119" t="s">
        <v>2501</v>
      </c>
      <c r="L119" t="s">
        <v>2502</v>
      </c>
      <c r="M119" t="s">
        <v>3337</v>
      </c>
      <c r="N119" t="s">
        <v>2501</v>
      </c>
      <c r="O119" t="s">
        <v>3337</v>
      </c>
      <c r="P119" t="str">
        <f t="shared" si="1"/>
        <v>KEEP</v>
      </c>
    </row>
    <row r="120" spans="1:16" hidden="1" x14ac:dyDescent="0.3">
      <c r="A120" t="s">
        <v>2496</v>
      </c>
      <c r="B120" t="s">
        <v>2497</v>
      </c>
      <c r="C120">
        <v>11</v>
      </c>
      <c r="D120" t="s">
        <v>552</v>
      </c>
      <c r="E120">
        <v>111</v>
      </c>
      <c r="F120" t="s">
        <v>553</v>
      </c>
      <c r="G120">
        <v>1112</v>
      </c>
      <c r="H120" t="s">
        <v>2550</v>
      </c>
      <c r="I120">
        <v>11121</v>
      </c>
      <c r="J120" t="s">
        <v>2551</v>
      </c>
      <c r="K120" t="s">
        <v>2501</v>
      </c>
      <c r="L120" t="s">
        <v>2502</v>
      </c>
      <c r="M120" t="s">
        <v>3337</v>
      </c>
      <c r="N120" t="s">
        <v>2501</v>
      </c>
      <c r="O120" t="s">
        <v>3337</v>
      </c>
      <c r="P120" t="str">
        <f t="shared" si="1"/>
        <v>KEEP</v>
      </c>
    </row>
    <row r="121" spans="1:16" hidden="1" x14ac:dyDescent="0.3">
      <c r="A121" t="s">
        <v>2496</v>
      </c>
      <c r="B121" t="s">
        <v>2497</v>
      </c>
      <c r="C121">
        <v>11</v>
      </c>
      <c r="D121" t="s">
        <v>552</v>
      </c>
      <c r="E121">
        <v>111</v>
      </c>
      <c r="F121" t="s">
        <v>553</v>
      </c>
      <c r="G121">
        <v>1112</v>
      </c>
      <c r="H121" t="s">
        <v>2550</v>
      </c>
      <c r="I121">
        <v>11122</v>
      </c>
      <c r="J121" t="s">
        <v>2552</v>
      </c>
      <c r="K121" t="s">
        <v>2501</v>
      </c>
      <c r="L121" t="s">
        <v>2502</v>
      </c>
      <c r="M121" t="s">
        <v>3337</v>
      </c>
      <c r="N121" t="s">
        <v>2501</v>
      </c>
      <c r="O121" t="s">
        <v>3337</v>
      </c>
      <c r="P121" t="str">
        <f t="shared" si="1"/>
        <v>KEEP</v>
      </c>
    </row>
    <row r="122" spans="1:16" hidden="1" x14ac:dyDescent="0.3">
      <c r="A122" t="s">
        <v>2496</v>
      </c>
      <c r="B122" t="s">
        <v>2497</v>
      </c>
      <c r="C122">
        <v>11</v>
      </c>
      <c r="D122" t="s">
        <v>552</v>
      </c>
      <c r="E122">
        <v>111</v>
      </c>
      <c r="F122" t="s">
        <v>553</v>
      </c>
      <c r="G122">
        <v>1112</v>
      </c>
      <c r="H122" t="s">
        <v>2550</v>
      </c>
      <c r="I122">
        <v>11129</v>
      </c>
      <c r="J122" t="s">
        <v>1226</v>
      </c>
      <c r="K122" t="s">
        <v>2501</v>
      </c>
      <c r="L122" t="s">
        <v>2502</v>
      </c>
      <c r="M122" t="s">
        <v>3337</v>
      </c>
      <c r="N122" t="s">
        <v>2501</v>
      </c>
      <c r="O122" t="s">
        <v>3337</v>
      </c>
      <c r="P122" t="str">
        <f t="shared" si="1"/>
        <v>KEEP</v>
      </c>
    </row>
    <row r="123" spans="1:16" hidden="1" x14ac:dyDescent="0.3">
      <c r="A123" t="s">
        <v>2496</v>
      </c>
      <c r="B123" t="s">
        <v>2497</v>
      </c>
      <c r="C123">
        <v>11</v>
      </c>
      <c r="D123" t="s">
        <v>552</v>
      </c>
      <c r="E123">
        <v>112</v>
      </c>
      <c r="F123" t="s">
        <v>2553</v>
      </c>
      <c r="G123">
        <v>1120</v>
      </c>
      <c r="H123" t="s">
        <v>2553</v>
      </c>
      <c r="I123">
        <v>11201</v>
      </c>
      <c r="J123" t="s">
        <v>2554</v>
      </c>
      <c r="K123" t="s">
        <v>2501</v>
      </c>
      <c r="L123" t="s">
        <v>2502</v>
      </c>
      <c r="M123" t="s">
        <v>3337</v>
      </c>
      <c r="N123" t="s">
        <v>2501</v>
      </c>
      <c r="O123" t="s">
        <v>3337</v>
      </c>
      <c r="P123" t="str">
        <f t="shared" si="1"/>
        <v>KEEP</v>
      </c>
    </row>
    <row r="124" spans="1:16" hidden="1" x14ac:dyDescent="0.3">
      <c r="A124" t="s">
        <v>2496</v>
      </c>
      <c r="B124" t="s">
        <v>2497</v>
      </c>
      <c r="C124">
        <v>11</v>
      </c>
      <c r="D124" t="s">
        <v>552</v>
      </c>
      <c r="E124">
        <v>112</v>
      </c>
      <c r="F124" t="s">
        <v>2553</v>
      </c>
      <c r="G124">
        <v>1120</v>
      </c>
      <c r="H124" t="s">
        <v>2553</v>
      </c>
      <c r="I124">
        <v>11202</v>
      </c>
      <c r="J124" t="s">
        <v>2555</v>
      </c>
      <c r="K124" t="s">
        <v>2501</v>
      </c>
      <c r="L124" t="s">
        <v>2502</v>
      </c>
      <c r="M124" t="s">
        <v>3337</v>
      </c>
      <c r="N124" t="s">
        <v>2501</v>
      </c>
      <c r="O124" t="s">
        <v>3337</v>
      </c>
      <c r="P124" t="str">
        <f t="shared" si="1"/>
        <v>KEEP</v>
      </c>
    </row>
    <row r="125" spans="1:16" hidden="1" x14ac:dyDescent="0.3">
      <c r="A125" t="s">
        <v>2496</v>
      </c>
      <c r="B125" t="s">
        <v>2497</v>
      </c>
      <c r="C125">
        <v>11</v>
      </c>
      <c r="D125" t="s">
        <v>552</v>
      </c>
      <c r="E125">
        <v>112</v>
      </c>
      <c r="F125" t="s">
        <v>2553</v>
      </c>
      <c r="G125">
        <v>1120</v>
      </c>
      <c r="H125" t="s">
        <v>2553</v>
      </c>
      <c r="I125">
        <v>11209</v>
      </c>
      <c r="J125" t="s">
        <v>2556</v>
      </c>
      <c r="K125" t="s">
        <v>2501</v>
      </c>
      <c r="L125" t="s">
        <v>2502</v>
      </c>
      <c r="M125" t="s">
        <v>3337</v>
      </c>
      <c r="N125" t="s">
        <v>2501</v>
      </c>
      <c r="O125" t="s">
        <v>3337</v>
      </c>
      <c r="P125" t="str">
        <f t="shared" si="1"/>
        <v>KEEP</v>
      </c>
    </row>
    <row r="126" spans="1:16" hidden="1" x14ac:dyDescent="0.3">
      <c r="A126" t="s">
        <v>2496</v>
      </c>
      <c r="B126" t="s">
        <v>2497</v>
      </c>
      <c r="C126">
        <v>12</v>
      </c>
      <c r="D126" t="s">
        <v>2557</v>
      </c>
      <c r="E126">
        <v>120</v>
      </c>
      <c r="F126" t="s">
        <v>2557</v>
      </c>
      <c r="G126">
        <v>1200</v>
      </c>
      <c r="H126" t="s">
        <v>2557</v>
      </c>
      <c r="I126">
        <v>12001</v>
      </c>
      <c r="J126" t="s">
        <v>2558</v>
      </c>
      <c r="K126" t="s">
        <v>2501</v>
      </c>
      <c r="L126" t="s">
        <v>2502</v>
      </c>
      <c r="M126" t="s">
        <v>3337</v>
      </c>
      <c r="N126" t="s">
        <v>2501</v>
      </c>
      <c r="O126" t="s">
        <v>3337</v>
      </c>
      <c r="P126" t="str">
        <f t="shared" si="1"/>
        <v>KEEP</v>
      </c>
    </row>
    <row r="127" spans="1:16" hidden="1" x14ac:dyDescent="0.3">
      <c r="A127" t="s">
        <v>2496</v>
      </c>
      <c r="B127" t="s">
        <v>2497</v>
      </c>
      <c r="C127">
        <v>12</v>
      </c>
      <c r="D127" t="s">
        <v>2557</v>
      </c>
      <c r="E127">
        <v>120</v>
      </c>
      <c r="F127" t="s">
        <v>2557</v>
      </c>
      <c r="G127">
        <v>1200</v>
      </c>
      <c r="H127" t="s">
        <v>2557</v>
      </c>
      <c r="I127">
        <v>12002</v>
      </c>
      <c r="J127" t="s">
        <v>2559</v>
      </c>
      <c r="K127" t="s">
        <v>2501</v>
      </c>
      <c r="L127" t="s">
        <v>2502</v>
      </c>
      <c r="M127" t="s">
        <v>3337</v>
      </c>
      <c r="N127" t="s">
        <v>2501</v>
      </c>
      <c r="O127" t="s">
        <v>3337</v>
      </c>
      <c r="P127" t="str">
        <f t="shared" si="1"/>
        <v>KEEP</v>
      </c>
    </row>
    <row r="128" spans="1:16" hidden="1" x14ac:dyDescent="0.3">
      <c r="A128" t="s">
        <v>2496</v>
      </c>
      <c r="B128" t="s">
        <v>2497</v>
      </c>
      <c r="C128">
        <v>13</v>
      </c>
      <c r="D128" t="s">
        <v>2560</v>
      </c>
      <c r="E128">
        <v>131</v>
      </c>
      <c r="F128" t="s">
        <v>2561</v>
      </c>
      <c r="G128">
        <v>1310</v>
      </c>
      <c r="H128" t="s">
        <v>2561</v>
      </c>
      <c r="I128">
        <v>13101</v>
      </c>
      <c r="J128" t="s">
        <v>2562</v>
      </c>
      <c r="K128" t="s">
        <v>2563</v>
      </c>
      <c r="L128" t="s">
        <v>2563</v>
      </c>
      <c r="M128" t="s">
        <v>3318</v>
      </c>
      <c r="N128" t="s">
        <v>3242</v>
      </c>
      <c r="O128" t="s">
        <v>3318</v>
      </c>
      <c r="P128" t="str">
        <f t="shared" si="1"/>
        <v>KEEP</v>
      </c>
    </row>
    <row r="129" spans="1:16" hidden="1" x14ac:dyDescent="0.3">
      <c r="A129" t="s">
        <v>2496</v>
      </c>
      <c r="B129" t="s">
        <v>2497</v>
      </c>
      <c r="C129">
        <v>13</v>
      </c>
      <c r="D129" t="s">
        <v>2560</v>
      </c>
      <c r="E129">
        <v>131</v>
      </c>
      <c r="F129" t="s">
        <v>2561</v>
      </c>
      <c r="G129">
        <v>1310</v>
      </c>
      <c r="H129" t="s">
        <v>2561</v>
      </c>
      <c r="I129">
        <v>13102</v>
      </c>
      <c r="J129" t="s">
        <v>2564</v>
      </c>
      <c r="K129" t="s">
        <v>2563</v>
      </c>
      <c r="L129" t="s">
        <v>2563</v>
      </c>
      <c r="M129" t="s">
        <v>3318</v>
      </c>
      <c r="N129" t="s">
        <v>3242</v>
      </c>
      <c r="O129" t="s">
        <v>3318</v>
      </c>
      <c r="P129" t="str">
        <f t="shared" si="1"/>
        <v>KEEP</v>
      </c>
    </row>
    <row r="130" spans="1:16" hidden="1" x14ac:dyDescent="0.3">
      <c r="A130" t="s">
        <v>2496</v>
      </c>
      <c r="B130" t="s">
        <v>2497</v>
      </c>
      <c r="C130">
        <v>13</v>
      </c>
      <c r="D130" t="s">
        <v>2560</v>
      </c>
      <c r="E130">
        <v>131</v>
      </c>
      <c r="F130" t="s">
        <v>2561</v>
      </c>
      <c r="G130">
        <v>1310</v>
      </c>
      <c r="H130" t="s">
        <v>2561</v>
      </c>
      <c r="I130">
        <v>13103</v>
      </c>
      <c r="J130" t="s">
        <v>2565</v>
      </c>
      <c r="K130" t="s">
        <v>2563</v>
      </c>
      <c r="L130" t="s">
        <v>2563</v>
      </c>
      <c r="M130" t="s">
        <v>3318</v>
      </c>
      <c r="N130" t="s">
        <v>3242</v>
      </c>
      <c r="O130" t="s">
        <v>3318</v>
      </c>
      <c r="P130" t="str">
        <f t="shared" si="1"/>
        <v>KEEP</v>
      </c>
    </row>
    <row r="131" spans="1:16" hidden="1" x14ac:dyDescent="0.3">
      <c r="A131" t="s">
        <v>2496</v>
      </c>
      <c r="B131" t="s">
        <v>2497</v>
      </c>
      <c r="C131">
        <v>13</v>
      </c>
      <c r="D131" t="s">
        <v>2560</v>
      </c>
      <c r="E131">
        <v>131</v>
      </c>
      <c r="F131" t="s">
        <v>2561</v>
      </c>
      <c r="G131">
        <v>1310</v>
      </c>
      <c r="H131" t="s">
        <v>2561</v>
      </c>
      <c r="I131">
        <v>13104</v>
      </c>
      <c r="J131" t="s">
        <v>2566</v>
      </c>
      <c r="K131" t="s">
        <v>2563</v>
      </c>
      <c r="L131" t="s">
        <v>2563</v>
      </c>
      <c r="M131" t="s">
        <v>3318</v>
      </c>
      <c r="N131" t="s">
        <v>3242</v>
      </c>
      <c r="O131" t="s">
        <v>3318</v>
      </c>
      <c r="P131" t="str">
        <f t="shared" ref="P131:P194" si="2">IF(M131=O131,"KEEP","CHANGE")</f>
        <v>KEEP</v>
      </c>
    </row>
    <row r="132" spans="1:16" hidden="1" x14ac:dyDescent="0.3">
      <c r="A132" t="s">
        <v>2496</v>
      </c>
      <c r="B132" t="s">
        <v>2497</v>
      </c>
      <c r="C132">
        <v>13</v>
      </c>
      <c r="D132" t="s">
        <v>2560</v>
      </c>
      <c r="E132">
        <v>131</v>
      </c>
      <c r="F132" t="s">
        <v>2561</v>
      </c>
      <c r="G132">
        <v>1310</v>
      </c>
      <c r="H132" t="s">
        <v>2561</v>
      </c>
      <c r="I132">
        <v>13109</v>
      </c>
      <c r="J132" t="s">
        <v>2567</v>
      </c>
      <c r="K132" t="s">
        <v>2563</v>
      </c>
      <c r="L132" t="s">
        <v>2563</v>
      </c>
      <c r="M132" t="s">
        <v>3318</v>
      </c>
      <c r="N132" t="s">
        <v>3242</v>
      </c>
      <c r="O132" t="s">
        <v>3318</v>
      </c>
      <c r="P132" t="str">
        <f t="shared" si="2"/>
        <v>KEEP</v>
      </c>
    </row>
    <row r="133" spans="1:16" hidden="1" x14ac:dyDescent="0.3">
      <c r="A133" t="s">
        <v>2496</v>
      </c>
      <c r="B133" t="s">
        <v>2497</v>
      </c>
      <c r="C133">
        <v>13</v>
      </c>
      <c r="D133" t="s">
        <v>2560</v>
      </c>
      <c r="E133">
        <v>131</v>
      </c>
      <c r="F133" t="s">
        <v>2561</v>
      </c>
      <c r="G133">
        <v>1310</v>
      </c>
      <c r="H133" t="s">
        <v>2561</v>
      </c>
      <c r="I133">
        <v>13109</v>
      </c>
      <c r="J133" t="s">
        <v>2567</v>
      </c>
      <c r="K133" t="s">
        <v>2563</v>
      </c>
      <c r="L133" t="s">
        <v>2563</v>
      </c>
      <c r="M133" t="s">
        <v>3318</v>
      </c>
      <c r="N133" t="s">
        <v>3242</v>
      </c>
      <c r="O133" t="s">
        <v>3318</v>
      </c>
      <c r="P133" t="str">
        <f t="shared" si="2"/>
        <v>KEEP</v>
      </c>
    </row>
    <row r="134" spans="1:16" hidden="1" x14ac:dyDescent="0.3">
      <c r="A134" t="s">
        <v>2496</v>
      </c>
      <c r="B134" t="s">
        <v>2497</v>
      </c>
      <c r="C134">
        <v>13</v>
      </c>
      <c r="D134" t="s">
        <v>2560</v>
      </c>
      <c r="E134">
        <v>132</v>
      </c>
      <c r="F134" t="s">
        <v>2568</v>
      </c>
      <c r="G134">
        <v>1321</v>
      </c>
      <c r="H134" t="s">
        <v>2569</v>
      </c>
      <c r="I134">
        <v>13211</v>
      </c>
      <c r="J134" t="s">
        <v>2570</v>
      </c>
      <c r="K134" t="s">
        <v>2563</v>
      </c>
      <c r="L134" t="s">
        <v>2563</v>
      </c>
      <c r="M134" t="s">
        <v>3318</v>
      </c>
      <c r="N134" t="s">
        <v>3242</v>
      </c>
      <c r="O134" t="s">
        <v>3318</v>
      </c>
      <c r="P134" t="str">
        <f t="shared" si="2"/>
        <v>KEEP</v>
      </c>
    </row>
    <row r="135" spans="1:16" hidden="1" x14ac:dyDescent="0.3">
      <c r="A135" t="s">
        <v>2496</v>
      </c>
      <c r="B135" t="s">
        <v>2497</v>
      </c>
      <c r="C135">
        <v>13</v>
      </c>
      <c r="D135" t="s">
        <v>2560</v>
      </c>
      <c r="E135">
        <v>132</v>
      </c>
      <c r="F135" t="s">
        <v>2568</v>
      </c>
      <c r="G135">
        <v>1321</v>
      </c>
      <c r="H135" t="s">
        <v>2569</v>
      </c>
      <c r="I135">
        <v>13212</v>
      </c>
      <c r="J135" t="s">
        <v>2571</v>
      </c>
      <c r="K135" t="s">
        <v>2563</v>
      </c>
      <c r="L135" t="s">
        <v>2563</v>
      </c>
      <c r="M135" t="s">
        <v>3318</v>
      </c>
      <c r="N135" t="s">
        <v>3242</v>
      </c>
      <c r="O135" t="s">
        <v>3318</v>
      </c>
      <c r="P135" t="str">
        <f t="shared" si="2"/>
        <v>KEEP</v>
      </c>
    </row>
    <row r="136" spans="1:16" hidden="1" x14ac:dyDescent="0.3">
      <c r="A136" t="s">
        <v>2496</v>
      </c>
      <c r="B136" t="s">
        <v>2497</v>
      </c>
      <c r="C136">
        <v>13</v>
      </c>
      <c r="D136" t="s">
        <v>2560</v>
      </c>
      <c r="E136">
        <v>132</v>
      </c>
      <c r="F136" t="s">
        <v>2568</v>
      </c>
      <c r="G136">
        <v>1321</v>
      </c>
      <c r="H136" t="s">
        <v>2569</v>
      </c>
      <c r="I136">
        <v>13213</v>
      </c>
      <c r="J136" t="s">
        <v>2572</v>
      </c>
      <c r="K136" t="s">
        <v>2563</v>
      </c>
      <c r="L136" t="s">
        <v>2563</v>
      </c>
      <c r="M136" t="s">
        <v>3318</v>
      </c>
      <c r="N136" t="s">
        <v>3242</v>
      </c>
      <c r="O136" t="s">
        <v>3318</v>
      </c>
      <c r="P136" t="str">
        <f t="shared" si="2"/>
        <v>KEEP</v>
      </c>
    </row>
    <row r="137" spans="1:16" hidden="1" x14ac:dyDescent="0.3">
      <c r="A137" t="s">
        <v>2496</v>
      </c>
      <c r="B137" t="s">
        <v>2497</v>
      </c>
      <c r="C137">
        <v>13</v>
      </c>
      <c r="D137" t="s">
        <v>2560</v>
      </c>
      <c r="E137">
        <v>132</v>
      </c>
      <c r="F137" t="s">
        <v>2568</v>
      </c>
      <c r="G137">
        <v>1321</v>
      </c>
      <c r="H137" t="s">
        <v>2569</v>
      </c>
      <c r="I137">
        <v>13214</v>
      </c>
      <c r="J137" t="s">
        <v>2573</v>
      </c>
      <c r="K137" t="s">
        <v>2563</v>
      </c>
      <c r="L137" t="s">
        <v>2563</v>
      </c>
      <c r="M137" t="s">
        <v>3318</v>
      </c>
      <c r="N137" t="s">
        <v>3242</v>
      </c>
      <c r="O137" t="s">
        <v>3318</v>
      </c>
      <c r="P137" t="str">
        <f t="shared" si="2"/>
        <v>KEEP</v>
      </c>
    </row>
    <row r="138" spans="1:16" hidden="1" x14ac:dyDescent="0.3">
      <c r="A138" t="s">
        <v>2496</v>
      </c>
      <c r="B138" t="s">
        <v>2497</v>
      </c>
      <c r="C138">
        <v>13</v>
      </c>
      <c r="D138" t="s">
        <v>2560</v>
      </c>
      <c r="E138">
        <v>132</v>
      </c>
      <c r="F138" t="s">
        <v>2568</v>
      </c>
      <c r="G138">
        <v>1321</v>
      </c>
      <c r="H138" t="s">
        <v>2569</v>
      </c>
      <c r="I138">
        <v>13219</v>
      </c>
      <c r="J138" t="s">
        <v>2574</v>
      </c>
      <c r="K138" t="s">
        <v>2563</v>
      </c>
      <c r="L138" t="s">
        <v>2563</v>
      </c>
      <c r="M138" t="s">
        <v>3318</v>
      </c>
      <c r="N138" t="s">
        <v>3242</v>
      </c>
      <c r="O138" t="s">
        <v>3318</v>
      </c>
      <c r="P138" t="str">
        <f t="shared" si="2"/>
        <v>KEEP</v>
      </c>
    </row>
    <row r="139" spans="1:16" hidden="1" x14ac:dyDescent="0.3">
      <c r="A139" t="s">
        <v>2496</v>
      </c>
      <c r="B139" t="s">
        <v>2497</v>
      </c>
      <c r="C139">
        <v>13</v>
      </c>
      <c r="D139" t="s">
        <v>2560</v>
      </c>
      <c r="E139">
        <v>132</v>
      </c>
      <c r="F139" t="s">
        <v>2568</v>
      </c>
      <c r="G139">
        <v>1322</v>
      </c>
      <c r="H139" t="s">
        <v>2575</v>
      </c>
      <c r="I139">
        <v>13221</v>
      </c>
      <c r="J139" t="s">
        <v>2576</v>
      </c>
      <c r="K139" t="s">
        <v>2563</v>
      </c>
      <c r="L139" t="s">
        <v>2563</v>
      </c>
      <c r="M139" t="s">
        <v>3318</v>
      </c>
      <c r="N139" t="s">
        <v>3242</v>
      </c>
      <c r="O139" t="s">
        <v>3318</v>
      </c>
      <c r="P139" t="str">
        <f t="shared" si="2"/>
        <v>KEEP</v>
      </c>
    </row>
    <row r="140" spans="1:16" hidden="1" x14ac:dyDescent="0.3">
      <c r="A140" t="s">
        <v>2496</v>
      </c>
      <c r="B140" t="s">
        <v>2497</v>
      </c>
      <c r="C140">
        <v>13</v>
      </c>
      <c r="D140" t="s">
        <v>2560</v>
      </c>
      <c r="E140">
        <v>132</v>
      </c>
      <c r="F140" t="s">
        <v>2568</v>
      </c>
      <c r="G140">
        <v>1322</v>
      </c>
      <c r="H140" t="s">
        <v>2575</v>
      </c>
      <c r="I140">
        <v>13222</v>
      </c>
      <c r="J140" t="s">
        <v>2577</v>
      </c>
      <c r="K140" t="s">
        <v>2563</v>
      </c>
      <c r="L140" t="s">
        <v>2563</v>
      </c>
      <c r="M140" t="s">
        <v>3318</v>
      </c>
      <c r="N140" t="s">
        <v>3242</v>
      </c>
      <c r="O140" t="s">
        <v>3318</v>
      </c>
      <c r="P140" t="str">
        <f t="shared" si="2"/>
        <v>KEEP</v>
      </c>
    </row>
    <row r="141" spans="1:16" hidden="1" x14ac:dyDescent="0.3">
      <c r="A141" t="s">
        <v>2496</v>
      </c>
      <c r="B141" t="s">
        <v>2497</v>
      </c>
      <c r="C141">
        <v>13</v>
      </c>
      <c r="D141" t="s">
        <v>2560</v>
      </c>
      <c r="E141">
        <v>132</v>
      </c>
      <c r="F141" t="s">
        <v>2568</v>
      </c>
      <c r="G141">
        <v>1322</v>
      </c>
      <c r="H141" t="s">
        <v>2575</v>
      </c>
      <c r="I141">
        <v>13223</v>
      </c>
      <c r="J141" t="s">
        <v>2578</v>
      </c>
      <c r="K141" t="s">
        <v>2563</v>
      </c>
      <c r="L141" t="s">
        <v>2563</v>
      </c>
      <c r="M141" t="s">
        <v>3318</v>
      </c>
      <c r="N141" t="s">
        <v>3242</v>
      </c>
      <c r="O141" t="s">
        <v>3318</v>
      </c>
      <c r="P141" t="str">
        <f t="shared" si="2"/>
        <v>KEEP</v>
      </c>
    </row>
    <row r="142" spans="1:16" hidden="1" x14ac:dyDescent="0.3">
      <c r="A142" t="s">
        <v>2496</v>
      </c>
      <c r="B142" t="s">
        <v>2497</v>
      </c>
      <c r="C142">
        <v>13</v>
      </c>
      <c r="D142" t="s">
        <v>2560</v>
      </c>
      <c r="E142">
        <v>132</v>
      </c>
      <c r="F142" t="s">
        <v>2568</v>
      </c>
      <c r="G142">
        <v>1322</v>
      </c>
      <c r="H142" t="s">
        <v>2575</v>
      </c>
      <c r="I142">
        <v>13224</v>
      </c>
      <c r="J142" t="s">
        <v>2579</v>
      </c>
      <c r="K142" t="s">
        <v>2563</v>
      </c>
      <c r="L142" t="s">
        <v>2563</v>
      </c>
      <c r="M142" t="s">
        <v>3318</v>
      </c>
      <c r="N142" t="s">
        <v>3242</v>
      </c>
      <c r="O142" t="s">
        <v>3318</v>
      </c>
      <c r="P142" t="str">
        <f t="shared" si="2"/>
        <v>KEEP</v>
      </c>
    </row>
    <row r="143" spans="1:16" hidden="1" x14ac:dyDescent="0.3">
      <c r="A143" t="s">
        <v>2496</v>
      </c>
      <c r="B143" t="s">
        <v>2497</v>
      </c>
      <c r="C143">
        <v>13</v>
      </c>
      <c r="D143" t="s">
        <v>2560</v>
      </c>
      <c r="E143">
        <v>132</v>
      </c>
      <c r="F143" t="s">
        <v>2568</v>
      </c>
      <c r="G143">
        <v>1322</v>
      </c>
      <c r="H143" t="s">
        <v>2575</v>
      </c>
      <c r="I143">
        <v>13225</v>
      </c>
      <c r="J143" t="s">
        <v>2580</v>
      </c>
      <c r="K143" t="s">
        <v>2563</v>
      </c>
      <c r="L143" t="s">
        <v>2563</v>
      </c>
      <c r="M143" t="s">
        <v>3318</v>
      </c>
      <c r="N143" t="s">
        <v>3242</v>
      </c>
      <c r="O143" t="s">
        <v>3318</v>
      </c>
      <c r="P143" t="str">
        <f t="shared" si="2"/>
        <v>KEEP</v>
      </c>
    </row>
    <row r="144" spans="1:16" hidden="1" x14ac:dyDescent="0.3">
      <c r="A144" t="s">
        <v>2496</v>
      </c>
      <c r="B144" t="s">
        <v>2497</v>
      </c>
      <c r="C144">
        <v>13</v>
      </c>
      <c r="D144" t="s">
        <v>2560</v>
      </c>
      <c r="E144">
        <v>132</v>
      </c>
      <c r="F144" t="s">
        <v>2568</v>
      </c>
      <c r="G144">
        <v>1322</v>
      </c>
      <c r="H144" t="s">
        <v>2575</v>
      </c>
      <c r="I144">
        <v>13229</v>
      </c>
      <c r="J144" t="s">
        <v>2581</v>
      </c>
      <c r="K144" t="s">
        <v>2563</v>
      </c>
      <c r="L144" t="s">
        <v>2563</v>
      </c>
      <c r="M144" t="s">
        <v>3318</v>
      </c>
      <c r="N144" t="s">
        <v>3242</v>
      </c>
      <c r="O144" t="s">
        <v>3318</v>
      </c>
      <c r="P144" t="str">
        <f t="shared" si="2"/>
        <v>KEEP</v>
      </c>
    </row>
    <row r="145" spans="1:16" hidden="1" x14ac:dyDescent="0.3">
      <c r="A145" t="s">
        <v>2496</v>
      </c>
      <c r="B145" t="s">
        <v>2497</v>
      </c>
      <c r="C145">
        <v>13</v>
      </c>
      <c r="D145" t="s">
        <v>2560</v>
      </c>
      <c r="E145">
        <v>133</v>
      </c>
      <c r="F145" t="s">
        <v>2582</v>
      </c>
      <c r="G145">
        <v>1331</v>
      </c>
      <c r="H145" t="s">
        <v>2583</v>
      </c>
      <c r="I145">
        <v>13310</v>
      </c>
      <c r="J145" t="s">
        <v>2583</v>
      </c>
      <c r="K145" t="s">
        <v>2563</v>
      </c>
      <c r="L145" t="s">
        <v>2563</v>
      </c>
      <c r="M145" t="s">
        <v>3318</v>
      </c>
      <c r="N145" t="s">
        <v>3242</v>
      </c>
      <c r="O145" t="s">
        <v>3318</v>
      </c>
      <c r="P145" t="str">
        <f t="shared" si="2"/>
        <v>KEEP</v>
      </c>
    </row>
    <row r="146" spans="1:16" hidden="1" x14ac:dyDescent="0.3">
      <c r="A146" t="s">
        <v>2496</v>
      </c>
      <c r="B146" t="s">
        <v>2497</v>
      </c>
      <c r="C146">
        <v>13</v>
      </c>
      <c r="D146" t="s">
        <v>2560</v>
      </c>
      <c r="E146">
        <v>133</v>
      </c>
      <c r="F146" t="s">
        <v>2582</v>
      </c>
      <c r="G146">
        <v>1332</v>
      </c>
      <c r="H146" t="s">
        <v>2584</v>
      </c>
      <c r="I146">
        <v>13320</v>
      </c>
      <c r="J146" t="s">
        <v>2584</v>
      </c>
      <c r="K146" t="s">
        <v>2563</v>
      </c>
      <c r="L146" t="s">
        <v>2563</v>
      </c>
      <c r="M146" t="s">
        <v>3318</v>
      </c>
      <c r="N146" t="s">
        <v>3242</v>
      </c>
      <c r="O146" t="s">
        <v>3318</v>
      </c>
      <c r="P146" t="str">
        <f t="shared" si="2"/>
        <v>KEEP</v>
      </c>
    </row>
    <row r="147" spans="1:16" hidden="1" x14ac:dyDescent="0.3">
      <c r="A147" t="s">
        <v>2496</v>
      </c>
      <c r="B147" t="s">
        <v>2497</v>
      </c>
      <c r="C147">
        <v>13</v>
      </c>
      <c r="D147" t="s">
        <v>2560</v>
      </c>
      <c r="E147">
        <v>134</v>
      </c>
      <c r="F147" t="s">
        <v>2585</v>
      </c>
      <c r="G147">
        <v>1340</v>
      </c>
      <c r="H147" t="s">
        <v>2585</v>
      </c>
      <c r="I147">
        <v>13401</v>
      </c>
      <c r="J147" t="s">
        <v>2586</v>
      </c>
      <c r="K147" t="s">
        <v>2563</v>
      </c>
      <c r="L147" t="s">
        <v>2563</v>
      </c>
      <c r="M147" t="s">
        <v>3318</v>
      </c>
      <c r="N147" t="s">
        <v>3242</v>
      </c>
      <c r="O147" t="s">
        <v>3318</v>
      </c>
      <c r="P147" t="str">
        <f t="shared" si="2"/>
        <v>KEEP</v>
      </c>
    </row>
    <row r="148" spans="1:16" hidden="1" x14ac:dyDescent="0.3">
      <c r="A148" t="s">
        <v>2496</v>
      </c>
      <c r="B148" t="s">
        <v>2497</v>
      </c>
      <c r="C148">
        <v>13</v>
      </c>
      <c r="D148" t="s">
        <v>2560</v>
      </c>
      <c r="E148">
        <v>134</v>
      </c>
      <c r="F148" t="s">
        <v>2585</v>
      </c>
      <c r="G148">
        <v>1340</v>
      </c>
      <c r="H148" t="s">
        <v>2585</v>
      </c>
      <c r="I148">
        <v>13402</v>
      </c>
      <c r="J148" t="s">
        <v>2587</v>
      </c>
      <c r="K148" t="s">
        <v>2563</v>
      </c>
      <c r="L148" t="s">
        <v>2563</v>
      </c>
      <c r="M148" t="s">
        <v>3318</v>
      </c>
      <c r="N148" t="s">
        <v>3242</v>
      </c>
      <c r="O148" t="s">
        <v>3318</v>
      </c>
      <c r="P148" t="str">
        <f t="shared" si="2"/>
        <v>KEEP</v>
      </c>
    </row>
    <row r="149" spans="1:16" hidden="1" x14ac:dyDescent="0.3">
      <c r="A149" t="s">
        <v>2496</v>
      </c>
      <c r="B149" t="s">
        <v>2497</v>
      </c>
      <c r="C149">
        <v>13</v>
      </c>
      <c r="D149" t="s">
        <v>2560</v>
      </c>
      <c r="E149">
        <v>134</v>
      </c>
      <c r="F149" t="s">
        <v>2585</v>
      </c>
      <c r="G149">
        <v>1340</v>
      </c>
      <c r="H149" t="s">
        <v>2585</v>
      </c>
      <c r="I149">
        <v>13403</v>
      </c>
      <c r="J149" t="s">
        <v>2588</v>
      </c>
      <c r="K149" t="s">
        <v>2563</v>
      </c>
      <c r="L149" t="s">
        <v>2563</v>
      </c>
      <c r="M149" t="s">
        <v>3318</v>
      </c>
      <c r="N149" t="s">
        <v>3242</v>
      </c>
      <c r="O149" t="s">
        <v>3318</v>
      </c>
      <c r="P149" t="str">
        <f t="shared" si="2"/>
        <v>KEEP</v>
      </c>
    </row>
    <row r="150" spans="1:16" hidden="1" x14ac:dyDescent="0.3">
      <c r="A150" t="s">
        <v>2496</v>
      </c>
      <c r="B150" t="s">
        <v>2497</v>
      </c>
      <c r="C150">
        <v>13</v>
      </c>
      <c r="D150" t="s">
        <v>2560</v>
      </c>
      <c r="E150">
        <v>134</v>
      </c>
      <c r="F150" t="s">
        <v>2585</v>
      </c>
      <c r="G150">
        <v>1340</v>
      </c>
      <c r="H150" t="s">
        <v>2585</v>
      </c>
      <c r="I150">
        <v>13404</v>
      </c>
      <c r="J150" t="s">
        <v>2589</v>
      </c>
      <c r="K150" t="s">
        <v>2563</v>
      </c>
      <c r="L150" t="s">
        <v>2563</v>
      </c>
      <c r="M150" t="s">
        <v>3318</v>
      </c>
      <c r="N150" t="s">
        <v>3242</v>
      </c>
      <c r="O150" t="s">
        <v>3318</v>
      </c>
      <c r="P150" t="str">
        <f t="shared" si="2"/>
        <v>KEEP</v>
      </c>
    </row>
    <row r="151" spans="1:16" hidden="1" x14ac:dyDescent="0.3">
      <c r="A151" t="s">
        <v>2496</v>
      </c>
      <c r="B151" t="s">
        <v>2497</v>
      </c>
      <c r="C151">
        <v>13</v>
      </c>
      <c r="D151" t="s">
        <v>2560</v>
      </c>
      <c r="E151">
        <v>134</v>
      </c>
      <c r="F151" t="s">
        <v>2585</v>
      </c>
      <c r="G151">
        <v>1340</v>
      </c>
      <c r="H151" t="s">
        <v>2585</v>
      </c>
      <c r="I151">
        <v>13409</v>
      </c>
      <c r="J151" t="s">
        <v>2590</v>
      </c>
      <c r="K151" t="s">
        <v>2563</v>
      </c>
      <c r="L151" t="s">
        <v>2563</v>
      </c>
      <c r="M151" t="s">
        <v>3318</v>
      </c>
      <c r="N151" t="s">
        <v>3242</v>
      </c>
      <c r="O151" t="s">
        <v>3318</v>
      </c>
      <c r="P151" t="str">
        <f t="shared" si="2"/>
        <v>KEEP</v>
      </c>
    </row>
    <row r="152" spans="1:16" hidden="1" x14ac:dyDescent="0.3">
      <c r="A152" t="s">
        <v>2496</v>
      </c>
      <c r="B152" t="s">
        <v>2497</v>
      </c>
      <c r="C152">
        <v>13</v>
      </c>
      <c r="D152" t="s">
        <v>2560</v>
      </c>
      <c r="E152">
        <v>139</v>
      </c>
      <c r="F152" t="s">
        <v>2591</v>
      </c>
      <c r="G152">
        <v>1391</v>
      </c>
      <c r="H152" t="s">
        <v>2592</v>
      </c>
      <c r="I152">
        <v>13910</v>
      </c>
      <c r="J152" t="s">
        <v>2593</v>
      </c>
      <c r="K152" t="s">
        <v>2563</v>
      </c>
      <c r="L152" t="s">
        <v>2563</v>
      </c>
      <c r="M152" t="s">
        <v>3318</v>
      </c>
      <c r="N152" t="s">
        <v>3242</v>
      </c>
      <c r="O152" t="s">
        <v>3318</v>
      </c>
      <c r="P152" t="str">
        <f t="shared" si="2"/>
        <v>KEEP</v>
      </c>
    </row>
    <row r="153" spans="1:16" hidden="1" x14ac:dyDescent="0.3">
      <c r="A153" t="s">
        <v>2496</v>
      </c>
      <c r="B153" t="s">
        <v>2497</v>
      </c>
      <c r="C153">
        <v>13</v>
      </c>
      <c r="D153" t="s">
        <v>2560</v>
      </c>
      <c r="E153">
        <v>139</v>
      </c>
      <c r="F153" t="s">
        <v>2591</v>
      </c>
      <c r="G153">
        <v>1392</v>
      </c>
      <c r="H153" t="s">
        <v>2594</v>
      </c>
      <c r="I153">
        <v>13921</v>
      </c>
      <c r="J153" t="s">
        <v>2595</v>
      </c>
      <c r="K153" t="s">
        <v>2563</v>
      </c>
      <c r="L153" t="s">
        <v>2563</v>
      </c>
      <c r="M153" t="s">
        <v>3318</v>
      </c>
      <c r="N153" t="s">
        <v>3242</v>
      </c>
      <c r="O153" t="s">
        <v>3318</v>
      </c>
      <c r="P153" t="str">
        <f t="shared" si="2"/>
        <v>KEEP</v>
      </c>
    </row>
    <row r="154" spans="1:16" hidden="1" x14ac:dyDescent="0.3">
      <c r="A154" t="s">
        <v>2496</v>
      </c>
      <c r="B154" t="s">
        <v>2497</v>
      </c>
      <c r="C154">
        <v>13</v>
      </c>
      <c r="D154" t="s">
        <v>2560</v>
      </c>
      <c r="E154">
        <v>139</v>
      </c>
      <c r="F154" t="s">
        <v>2591</v>
      </c>
      <c r="G154">
        <v>1392</v>
      </c>
      <c r="H154" t="s">
        <v>2594</v>
      </c>
      <c r="I154">
        <v>13922</v>
      </c>
      <c r="J154" t="s">
        <v>2596</v>
      </c>
      <c r="K154" t="s">
        <v>2563</v>
      </c>
      <c r="L154" t="s">
        <v>2563</v>
      </c>
      <c r="M154" t="s">
        <v>3318</v>
      </c>
      <c r="N154" t="s">
        <v>3242</v>
      </c>
      <c r="O154" t="s">
        <v>3318</v>
      </c>
      <c r="P154" t="str">
        <f t="shared" si="2"/>
        <v>KEEP</v>
      </c>
    </row>
    <row r="155" spans="1:16" hidden="1" x14ac:dyDescent="0.3">
      <c r="A155" t="s">
        <v>2496</v>
      </c>
      <c r="B155" t="s">
        <v>2497</v>
      </c>
      <c r="C155">
        <v>13</v>
      </c>
      <c r="D155" t="s">
        <v>2560</v>
      </c>
      <c r="E155">
        <v>139</v>
      </c>
      <c r="F155" t="s">
        <v>2591</v>
      </c>
      <c r="G155">
        <v>1399</v>
      </c>
      <c r="H155" t="s">
        <v>2597</v>
      </c>
      <c r="I155">
        <v>13991</v>
      </c>
      <c r="J155" t="s">
        <v>2598</v>
      </c>
      <c r="K155" t="s">
        <v>2563</v>
      </c>
      <c r="L155" t="s">
        <v>2563</v>
      </c>
      <c r="M155" t="s">
        <v>3318</v>
      </c>
      <c r="N155" t="s">
        <v>3242</v>
      </c>
      <c r="O155" t="s">
        <v>3318</v>
      </c>
      <c r="P155" t="str">
        <f t="shared" si="2"/>
        <v>KEEP</v>
      </c>
    </row>
    <row r="156" spans="1:16" hidden="1" x14ac:dyDescent="0.3">
      <c r="A156" t="s">
        <v>2496</v>
      </c>
      <c r="B156" t="s">
        <v>2497</v>
      </c>
      <c r="C156">
        <v>13</v>
      </c>
      <c r="D156" t="s">
        <v>2560</v>
      </c>
      <c r="E156">
        <v>139</v>
      </c>
      <c r="F156" t="s">
        <v>2591</v>
      </c>
      <c r="G156">
        <v>1399</v>
      </c>
      <c r="H156" t="s">
        <v>2597</v>
      </c>
      <c r="I156">
        <v>13992</v>
      </c>
      <c r="J156" t="s">
        <v>2599</v>
      </c>
      <c r="K156" t="s">
        <v>2563</v>
      </c>
      <c r="L156" t="s">
        <v>2563</v>
      </c>
      <c r="M156" t="s">
        <v>3318</v>
      </c>
      <c r="N156" t="s">
        <v>3242</v>
      </c>
      <c r="O156" t="s">
        <v>3318</v>
      </c>
      <c r="P156" t="str">
        <f t="shared" si="2"/>
        <v>KEEP</v>
      </c>
    </row>
    <row r="157" spans="1:16" hidden="1" x14ac:dyDescent="0.3">
      <c r="A157" t="s">
        <v>2496</v>
      </c>
      <c r="B157" t="s">
        <v>2497</v>
      </c>
      <c r="C157">
        <v>13</v>
      </c>
      <c r="D157" t="s">
        <v>2560</v>
      </c>
      <c r="E157">
        <v>139</v>
      </c>
      <c r="F157" t="s">
        <v>2591</v>
      </c>
      <c r="G157">
        <v>1399</v>
      </c>
      <c r="H157" t="s">
        <v>2597</v>
      </c>
      <c r="I157">
        <v>13993</v>
      </c>
      <c r="J157" t="s">
        <v>2600</v>
      </c>
      <c r="K157" t="s">
        <v>2563</v>
      </c>
      <c r="L157" t="s">
        <v>2563</v>
      </c>
      <c r="M157" t="s">
        <v>3318</v>
      </c>
      <c r="N157" t="s">
        <v>3242</v>
      </c>
      <c r="O157" t="s">
        <v>3318</v>
      </c>
      <c r="P157" t="str">
        <f t="shared" si="2"/>
        <v>KEEP</v>
      </c>
    </row>
    <row r="158" spans="1:16" hidden="1" x14ac:dyDescent="0.3">
      <c r="A158" t="s">
        <v>2496</v>
      </c>
      <c r="B158" t="s">
        <v>2497</v>
      </c>
      <c r="C158">
        <v>13</v>
      </c>
      <c r="D158" t="s">
        <v>2560</v>
      </c>
      <c r="E158">
        <v>139</v>
      </c>
      <c r="F158" t="s">
        <v>2591</v>
      </c>
      <c r="G158">
        <v>1399</v>
      </c>
      <c r="H158" t="s">
        <v>2597</v>
      </c>
      <c r="I158">
        <v>13994</v>
      </c>
      <c r="J158" t="s">
        <v>2601</v>
      </c>
      <c r="K158" t="s">
        <v>2563</v>
      </c>
      <c r="L158" t="s">
        <v>2563</v>
      </c>
      <c r="M158" t="s">
        <v>3318</v>
      </c>
      <c r="N158" t="s">
        <v>3242</v>
      </c>
      <c r="O158" t="s">
        <v>3318</v>
      </c>
      <c r="P158" t="str">
        <f t="shared" si="2"/>
        <v>KEEP</v>
      </c>
    </row>
    <row r="159" spans="1:16" hidden="1" x14ac:dyDescent="0.3">
      <c r="A159" t="s">
        <v>2496</v>
      </c>
      <c r="B159" t="s">
        <v>2497</v>
      </c>
      <c r="C159">
        <v>13</v>
      </c>
      <c r="D159" t="s">
        <v>2560</v>
      </c>
      <c r="E159">
        <v>139</v>
      </c>
      <c r="F159" t="s">
        <v>2591</v>
      </c>
      <c r="G159">
        <v>1399</v>
      </c>
      <c r="H159" t="s">
        <v>2597</v>
      </c>
      <c r="I159">
        <v>13999</v>
      </c>
      <c r="J159" t="s">
        <v>2602</v>
      </c>
      <c r="K159" t="s">
        <v>2563</v>
      </c>
      <c r="L159" t="s">
        <v>2563</v>
      </c>
      <c r="M159" t="s">
        <v>3318</v>
      </c>
      <c r="N159" t="s">
        <v>3242</v>
      </c>
      <c r="O159" t="s">
        <v>3318</v>
      </c>
      <c r="P159" t="str">
        <f t="shared" si="2"/>
        <v>KEEP</v>
      </c>
    </row>
    <row r="160" spans="1:16" hidden="1" x14ac:dyDescent="0.3">
      <c r="A160" t="s">
        <v>2496</v>
      </c>
      <c r="B160" t="s">
        <v>2497</v>
      </c>
      <c r="C160">
        <v>13</v>
      </c>
      <c r="D160" t="s">
        <v>2560</v>
      </c>
      <c r="E160">
        <v>139</v>
      </c>
      <c r="F160" t="s">
        <v>2591</v>
      </c>
      <c r="G160">
        <v>1399</v>
      </c>
      <c r="H160" t="s">
        <v>2597</v>
      </c>
      <c r="I160">
        <v>13999</v>
      </c>
      <c r="J160" t="s">
        <v>2602</v>
      </c>
      <c r="K160" t="s">
        <v>2563</v>
      </c>
      <c r="L160" t="s">
        <v>2563</v>
      </c>
      <c r="M160" t="s">
        <v>3318</v>
      </c>
      <c r="N160" t="s">
        <v>3242</v>
      </c>
      <c r="O160" t="s">
        <v>3318</v>
      </c>
      <c r="P160" t="str">
        <f t="shared" si="2"/>
        <v>KEEP</v>
      </c>
    </row>
    <row r="161" spans="1:16" hidden="1" x14ac:dyDescent="0.3">
      <c r="A161" t="s">
        <v>2496</v>
      </c>
      <c r="B161" t="s">
        <v>2497</v>
      </c>
      <c r="C161">
        <v>14</v>
      </c>
      <c r="D161" t="s">
        <v>2603</v>
      </c>
      <c r="E161">
        <v>141</v>
      </c>
      <c r="F161" t="s">
        <v>2604</v>
      </c>
      <c r="G161">
        <v>1411</v>
      </c>
      <c r="H161" t="s">
        <v>2605</v>
      </c>
      <c r="I161">
        <v>14111</v>
      </c>
      <c r="J161" t="s">
        <v>2606</v>
      </c>
      <c r="K161" t="s">
        <v>2563</v>
      </c>
      <c r="L161" t="s">
        <v>2563</v>
      </c>
      <c r="M161" t="s">
        <v>3318</v>
      </c>
      <c r="N161" t="s">
        <v>3242</v>
      </c>
      <c r="O161" t="s">
        <v>3318</v>
      </c>
      <c r="P161" t="str">
        <f t="shared" si="2"/>
        <v>KEEP</v>
      </c>
    </row>
    <row r="162" spans="1:16" hidden="1" x14ac:dyDescent="0.3">
      <c r="A162" t="s">
        <v>2496</v>
      </c>
      <c r="B162" t="s">
        <v>2497</v>
      </c>
      <c r="C162">
        <v>14</v>
      </c>
      <c r="D162" t="s">
        <v>2603</v>
      </c>
      <c r="E162">
        <v>141</v>
      </c>
      <c r="F162" t="s">
        <v>2604</v>
      </c>
      <c r="G162">
        <v>1411</v>
      </c>
      <c r="H162" t="s">
        <v>2605</v>
      </c>
      <c r="I162">
        <v>14112</v>
      </c>
      <c r="J162" t="s">
        <v>2607</v>
      </c>
      <c r="K162" t="s">
        <v>2563</v>
      </c>
      <c r="L162" t="s">
        <v>2563</v>
      </c>
      <c r="M162" t="s">
        <v>3318</v>
      </c>
      <c r="N162" t="s">
        <v>3242</v>
      </c>
      <c r="O162" t="s">
        <v>3318</v>
      </c>
      <c r="P162" t="str">
        <f t="shared" si="2"/>
        <v>KEEP</v>
      </c>
    </row>
    <row r="163" spans="1:16" hidden="1" x14ac:dyDescent="0.3">
      <c r="A163" t="s">
        <v>2496</v>
      </c>
      <c r="B163" t="s">
        <v>2497</v>
      </c>
      <c r="C163">
        <v>14</v>
      </c>
      <c r="D163" t="s">
        <v>2603</v>
      </c>
      <c r="E163">
        <v>141</v>
      </c>
      <c r="F163" t="s">
        <v>2604</v>
      </c>
      <c r="G163">
        <v>1412</v>
      </c>
      <c r="H163" t="s">
        <v>2608</v>
      </c>
      <c r="I163">
        <v>14120</v>
      </c>
      <c r="J163" t="s">
        <v>2608</v>
      </c>
      <c r="K163" t="s">
        <v>2563</v>
      </c>
      <c r="L163" t="s">
        <v>2563</v>
      </c>
      <c r="M163" t="s">
        <v>3318</v>
      </c>
      <c r="N163" t="s">
        <v>3242</v>
      </c>
      <c r="O163" t="s">
        <v>3318</v>
      </c>
      <c r="P163" t="str">
        <f t="shared" si="2"/>
        <v>KEEP</v>
      </c>
    </row>
    <row r="164" spans="1:16" hidden="1" x14ac:dyDescent="0.3">
      <c r="A164" t="s">
        <v>2496</v>
      </c>
      <c r="B164" t="s">
        <v>2497</v>
      </c>
      <c r="C164">
        <v>14</v>
      </c>
      <c r="D164" t="s">
        <v>2603</v>
      </c>
      <c r="E164">
        <v>141</v>
      </c>
      <c r="F164" t="s">
        <v>2604</v>
      </c>
      <c r="G164">
        <v>1413</v>
      </c>
      <c r="H164" t="s">
        <v>2609</v>
      </c>
      <c r="I164">
        <v>14130</v>
      </c>
      <c r="J164" t="s">
        <v>2609</v>
      </c>
      <c r="K164" t="s">
        <v>2563</v>
      </c>
      <c r="L164" t="s">
        <v>2563</v>
      </c>
      <c r="M164" t="s">
        <v>3318</v>
      </c>
      <c r="N164" t="s">
        <v>3242</v>
      </c>
      <c r="O164" t="s">
        <v>3318</v>
      </c>
      <c r="P164" t="str">
        <f t="shared" si="2"/>
        <v>KEEP</v>
      </c>
    </row>
    <row r="165" spans="1:16" hidden="1" x14ac:dyDescent="0.3">
      <c r="A165" t="s">
        <v>2496</v>
      </c>
      <c r="B165" t="s">
        <v>2497</v>
      </c>
      <c r="C165">
        <v>14</v>
      </c>
      <c r="D165" t="s">
        <v>2603</v>
      </c>
      <c r="E165">
        <v>141</v>
      </c>
      <c r="F165" t="s">
        <v>2604</v>
      </c>
      <c r="G165">
        <v>1419</v>
      </c>
      <c r="H165" t="s">
        <v>2610</v>
      </c>
      <c r="I165">
        <v>14191</v>
      </c>
      <c r="J165" t="s">
        <v>2611</v>
      </c>
      <c r="K165" t="s">
        <v>2563</v>
      </c>
      <c r="L165" t="s">
        <v>2563</v>
      </c>
      <c r="M165" t="s">
        <v>3318</v>
      </c>
      <c r="N165" t="s">
        <v>3242</v>
      </c>
      <c r="O165" t="s">
        <v>3318</v>
      </c>
      <c r="P165" t="str">
        <f t="shared" si="2"/>
        <v>KEEP</v>
      </c>
    </row>
    <row r="166" spans="1:16" hidden="1" x14ac:dyDescent="0.3">
      <c r="A166" t="s">
        <v>2496</v>
      </c>
      <c r="B166" t="s">
        <v>2497</v>
      </c>
      <c r="C166">
        <v>14</v>
      </c>
      <c r="D166" t="s">
        <v>2603</v>
      </c>
      <c r="E166">
        <v>141</v>
      </c>
      <c r="F166" t="s">
        <v>2604</v>
      </c>
      <c r="G166">
        <v>1419</v>
      </c>
      <c r="H166" t="s">
        <v>2610</v>
      </c>
      <c r="I166">
        <v>14192</v>
      </c>
      <c r="J166" t="s">
        <v>2612</v>
      </c>
      <c r="K166" t="s">
        <v>2563</v>
      </c>
      <c r="L166" t="s">
        <v>2563</v>
      </c>
      <c r="M166" t="s">
        <v>3318</v>
      </c>
      <c r="N166" t="s">
        <v>3242</v>
      </c>
      <c r="O166" t="s">
        <v>3318</v>
      </c>
      <c r="P166" t="str">
        <f t="shared" si="2"/>
        <v>KEEP</v>
      </c>
    </row>
    <row r="167" spans="1:16" hidden="1" x14ac:dyDescent="0.3">
      <c r="A167" t="s">
        <v>2496</v>
      </c>
      <c r="B167" t="s">
        <v>2497</v>
      </c>
      <c r="C167">
        <v>14</v>
      </c>
      <c r="D167" t="s">
        <v>2603</v>
      </c>
      <c r="E167">
        <v>141</v>
      </c>
      <c r="F167" t="s">
        <v>2604</v>
      </c>
      <c r="G167">
        <v>1419</v>
      </c>
      <c r="H167" t="s">
        <v>2610</v>
      </c>
      <c r="I167">
        <v>14193</v>
      </c>
      <c r="J167" t="s">
        <v>2613</v>
      </c>
      <c r="K167" t="s">
        <v>2563</v>
      </c>
      <c r="L167" t="s">
        <v>2563</v>
      </c>
      <c r="M167" t="s">
        <v>3318</v>
      </c>
      <c r="N167" t="s">
        <v>3242</v>
      </c>
      <c r="O167" t="s">
        <v>3318</v>
      </c>
      <c r="P167" t="str">
        <f t="shared" si="2"/>
        <v>KEEP</v>
      </c>
    </row>
    <row r="168" spans="1:16" hidden="1" x14ac:dyDescent="0.3">
      <c r="A168" t="s">
        <v>2496</v>
      </c>
      <c r="B168" t="s">
        <v>2497</v>
      </c>
      <c r="C168">
        <v>14</v>
      </c>
      <c r="D168" t="s">
        <v>2603</v>
      </c>
      <c r="E168">
        <v>141</v>
      </c>
      <c r="F168" t="s">
        <v>2604</v>
      </c>
      <c r="G168">
        <v>1419</v>
      </c>
      <c r="H168" t="s">
        <v>2610</v>
      </c>
      <c r="I168">
        <v>14194</v>
      </c>
      <c r="J168" t="s">
        <v>2614</v>
      </c>
      <c r="K168" t="s">
        <v>2563</v>
      </c>
      <c r="L168" t="s">
        <v>2563</v>
      </c>
      <c r="M168" t="s">
        <v>3318</v>
      </c>
      <c r="N168" t="s">
        <v>3242</v>
      </c>
      <c r="O168" t="s">
        <v>3318</v>
      </c>
      <c r="P168" t="str">
        <f t="shared" si="2"/>
        <v>KEEP</v>
      </c>
    </row>
    <row r="169" spans="1:16" hidden="1" x14ac:dyDescent="0.3">
      <c r="A169" t="s">
        <v>2496</v>
      </c>
      <c r="B169" t="s">
        <v>2497</v>
      </c>
      <c r="C169">
        <v>14</v>
      </c>
      <c r="D169" t="s">
        <v>2603</v>
      </c>
      <c r="E169">
        <v>141</v>
      </c>
      <c r="F169" t="s">
        <v>2604</v>
      </c>
      <c r="G169">
        <v>1419</v>
      </c>
      <c r="H169" t="s">
        <v>2610</v>
      </c>
      <c r="I169">
        <v>14199</v>
      </c>
      <c r="J169" t="s">
        <v>2615</v>
      </c>
      <c r="K169" t="s">
        <v>2563</v>
      </c>
      <c r="L169" t="s">
        <v>2563</v>
      </c>
      <c r="M169" t="s">
        <v>3318</v>
      </c>
      <c r="N169" t="s">
        <v>3242</v>
      </c>
      <c r="O169" t="s">
        <v>3318</v>
      </c>
      <c r="P169" t="str">
        <f t="shared" si="2"/>
        <v>KEEP</v>
      </c>
    </row>
    <row r="170" spans="1:16" hidden="1" x14ac:dyDescent="0.3">
      <c r="A170" t="s">
        <v>2496</v>
      </c>
      <c r="B170" t="s">
        <v>2497</v>
      </c>
      <c r="C170">
        <v>14</v>
      </c>
      <c r="D170" t="s">
        <v>2603</v>
      </c>
      <c r="E170">
        <v>142</v>
      </c>
      <c r="F170" t="s">
        <v>2616</v>
      </c>
      <c r="G170">
        <v>1420</v>
      </c>
      <c r="H170" t="s">
        <v>2616</v>
      </c>
      <c r="I170">
        <v>14201</v>
      </c>
      <c r="J170" t="s">
        <v>2617</v>
      </c>
      <c r="K170" t="s">
        <v>2563</v>
      </c>
      <c r="L170" t="s">
        <v>2563</v>
      </c>
      <c r="M170" t="s">
        <v>3318</v>
      </c>
      <c r="N170" t="s">
        <v>3242</v>
      </c>
      <c r="O170" t="s">
        <v>3318</v>
      </c>
      <c r="P170" t="str">
        <f t="shared" si="2"/>
        <v>KEEP</v>
      </c>
    </row>
    <row r="171" spans="1:16" hidden="1" x14ac:dyDescent="0.3">
      <c r="A171" t="s">
        <v>2496</v>
      </c>
      <c r="B171" t="s">
        <v>2497</v>
      </c>
      <c r="C171">
        <v>14</v>
      </c>
      <c r="D171" t="s">
        <v>2603</v>
      </c>
      <c r="E171">
        <v>142</v>
      </c>
      <c r="F171" t="s">
        <v>2616</v>
      </c>
      <c r="G171">
        <v>1420</v>
      </c>
      <c r="H171" t="s">
        <v>2616</v>
      </c>
      <c r="I171">
        <v>14202</v>
      </c>
      <c r="J171" t="s">
        <v>2618</v>
      </c>
      <c r="K171" t="s">
        <v>2563</v>
      </c>
      <c r="L171" t="s">
        <v>2563</v>
      </c>
      <c r="M171" t="s">
        <v>3318</v>
      </c>
      <c r="N171" t="s">
        <v>3242</v>
      </c>
      <c r="O171" t="s">
        <v>3318</v>
      </c>
      <c r="P171" t="str">
        <f t="shared" si="2"/>
        <v>KEEP</v>
      </c>
    </row>
    <row r="172" spans="1:16" hidden="1" x14ac:dyDescent="0.3">
      <c r="A172" t="s">
        <v>2496</v>
      </c>
      <c r="B172" t="s">
        <v>2497</v>
      </c>
      <c r="C172">
        <v>14</v>
      </c>
      <c r="D172" t="s">
        <v>2603</v>
      </c>
      <c r="E172">
        <v>142</v>
      </c>
      <c r="F172" t="s">
        <v>2616</v>
      </c>
      <c r="G172">
        <v>1420</v>
      </c>
      <c r="H172" t="s">
        <v>2616</v>
      </c>
      <c r="I172">
        <v>14203</v>
      </c>
      <c r="J172" t="s">
        <v>2619</v>
      </c>
      <c r="K172" t="s">
        <v>2563</v>
      </c>
      <c r="L172" t="s">
        <v>2563</v>
      </c>
      <c r="M172" t="s">
        <v>3318</v>
      </c>
      <c r="N172" t="s">
        <v>3242</v>
      </c>
      <c r="O172" t="s">
        <v>3318</v>
      </c>
      <c r="P172" t="str">
        <f t="shared" si="2"/>
        <v>KEEP</v>
      </c>
    </row>
    <row r="173" spans="1:16" hidden="1" x14ac:dyDescent="0.3">
      <c r="A173" t="s">
        <v>2496</v>
      </c>
      <c r="B173" t="s">
        <v>2497</v>
      </c>
      <c r="C173">
        <v>14</v>
      </c>
      <c r="D173" t="s">
        <v>2603</v>
      </c>
      <c r="E173">
        <v>143</v>
      </c>
      <c r="F173" t="s">
        <v>2620</v>
      </c>
      <c r="G173">
        <v>1430</v>
      </c>
      <c r="H173" t="s">
        <v>2620</v>
      </c>
      <c r="I173">
        <v>14300</v>
      </c>
      <c r="J173" t="s">
        <v>2620</v>
      </c>
      <c r="K173" t="s">
        <v>2563</v>
      </c>
      <c r="L173" t="s">
        <v>2563</v>
      </c>
      <c r="M173" t="s">
        <v>3318</v>
      </c>
      <c r="N173" t="s">
        <v>3242</v>
      </c>
      <c r="O173" t="s">
        <v>3318</v>
      </c>
      <c r="P173" t="str">
        <f t="shared" si="2"/>
        <v>KEEP</v>
      </c>
    </row>
    <row r="174" spans="1:16" hidden="1" x14ac:dyDescent="0.3">
      <c r="A174" t="s">
        <v>2496</v>
      </c>
      <c r="B174" t="s">
        <v>2497</v>
      </c>
      <c r="C174">
        <v>14</v>
      </c>
      <c r="D174" t="s">
        <v>2603</v>
      </c>
      <c r="E174">
        <v>144</v>
      </c>
      <c r="F174" t="s">
        <v>2621</v>
      </c>
      <c r="G174">
        <v>1441</v>
      </c>
      <c r="H174" t="s">
        <v>2622</v>
      </c>
      <c r="I174">
        <v>14411</v>
      </c>
      <c r="J174" t="s">
        <v>2623</v>
      </c>
      <c r="K174" t="s">
        <v>2563</v>
      </c>
      <c r="L174" t="s">
        <v>2563</v>
      </c>
      <c r="M174" t="s">
        <v>3318</v>
      </c>
      <c r="N174" t="s">
        <v>3242</v>
      </c>
      <c r="O174" t="s">
        <v>3318</v>
      </c>
      <c r="P174" t="str">
        <f t="shared" si="2"/>
        <v>KEEP</v>
      </c>
    </row>
    <row r="175" spans="1:16" hidden="1" x14ac:dyDescent="0.3">
      <c r="A175" t="s">
        <v>2496</v>
      </c>
      <c r="B175" t="s">
        <v>2497</v>
      </c>
      <c r="C175">
        <v>14</v>
      </c>
      <c r="D175" t="s">
        <v>2603</v>
      </c>
      <c r="E175">
        <v>144</v>
      </c>
      <c r="F175" t="s">
        <v>2621</v>
      </c>
      <c r="G175">
        <v>1441</v>
      </c>
      <c r="H175" t="s">
        <v>2622</v>
      </c>
      <c r="I175">
        <v>14419</v>
      </c>
      <c r="J175" t="s">
        <v>2624</v>
      </c>
      <c r="K175" t="s">
        <v>2563</v>
      </c>
      <c r="L175" t="s">
        <v>2563</v>
      </c>
      <c r="M175" t="s">
        <v>3318</v>
      </c>
      <c r="N175" t="s">
        <v>3242</v>
      </c>
      <c r="O175" t="s">
        <v>3318</v>
      </c>
      <c r="P175" t="str">
        <f t="shared" si="2"/>
        <v>KEEP</v>
      </c>
    </row>
    <row r="176" spans="1:16" hidden="1" x14ac:dyDescent="0.3">
      <c r="A176" t="s">
        <v>2496</v>
      </c>
      <c r="B176" t="s">
        <v>2497</v>
      </c>
      <c r="C176">
        <v>14</v>
      </c>
      <c r="D176" t="s">
        <v>2603</v>
      </c>
      <c r="E176">
        <v>144</v>
      </c>
      <c r="F176" t="s">
        <v>2621</v>
      </c>
      <c r="G176">
        <v>1449</v>
      </c>
      <c r="H176" t="s">
        <v>2625</v>
      </c>
      <c r="I176">
        <v>14491</v>
      </c>
      <c r="J176" t="s">
        <v>2626</v>
      </c>
      <c r="K176" t="s">
        <v>2563</v>
      </c>
      <c r="L176" t="s">
        <v>2563</v>
      </c>
      <c r="M176" t="s">
        <v>3318</v>
      </c>
      <c r="N176" t="s">
        <v>3242</v>
      </c>
      <c r="O176" t="s">
        <v>3318</v>
      </c>
      <c r="P176" t="str">
        <f t="shared" si="2"/>
        <v>KEEP</v>
      </c>
    </row>
    <row r="177" spans="1:16" hidden="1" x14ac:dyDescent="0.3">
      <c r="A177" t="s">
        <v>2496</v>
      </c>
      <c r="B177" t="s">
        <v>2497</v>
      </c>
      <c r="C177">
        <v>14</v>
      </c>
      <c r="D177" t="s">
        <v>2603</v>
      </c>
      <c r="E177">
        <v>144</v>
      </c>
      <c r="F177" t="s">
        <v>2621</v>
      </c>
      <c r="G177">
        <v>1449</v>
      </c>
      <c r="H177" t="s">
        <v>2625</v>
      </c>
      <c r="I177">
        <v>14499</v>
      </c>
      <c r="J177" t="s">
        <v>2627</v>
      </c>
      <c r="K177" t="s">
        <v>2563</v>
      </c>
      <c r="L177" t="s">
        <v>2563</v>
      </c>
      <c r="M177" t="s">
        <v>3318</v>
      </c>
      <c r="N177" t="s">
        <v>3242</v>
      </c>
      <c r="O177" t="s">
        <v>3318</v>
      </c>
      <c r="P177" t="str">
        <f t="shared" si="2"/>
        <v>KEEP</v>
      </c>
    </row>
    <row r="178" spans="1:16" hidden="1" x14ac:dyDescent="0.3">
      <c r="A178" t="s">
        <v>2496</v>
      </c>
      <c r="B178" t="s">
        <v>2497</v>
      </c>
      <c r="C178">
        <v>14</v>
      </c>
      <c r="D178" t="s">
        <v>2603</v>
      </c>
      <c r="E178">
        <v>144</v>
      </c>
      <c r="F178" t="s">
        <v>2621</v>
      </c>
      <c r="G178">
        <v>1449</v>
      </c>
      <c r="H178" t="s">
        <v>2625</v>
      </c>
      <c r="I178">
        <v>14499</v>
      </c>
      <c r="J178" t="s">
        <v>2627</v>
      </c>
      <c r="K178" t="s">
        <v>2563</v>
      </c>
      <c r="L178" t="s">
        <v>2563</v>
      </c>
      <c r="M178" t="s">
        <v>3318</v>
      </c>
      <c r="N178" t="s">
        <v>3242</v>
      </c>
      <c r="O178" t="s">
        <v>3318</v>
      </c>
      <c r="P178" t="str">
        <f t="shared" si="2"/>
        <v>KEEP</v>
      </c>
    </row>
    <row r="179" spans="1:16" hidden="1" x14ac:dyDescent="0.3">
      <c r="A179" t="s">
        <v>2496</v>
      </c>
      <c r="B179" t="s">
        <v>2497</v>
      </c>
      <c r="C179">
        <v>15</v>
      </c>
      <c r="D179" t="s">
        <v>2628</v>
      </c>
      <c r="E179">
        <v>151</v>
      </c>
      <c r="F179" t="s">
        <v>2629</v>
      </c>
      <c r="G179">
        <v>1511</v>
      </c>
      <c r="H179" t="s">
        <v>2630</v>
      </c>
      <c r="I179">
        <v>15110</v>
      </c>
      <c r="J179" t="s">
        <v>2630</v>
      </c>
      <c r="K179" t="s">
        <v>2563</v>
      </c>
      <c r="L179" t="s">
        <v>2563</v>
      </c>
      <c r="M179" t="s">
        <v>3318</v>
      </c>
      <c r="N179" t="s">
        <v>3242</v>
      </c>
      <c r="O179" t="s">
        <v>3318</v>
      </c>
      <c r="P179" t="str">
        <f t="shared" si="2"/>
        <v>KEEP</v>
      </c>
    </row>
    <row r="180" spans="1:16" hidden="1" x14ac:dyDescent="0.3">
      <c r="A180" t="s">
        <v>2496</v>
      </c>
      <c r="B180" t="s">
        <v>2497</v>
      </c>
      <c r="C180">
        <v>15</v>
      </c>
      <c r="D180" t="s">
        <v>2628</v>
      </c>
      <c r="E180">
        <v>151</v>
      </c>
      <c r="F180" t="s">
        <v>2629</v>
      </c>
      <c r="G180">
        <v>1511</v>
      </c>
      <c r="H180" t="s">
        <v>2630</v>
      </c>
      <c r="I180">
        <v>15110</v>
      </c>
      <c r="J180" t="s">
        <v>2630</v>
      </c>
      <c r="K180" t="s">
        <v>2563</v>
      </c>
      <c r="L180" t="s">
        <v>2563</v>
      </c>
      <c r="M180" t="s">
        <v>3318</v>
      </c>
      <c r="N180" t="s">
        <v>3242</v>
      </c>
      <c r="O180" t="s">
        <v>3318</v>
      </c>
      <c r="P180" t="str">
        <f t="shared" si="2"/>
        <v>KEEP</v>
      </c>
    </row>
    <row r="181" spans="1:16" hidden="1" x14ac:dyDescent="0.3">
      <c r="A181" t="s">
        <v>2496</v>
      </c>
      <c r="B181" t="s">
        <v>2497</v>
      </c>
      <c r="C181">
        <v>15</v>
      </c>
      <c r="D181" t="s">
        <v>2628</v>
      </c>
      <c r="E181">
        <v>151</v>
      </c>
      <c r="F181" t="s">
        <v>2629</v>
      </c>
      <c r="G181">
        <v>1512</v>
      </c>
      <c r="H181" t="s">
        <v>2631</v>
      </c>
      <c r="I181">
        <v>15121</v>
      </c>
      <c r="J181" t="s">
        <v>2632</v>
      </c>
      <c r="K181" t="s">
        <v>2563</v>
      </c>
      <c r="L181" t="s">
        <v>2563</v>
      </c>
      <c r="M181" t="s">
        <v>3318</v>
      </c>
      <c r="N181" t="s">
        <v>3242</v>
      </c>
      <c r="O181" t="s">
        <v>3318</v>
      </c>
      <c r="P181" t="str">
        <f t="shared" si="2"/>
        <v>KEEP</v>
      </c>
    </row>
    <row r="182" spans="1:16" hidden="1" x14ac:dyDescent="0.3">
      <c r="A182" t="s">
        <v>2496</v>
      </c>
      <c r="B182" t="s">
        <v>2497</v>
      </c>
      <c r="C182">
        <v>15</v>
      </c>
      <c r="D182" t="s">
        <v>2628</v>
      </c>
      <c r="E182">
        <v>151</v>
      </c>
      <c r="F182" t="s">
        <v>2629</v>
      </c>
      <c r="G182">
        <v>1512</v>
      </c>
      <c r="H182" t="s">
        <v>2631</v>
      </c>
      <c r="I182">
        <v>15129</v>
      </c>
      <c r="J182" t="s">
        <v>2633</v>
      </c>
      <c r="K182" t="s">
        <v>2563</v>
      </c>
      <c r="L182" t="s">
        <v>2563</v>
      </c>
      <c r="M182" t="s">
        <v>3318</v>
      </c>
      <c r="N182" t="s">
        <v>3242</v>
      </c>
      <c r="O182" t="s">
        <v>3318</v>
      </c>
      <c r="P182" t="str">
        <f t="shared" si="2"/>
        <v>KEEP</v>
      </c>
    </row>
    <row r="183" spans="1:16" hidden="1" x14ac:dyDescent="0.3">
      <c r="A183" t="s">
        <v>2496</v>
      </c>
      <c r="B183" t="s">
        <v>2497</v>
      </c>
      <c r="C183">
        <v>15</v>
      </c>
      <c r="D183" t="s">
        <v>2628</v>
      </c>
      <c r="E183">
        <v>151</v>
      </c>
      <c r="F183" t="s">
        <v>2629</v>
      </c>
      <c r="G183">
        <v>1519</v>
      </c>
      <c r="H183" t="s">
        <v>2634</v>
      </c>
      <c r="I183">
        <v>15190</v>
      </c>
      <c r="J183" t="s">
        <v>2634</v>
      </c>
      <c r="K183" t="s">
        <v>2563</v>
      </c>
      <c r="L183" t="s">
        <v>2563</v>
      </c>
      <c r="M183" t="s">
        <v>3318</v>
      </c>
      <c r="N183" t="s">
        <v>3242</v>
      </c>
      <c r="O183" t="s">
        <v>3318</v>
      </c>
      <c r="P183" t="str">
        <f t="shared" si="2"/>
        <v>KEEP</v>
      </c>
    </row>
    <row r="184" spans="1:16" hidden="1" x14ac:dyDescent="0.3">
      <c r="A184" t="s">
        <v>2496</v>
      </c>
      <c r="B184" t="s">
        <v>2497</v>
      </c>
      <c r="C184">
        <v>15</v>
      </c>
      <c r="D184" t="s">
        <v>2628</v>
      </c>
      <c r="E184">
        <v>152</v>
      </c>
      <c r="F184" t="s">
        <v>2635</v>
      </c>
      <c r="G184">
        <v>1521</v>
      </c>
      <c r="H184" t="s">
        <v>560</v>
      </c>
      <c r="I184">
        <v>15211</v>
      </c>
      <c r="J184" t="s">
        <v>2636</v>
      </c>
      <c r="K184" t="s">
        <v>2563</v>
      </c>
      <c r="L184" t="s">
        <v>2563</v>
      </c>
      <c r="M184" t="s">
        <v>3318</v>
      </c>
      <c r="N184" t="s">
        <v>3242</v>
      </c>
      <c r="O184" t="s">
        <v>3318</v>
      </c>
      <c r="P184" t="str">
        <f t="shared" si="2"/>
        <v>KEEP</v>
      </c>
    </row>
    <row r="185" spans="1:16" hidden="1" x14ac:dyDescent="0.3">
      <c r="A185" t="s">
        <v>2496</v>
      </c>
      <c r="B185" t="s">
        <v>2497</v>
      </c>
      <c r="C185">
        <v>15</v>
      </c>
      <c r="D185" t="s">
        <v>2628</v>
      </c>
      <c r="E185">
        <v>152</v>
      </c>
      <c r="F185" t="s">
        <v>2635</v>
      </c>
      <c r="G185">
        <v>1521</v>
      </c>
      <c r="H185" t="s">
        <v>560</v>
      </c>
      <c r="I185">
        <v>15219</v>
      </c>
      <c r="J185" t="s">
        <v>2637</v>
      </c>
      <c r="K185" t="s">
        <v>2563</v>
      </c>
      <c r="L185" t="s">
        <v>2563</v>
      </c>
      <c r="M185" t="s">
        <v>3318</v>
      </c>
      <c r="N185" t="s">
        <v>3242</v>
      </c>
      <c r="O185" t="s">
        <v>3318</v>
      </c>
      <c r="P185" t="str">
        <f t="shared" si="2"/>
        <v>KEEP</v>
      </c>
    </row>
    <row r="186" spans="1:16" hidden="1" x14ac:dyDescent="0.3">
      <c r="A186" t="s">
        <v>2496</v>
      </c>
      <c r="B186" t="s">
        <v>2497</v>
      </c>
      <c r="C186">
        <v>15</v>
      </c>
      <c r="D186" t="s">
        <v>2628</v>
      </c>
      <c r="E186">
        <v>152</v>
      </c>
      <c r="F186" t="s">
        <v>2635</v>
      </c>
      <c r="G186">
        <v>1522</v>
      </c>
      <c r="H186" t="s">
        <v>1293</v>
      </c>
      <c r="I186">
        <v>15220</v>
      </c>
      <c r="J186" t="s">
        <v>1293</v>
      </c>
      <c r="K186" t="s">
        <v>2563</v>
      </c>
      <c r="L186" t="s">
        <v>2563</v>
      </c>
      <c r="M186" t="s">
        <v>3318</v>
      </c>
      <c r="N186" t="s">
        <v>3242</v>
      </c>
      <c r="O186" t="s">
        <v>3318</v>
      </c>
      <c r="P186" t="str">
        <f t="shared" si="2"/>
        <v>KEEP</v>
      </c>
    </row>
    <row r="187" spans="1:16" hidden="1" x14ac:dyDescent="0.3">
      <c r="A187" t="s">
        <v>2496</v>
      </c>
      <c r="B187" t="s">
        <v>2497</v>
      </c>
      <c r="C187">
        <v>16</v>
      </c>
      <c r="D187" t="s">
        <v>2638</v>
      </c>
      <c r="E187">
        <v>161</v>
      </c>
      <c r="F187" t="s">
        <v>2639</v>
      </c>
      <c r="G187">
        <v>1610</v>
      </c>
      <c r="H187" t="s">
        <v>2639</v>
      </c>
      <c r="I187">
        <v>16101</v>
      </c>
      <c r="J187" t="s">
        <v>2640</v>
      </c>
      <c r="K187" t="s">
        <v>2641</v>
      </c>
      <c r="L187" t="s">
        <v>2642</v>
      </c>
      <c r="M187" t="s">
        <v>3317</v>
      </c>
      <c r="N187" t="s">
        <v>2641</v>
      </c>
      <c r="O187" t="s">
        <v>3317</v>
      </c>
      <c r="P187" t="str">
        <f t="shared" si="2"/>
        <v>KEEP</v>
      </c>
    </row>
    <row r="188" spans="1:16" hidden="1" x14ac:dyDescent="0.3">
      <c r="A188" t="s">
        <v>2496</v>
      </c>
      <c r="B188" t="s">
        <v>2497</v>
      </c>
      <c r="C188">
        <v>16</v>
      </c>
      <c r="D188" t="s">
        <v>2638</v>
      </c>
      <c r="E188">
        <v>161</v>
      </c>
      <c r="F188" t="s">
        <v>2639</v>
      </c>
      <c r="G188">
        <v>1610</v>
      </c>
      <c r="H188" t="s">
        <v>2639</v>
      </c>
      <c r="I188">
        <v>16102</v>
      </c>
      <c r="J188" t="s">
        <v>2643</v>
      </c>
      <c r="K188" t="s">
        <v>2641</v>
      </c>
      <c r="L188" t="s">
        <v>2642</v>
      </c>
      <c r="M188" t="s">
        <v>3317</v>
      </c>
      <c r="N188" t="s">
        <v>2641</v>
      </c>
      <c r="O188" t="s">
        <v>3317</v>
      </c>
      <c r="P188" t="str">
        <f t="shared" si="2"/>
        <v>KEEP</v>
      </c>
    </row>
    <row r="189" spans="1:16" hidden="1" x14ac:dyDescent="0.3">
      <c r="A189" t="s">
        <v>2496</v>
      </c>
      <c r="B189" t="s">
        <v>2497</v>
      </c>
      <c r="C189">
        <v>16</v>
      </c>
      <c r="D189" t="s">
        <v>2638</v>
      </c>
      <c r="E189">
        <v>161</v>
      </c>
      <c r="F189" t="s">
        <v>2639</v>
      </c>
      <c r="G189">
        <v>1610</v>
      </c>
      <c r="H189" t="s">
        <v>2639</v>
      </c>
      <c r="I189">
        <v>16103</v>
      </c>
      <c r="J189" t="s">
        <v>2644</v>
      </c>
      <c r="K189" t="s">
        <v>2641</v>
      </c>
      <c r="L189" t="s">
        <v>2642</v>
      </c>
      <c r="M189" t="s">
        <v>3317</v>
      </c>
      <c r="N189" t="s">
        <v>2641</v>
      </c>
      <c r="O189" t="s">
        <v>3317</v>
      </c>
      <c r="P189" t="str">
        <f t="shared" si="2"/>
        <v>KEEP</v>
      </c>
    </row>
    <row r="190" spans="1:16" hidden="1" x14ac:dyDescent="0.3">
      <c r="A190" t="s">
        <v>2496</v>
      </c>
      <c r="B190" t="s">
        <v>2497</v>
      </c>
      <c r="C190">
        <v>16</v>
      </c>
      <c r="D190" t="s">
        <v>2638</v>
      </c>
      <c r="E190">
        <v>162</v>
      </c>
      <c r="F190" t="s">
        <v>2645</v>
      </c>
      <c r="G190">
        <v>1621</v>
      </c>
      <c r="H190" t="s">
        <v>561</v>
      </c>
      <c r="I190">
        <v>16211</v>
      </c>
      <c r="J190" t="s">
        <v>1298</v>
      </c>
      <c r="K190" t="s">
        <v>2641</v>
      </c>
      <c r="L190" t="s">
        <v>2642</v>
      </c>
      <c r="M190" t="s">
        <v>3317</v>
      </c>
      <c r="N190" t="s">
        <v>2641</v>
      </c>
      <c r="O190" t="s">
        <v>3317</v>
      </c>
      <c r="P190" t="str">
        <f t="shared" si="2"/>
        <v>KEEP</v>
      </c>
    </row>
    <row r="191" spans="1:16" hidden="1" x14ac:dyDescent="0.3">
      <c r="A191" t="s">
        <v>2496</v>
      </c>
      <c r="B191" t="s">
        <v>2497</v>
      </c>
      <c r="C191">
        <v>16</v>
      </c>
      <c r="D191" t="s">
        <v>2638</v>
      </c>
      <c r="E191">
        <v>162</v>
      </c>
      <c r="F191" t="s">
        <v>2645</v>
      </c>
      <c r="G191">
        <v>1621</v>
      </c>
      <c r="H191" t="s">
        <v>561</v>
      </c>
      <c r="I191">
        <v>16212</v>
      </c>
      <c r="J191" t="s">
        <v>2646</v>
      </c>
      <c r="K191" t="s">
        <v>2641</v>
      </c>
      <c r="L191" t="s">
        <v>2642</v>
      </c>
      <c r="M191" t="s">
        <v>3317</v>
      </c>
      <c r="N191" t="s">
        <v>2641</v>
      </c>
      <c r="O191" t="s">
        <v>3317</v>
      </c>
      <c r="P191" t="str">
        <f t="shared" si="2"/>
        <v>KEEP</v>
      </c>
    </row>
    <row r="192" spans="1:16" hidden="1" x14ac:dyDescent="0.3">
      <c r="A192" t="s">
        <v>2496</v>
      </c>
      <c r="B192" t="s">
        <v>2497</v>
      </c>
      <c r="C192">
        <v>16</v>
      </c>
      <c r="D192" t="s">
        <v>2638</v>
      </c>
      <c r="E192">
        <v>162</v>
      </c>
      <c r="F192" t="s">
        <v>2645</v>
      </c>
      <c r="G192">
        <v>1622</v>
      </c>
      <c r="H192" t="s">
        <v>2647</v>
      </c>
      <c r="I192">
        <v>16221</v>
      </c>
      <c r="J192" t="s">
        <v>2648</v>
      </c>
      <c r="K192" t="s">
        <v>2641</v>
      </c>
      <c r="L192" t="s">
        <v>2642</v>
      </c>
      <c r="M192" t="s">
        <v>3317</v>
      </c>
      <c r="N192" t="s">
        <v>2641</v>
      </c>
      <c r="O192" t="s">
        <v>3317</v>
      </c>
      <c r="P192" t="str">
        <f t="shared" si="2"/>
        <v>KEEP</v>
      </c>
    </row>
    <row r="193" spans="1:16" hidden="1" x14ac:dyDescent="0.3">
      <c r="A193" t="s">
        <v>2496</v>
      </c>
      <c r="B193" t="s">
        <v>2497</v>
      </c>
      <c r="C193">
        <v>16</v>
      </c>
      <c r="D193" t="s">
        <v>2638</v>
      </c>
      <c r="E193">
        <v>162</v>
      </c>
      <c r="F193" t="s">
        <v>2645</v>
      </c>
      <c r="G193">
        <v>1622</v>
      </c>
      <c r="H193" t="s">
        <v>2647</v>
      </c>
      <c r="I193">
        <v>16229</v>
      </c>
      <c r="J193" t="s">
        <v>2649</v>
      </c>
      <c r="K193" t="s">
        <v>2641</v>
      </c>
      <c r="L193" t="s">
        <v>2642</v>
      </c>
      <c r="M193" t="s">
        <v>3317</v>
      </c>
      <c r="N193" t="s">
        <v>2641</v>
      </c>
      <c r="O193" t="s">
        <v>3317</v>
      </c>
      <c r="P193" t="str">
        <f t="shared" si="2"/>
        <v>KEEP</v>
      </c>
    </row>
    <row r="194" spans="1:16" hidden="1" x14ac:dyDescent="0.3">
      <c r="A194" t="s">
        <v>2496</v>
      </c>
      <c r="B194" t="s">
        <v>2497</v>
      </c>
      <c r="C194">
        <v>16</v>
      </c>
      <c r="D194" t="s">
        <v>2638</v>
      </c>
      <c r="E194">
        <v>162</v>
      </c>
      <c r="F194" t="s">
        <v>2645</v>
      </c>
      <c r="G194">
        <v>1623</v>
      </c>
      <c r="H194" t="s">
        <v>2650</v>
      </c>
      <c r="I194">
        <v>16231</v>
      </c>
      <c r="J194" t="s">
        <v>2651</v>
      </c>
      <c r="K194" t="s">
        <v>2641</v>
      </c>
      <c r="L194" t="s">
        <v>2642</v>
      </c>
      <c r="M194" t="s">
        <v>3317</v>
      </c>
      <c r="N194" t="s">
        <v>2641</v>
      </c>
      <c r="O194" t="s">
        <v>3317</v>
      </c>
      <c r="P194" t="str">
        <f t="shared" si="2"/>
        <v>KEEP</v>
      </c>
    </row>
    <row r="195" spans="1:16" hidden="1" x14ac:dyDescent="0.3">
      <c r="A195" t="s">
        <v>2496</v>
      </c>
      <c r="B195" t="s">
        <v>2497</v>
      </c>
      <c r="C195">
        <v>16</v>
      </c>
      <c r="D195" t="s">
        <v>2638</v>
      </c>
      <c r="E195">
        <v>162</v>
      </c>
      <c r="F195" t="s">
        <v>2645</v>
      </c>
      <c r="G195">
        <v>1623</v>
      </c>
      <c r="H195" t="s">
        <v>2650</v>
      </c>
      <c r="I195">
        <v>16232</v>
      </c>
      <c r="J195" t="s">
        <v>2652</v>
      </c>
      <c r="K195" t="s">
        <v>2641</v>
      </c>
      <c r="L195" t="s">
        <v>2642</v>
      </c>
      <c r="M195" t="s">
        <v>3317</v>
      </c>
      <c r="N195" t="s">
        <v>2641</v>
      </c>
      <c r="O195" t="s">
        <v>3317</v>
      </c>
      <c r="P195" t="str">
        <f t="shared" ref="P195:P258" si="3">IF(M195=O195,"KEEP","CHANGE")</f>
        <v>KEEP</v>
      </c>
    </row>
    <row r="196" spans="1:16" hidden="1" x14ac:dyDescent="0.3">
      <c r="A196" t="s">
        <v>2496</v>
      </c>
      <c r="B196" t="s">
        <v>2497</v>
      </c>
      <c r="C196">
        <v>16</v>
      </c>
      <c r="D196" t="s">
        <v>2638</v>
      </c>
      <c r="E196">
        <v>162</v>
      </c>
      <c r="F196" t="s">
        <v>2645</v>
      </c>
      <c r="G196">
        <v>1629</v>
      </c>
      <c r="H196" t="s">
        <v>2653</v>
      </c>
      <c r="I196">
        <v>16291</v>
      </c>
      <c r="J196" t="s">
        <v>2654</v>
      </c>
      <c r="K196" t="s">
        <v>2641</v>
      </c>
      <c r="L196" t="s">
        <v>2642</v>
      </c>
      <c r="M196" t="s">
        <v>3317</v>
      </c>
      <c r="N196" t="s">
        <v>2641</v>
      </c>
      <c r="O196" t="s">
        <v>3317</v>
      </c>
      <c r="P196" t="str">
        <f t="shared" si="3"/>
        <v>KEEP</v>
      </c>
    </row>
    <row r="197" spans="1:16" hidden="1" x14ac:dyDescent="0.3">
      <c r="A197" t="s">
        <v>2496</v>
      </c>
      <c r="B197" t="s">
        <v>2497</v>
      </c>
      <c r="C197">
        <v>16</v>
      </c>
      <c r="D197" t="s">
        <v>2638</v>
      </c>
      <c r="E197">
        <v>162</v>
      </c>
      <c r="F197" t="s">
        <v>2645</v>
      </c>
      <c r="G197">
        <v>1629</v>
      </c>
      <c r="H197" t="s">
        <v>2653</v>
      </c>
      <c r="I197">
        <v>16292</v>
      </c>
      <c r="J197" t="s">
        <v>2655</v>
      </c>
      <c r="K197" t="s">
        <v>2641</v>
      </c>
      <c r="L197" t="s">
        <v>2642</v>
      </c>
      <c r="M197" t="s">
        <v>3317</v>
      </c>
      <c r="N197" t="s">
        <v>2641</v>
      </c>
      <c r="O197" t="s">
        <v>3317</v>
      </c>
      <c r="P197" t="str">
        <f t="shared" si="3"/>
        <v>KEEP</v>
      </c>
    </row>
    <row r="198" spans="1:16" hidden="1" x14ac:dyDescent="0.3">
      <c r="A198" t="s">
        <v>2496</v>
      </c>
      <c r="B198" t="s">
        <v>2497</v>
      </c>
      <c r="C198">
        <v>16</v>
      </c>
      <c r="D198" t="s">
        <v>2638</v>
      </c>
      <c r="E198">
        <v>162</v>
      </c>
      <c r="F198" t="s">
        <v>2645</v>
      </c>
      <c r="G198">
        <v>1629</v>
      </c>
      <c r="H198" t="s">
        <v>2653</v>
      </c>
      <c r="I198">
        <v>16293</v>
      </c>
      <c r="J198" t="s">
        <v>2656</v>
      </c>
      <c r="K198" t="s">
        <v>2641</v>
      </c>
      <c r="L198" t="s">
        <v>2642</v>
      </c>
      <c r="M198" t="s">
        <v>3317</v>
      </c>
      <c r="N198" t="s">
        <v>2641</v>
      </c>
      <c r="O198" t="s">
        <v>3317</v>
      </c>
      <c r="P198" t="str">
        <f t="shared" si="3"/>
        <v>KEEP</v>
      </c>
    </row>
    <row r="199" spans="1:16" hidden="1" x14ac:dyDescent="0.3">
      <c r="A199" t="s">
        <v>2496</v>
      </c>
      <c r="B199" t="s">
        <v>2497</v>
      </c>
      <c r="C199">
        <v>16</v>
      </c>
      <c r="D199" t="s">
        <v>2638</v>
      </c>
      <c r="E199">
        <v>162</v>
      </c>
      <c r="F199" t="s">
        <v>2645</v>
      </c>
      <c r="G199">
        <v>1629</v>
      </c>
      <c r="H199" t="s">
        <v>2653</v>
      </c>
      <c r="I199">
        <v>16299</v>
      </c>
      <c r="J199" t="s">
        <v>2657</v>
      </c>
      <c r="K199" t="s">
        <v>2641</v>
      </c>
      <c r="L199" t="s">
        <v>2642</v>
      </c>
      <c r="M199" t="s">
        <v>3317</v>
      </c>
      <c r="N199" t="s">
        <v>2641</v>
      </c>
      <c r="O199" t="s">
        <v>3317</v>
      </c>
      <c r="P199" t="str">
        <f t="shared" si="3"/>
        <v>KEEP</v>
      </c>
    </row>
    <row r="200" spans="1:16" hidden="1" x14ac:dyDescent="0.3">
      <c r="A200" t="s">
        <v>2496</v>
      </c>
      <c r="B200" t="s">
        <v>2497</v>
      </c>
      <c r="C200">
        <v>16</v>
      </c>
      <c r="D200" t="s">
        <v>2638</v>
      </c>
      <c r="E200">
        <v>163</v>
      </c>
      <c r="F200" t="s">
        <v>2658</v>
      </c>
      <c r="G200">
        <v>1630</v>
      </c>
      <c r="H200" t="s">
        <v>2658</v>
      </c>
      <c r="I200">
        <v>16301</v>
      </c>
      <c r="J200" t="s">
        <v>2659</v>
      </c>
      <c r="K200" t="s">
        <v>2641</v>
      </c>
      <c r="L200" t="s">
        <v>2642</v>
      </c>
      <c r="M200" t="s">
        <v>3317</v>
      </c>
      <c r="N200" t="s">
        <v>2641</v>
      </c>
      <c r="O200" t="s">
        <v>3317</v>
      </c>
      <c r="P200" t="str">
        <f t="shared" si="3"/>
        <v>KEEP</v>
      </c>
    </row>
    <row r="201" spans="1:16" hidden="1" x14ac:dyDescent="0.3">
      <c r="A201" t="s">
        <v>2496</v>
      </c>
      <c r="B201" t="s">
        <v>2497</v>
      </c>
      <c r="C201">
        <v>16</v>
      </c>
      <c r="D201" t="s">
        <v>2638</v>
      </c>
      <c r="E201">
        <v>163</v>
      </c>
      <c r="F201" t="s">
        <v>2658</v>
      </c>
      <c r="G201">
        <v>1630</v>
      </c>
      <c r="H201" t="s">
        <v>2658</v>
      </c>
      <c r="I201">
        <v>16302</v>
      </c>
      <c r="J201" t="s">
        <v>2660</v>
      </c>
      <c r="K201" t="s">
        <v>2641</v>
      </c>
      <c r="L201" t="s">
        <v>2642</v>
      </c>
      <c r="M201" t="s">
        <v>3317</v>
      </c>
      <c r="N201" t="s">
        <v>2641</v>
      </c>
      <c r="O201" t="s">
        <v>3317</v>
      </c>
      <c r="P201" t="str">
        <f t="shared" si="3"/>
        <v>KEEP</v>
      </c>
    </row>
    <row r="202" spans="1:16" hidden="1" x14ac:dyDescent="0.3">
      <c r="A202" t="s">
        <v>2496</v>
      </c>
      <c r="B202" t="s">
        <v>2497</v>
      </c>
      <c r="C202">
        <v>17</v>
      </c>
      <c r="D202" t="s">
        <v>562</v>
      </c>
      <c r="E202">
        <v>171</v>
      </c>
      <c r="F202" t="s">
        <v>563</v>
      </c>
      <c r="G202">
        <v>1711</v>
      </c>
      <c r="H202" t="s">
        <v>2661</v>
      </c>
      <c r="I202">
        <v>17110</v>
      </c>
      <c r="J202" t="s">
        <v>2661</v>
      </c>
      <c r="K202" t="s">
        <v>2641</v>
      </c>
      <c r="L202" t="s">
        <v>2662</v>
      </c>
      <c r="M202" t="s">
        <v>3317</v>
      </c>
      <c r="N202" t="s">
        <v>2641</v>
      </c>
      <c r="O202" t="s">
        <v>3317</v>
      </c>
      <c r="P202" t="str">
        <f t="shared" si="3"/>
        <v>KEEP</v>
      </c>
    </row>
    <row r="203" spans="1:16" hidden="1" x14ac:dyDescent="0.3">
      <c r="A203" t="s">
        <v>2496</v>
      </c>
      <c r="B203" t="s">
        <v>2497</v>
      </c>
      <c r="C203">
        <v>17</v>
      </c>
      <c r="D203" t="s">
        <v>562</v>
      </c>
      <c r="E203">
        <v>171</v>
      </c>
      <c r="F203" t="s">
        <v>563</v>
      </c>
      <c r="G203">
        <v>1712</v>
      </c>
      <c r="H203" t="s">
        <v>2663</v>
      </c>
      <c r="I203">
        <v>17121</v>
      </c>
      <c r="J203" t="s">
        <v>2664</v>
      </c>
      <c r="K203" t="s">
        <v>2641</v>
      </c>
      <c r="L203" t="s">
        <v>2662</v>
      </c>
      <c r="M203" t="s">
        <v>3317</v>
      </c>
      <c r="N203" t="s">
        <v>2641</v>
      </c>
      <c r="O203" t="s">
        <v>3317</v>
      </c>
      <c r="P203" t="str">
        <f t="shared" si="3"/>
        <v>KEEP</v>
      </c>
    </row>
    <row r="204" spans="1:16" hidden="1" x14ac:dyDescent="0.3">
      <c r="A204" t="s">
        <v>2496</v>
      </c>
      <c r="B204" t="s">
        <v>2497</v>
      </c>
      <c r="C204">
        <v>17</v>
      </c>
      <c r="D204" t="s">
        <v>562</v>
      </c>
      <c r="E204">
        <v>171</v>
      </c>
      <c r="F204" t="s">
        <v>563</v>
      </c>
      <c r="G204">
        <v>1712</v>
      </c>
      <c r="H204" t="s">
        <v>2663</v>
      </c>
      <c r="I204">
        <v>17122</v>
      </c>
      <c r="J204" t="s">
        <v>2665</v>
      </c>
      <c r="K204" t="s">
        <v>2641</v>
      </c>
      <c r="L204" t="s">
        <v>2662</v>
      </c>
      <c r="M204" t="s">
        <v>3317</v>
      </c>
      <c r="N204" t="s">
        <v>2641</v>
      </c>
      <c r="O204" t="s">
        <v>3317</v>
      </c>
      <c r="P204" t="str">
        <f t="shared" si="3"/>
        <v>KEEP</v>
      </c>
    </row>
    <row r="205" spans="1:16" hidden="1" x14ac:dyDescent="0.3">
      <c r="A205" t="s">
        <v>2496</v>
      </c>
      <c r="B205" t="s">
        <v>2497</v>
      </c>
      <c r="C205">
        <v>17</v>
      </c>
      <c r="D205" t="s">
        <v>562</v>
      </c>
      <c r="E205">
        <v>171</v>
      </c>
      <c r="F205" t="s">
        <v>563</v>
      </c>
      <c r="G205">
        <v>1712</v>
      </c>
      <c r="H205" t="s">
        <v>2663</v>
      </c>
      <c r="I205">
        <v>17123</v>
      </c>
      <c r="J205" t="s">
        <v>2666</v>
      </c>
      <c r="K205" t="s">
        <v>2641</v>
      </c>
      <c r="L205" t="s">
        <v>2662</v>
      </c>
      <c r="M205" t="s">
        <v>3317</v>
      </c>
      <c r="N205" t="s">
        <v>2641</v>
      </c>
      <c r="O205" t="s">
        <v>3317</v>
      </c>
      <c r="P205" t="str">
        <f t="shared" si="3"/>
        <v>KEEP</v>
      </c>
    </row>
    <row r="206" spans="1:16" hidden="1" x14ac:dyDescent="0.3">
      <c r="A206" t="s">
        <v>2496</v>
      </c>
      <c r="B206" t="s">
        <v>2497</v>
      </c>
      <c r="C206">
        <v>17</v>
      </c>
      <c r="D206" t="s">
        <v>562</v>
      </c>
      <c r="E206">
        <v>171</v>
      </c>
      <c r="F206" t="s">
        <v>563</v>
      </c>
      <c r="G206">
        <v>1712</v>
      </c>
      <c r="H206" t="s">
        <v>2663</v>
      </c>
      <c r="I206">
        <v>17124</v>
      </c>
      <c r="J206" t="s">
        <v>2667</v>
      </c>
      <c r="K206" t="s">
        <v>2641</v>
      </c>
      <c r="L206" t="s">
        <v>2662</v>
      </c>
      <c r="M206" t="s">
        <v>3317</v>
      </c>
      <c r="N206" t="s">
        <v>2641</v>
      </c>
      <c r="O206" t="s">
        <v>3317</v>
      </c>
      <c r="P206" t="str">
        <f t="shared" si="3"/>
        <v>KEEP</v>
      </c>
    </row>
    <row r="207" spans="1:16" hidden="1" x14ac:dyDescent="0.3">
      <c r="A207" t="s">
        <v>2496</v>
      </c>
      <c r="B207" t="s">
        <v>2497</v>
      </c>
      <c r="C207">
        <v>17</v>
      </c>
      <c r="D207" t="s">
        <v>562</v>
      </c>
      <c r="E207">
        <v>171</v>
      </c>
      <c r="F207" t="s">
        <v>563</v>
      </c>
      <c r="G207">
        <v>1712</v>
      </c>
      <c r="H207" t="s">
        <v>2663</v>
      </c>
      <c r="I207">
        <v>17129</v>
      </c>
      <c r="J207" t="s">
        <v>2668</v>
      </c>
      <c r="K207" t="s">
        <v>2641</v>
      </c>
      <c r="L207" t="s">
        <v>2662</v>
      </c>
      <c r="M207" t="s">
        <v>3317</v>
      </c>
      <c r="N207" t="s">
        <v>2641</v>
      </c>
      <c r="O207" t="s">
        <v>3317</v>
      </c>
      <c r="P207" t="str">
        <f t="shared" si="3"/>
        <v>KEEP</v>
      </c>
    </row>
    <row r="208" spans="1:16" hidden="1" x14ac:dyDescent="0.3">
      <c r="A208" t="s">
        <v>2496</v>
      </c>
      <c r="B208" t="s">
        <v>2497</v>
      </c>
      <c r="C208">
        <v>17</v>
      </c>
      <c r="D208" t="s">
        <v>562</v>
      </c>
      <c r="E208">
        <v>172</v>
      </c>
      <c r="F208" t="s">
        <v>2669</v>
      </c>
      <c r="G208">
        <v>1721</v>
      </c>
      <c r="H208" t="s">
        <v>2670</v>
      </c>
      <c r="I208">
        <v>17210</v>
      </c>
      <c r="J208" t="s">
        <v>2670</v>
      </c>
      <c r="K208" t="s">
        <v>2641</v>
      </c>
      <c r="L208" t="s">
        <v>2662</v>
      </c>
      <c r="M208" t="s">
        <v>3317</v>
      </c>
      <c r="N208" t="s">
        <v>2641</v>
      </c>
      <c r="O208" t="s">
        <v>3317</v>
      </c>
      <c r="P208" t="str">
        <f t="shared" si="3"/>
        <v>KEEP</v>
      </c>
    </row>
    <row r="209" spans="1:18" hidden="1" x14ac:dyDescent="0.3">
      <c r="A209" t="s">
        <v>2496</v>
      </c>
      <c r="B209" t="s">
        <v>2497</v>
      </c>
      <c r="C209">
        <v>17</v>
      </c>
      <c r="D209" t="s">
        <v>562</v>
      </c>
      <c r="E209">
        <v>172</v>
      </c>
      <c r="F209" t="s">
        <v>2669</v>
      </c>
      <c r="G209">
        <v>1722</v>
      </c>
      <c r="H209" t="s">
        <v>2671</v>
      </c>
      <c r="I209">
        <v>17221</v>
      </c>
      <c r="J209" t="s">
        <v>2672</v>
      </c>
      <c r="K209" t="s">
        <v>2641</v>
      </c>
      <c r="L209" t="s">
        <v>2662</v>
      </c>
      <c r="M209" t="s">
        <v>3317</v>
      </c>
      <c r="N209" t="s">
        <v>2641</v>
      </c>
      <c r="O209" t="s">
        <v>3317</v>
      </c>
      <c r="P209" t="str">
        <f t="shared" si="3"/>
        <v>KEEP</v>
      </c>
    </row>
    <row r="210" spans="1:18" hidden="1" x14ac:dyDescent="0.3">
      <c r="A210" t="s">
        <v>2496</v>
      </c>
      <c r="B210" t="s">
        <v>2497</v>
      </c>
      <c r="C210">
        <v>17</v>
      </c>
      <c r="D210" t="s">
        <v>562</v>
      </c>
      <c r="E210">
        <v>172</v>
      </c>
      <c r="F210" t="s">
        <v>2669</v>
      </c>
      <c r="G210">
        <v>1722</v>
      </c>
      <c r="H210" t="s">
        <v>2671</v>
      </c>
      <c r="I210">
        <v>17222</v>
      </c>
      <c r="J210" t="s">
        <v>2673</v>
      </c>
      <c r="K210" t="s">
        <v>2641</v>
      </c>
      <c r="L210" t="s">
        <v>2662</v>
      </c>
      <c r="M210" t="s">
        <v>3317</v>
      </c>
      <c r="N210" t="s">
        <v>2641</v>
      </c>
      <c r="O210" t="s">
        <v>3317</v>
      </c>
      <c r="P210" t="str">
        <f t="shared" si="3"/>
        <v>KEEP</v>
      </c>
    </row>
    <row r="211" spans="1:18" hidden="1" x14ac:dyDescent="0.3">
      <c r="A211" t="s">
        <v>2496</v>
      </c>
      <c r="B211" t="s">
        <v>2497</v>
      </c>
      <c r="C211">
        <v>17</v>
      </c>
      <c r="D211" t="s">
        <v>562</v>
      </c>
      <c r="E211">
        <v>172</v>
      </c>
      <c r="F211" t="s">
        <v>2669</v>
      </c>
      <c r="G211">
        <v>1722</v>
      </c>
      <c r="H211" t="s">
        <v>2671</v>
      </c>
      <c r="I211">
        <v>17223</v>
      </c>
      <c r="J211" t="s">
        <v>2674</v>
      </c>
      <c r="K211" t="s">
        <v>2641</v>
      </c>
      <c r="L211" t="s">
        <v>2662</v>
      </c>
      <c r="M211" t="s">
        <v>3317</v>
      </c>
      <c r="N211" t="s">
        <v>2641</v>
      </c>
      <c r="O211" t="s">
        <v>3317</v>
      </c>
      <c r="P211" t="str">
        <f t="shared" si="3"/>
        <v>KEEP</v>
      </c>
    </row>
    <row r="212" spans="1:18" hidden="1" x14ac:dyDescent="0.3">
      <c r="A212" t="s">
        <v>2496</v>
      </c>
      <c r="B212" t="s">
        <v>2497</v>
      </c>
      <c r="C212">
        <v>17</v>
      </c>
      <c r="D212" t="s">
        <v>562</v>
      </c>
      <c r="E212">
        <v>172</v>
      </c>
      <c r="F212" t="s">
        <v>2669</v>
      </c>
      <c r="G212">
        <v>1722</v>
      </c>
      <c r="H212" t="s">
        <v>2671</v>
      </c>
      <c r="I212">
        <v>17229</v>
      </c>
      <c r="J212" t="s">
        <v>2675</v>
      </c>
      <c r="K212" t="s">
        <v>2641</v>
      </c>
      <c r="L212" t="s">
        <v>2662</v>
      </c>
      <c r="M212" t="s">
        <v>3317</v>
      </c>
      <c r="N212" t="s">
        <v>2641</v>
      </c>
      <c r="O212" t="s">
        <v>3317</v>
      </c>
      <c r="P212" t="str">
        <f t="shared" si="3"/>
        <v>KEEP</v>
      </c>
    </row>
    <row r="213" spans="1:18" hidden="1" x14ac:dyDescent="0.3">
      <c r="A213" t="s">
        <v>2496</v>
      </c>
      <c r="B213" t="s">
        <v>2497</v>
      </c>
      <c r="C213">
        <v>17</v>
      </c>
      <c r="D213" t="s">
        <v>562</v>
      </c>
      <c r="E213">
        <v>179</v>
      </c>
      <c r="F213" t="s">
        <v>2676</v>
      </c>
      <c r="G213">
        <v>1790</v>
      </c>
      <c r="H213" t="s">
        <v>2676</v>
      </c>
      <c r="I213">
        <v>17901</v>
      </c>
      <c r="J213" t="s">
        <v>2677</v>
      </c>
      <c r="K213" t="s">
        <v>2641</v>
      </c>
      <c r="L213" t="s">
        <v>2662</v>
      </c>
      <c r="M213" t="s">
        <v>3317</v>
      </c>
      <c r="N213" t="s">
        <v>2641</v>
      </c>
      <c r="O213" t="s">
        <v>3317</v>
      </c>
      <c r="P213" t="str">
        <f t="shared" si="3"/>
        <v>KEEP</v>
      </c>
    </row>
    <row r="214" spans="1:18" hidden="1" x14ac:dyDescent="0.3">
      <c r="A214" t="s">
        <v>2496</v>
      </c>
      <c r="B214" t="s">
        <v>2497</v>
      </c>
      <c r="C214">
        <v>17</v>
      </c>
      <c r="D214" t="s">
        <v>562</v>
      </c>
      <c r="E214">
        <v>179</v>
      </c>
      <c r="F214" t="s">
        <v>2676</v>
      </c>
      <c r="G214">
        <v>1790</v>
      </c>
      <c r="H214" t="s">
        <v>2676</v>
      </c>
      <c r="I214">
        <v>17902</v>
      </c>
      <c r="J214" t="s">
        <v>2678</v>
      </c>
      <c r="K214" t="s">
        <v>2641</v>
      </c>
      <c r="L214" t="s">
        <v>2662</v>
      </c>
      <c r="M214" t="s">
        <v>3317</v>
      </c>
      <c r="N214" t="s">
        <v>2641</v>
      </c>
      <c r="O214" t="s">
        <v>3317</v>
      </c>
      <c r="P214" t="str">
        <f t="shared" si="3"/>
        <v>KEEP</v>
      </c>
    </row>
    <row r="215" spans="1:18" hidden="1" x14ac:dyDescent="0.3">
      <c r="A215" t="s">
        <v>2496</v>
      </c>
      <c r="B215" t="s">
        <v>2497</v>
      </c>
      <c r="C215">
        <v>17</v>
      </c>
      <c r="D215" t="s">
        <v>562</v>
      </c>
      <c r="E215">
        <v>179</v>
      </c>
      <c r="F215" t="s">
        <v>2676</v>
      </c>
      <c r="G215">
        <v>1790</v>
      </c>
      <c r="H215" t="s">
        <v>2676</v>
      </c>
      <c r="I215">
        <v>17903</v>
      </c>
      <c r="J215" t="s">
        <v>2679</v>
      </c>
      <c r="K215" t="s">
        <v>2641</v>
      </c>
      <c r="L215" t="s">
        <v>2662</v>
      </c>
      <c r="M215" t="s">
        <v>3317</v>
      </c>
      <c r="N215" t="s">
        <v>2641</v>
      </c>
      <c r="O215" t="s">
        <v>3317</v>
      </c>
      <c r="P215" t="str">
        <f t="shared" si="3"/>
        <v>KEEP</v>
      </c>
    </row>
    <row r="216" spans="1:18" hidden="1" x14ac:dyDescent="0.3">
      <c r="A216" t="s">
        <v>2496</v>
      </c>
      <c r="B216" t="s">
        <v>2497</v>
      </c>
      <c r="C216">
        <v>17</v>
      </c>
      <c r="D216" t="s">
        <v>562</v>
      </c>
      <c r="E216">
        <v>179</v>
      </c>
      <c r="F216" t="s">
        <v>2676</v>
      </c>
      <c r="G216">
        <v>1790</v>
      </c>
      <c r="H216" t="s">
        <v>2676</v>
      </c>
      <c r="I216">
        <v>17909</v>
      </c>
      <c r="J216" t="s">
        <v>2680</v>
      </c>
      <c r="K216" t="s">
        <v>2641</v>
      </c>
      <c r="L216" t="s">
        <v>2662</v>
      </c>
      <c r="M216" t="s">
        <v>3317</v>
      </c>
      <c r="N216" t="s">
        <v>2641</v>
      </c>
      <c r="O216" t="s">
        <v>3317</v>
      </c>
      <c r="P216" t="str">
        <f t="shared" si="3"/>
        <v>KEEP</v>
      </c>
    </row>
    <row r="217" spans="1:18" hidden="1" x14ac:dyDescent="0.3">
      <c r="A217" t="s">
        <v>2496</v>
      </c>
      <c r="B217" t="s">
        <v>2497</v>
      </c>
      <c r="C217">
        <v>17</v>
      </c>
      <c r="D217" t="s">
        <v>562</v>
      </c>
      <c r="E217">
        <v>179</v>
      </c>
      <c r="F217" t="s">
        <v>2676</v>
      </c>
      <c r="G217">
        <v>1790</v>
      </c>
      <c r="H217" t="s">
        <v>2676</v>
      </c>
      <c r="I217">
        <v>17909</v>
      </c>
      <c r="J217" t="s">
        <v>2681</v>
      </c>
      <c r="K217" t="s">
        <v>2641</v>
      </c>
      <c r="L217" t="s">
        <v>2662</v>
      </c>
      <c r="M217" t="s">
        <v>3317</v>
      </c>
      <c r="N217" t="s">
        <v>2641</v>
      </c>
      <c r="O217" t="s">
        <v>3317</v>
      </c>
      <c r="P217" t="str">
        <f t="shared" si="3"/>
        <v>KEEP</v>
      </c>
    </row>
    <row r="218" spans="1:18" hidden="1" x14ac:dyDescent="0.3">
      <c r="A218" t="s">
        <v>2496</v>
      </c>
      <c r="B218" t="s">
        <v>2497</v>
      </c>
      <c r="C218">
        <v>18</v>
      </c>
      <c r="D218" t="s">
        <v>564</v>
      </c>
      <c r="E218">
        <v>181</v>
      </c>
      <c r="F218" t="s">
        <v>2682</v>
      </c>
      <c r="G218">
        <v>1811</v>
      </c>
      <c r="H218" t="s">
        <v>565</v>
      </c>
      <c r="I218">
        <v>18111</v>
      </c>
      <c r="J218" t="s">
        <v>2683</v>
      </c>
      <c r="K218" t="s">
        <v>2641</v>
      </c>
      <c r="L218" t="s">
        <v>2662</v>
      </c>
      <c r="M218" t="s">
        <v>3317</v>
      </c>
      <c r="N218" t="s">
        <v>2641</v>
      </c>
      <c r="O218" t="s">
        <v>3317</v>
      </c>
      <c r="P218" t="str">
        <f t="shared" si="3"/>
        <v>KEEP</v>
      </c>
    </row>
    <row r="219" spans="1:18" hidden="1" x14ac:dyDescent="0.3">
      <c r="A219" t="s">
        <v>2496</v>
      </c>
      <c r="B219" t="s">
        <v>2497</v>
      </c>
      <c r="C219">
        <v>18</v>
      </c>
      <c r="D219" t="s">
        <v>564</v>
      </c>
      <c r="E219">
        <v>181</v>
      </c>
      <c r="F219" t="s">
        <v>2682</v>
      </c>
      <c r="G219">
        <v>1811</v>
      </c>
      <c r="H219" t="s">
        <v>565</v>
      </c>
      <c r="I219">
        <v>18112</v>
      </c>
      <c r="J219" t="s">
        <v>2684</v>
      </c>
      <c r="K219" t="s">
        <v>2641</v>
      </c>
      <c r="L219" t="s">
        <v>2662</v>
      </c>
      <c r="M219" t="s">
        <v>3317</v>
      </c>
      <c r="N219" t="s">
        <v>2641</v>
      </c>
      <c r="O219" t="s">
        <v>3317</v>
      </c>
      <c r="P219" t="str">
        <f t="shared" si="3"/>
        <v>KEEP</v>
      </c>
    </row>
    <row r="220" spans="1:18" hidden="1" x14ac:dyDescent="0.3">
      <c r="A220" t="s">
        <v>2496</v>
      </c>
      <c r="B220" t="s">
        <v>2497</v>
      </c>
      <c r="C220">
        <v>18</v>
      </c>
      <c r="D220" t="s">
        <v>564</v>
      </c>
      <c r="E220">
        <v>181</v>
      </c>
      <c r="F220" t="s">
        <v>2682</v>
      </c>
      <c r="G220">
        <v>1811</v>
      </c>
      <c r="H220" t="s">
        <v>565</v>
      </c>
      <c r="I220">
        <v>18119</v>
      </c>
      <c r="J220" t="s">
        <v>2685</v>
      </c>
      <c r="K220" t="s">
        <v>2641</v>
      </c>
      <c r="L220" t="s">
        <v>2662</v>
      </c>
      <c r="M220" t="s">
        <v>3317</v>
      </c>
      <c r="N220" t="s">
        <v>2641</v>
      </c>
      <c r="O220" t="s">
        <v>3317</v>
      </c>
      <c r="P220" t="str">
        <f t="shared" si="3"/>
        <v>KEEP</v>
      </c>
    </row>
    <row r="221" spans="1:18" hidden="1" x14ac:dyDescent="0.3">
      <c r="A221" t="s">
        <v>2496</v>
      </c>
      <c r="B221" t="s">
        <v>2497</v>
      </c>
      <c r="C221">
        <v>18</v>
      </c>
      <c r="D221" t="s">
        <v>564</v>
      </c>
      <c r="E221">
        <v>181</v>
      </c>
      <c r="F221" t="s">
        <v>2682</v>
      </c>
      <c r="G221">
        <v>1812</v>
      </c>
      <c r="H221" t="s">
        <v>2686</v>
      </c>
      <c r="I221">
        <v>18121</v>
      </c>
      <c r="J221" t="s">
        <v>2687</v>
      </c>
      <c r="K221" t="s">
        <v>2641</v>
      </c>
      <c r="L221" t="s">
        <v>2662</v>
      </c>
      <c r="M221" t="s">
        <v>3317</v>
      </c>
      <c r="N221" t="s">
        <v>2641</v>
      </c>
      <c r="O221" t="s">
        <v>3317</v>
      </c>
      <c r="P221" t="str">
        <f t="shared" si="3"/>
        <v>KEEP</v>
      </c>
    </row>
    <row r="222" spans="1:18" hidden="1" x14ac:dyDescent="0.3">
      <c r="A222" t="s">
        <v>2496</v>
      </c>
      <c r="B222" t="s">
        <v>2497</v>
      </c>
      <c r="C222">
        <v>18</v>
      </c>
      <c r="D222" t="s">
        <v>564</v>
      </c>
      <c r="E222">
        <v>181</v>
      </c>
      <c r="F222" t="s">
        <v>2682</v>
      </c>
      <c r="G222">
        <v>1812</v>
      </c>
      <c r="H222" t="s">
        <v>2686</v>
      </c>
      <c r="I222">
        <v>18122</v>
      </c>
      <c r="J222" t="s">
        <v>2688</v>
      </c>
      <c r="K222" t="s">
        <v>2641</v>
      </c>
      <c r="L222" t="s">
        <v>2662</v>
      </c>
      <c r="M222" t="s">
        <v>3317</v>
      </c>
      <c r="N222" t="s">
        <v>2641</v>
      </c>
      <c r="O222" t="s">
        <v>3317</v>
      </c>
      <c r="P222" t="str">
        <f t="shared" si="3"/>
        <v>KEEP</v>
      </c>
    </row>
    <row r="223" spans="1:18" hidden="1" x14ac:dyDescent="0.3">
      <c r="A223" t="s">
        <v>2496</v>
      </c>
      <c r="B223" t="s">
        <v>2497</v>
      </c>
      <c r="C223">
        <v>18</v>
      </c>
      <c r="D223" t="s">
        <v>564</v>
      </c>
      <c r="E223">
        <v>181</v>
      </c>
      <c r="F223" t="s">
        <v>2682</v>
      </c>
      <c r="G223">
        <v>1812</v>
      </c>
      <c r="H223" t="s">
        <v>2686</v>
      </c>
      <c r="I223">
        <v>18129</v>
      </c>
      <c r="J223" t="s">
        <v>2689</v>
      </c>
      <c r="K223" t="s">
        <v>2641</v>
      </c>
      <c r="L223" t="s">
        <v>2662</v>
      </c>
      <c r="M223" t="s">
        <v>3317</v>
      </c>
      <c r="N223" t="s">
        <v>2641</v>
      </c>
      <c r="O223" t="s">
        <v>3317</v>
      </c>
      <c r="P223" t="str">
        <f t="shared" si="3"/>
        <v>KEEP</v>
      </c>
    </row>
    <row r="224" spans="1:18" hidden="1" x14ac:dyDescent="0.3">
      <c r="A224" t="s">
        <v>2496</v>
      </c>
      <c r="B224" t="s">
        <v>2497</v>
      </c>
      <c r="C224">
        <v>18</v>
      </c>
      <c r="D224" t="s">
        <v>564</v>
      </c>
      <c r="E224">
        <v>182</v>
      </c>
      <c r="F224" t="s">
        <v>2690</v>
      </c>
      <c r="G224">
        <v>1820</v>
      </c>
      <c r="H224" t="s">
        <v>2690</v>
      </c>
      <c r="I224">
        <v>18200</v>
      </c>
      <c r="J224" t="s">
        <v>2690</v>
      </c>
      <c r="K224" t="s">
        <v>2641</v>
      </c>
      <c r="L224" t="s">
        <v>2662</v>
      </c>
      <c r="M224" s="556" t="s">
        <v>3324</v>
      </c>
      <c r="N224" s="556" t="s">
        <v>3325</v>
      </c>
      <c r="O224" s="556" t="s">
        <v>3317</v>
      </c>
      <c r="P224" s="556" t="str">
        <f t="shared" si="3"/>
        <v>CHANGE</v>
      </c>
      <c r="Q224" s="556" t="s">
        <v>3359</v>
      </c>
      <c r="R224" s="556"/>
    </row>
    <row r="225" spans="1:18" hidden="1" x14ac:dyDescent="0.3">
      <c r="A225" t="s">
        <v>2496</v>
      </c>
      <c r="B225" t="s">
        <v>2497</v>
      </c>
      <c r="C225">
        <v>19</v>
      </c>
      <c r="D225" t="s">
        <v>2691</v>
      </c>
      <c r="E225">
        <v>191</v>
      </c>
      <c r="F225" t="s">
        <v>566</v>
      </c>
      <c r="G225">
        <v>1910</v>
      </c>
      <c r="H225" t="s">
        <v>566</v>
      </c>
      <c r="I225">
        <v>19101</v>
      </c>
      <c r="J225" t="s">
        <v>2692</v>
      </c>
      <c r="K225" t="s">
        <v>2693</v>
      </c>
      <c r="L225" t="s">
        <v>2694</v>
      </c>
      <c r="M225" t="s">
        <v>3302</v>
      </c>
      <c r="N225" t="s">
        <v>3245</v>
      </c>
      <c r="O225" t="s">
        <v>3302</v>
      </c>
      <c r="P225" t="str">
        <f t="shared" si="3"/>
        <v>KEEP</v>
      </c>
      <c r="Q225" t="s">
        <v>3339</v>
      </c>
    </row>
    <row r="226" spans="1:18" hidden="1" x14ac:dyDescent="0.3">
      <c r="A226" t="s">
        <v>2496</v>
      </c>
      <c r="B226" t="s">
        <v>2497</v>
      </c>
      <c r="C226">
        <v>19</v>
      </c>
      <c r="D226" t="s">
        <v>2691</v>
      </c>
      <c r="E226">
        <v>191</v>
      </c>
      <c r="F226" t="s">
        <v>566</v>
      </c>
      <c r="G226">
        <v>1910</v>
      </c>
      <c r="H226" t="s">
        <v>566</v>
      </c>
      <c r="I226">
        <v>19102</v>
      </c>
      <c r="J226" t="s">
        <v>2695</v>
      </c>
      <c r="K226" t="s">
        <v>2693</v>
      </c>
      <c r="L226" t="s">
        <v>2694</v>
      </c>
      <c r="M226" t="s">
        <v>3302</v>
      </c>
      <c r="N226" t="s">
        <v>3245</v>
      </c>
      <c r="O226" t="s">
        <v>3302</v>
      </c>
      <c r="P226" t="str">
        <f t="shared" si="3"/>
        <v>KEEP</v>
      </c>
      <c r="Q226" t="s">
        <v>3339</v>
      </c>
    </row>
    <row r="227" spans="1:18" hidden="1" x14ac:dyDescent="0.3">
      <c r="A227" t="s">
        <v>2496</v>
      </c>
      <c r="B227" t="s">
        <v>2497</v>
      </c>
      <c r="C227">
        <v>19</v>
      </c>
      <c r="D227" t="s">
        <v>2691</v>
      </c>
      <c r="E227">
        <v>191</v>
      </c>
      <c r="F227" t="s">
        <v>566</v>
      </c>
      <c r="G227">
        <v>1910</v>
      </c>
      <c r="H227" t="s">
        <v>566</v>
      </c>
      <c r="I227">
        <v>19102</v>
      </c>
      <c r="J227" t="s">
        <v>2695</v>
      </c>
      <c r="K227" t="s">
        <v>2693</v>
      </c>
      <c r="L227" t="s">
        <v>2694</v>
      </c>
      <c r="M227" t="s">
        <v>3302</v>
      </c>
      <c r="N227" t="s">
        <v>3245</v>
      </c>
      <c r="O227" t="s">
        <v>3302</v>
      </c>
      <c r="P227" t="str">
        <f t="shared" si="3"/>
        <v>KEEP</v>
      </c>
      <c r="Q227" t="s">
        <v>3339</v>
      </c>
    </row>
    <row r="228" spans="1:18" hidden="1" x14ac:dyDescent="0.3">
      <c r="A228" t="s">
        <v>2496</v>
      </c>
      <c r="B228" t="s">
        <v>2497</v>
      </c>
      <c r="C228">
        <v>19</v>
      </c>
      <c r="D228" t="s">
        <v>2691</v>
      </c>
      <c r="E228">
        <v>192</v>
      </c>
      <c r="F228" t="s">
        <v>2696</v>
      </c>
      <c r="G228">
        <v>1921</v>
      </c>
      <c r="H228" t="s">
        <v>2697</v>
      </c>
      <c r="I228">
        <v>19210</v>
      </c>
      <c r="J228" t="s">
        <v>2697</v>
      </c>
      <c r="K228" t="s">
        <v>2698</v>
      </c>
      <c r="L228" t="s">
        <v>2699</v>
      </c>
      <c r="M228" t="s">
        <v>3301</v>
      </c>
      <c r="N228" t="s">
        <v>2698</v>
      </c>
      <c r="O228" t="s">
        <v>3301</v>
      </c>
      <c r="P228" t="str">
        <f t="shared" si="3"/>
        <v>KEEP</v>
      </c>
    </row>
    <row r="229" spans="1:18" hidden="1" x14ac:dyDescent="0.3">
      <c r="A229" t="s">
        <v>2496</v>
      </c>
      <c r="B229" t="s">
        <v>2497</v>
      </c>
      <c r="C229">
        <v>19</v>
      </c>
      <c r="D229" t="s">
        <v>2691</v>
      </c>
      <c r="E229">
        <v>192</v>
      </c>
      <c r="F229" t="s">
        <v>2696</v>
      </c>
      <c r="G229">
        <v>1922</v>
      </c>
      <c r="H229" t="s">
        <v>2700</v>
      </c>
      <c r="I229">
        <v>19221</v>
      </c>
      <c r="J229" t="s">
        <v>2701</v>
      </c>
      <c r="K229" t="s">
        <v>2698</v>
      </c>
      <c r="L229" t="s">
        <v>2699</v>
      </c>
      <c r="M229" t="s">
        <v>3301</v>
      </c>
      <c r="N229" t="s">
        <v>2698</v>
      </c>
      <c r="O229" t="s">
        <v>3301</v>
      </c>
      <c r="P229" t="str">
        <f t="shared" si="3"/>
        <v>KEEP</v>
      </c>
    </row>
    <row r="230" spans="1:18" hidden="1" x14ac:dyDescent="0.3">
      <c r="A230" t="s">
        <v>2496</v>
      </c>
      <c r="B230" t="s">
        <v>2497</v>
      </c>
      <c r="C230">
        <v>19</v>
      </c>
      <c r="D230" t="s">
        <v>2691</v>
      </c>
      <c r="E230">
        <v>192</v>
      </c>
      <c r="F230" t="s">
        <v>2696</v>
      </c>
      <c r="G230">
        <v>1922</v>
      </c>
      <c r="H230" t="s">
        <v>2700</v>
      </c>
      <c r="I230">
        <v>19229</v>
      </c>
      <c r="J230" t="s">
        <v>2702</v>
      </c>
      <c r="K230" t="s">
        <v>2698</v>
      </c>
      <c r="L230" t="s">
        <v>2699</v>
      </c>
      <c r="M230" t="s">
        <v>3301</v>
      </c>
      <c r="N230" t="s">
        <v>2698</v>
      </c>
      <c r="O230" t="s">
        <v>3301</v>
      </c>
      <c r="P230" t="str">
        <f t="shared" si="3"/>
        <v>KEEP</v>
      </c>
    </row>
    <row r="231" spans="1:18" hidden="1" x14ac:dyDescent="0.3">
      <c r="A231" t="s">
        <v>2496</v>
      </c>
      <c r="B231" t="s">
        <v>2497</v>
      </c>
      <c r="C231">
        <v>20</v>
      </c>
      <c r="D231" t="s">
        <v>2703</v>
      </c>
      <c r="E231">
        <v>201</v>
      </c>
      <c r="F231" t="s">
        <v>2704</v>
      </c>
      <c r="G231">
        <v>2011</v>
      </c>
      <c r="H231" t="s">
        <v>2705</v>
      </c>
      <c r="I231">
        <v>20111</v>
      </c>
      <c r="J231" t="s">
        <v>2706</v>
      </c>
      <c r="K231" t="s">
        <v>2699</v>
      </c>
      <c r="L231" t="s">
        <v>2699</v>
      </c>
      <c r="M231" s="556" t="s">
        <v>3314</v>
      </c>
      <c r="N231" s="556" t="s">
        <v>2699</v>
      </c>
      <c r="O231" s="556" t="s">
        <v>3342</v>
      </c>
      <c r="P231" s="556" t="str">
        <f t="shared" si="3"/>
        <v>CHANGE</v>
      </c>
      <c r="Q231" s="556" t="s">
        <v>3353</v>
      </c>
      <c r="R231" s="556"/>
    </row>
    <row r="232" spans="1:18" hidden="1" x14ac:dyDescent="0.3">
      <c r="A232" t="s">
        <v>2496</v>
      </c>
      <c r="B232" t="s">
        <v>2497</v>
      </c>
      <c r="C232">
        <v>20</v>
      </c>
      <c r="D232" t="s">
        <v>2703</v>
      </c>
      <c r="E232">
        <v>201</v>
      </c>
      <c r="F232" t="s">
        <v>2704</v>
      </c>
      <c r="G232">
        <v>2011</v>
      </c>
      <c r="H232" t="s">
        <v>2705</v>
      </c>
      <c r="I232">
        <v>20112</v>
      </c>
      <c r="J232" t="s">
        <v>2707</v>
      </c>
      <c r="K232" t="s">
        <v>2699</v>
      </c>
      <c r="L232" t="s">
        <v>2699</v>
      </c>
      <c r="M232" s="556" t="s">
        <v>3338</v>
      </c>
      <c r="N232" s="556" t="s">
        <v>2693</v>
      </c>
      <c r="O232" s="556" t="s">
        <v>3342</v>
      </c>
      <c r="P232" s="556" t="str">
        <f t="shared" si="3"/>
        <v>CHANGE</v>
      </c>
      <c r="Q232" s="556" t="s">
        <v>3343</v>
      </c>
      <c r="R232" s="556"/>
    </row>
    <row r="233" spans="1:18" hidden="1" x14ac:dyDescent="0.3">
      <c r="A233" t="s">
        <v>2496</v>
      </c>
      <c r="B233" t="s">
        <v>2497</v>
      </c>
      <c r="C233">
        <v>20</v>
      </c>
      <c r="D233" t="s">
        <v>2703</v>
      </c>
      <c r="E233">
        <v>201</v>
      </c>
      <c r="F233" t="s">
        <v>2704</v>
      </c>
      <c r="G233">
        <v>2011</v>
      </c>
      <c r="H233" t="s">
        <v>2705</v>
      </c>
      <c r="I233">
        <v>20119</v>
      </c>
      <c r="J233" t="s">
        <v>2708</v>
      </c>
      <c r="K233" t="s">
        <v>2699</v>
      </c>
      <c r="L233" t="s">
        <v>2699</v>
      </c>
      <c r="M233" s="556" t="s">
        <v>3338</v>
      </c>
      <c r="N233" s="556" t="s">
        <v>2693</v>
      </c>
      <c r="O233" s="556" t="s">
        <v>3342</v>
      </c>
      <c r="P233" s="556" t="str">
        <f t="shared" si="3"/>
        <v>CHANGE</v>
      </c>
      <c r="Q233" s="556" t="s">
        <v>3343</v>
      </c>
      <c r="R233" s="556"/>
    </row>
    <row r="234" spans="1:18" hidden="1" x14ac:dyDescent="0.3">
      <c r="A234" t="s">
        <v>2496</v>
      </c>
      <c r="B234" t="s">
        <v>2497</v>
      </c>
      <c r="C234">
        <v>20</v>
      </c>
      <c r="D234" t="s">
        <v>2703</v>
      </c>
      <c r="E234">
        <v>201</v>
      </c>
      <c r="F234" t="s">
        <v>2704</v>
      </c>
      <c r="G234">
        <v>2011</v>
      </c>
      <c r="H234" t="s">
        <v>2705</v>
      </c>
      <c r="I234">
        <v>20119</v>
      </c>
      <c r="J234" t="s">
        <v>2708</v>
      </c>
      <c r="K234" t="s">
        <v>2699</v>
      </c>
      <c r="L234" t="s">
        <v>2699</v>
      </c>
      <c r="M234" s="556" t="s">
        <v>3338</v>
      </c>
      <c r="N234" s="556" t="s">
        <v>2693</v>
      </c>
      <c r="O234" s="556" t="s">
        <v>3342</v>
      </c>
      <c r="P234" s="556" t="str">
        <f t="shared" si="3"/>
        <v>CHANGE</v>
      </c>
      <c r="Q234" s="556" t="s">
        <v>3343</v>
      </c>
      <c r="R234" s="556"/>
    </row>
    <row r="235" spans="1:18" hidden="1" x14ac:dyDescent="0.3">
      <c r="A235" t="s">
        <v>2496</v>
      </c>
      <c r="B235" t="s">
        <v>2497</v>
      </c>
      <c r="C235">
        <v>20</v>
      </c>
      <c r="D235" t="s">
        <v>2703</v>
      </c>
      <c r="E235">
        <v>201</v>
      </c>
      <c r="F235" t="s">
        <v>2704</v>
      </c>
      <c r="G235">
        <v>2012</v>
      </c>
      <c r="H235" t="s">
        <v>2709</v>
      </c>
      <c r="I235">
        <v>20121</v>
      </c>
      <c r="J235" t="s">
        <v>2710</v>
      </c>
      <c r="K235" t="s">
        <v>2699</v>
      </c>
      <c r="L235" t="s">
        <v>2699</v>
      </c>
      <c r="M235" s="556" t="s">
        <v>3338</v>
      </c>
      <c r="N235" s="556" t="s">
        <v>2693</v>
      </c>
      <c r="O235" s="556" t="s">
        <v>3342</v>
      </c>
      <c r="P235" s="556" t="str">
        <f t="shared" si="3"/>
        <v>CHANGE</v>
      </c>
      <c r="Q235" s="556" t="s">
        <v>3343</v>
      </c>
      <c r="R235" s="556"/>
    </row>
    <row r="236" spans="1:18" hidden="1" x14ac:dyDescent="0.3">
      <c r="A236" t="s">
        <v>2496</v>
      </c>
      <c r="B236" t="s">
        <v>2497</v>
      </c>
      <c r="C236">
        <v>20</v>
      </c>
      <c r="D236" t="s">
        <v>2703</v>
      </c>
      <c r="E236">
        <v>201</v>
      </c>
      <c r="F236" t="s">
        <v>2704</v>
      </c>
      <c r="G236">
        <v>2012</v>
      </c>
      <c r="H236" t="s">
        <v>2709</v>
      </c>
      <c r="I236">
        <v>20129</v>
      </c>
      <c r="J236" t="s">
        <v>2711</v>
      </c>
      <c r="K236" t="s">
        <v>2699</v>
      </c>
      <c r="L236" t="s">
        <v>2699</v>
      </c>
      <c r="M236" s="556" t="s">
        <v>3338</v>
      </c>
      <c r="N236" s="556" t="s">
        <v>2693</v>
      </c>
      <c r="O236" s="556" t="s">
        <v>3342</v>
      </c>
      <c r="P236" s="556" t="str">
        <f t="shared" si="3"/>
        <v>CHANGE</v>
      </c>
      <c r="Q236" s="556" t="s">
        <v>3343</v>
      </c>
      <c r="R236" s="556"/>
    </row>
    <row r="237" spans="1:18" hidden="1" x14ac:dyDescent="0.3">
      <c r="A237" t="s">
        <v>2496</v>
      </c>
      <c r="B237" t="s">
        <v>2497</v>
      </c>
      <c r="C237">
        <v>20</v>
      </c>
      <c r="D237" t="s">
        <v>2703</v>
      </c>
      <c r="E237">
        <v>201</v>
      </c>
      <c r="F237" t="s">
        <v>2704</v>
      </c>
      <c r="G237">
        <v>2012</v>
      </c>
      <c r="H237" t="s">
        <v>2709</v>
      </c>
      <c r="I237">
        <v>20129</v>
      </c>
      <c r="J237" t="s">
        <v>2712</v>
      </c>
      <c r="K237" t="s">
        <v>2699</v>
      </c>
      <c r="L237" t="s">
        <v>2699</v>
      </c>
      <c r="M237" s="556" t="s">
        <v>3338</v>
      </c>
      <c r="N237" s="556" t="s">
        <v>2693</v>
      </c>
      <c r="O237" s="556" t="s">
        <v>3342</v>
      </c>
      <c r="P237" s="556" t="str">
        <f t="shared" si="3"/>
        <v>CHANGE</v>
      </c>
      <c r="Q237" s="556" t="s">
        <v>3343</v>
      </c>
      <c r="R237" s="556"/>
    </row>
    <row r="238" spans="1:18" hidden="1" x14ac:dyDescent="0.3">
      <c r="A238" t="s">
        <v>2496</v>
      </c>
      <c r="B238" t="s">
        <v>2497</v>
      </c>
      <c r="C238">
        <v>20</v>
      </c>
      <c r="D238" t="s">
        <v>2703</v>
      </c>
      <c r="E238">
        <v>201</v>
      </c>
      <c r="F238" t="s">
        <v>2704</v>
      </c>
      <c r="G238">
        <v>2013</v>
      </c>
      <c r="H238" t="s">
        <v>2713</v>
      </c>
      <c r="I238">
        <v>20131</v>
      </c>
      <c r="J238" t="s">
        <v>2714</v>
      </c>
      <c r="K238" t="s">
        <v>2699</v>
      </c>
      <c r="L238" t="s">
        <v>2699</v>
      </c>
      <c r="M238" s="556" t="s">
        <v>3338</v>
      </c>
      <c r="N238" s="556" t="s">
        <v>2693</v>
      </c>
      <c r="O238" s="556" t="s">
        <v>3342</v>
      </c>
      <c r="P238" s="556" t="str">
        <f t="shared" si="3"/>
        <v>CHANGE</v>
      </c>
      <c r="Q238" s="556" t="s">
        <v>3343</v>
      </c>
      <c r="R238" s="556"/>
    </row>
    <row r="239" spans="1:18" hidden="1" x14ac:dyDescent="0.3">
      <c r="A239" t="s">
        <v>2496</v>
      </c>
      <c r="B239" t="s">
        <v>2497</v>
      </c>
      <c r="C239">
        <v>20</v>
      </c>
      <c r="D239" t="s">
        <v>2703</v>
      </c>
      <c r="E239">
        <v>201</v>
      </c>
      <c r="F239" t="s">
        <v>2704</v>
      </c>
      <c r="G239">
        <v>2013</v>
      </c>
      <c r="H239" t="s">
        <v>2713</v>
      </c>
      <c r="I239">
        <v>20132</v>
      </c>
      <c r="J239" t="s">
        <v>2715</v>
      </c>
      <c r="K239" t="s">
        <v>2699</v>
      </c>
      <c r="L239" t="s">
        <v>2699</v>
      </c>
      <c r="M239" s="556" t="s">
        <v>3338</v>
      </c>
      <c r="N239" s="556" t="s">
        <v>2693</v>
      </c>
      <c r="O239" s="556" t="s">
        <v>3342</v>
      </c>
      <c r="P239" s="556" t="str">
        <f t="shared" si="3"/>
        <v>CHANGE</v>
      </c>
      <c r="Q239" s="556" t="s">
        <v>3343</v>
      </c>
      <c r="R239" s="556"/>
    </row>
    <row r="240" spans="1:18" hidden="1" x14ac:dyDescent="0.3">
      <c r="A240" t="s">
        <v>2496</v>
      </c>
      <c r="B240" t="s">
        <v>2497</v>
      </c>
      <c r="C240">
        <v>20</v>
      </c>
      <c r="D240" t="s">
        <v>2703</v>
      </c>
      <c r="E240">
        <v>202</v>
      </c>
      <c r="F240" t="s">
        <v>567</v>
      </c>
      <c r="G240">
        <v>2020</v>
      </c>
      <c r="H240" t="s">
        <v>567</v>
      </c>
      <c r="I240">
        <v>20201</v>
      </c>
      <c r="J240" t="s">
        <v>2716</v>
      </c>
      <c r="K240" t="s">
        <v>2699</v>
      </c>
      <c r="L240" t="s">
        <v>2699</v>
      </c>
      <c r="M240" s="556" t="s">
        <v>3338</v>
      </c>
      <c r="N240" s="556" t="s">
        <v>2693</v>
      </c>
      <c r="O240" s="556" t="s">
        <v>3342</v>
      </c>
      <c r="P240" s="556" t="str">
        <f t="shared" si="3"/>
        <v>CHANGE</v>
      </c>
      <c r="Q240" s="556" t="s">
        <v>3343</v>
      </c>
      <c r="R240" s="556"/>
    </row>
    <row r="241" spans="1:18" hidden="1" x14ac:dyDescent="0.3">
      <c r="A241" t="s">
        <v>2496</v>
      </c>
      <c r="B241" t="s">
        <v>2497</v>
      </c>
      <c r="C241">
        <v>20</v>
      </c>
      <c r="D241" t="s">
        <v>2703</v>
      </c>
      <c r="E241">
        <v>202</v>
      </c>
      <c r="F241" t="s">
        <v>567</v>
      </c>
      <c r="G241">
        <v>2020</v>
      </c>
      <c r="H241" t="s">
        <v>567</v>
      </c>
      <c r="I241">
        <v>20202</v>
      </c>
      <c r="J241" t="s">
        <v>2717</v>
      </c>
      <c r="K241" t="s">
        <v>2699</v>
      </c>
      <c r="L241" t="s">
        <v>2699</v>
      </c>
      <c r="M241" s="556" t="s">
        <v>3338</v>
      </c>
      <c r="N241" s="556" t="s">
        <v>2693</v>
      </c>
      <c r="O241" s="556" t="s">
        <v>3342</v>
      </c>
      <c r="P241" s="556" t="str">
        <f t="shared" si="3"/>
        <v>CHANGE</v>
      </c>
      <c r="Q241" s="556" t="s">
        <v>3343</v>
      </c>
      <c r="R241" s="556"/>
    </row>
    <row r="242" spans="1:18" hidden="1" x14ac:dyDescent="0.3">
      <c r="A242" t="s">
        <v>2496</v>
      </c>
      <c r="B242" t="s">
        <v>2497</v>
      </c>
      <c r="C242">
        <v>20</v>
      </c>
      <c r="D242" t="s">
        <v>2703</v>
      </c>
      <c r="E242">
        <v>202</v>
      </c>
      <c r="F242" t="s">
        <v>567</v>
      </c>
      <c r="G242">
        <v>2020</v>
      </c>
      <c r="H242" t="s">
        <v>567</v>
      </c>
      <c r="I242">
        <v>20209</v>
      </c>
      <c r="J242" t="s">
        <v>2718</v>
      </c>
      <c r="K242" t="s">
        <v>2699</v>
      </c>
      <c r="L242" t="s">
        <v>2699</v>
      </c>
      <c r="M242" s="556" t="s">
        <v>3338</v>
      </c>
      <c r="N242" s="556" t="s">
        <v>2693</v>
      </c>
      <c r="O242" s="556" t="s">
        <v>3342</v>
      </c>
      <c r="P242" s="556" t="str">
        <f t="shared" si="3"/>
        <v>CHANGE</v>
      </c>
      <c r="Q242" s="556" t="s">
        <v>3343</v>
      </c>
      <c r="R242" s="556"/>
    </row>
    <row r="243" spans="1:18" hidden="1" x14ac:dyDescent="0.3">
      <c r="A243" t="s">
        <v>2496</v>
      </c>
      <c r="B243" t="s">
        <v>2497</v>
      </c>
      <c r="C243">
        <v>20</v>
      </c>
      <c r="D243" t="s">
        <v>2703</v>
      </c>
      <c r="E243">
        <v>203</v>
      </c>
      <c r="F243" t="s">
        <v>2719</v>
      </c>
      <c r="G243">
        <v>2030</v>
      </c>
      <c r="H243" t="s">
        <v>2719</v>
      </c>
      <c r="I243">
        <v>20301</v>
      </c>
      <c r="J243" t="s">
        <v>2720</v>
      </c>
      <c r="K243" t="s">
        <v>2699</v>
      </c>
      <c r="L243" t="s">
        <v>2699</v>
      </c>
      <c r="M243" s="556" t="s">
        <v>3314</v>
      </c>
      <c r="N243" s="556" t="s">
        <v>2699</v>
      </c>
      <c r="O243" s="556" t="s">
        <v>3342</v>
      </c>
      <c r="P243" s="556" t="str">
        <f t="shared" si="3"/>
        <v>CHANGE</v>
      </c>
      <c r="Q243" s="556" t="s">
        <v>3353</v>
      </c>
      <c r="R243" s="556"/>
    </row>
    <row r="244" spans="1:18" hidden="1" x14ac:dyDescent="0.3">
      <c r="A244" t="s">
        <v>2496</v>
      </c>
      <c r="B244" t="s">
        <v>2497</v>
      </c>
      <c r="C244">
        <v>20</v>
      </c>
      <c r="D244" t="s">
        <v>2703</v>
      </c>
      <c r="E244">
        <v>203</v>
      </c>
      <c r="F244" t="s">
        <v>2719</v>
      </c>
      <c r="G244">
        <v>2030</v>
      </c>
      <c r="H244" t="s">
        <v>2719</v>
      </c>
      <c r="I244">
        <v>20302</v>
      </c>
      <c r="J244" t="s">
        <v>2721</v>
      </c>
      <c r="K244" t="s">
        <v>2699</v>
      </c>
      <c r="L244" t="s">
        <v>2699</v>
      </c>
      <c r="M244" s="556" t="s">
        <v>3314</v>
      </c>
      <c r="N244" s="556" t="s">
        <v>2699</v>
      </c>
      <c r="O244" s="556" t="s">
        <v>3342</v>
      </c>
      <c r="P244" s="556" t="str">
        <f t="shared" si="3"/>
        <v>CHANGE</v>
      </c>
      <c r="Q244" s="556" t="s">
        <v>3353</v>
      </c>
      <c r="R244" s="556"/>
    </row>
    <row r="245" spans="1:18" hidden="1" x14ac:dyDescent="0.3">
      <c r="A245" t="s">
        <v>2496</v>
      </c>
      <c r="B245" t="s">
        <v>2497</v>
      </c>
      <c r="C245">
        <v>20</v>
      </c>
      <c r="D245" t="s">
        <v>2703</v>
      </c>
      <c r="E245">
        <v>203</v>
      </c>
      <c r="F245" t="s">
        <v>2719</v>
      </c>
      <c r="G245">
        <v>2030</v>
      </c>
      <c r="H245" t="s">
        <v>2719</v>
      </c>
      <c r="I245">
        <v>20303</v>
      </c>
      <c r="J245" t="s">
        <v>2722</v>
      </c>
      <c r="K245" t="s">
        <v>2699</v>
      </c>
      <c r="L245" t="s">
        <v>2699</v>
      </c>
      <c r="M245" s="556" t="s">
        <v>3314</v>
      </c>
      <c r="N245" s="556" t="s">
        <v>2699</v>
      </c>
      <c r="O245" s="556" t="s">
        <v>3342</v>
      </c>
      <c r="P245" s="556" t="str">
        <f t="shared" si="3"/>
        <v>CHANGE</v>
      </c>
      <c r="Q245" s="556" t="s">
        <v>3353</v>
      </c>
      <c r="R245" s="556"/>
    </row>
    <row r="246" spans="1:18" hidden="1" x14ac:dyDescent="0.3">
      <c r="A246" t="s">
        <v>2496</v>
      </c>
      <c r="B246" t="s">
        <v>2497</v>
      </c>
      <c r="C246">
        <v>20</v>
      </c>
      <c r="D246" t="s">
        <v>2703</v>
      </c>
      <c r="E246">
        <v>204</v>
      </c>
      <c r="F246" t="s">
        <v>568</v>
      </c>
      <c r="G246">
        <v>2041</v>
      </c>
      <c r="H246" t="s">
        <v>2723</v>
      </c>
      <c r="I246">
        <v>20411</v>
      </c>
      <c r="J246" t="s">
        <v>2724</v>
      </c>
      <c r="K246" t="s">
        <v>2699</v>
      </c>
      <c r="L246" t="s">
        <v>2699</v>
      </c>
      <c r="M246" s="556" t="s">
        <v>3338</v>
      </c>
      <c r="N246" s="556" t="s">
        <v>2693</v>
      </c>
      <c r="O246" s="556" t="s">
        <v>3342</v>
      </c>
      <c r="P246" s="556" t="str">
        <f t="shared" si="3"/>
        <v>CHANGE</v>
      </c>
      <c r="Q246" s="556" t="s">
        <v>3343</v>
      </c>
      <c r="R246" s="556"/>
    </row>
    <row r="247" spans="1:18" hidden="1" x14ac:dyDescent="0.3">
      <c r="A247" t="s">
        <v>2496</v>
      </c>
      <c r="B247" t="s">
        <v>2497</v>
      </c>
      <c r="C247">
        <v>20</v>
      </c>
      <c r="D247" t="s">
        <v>2703</v>
      </c>
      <c r="E247">
        <v>204</v>
      </c>
      <c r="F247" t="s">
        <v>568</v>
      </c>
      <c r="G247">
        <v>2041</v>
      </c>
      <c r="H247" t="s">
        <v>2723</v>
      </c>
      <c r="I247">
        <v>20412</v>
      </c>
      <c r="J247" t="s">
        <v>2725</v>
      </c>
      <c r="K247" t="s">
        <v>2699</v>
      </c>
      <c r="L247" t="s">
        <v>2699</v>
      </c>
      <c r="M247" s="556" t="s">
        <v>3338</v>
      </c>
      <c r="N247" s="556" t="s">
        <v>2693</v>
      </c>
      <c r="O247" s="556" t="s">
        <v>3342</v>
      </c>
      <c r="P247" s="556" t="str">
        <f t="shared" si="3"/>
        <v>CHANGE</v>
      </c>
      <c r="Q247" s="556" t="s">
        <v>3343</v>
      </c>
      <c r="R247" s="556"/>
    </row>
    <row r="248" spans="1:18" hidden="1" x14ac:dyDescent="0.3">
      <c r="A248" t="s">
        <v>2496</v>
      </c>
      <c r="B248" t="s">
        <v>2497</v>
      </c>
      <c r="C248">
        <v>20</v>
      </c>
      <c r="D248" t="s">
        <v>2703</v>
      </c>
      <c r="E248">
        <v>204</v>
      </c>
      <c r="F248" t="s">
        <v>568</v>
      </c>
      <c r="G248">
        <v>2042</v>
      </c>
      <c r="H248" t="s">
        <v>570</v>
      </c>
      <c r="I248">
        <v>20421</v>
      </c>
      <c r="J248" t="s">
        <v>2726</v>
      </c>
      <c r="K248" t="s">
        <v>2699</v>
      </c>
      <c r="L248" t="s">
        <v>2699</v>
      </c>
      <c r="M248" s="556" t="s">
        <v>3338</v>
      </c>
      <c r="N248" s="556" t="s">
        <v>2693</v>
      </c>
      <c r="O248" s="556" t="s">
        <v>3342</v>
      </c>
      <c r="P248" s="556" t="str">
        <f t="shared" si="3"/>
        <v>CHANGE</v>
      </c>
      <c r="Q248" s="556" t="s">
        <v>3343</v>
      </c>
      <c r="R248" s="556"/>
    </row>
    <row r="249" spans="1:18" hidden="1" x14ac:dyDescent="0.3">
      <c r="A249" t="s">
        <v>2496</v>
      </c>
      <c r="B249" t="s">
        <v>2497</v>
      </c>
      <c r="C249">
        <v>20</v>
      </c>
      <c r="D249" t="s">
        <v>2703</v>
      </c>
      <c r="E249">
        <v>204</v>
      </c>
      <c r="F249" t="s">
        <v>568</v>
      </c>
      <c r="G249">
        <v>2042</v>
      </c>
      <c r="H249" t="s">
        <v>570</v>
      </c>
      <c r="I249">
        <v>20422</v>
      </c>
      <c r="J249" t="s">
        <v>2727</v>
      </c>
      <c r="K249" t="s">
        <v>2699</v>
      </c>
      <c r="L249" t="s">
        <v>2699</v>
      </c>
      <c r="M249" s="556" t="s">
        <v>3338</v>
      </c>
      <c r="N249" s="556" t="s">
        <v>2693</v>
      </c>
      <c r="O249" s="556" t="s">
        <v>3342</v>
      </c>
      <c r="P249" s="556" t="str">
        <f t="shared" si="3"/>
        <v>CHANGE</v>
      </c>
      <c r="Q249" s="556" t="s">
        <v>3343</v>
      </c>
      <c r="R249" s="556"/>
    </row>
    <row r="250" spans="1:18" hidden="1" x14ac:dyDescent="0.3">
      <c r="A250" t="s">
        <v>2496</v>
      </c>
      <c r="B250" t="s">
        <v>2497</v>
      </c>
      <c r="C250">
        <v>20</v>
      </c>
      <c r="D250" t="s">
        <v>2703</v>
      </c>
      <c r="E250">
        <v>204</v>
      </c>
      <c r="F250" t="s">
        <v>568</v>
      </c>
      <c r="G250">
        <v>2042</v>
      </c>
      <c r="H250" t="s">
        <v>570</v>
      </c>
      <c r="I250">
        <v>20423</v>
      </c>
      <c r="J250" t="s">
        <v>2728</v>
      </c>
      <c r="K250" t="s">
        <v>2699</v>
      </c>
      <c r="L250" t="s">
        <v>2699</v>
      </c>
      <c r="M250" s="556" t="s">
        <v>3338</v>
      </c>
      <c r="N250" s="556" t="s">
        <v>2693</v>
      </c>
      <c r="O250" s="556" t="s">
        <v>3342</v>
      </c>
      <c r="P250" s="556" t="str">
        <f t="shared" si="3"/>
        <v>CHANGE</v>
      </c>
      <c r="Q250" s="556" t="s">
        <v>3343</v>
      </c>
      <c r="R250" s="556"/>
    </row>
    <row r="251" spans="1:18" hidden="1" x14ac:dyDescent="0.3">
      <c r="A251" t="s">
        <v>2496</v>
      </c>
      <c r="B251" t="s">
        <v>2497</v>
      </c>
      <c r="C251">
        <v>20</v>
      </c>
      <c r="D251" t="s">
        <v>2703</v>
      </c>
      <c r="E251">
        <v>204</v>
      </c>
      <c r="F251" t="s">
        <v>568</v>
      </c>
      <c r="G251">
        <v>2042</v>
      </c>
      <c r="H251" t="s">
        <v>570</v>
      </c>
      <c r="I251">
        <v>20424</v>
      </c>
      <c r="J251" t="s">
        <v>2729</v>
      </c>
      <c r="K251" t="s">
        <v>2699</v>
      </c>
      <c r="L251" t="s">
        <v>2699</v>
      </c>
      <c r="M251" s="556" t="s">
        <v>3338</v>
      </c>
      <c r="N251" s="556" t="s">
        <v>2693</v>
      </c>
      <c r="O251" s="556" t="s">
        <v>3342</v>
      </c>
      <c r="P251" s="556" t="str">
        <f t="shared" si="3"/>
        <v>CHANGE</v>
      </c>
      <c r="Q251" s="556" t="s">
        <v>3343</v>
      </c>
      <c r="R251" s="556"/>
    </row>
    <row r="252" spans="1:18" hidden="1" x14ac:dyDescent="0.3">
      <c r="A252" t="s">
        <v>2496</v>
      </c>
      <c r="B252" t="s">
        <v>2497</v>
      </c>
      <c r="C252">
        <v>20</v>
      </c>
      <c r="D252" t="s">
        <v>2703</v>
      </c>
      <c r="E252">
        <v>204</v>
      </c>
      <c r="F252" t="s">
        <v>568</v>
      </c>
      <c r="G252">
        <v>2043</v>
      </c>
      <c r="H252" t="s">
        <v>2730</v>
      </c>
      <c r="I252">
        <v>20431</v>
      </c>
      <c r="J252" t="s">
        <v>2731</v>
      </c>
      <c r="K252" t="s">
        <v>2699</v>
      </c>
      <c r="L252" t="s">
        <v>2699</v>
      </c>
      <c r="M252" s="556" t="s">
        <v>3338</v>
      </c>
      <c r="N252" s="556" t="s">
        <v>2693</v>
      </c>
      <c r="O252" s="556" t="s">
        <v>3342</v>
      </c>
      <c r="P252" s="556" t="str">
        <f t="shared" si="3"/>
        <v>CHANGE</v>
      </c>
      <c r="Q252" s="556" t="s">
        <v>3343</v>
      </c>
      <c r="R252" s="556"/>
    </row>
    <row r="253" spans="1:18" hidden="1" x14ac:dyDescent="0.3">
      <c r="A253" t="s">
        <v>2496</v>
      </c>
      <c r="B253" t="s">
        <v>2497</v>
      </c>
      <c r="C253">
        <v>20</v>
      </c>
      <c r="D253" t="s">
        <v>2703</v>
      </c>
      <c r="E253">
        <v>204</v>
      </c>
      <c r="F253" t="s">
        <v>568</v>
      </c>
      <c r="G253">
        <v>2043</v>
      </c>
      <c r="H253" t="s">
        <v>2730</v>
      </c>
      <c r="I253">
        <v>20432</v>
      </c>
      <c r="J253" t="s">
        <v>2732</v>
      </c>
      <c r="K253" t="s">
        <v>2699</v>
      </c>
      <c r="L253" t="s">
        <v>2699</v>
      </c>
      <c r="M253" s="556" t="s">
        <v>3338</v>
      </c>
      <c r="N253" s="556" t="s">
        <v>2693</v>
      </c>
      <c r="O253" s="556" t="s">
        <v>3342</v>
      </c>
      <c r="P253" s="556" t="str">
        <f t="shared" si="3"/>
        <v>CHANGE</v>
      </c>
      <c r="Q253" s="556" t="s">
        <v>3343</v>
      </c>
      <c r="R253" s="556"/>
    </row>
    <row r="254" spans="1:18" hidden="1" x14ac:dyDescent="0.3">
      <c r="A254" t="s">
        <v>2496</v>
      </c>
      <c r="B254" t="s">
        <v>2497</v>
      </c>
      <c r="C254">
        <v>20</v>
      </c>
      <c r="D254" t="s">
        <v>2703</v>
      </c>
      <c r="E254">
        <v>204</v>
      </c>
      <c r="F254" t="s">
        <v>568</v>
      </c>
      <c r="G254">
        <v>2043</v>
      </c>
      <c r="H254" t="s">
        <v>2730</v>
      </c>
      <c r="I254">
        <v>20433</v>
      </c>
      <c r="J254" t="s">
        <v>2733</v>
      </c>
      <c r="K254" t="s">
        <v>2699</v>
      </c>
      <c r="L254" t="s">
        <v>2699</v>
      </c>
      <c r="M254" s="556" t="s">
        <v>3338</v>
      </c>
      <c r="N254" s="556" t="s">
        <v>2693</v>
      </c>
      <c r="O254" s="556" t="s">
        <v>3342</v>
      </c>
      <c r="P254" s="556" t="str">
        <f t="shared" si="3"/>
        <v>CHANGE</v>
      </c>
      <c r="Q254" s="556" t="s">
        <v>3343</v>
      </c>
      <c r="R254" s="556"/>
    </row>
    <row r="255" spans="1:18" hidden="1" x14ac:dyDescent="0.3">
      <c r="A255" t="s">
        <v>2496</v>
      </c>
      <c r="B255" t="s">
        <v>2497</v>
      </c>
      <c r="C255">
        <v>20</v>
      </c>
      <c r="D255" t="s">
        <v>2703</v>
      </c>
      <c r="E255">
        <v>204</v>
      </c>
      <c r="F255" t="s">
        <v>568</v>
      </c>
      <c r="G255">
        <v>2043</v>
      </c>
      <c r="H255" t="s">
        <v>2730</v>
      </c>
      <c r="I255">
        <v>20434</v>
      </c>
      <c r="J255" t="s">
        <v>2734</v>
      </c>
      <c r="K255" t="s">
        <v>2699</v>
      </c>
      <c r="L255" t="s">
        <v>2699</v>
      </c>
      <c r="M255" s="556" t="s">
        <v>3338</v>
      </c>
      <c r="N255" s="556" t="s">
        <v>2693</v>
      </c>
      <c r="O255" s="556" t="s">
        <v>3342</v>
      </c>
      <c r="P255" s="556" t="str">
        <f t="shared" si="3"/>
        <v>CHANGE</v>
      </c>
      <c r="Q255" s="556" t="s">
        <v>3343</v>
      </c>
      <c r="R255" s="556"/>
    </row>
    <row r="256" spans="1:18" hidden="1" x14ac:dyDescent="0.3">
      <c r="A256" t="s">
        <v>2496</v>
      </c>
      <c r="B256" t="s">
        <v>2497</v>
      </c>
      <c r="C256">
        <v>20</v>
      </c>
      <c r="D256" t="s">
        <v>2703</v>
      </c>
      <c r="E256">
        <v>204</v>
      </c>
      <c r="F256" t="s">
        <v>568</v>
      </c>
      <c r="G256">
        <v>2049</v>
      </c>
      <c r="H256" t="s">
        <v>572</v>
      </c>
      <c r="I256">
        <v>20491</v>
      </c>
      <c r="J256" t="s">
        <v>2735</v>
      </c>
      <c r="K256" t="s">
        <v>2699</v>
      </c>
      <c r="L256" t="s">
        <v>2699</v>
      </c>
      <c r="M256" s="556" t="s">
        <v>3338</v>
      </c>
      <c r="N256" s="556" t="s">
        <v>2693</v>
      </c>
      <c r="O256" s="556" t="s">
        <v>3342</v>
      </c>
      <c r="P256" s="556" t="str">
        <f t="shared" si="3"/>
        <v>CHANGE</v>
      </c>
      <c r="Q256" s="556" t="s">
        <v>3343</v>
      </c>
      <c r="R256" s="556"/>
    </row>
    <row r="257" spans="1:18" hidden="1" x14ac:dyDescent="0.3">
      <c r="A257" t="s">
        <v>2496</v>
      </c>
      <c r="B257" t="s">
        <v>2497</v>
      </c>
      <c r="C257">
        <v>20</v>
      </c>
      <c r="D257" t="s">
        <v>2703</v>
      </c>
      <c r="E257">
        <v>204</v>
      </c>
      <c r="F257" t="s">
        <v>568</v>
      </c>
      <c r="G257">
        <v>2049</v>
      </c>
      <c r="H257" t="s">
        <v>572</v>
      </c>
      <c r="I257">
        <v>20492</v>
      </c>
      <c r="J257" t="s">
        <v>1387</v>
      </c>
      <c r="K257" t="s">
        <v>2699</v>
      </c>
      <c r="L257" t="s">
        <v>2699</v>
      </c>
      <c r="M257" s="556" t="s">
        <v>3338</v>
      </c>
      <c r="N257" s="556" t="s">
        <v>2693</v>
      </c>
      <c r="O257" s="556" t="s">
        <v>3342</v>
      </c>
      <c r="P257" s="556" t="str">
        <f t="shared" si="3"/>
        <v>CHANGE</v>
      </c>
      <c r="Q257" s="556" t="s">
        <v>3343</v>
      </c>
      <c r="R257" s="556"/>
    </row>
    <row r="258" spans="1:18" hidden="1" x14ac:dyDescent="0.3">
      <c r="A258" t="s">
        <v>2496</v>
      </c>
      <c r="B258" t="s">
        <v>2497</v>
      </c>
      <c r="C258">
        <v>20</v>
      </c>
      <c r="D258" t="s">
        <v>2703</v>
      </c>
      <c r="E258">
        <v>204</v>
      </c>
      <c r="F258" t="s">
        <v>568</v>
      </c>
      <c r="G258">
        <v>2049</v>
      </c>
      <c r="H258" t="s">
        <v>572</v>
      </c>
      <c r="I258">
        <v>20493</v>
      </c>
      <c r="J258" t="s">
        <v>2736</v>
      </c>
      <c r="K258" t="s">
        <v>2699</v>
      </c>
      <c r="L258" t="s">
        <v>2699</v>
      </c>
      <c r="M258" s="556" t="s">
        <v>3338</v>
      </c>
      <c r="N258" s="556" t="s">
        <v>2693</v>
      </c>
      <c r="O258" s="556" t="s">
        <v>3342</v>
      </c>
      <c r="P258" s="556" t="str">
        <f t="shared" si="3"/>
        <v>CHANGE</v>
      </c>
      <c r="Q258" s="556" t="s">
        <v>3343</v>
      </c>
      <c r="R258" s="556"/>
    </row>
    <row r="259" spans="1:18" hidden="1" x14ac:dyDescent="0.3">
      <c r="A259" t="s">
        <v>2496</v>
      </c>
      <c r="B259" t="s">
        <v>2497</v>
      </c>
      <c r="C259">
        <v>20</v>
      </c>
      <c r="D259" t="s">
        <v>2703</v>
      </c>
      <c r="E259">
        <v>204</v>
      </c>
      <c r="F259" t="s">
        <v>568</v>
      </c>
      <c r="G259">
        <v>2049</v>
      </c>
      <c r="H259" t="s">
        <v>572</v>
      </c>
      <c r="I259">
        <v>20494</v>
      </c>
      <c r="J259" t="s">
        <v>2737</v>
      </c>
      <c r="K259" t="s">
        <v>2699</v>
      </c>
      <c r="L259" t="s">
        <v>2699</v>
      </c>
      <c r="M259" s="556" t="s">
        <v>3338</v>
      </c>
      <c r="N259" s="556" t="s">
        <v>2693</v>
      </c>
      <c r="O259" s="556" t="s">
        <v>3342</v>
      </c>
      <c r="P259" s="556" t="str">
        <f t="shared" ref="P259:P322" si="4">IF(M259=O259,"KEEP","CHANGE")</f>
        <v>CHANGE</v>
      </c>
      <c r="Q259" s="556" t="s">
        <v>3343</v>
      </c>
      <c r="R259" s="556"/>
    </row>
    <row r="260" spans="1:18" hidden="1" x14ac:dyDescent="0.3">
      <c r="A260" t="s">
        <v>2496</v>
      </c>
      <c r="B260" t="s">
        <v>2497</v>
      </c>
      <c r="C260">
        <v>20</v>
      </c>
      <c r="D260" t="s">
        <v>2703</v>
      </c>
      <c r="E260">
        <v>204</v>
      </c>
      <c r="F260" t="s">
        <v>568</v>
      </c>
      <c r="G260">
        <v>2049</v>
      </c>
      <c r="H260" t="s">
        <v>572</v>
      </c>
      <c r="I260">
        <v>20494</v>
      </c>
      <c r="J260" t="s">
        <v>2737</v>
      </c>
      <c r="K260" t="s">
        <v>2699</v>
      </c>
      <c r="L260" t="s">
        <v>2699</v>
      </c>
      <c r="M260" s="556" t="s">
        <v>3338</v>
      </c>
      <c r="N260" s="556" t="s">
        <v>2693</v>
      </c>
      <c r="O260" s="556" t="s">
        <v>3342</v>
      </c>
      <c r="P260" s="556" t="str">
        <f t="shared" si="4"/>
        <v>CHANGE</v>
      </c>
      <c r="Q260" s="556" t="s">
        <v>3343</v>
      </c>
      <c r="R260" s="556"/>
    </row>
    <row r="261" spans="1:18" hidden="1" x14ac:dyDescent="0.3">
      <c r="A261" t="s">
        <v>2496</v>
      </c>
      <c r="B261" t="s">
        <v>2497</v>
      </c>
      <c r="C261">
        <v>20</v>
      </c>
      <c r="D261" t="s">
        <v>2703</v>
      </c>
      <c r="E261">
        <v>204</v>
      </c>
      <c r="F261" t="s">
        <v>568</v>
      </c>
      <c r="G261">
        <v>2049</v>
      </c>
      <c r="H261" t="s">
        <v>572</v>
      </c>
      <c r="I261">
        <v>20499</v>
      </c>
      <c r="J261" t="s">
        <v>2738</v>
      </c>
      <c r="K261" t="s">
        <v>2699</v>
      </c>
      <c r="L261" t="s">
        <v>2699</v>
      </c>
      <c r="M261" s="556" t="s">
        <v>3338</v>
      </c>
      <c r="N261" s="556" t="s">
        <v>2693</v>
      </c>
      <c r="O261" s="556" t="s">
        <v>3342</v>
      </c>
      <c r="P261" s="556" t="str">
        <f t="shared" si="4"/>
        <v>CHANGE</v>
      </c>
      <c r="Q261" s="556" t="s">
        <v>3343</v>
      </c>
      <c r="R261" s="556"/>
    </row>
    <row r="262" spans="1:18" hidden="1" x14ac:dyDescent="0.3">
      <c r="A262" t="s">
        <v>2496</v>
      </c>
      <c r="B262" t="s">
        <v>2497</v>
      </c>
      <c r="C262">
        <v>20</v>
      </c>
      <c r="D262" t="s">
        <v>2703</v>
      </c>
      <c r="E262">
        <v>204</v>
      </c>
      <c r="F262" t="s">
        <v>568</v>
      </c>
      <c r="G262">
        <v>2049</v>
      </c>
      <c r="H262" t="s">
        <v>572</v>
      </c>
      <c r="I262">
        <v>20499</v>
      </c>
      <c r="J262" t="s">
        <v>2738</v>
      </c>
      <c r="K262" t="s">
        <v>2699</v>
      </c>
      <c r="L262" t="s">
        <v>2699</v>
      </c>
      <c r="M262" s="556" t="s">
        <v>3338</v>
      </c>
      <c r="N262" s="556" t="s">
        <v>2693</v>
      </c>
      <c r="O262" s="556" t="s">
        <v>3342</v>
      </c>
      <c r="P262" s="556" t="str">
        <f t="shared" si="4"/>
        <v>CHANGE</v>
      </c>
      <c r="Q262" s="556" t="s">
        <v>3343</v>
      </c>
      <c r="R262" s="556"/>
    </row>
    <row r="263" spans="1:18" hidden="1" x14ac:dyDescent="0.3">
      <c r="A263" t="s">
        <v>2496</v>
      </c>
      <c r="B263" t="s">
        <v>2497</v>
      </c>
      <c r="C263">
        <v>20</v>
      </c>
      <c r="D263" t="s">
        <v>2703</v>
      </c>
      <c r="E263">
        <v>205</v>
      </c>
      <c r="F263" t="s">
        <v>2739</v>
      </c>
      <c r="G263">
        <v>2050</v>
      </c>
      <c r="H263" t="s">
        <v>2739</v>
      </c>
      <c r="I263">
        <v>20501</v>
      </c>
      <c r="J263" t="s">
        <v>2740</v>
      </c>
      <c r="K263" t="s">
        <v>2699</v>
      </c>
      <c r="L263" t="s">
        <v>2699</v>
      </c>
      <c r="M263" s="556" t="s">
        <v>3314</v>
      </c>
      <c r="N263" s="556" t="s">
        <v>2699</v>
      </c>
      <c r="O263" s="556" t="s">
        <v>3318</v>
      </c>
      <c r="P263" s="556" t="str">
        <f t="shared" si="4"/>
        <v>CHANGE</v>
      </c>
      <c r="Q263" s="556" t="s">
        <v>3351</v>
      </c>
      <c r="R263" s="556"/>
    </row>
    <row r="264" spans="1:18" hidden="1" x14ac:dyDescent="0.3">
      <c r="A264" t="s">
        <v>2496</v>
      </c>
      <c r="B264" t="s">
        <v>2497</v>
      </c>
      <c r="C264">
        <v>20</v>
      </c>
      <c r="D264" t="s">
        <v>2703</v>
      </c>
      <c r="E264">
        <v>205</v>
      </c>
      <c r="F264" t="s">
        <v>2739</v>
      </c>
      <c r="G264">
        <v>2050</v>
      </c>
      <c r="H264" t="s">
        <v>2739</v>
      </c>
      <c r="I264">
        <v>20502</v>
      </c>
      <c r="J264" t="s">
        <v>2741</v>
      </c>
      <c r="K264" t="s">
        <v>2699</v>
      </c>
      <c r="L264" t="s">
        <v>2699</v>
      </c>
      <c r="M264" s="556" t="s">
        <v>3314</v>
      </c>
      <c r="N264" s="556" t="s">
        <v>2699</v>
      </c>
      <c r="O264" s="556" t="s">
        <v>3318</v>
      </c>
      <c r="P264" s="556" t="str">
        <f t="shared" si="4"/>
        <v>CHANGE</v>
      </c>
      <c r="Q264" s="556" t="s">
        <v>3352</v>
      </c>
      <c r="R264" s="556"/>
    </row>
    <row r="265" spans="1:18" hidden="1" x14ac:dyDescent="0.3">
      <c r="A265" t="s">
        <v>2496</v>
      </c>
      <c r="B265" t="s">
        <v>2497</v>
      </c>
      <c r="C265">
        <v>21</v>
      </c>
      <c r="D265" t="s">
        <v>573</v>
      </c>
      <c r="E265">
        <v>211</v>
      </c>
      <c r="F265" t="s">
        <v>2742</v>
      </c>
      <c r="G265">
        <v>2110</v>
      </c>
      <c r="H265" t="s">
        <v>2742</v>
      </c>
      <c r="I265">
        <v>21101</v>
      </c>
      <c r="J265" t="s">
        <v>2743</v>
      </c>
      <c r="K265" t="s">
        <v>2699</v>
      </c>
      <c r="L265" t="s">
        <v>2699</v>
      </c>
      <c r="M265" s="556" t="s">
        <v>3338</v>
      </c>
      <c r="N265" s="556" t="s">
        <v>2693</v>
      </c>
      <c r="O265" s="556" t="s">
        <v>3342</v>
      </c>
      <c r="P265" s="556" t="str">
        <f t="shared" si="4"/>
        <v>CHANGE</v>
      </c>
      <c r="Q265" s="556" t="s">
        <v>3343</v>
      </c>
      <c r="R265" s="556"/>
    </row>
    <row r="266" spans="1:18" hidden="1" x14ac:dyDescent="0.3">
      <c r="A266" t="s">
        <v>2496</v>
      </c>
      <c r="B266" t="s">
        <v>2497</v>
      </c>
      <c r="C266">
        <v>21</v>
      </c>
      <c r="D266" t="s">
        <v>573</v>
      </c>
      <c r="E266">
        <v>211</v>
      </c>
      <c r="F266" t="s">
        <v>2742</v>
      </c>
      <c r="G266">
        <v>2110</v>
      </c>
      <c r="H266" t="s">
        <v>2742</v>
      </c>
      <c r="I266">
        <v>21102</v>
      </c>
      <c r="J266" t="s">
        <v>2744</v>
      </c>
      <c r="K266" t="s">
        <v>2699</v>
      </c>
      <c r="L266" t="s">
        <v>2699</v>
      </c>
      <c r="M266" s="556" t="s">
        <v>3338</v>
      </c>
      <c r="N266" s="556" t="s">
        <v>2693</v>
      </c>
      <c r="O266" s="556" t="s">
        <v>3342</v>
      </c>
      <c r="P266" s="556" t="str">
        <f t="shared" si="4"/>
        <v>CHANGE</v>
      </c>
      <c r="Q266" s="556" t="s">
        <v>3343</v>
      </c>
      <c r="R266" s="556"/>
    </row>
    <row r="267" spans="1:18" hidden="1" x14ac:dyDescent="0.3">
      <c r="A267" t="s">
        <v>2496</v>
      </c>
      <c r="B267" t="s">
        <v>2497</v>
      </c>
      <c r="C267">
        <v>21</v>
      </c>
      <c r="D267" t="s">
        <v>573</v>
      </c>
      <c r="E267">
        <v>212</v>
      </c>
      <c r="F267" t="s">
        <v>2745</v>
      </c>
      <c r="G267">
        <v>2121</v>
      </c>
      <c r="H267" t="s">
        <v>2746</v>
      </c>
      <c r="I267">
        <v>21210</v>
      </c>
      <c r="J267" t="s">
        <v>2746</v>
      </c>
      <c r="K267" t="s">
        <v>2699</v>
      </c>
      <c r="L267" t="s">
        <v>2699</v>
      </c>
      <c r="M267" s="556" t="s">
        <v>3338</v>
      </c>
      <c r="N267" s="556" t="s">
        <v>2693</v>
      </c>
      <c r="O267" s="556" t="s">
        <v>3342</v>
      </c>
      <c r="P267" s="556" t="str">
        <f t="shared" si="4"/>
        <v>CHANGE</v>
      </c>
      <c r="Q267" s="556" t="s">
        <v>3343</v>
      </c>
      <c r="R267" s="556"/>
    </row>
    <row r="268" spans="1:18" hidden="1" x14ac:dyDescent="0.3">
      <c r="A268" t="s">
        <v>2496</v>
      </c>
      <c r="B268" t="s">
        <v>2497</v>
      </c>
      <c r="C268">
        <v>21</v>
      </c>
      <c r="D268" t="s">
        <v>573</v>
      </c>
      <c r="E268">
        <v>212</v>
      </c>
      <c r="F268" t="s">
        <v>2745</v>
      </c>
      <c r="G268">
        <v>2122</v>
      </c>
      <c r="H268" t="s">
        <v>2747</v>
      </c>
      <c r="I268">
        <v>21220</v>
      </c>
      <c r="J268" t="s">
        <v>2747</v>
      </c>
      <c r="K268" t="s">
        <v>2699</v>
      </c>
      <c r="L268" t="s">
        <v>2699</v>
      </c>
      <c r="M268" s="556" t="s">
        <v>3338</v>
      </c>
      <c r="N268" s="556" t="s">
        <v>2693</v>
      </c>
      <c r="O268" s="556" t="s">
        <v>3342</v>
      </c>
      <c r="P268" s="556" t="str">
        <f t="shared" si="4"/>
        <v>CHANGE</v>
      </c>
      <c r="Q268" s="556" t="s">
        <v>3343</v>
      </c>
      <c r="R268" s="556"/>
    </row>
    <row r="269" spans="1:18" hidden="1" x14ac:dyDescent="0.3">
      <c r="A269" t="s">
        <v>2496</v>
      </c>
      <c r="B269" t="s">
        <v>2497</v>
      </c>
      <c r="C269">
        <v>21</v>
      </c>
      <c r="D269" t="s">
        <v>573</v>
      </c>
      <c r="E269">
        <v>212</v>
      </c>
      <c r="F269" t="s">
        <v>2745</v>
      </c>
      <c r="G269">
        <v>2123</v>
      </c>
      <c r="H269" t="s">
        <v>2748</v>
      </c>
      <c r="I269">
        <v>21230</v>
      </c>
      <c r="J269" t="s">
        <v>2748</v>
      </c>
      <c r="K269" t="s">
        <v>2699</v>
      </c>
      <c r="L269" t="s">
        <v>2699</v>
      </c>
      <c r="M269" s="556" t="s">
        <v>3338</v>
      </c>
      <c r="N269" s="556" t="s">
        <v>2693</v>
      </c>
      <c r="O269" s="556" t="s">
        <v>3342</v>
      </c>
      <c r="P269" s="556" t="str">
        <f t="shared" si="4"/>
        <v>CHANGE</v>
      </c>
      <c r="Q269" s="556" t="s">
        <v>3343</v>
      </c>
      <c r="R269" s="556"/>
    </row>
    <row r="270" spans="1:18" hidden="1" x14ac:dyDescent="0.3">
      <c r="A270" t="s">
        <v>2496</v>
      </c>
      <c r="B270" t="s">
        <v>2497</v>
      </c>
      <c r="C270">
        <v>21</v>
      </c>
      <c r="D270" t="s">
        <v>573</v>
      </c>
      <c r="E270">
        <v>213</v>
      </c>
      <c r="F270" t="s">
        <v>2749</v>
      </c>
      <c r="G270">
        <v>2130</v>
      </c>
      <c r="H270" t="s">
        <v>2749</v>
      </c>
      <c r="I270">
        <v>21300</v>
      </c>
      <c r="J270" t="s">
        <v>2749</v>
      </c>
      <c r="K270" t="s">
        <v>2699</v>
      </c>
      <c r="L270" t="s">
        <v>2699</v>
      </c>
      <c r="M270" s="556" t="s">
        <v>3338</v>
      </c>
      <c r="N270" s="556" t="s">
        <v>2693</v>
      </c>
      <c r="O270" s="556" t="s">
        <v>3342</v>
      </c>
      <c r="P270" s="556" t="str">
        <f t="shared" si="4"/>
        <v>CHANGE</v>
      </c>
      <c r="Q270" s="556" t="s">
        <v>3343</v>
      </c>
      <c r="R270" s="556"/>
    </row>
    <row r="271" spans="1:18" hidden="1" x14ac:dyDescent="0.3">
      <c r="A271" t="s">
        <v>2496</v>
      </c>
      <c r="B271" t="s">
        <v>2497</v>
      </c>
      <c r="C271">
        <v>22</v>
      </c>
      <c r="D271" t="s">
        <v>574</v>
      </c>
      <c r="E271">
        <v>221</v>
      </c>
      <c r="F271" t="s">
        <v>575</v>
      </c>
      <c r="G271">
        <v>2211</v>
      </c>
      <c r="H271" t="s">
        <v>2750</v>
      </c>
      <c r="I271">
        <v>22111</v>
      </c>
      <c r="J271" t="s">
        <v>1395</v>
      </c>
      <c r="K271" t="s">
        <v>2699</v>
      </c>
      <c r="L271" t="s">
        <v>2699</v>
      </c>
      <c r="M271" s="556" t="s">
        <v>3314</v>
      </c>
      <c r="N271" s="556" t="s">
        <v>2699</v>
      </c>
      <c r="O271" s="556" t="s">
        <v>3342</v>
      </c>
      <c r="P271" s="556" t="str">
        <f t="shared" si="4"/>
        <v>CHANGE</v>
      </c>
      <c r="Q271" s="556" t="str">
        <f>IF(AND(M271="Orgchem",O271="Chemistry"),"Name Change",".")</f>
        <v>Name Change</v>
      </c>
      <c r="R271" s="556"/>
    </row>
    <row r="272" spans="1:18" hidden="1" x14ac:dyDescent="0.3">
      <c r="A272" t="s">
        <v>2496</v>
      </c>
      <c r="B272" t="s">
        <v>2497</v>
      </c>
      <c r="C272">
        <v>22</v>
      </c>
      <c r="D272" t="s">
        <v>574</v>
      </c>
      <c r="E272">
        <v>221</v>
      </c>
      <c r="F272" t="s">
        <v>575</v>
      </c>
      <c r="G272">
        <v>2211</v>
      </c>
      <c r="H272" t="s">
        <v>2750</v>
      </c>
      <c r="I272">
        <v>22112</v>
      </c>
      <c r="J272" t="s">
        <v>2751</v>
      </c>
      <c r="K272" t="s">
        <v>2699</v>
      </c>
      <c r="L272" t="s">
        <v>2699</v>
      </c>
      <c r="M272" s="556" t="s">
        <v>3314</v>
      </c>
      <c r="N272" s="556" t="s">
        <v>2699</v>
      </c>
      <c r="O272" s="556" t="s">
        <v>3342</v>
      </c>
      <c r="P272" s="556" t="str">
        <f t="shared" si="4"/>
        <v>CHANGE</v>
      </c>
      <c r="Q272" s="556" t="str">
        <f t="shared" ref="Q272:Q290" si="5">IF(AND(M272="Orgchem",O272="Chemistry"),"Name Change",".")</f>
        <v>Name Change</v>
      </c>
      <c r="R272" s="556"/>
    </row>
    <row r="273" spans="1:18" hidden="1" x14ac:dyDescent="0.3">
      <c r="A273" t="s">
        <v>2496</v>
      </c>
      <c r="B273" t="s">
        <v>2497</v>
      </c>
      <c r="C273">
        <v>22</v>
      </c>
      <c r="D273" t="s">
        <v>574</v>
      </c>
      <c r="E273">
        <v>221</v>
      </c>
      <c r="F273" t="s">
        <v>575</v>
      </c>
      <c r="G273">
        <v>2219</v>
      </c>
      <c r="H273" t="s">
        <v>2752</v>
      </c>
      <c r="I273">
        <v>22191</v>
      </c>
      <c r="J273" t="s">
        <v>2753</v>
      </c>
      <c r="K273" t="s">
        <v>2699</v>
      </c>
      <c r="L273" t="s">
        <v>2699</v>
      </c>
      <c r="M273" s="556" t="s">
        <v>3314</v>
      </c>
      <c r="N273" s="556" t="s">
        <v>2699</v>
      </c>
      <c r="O273" s="556" t="s">
        <v>3342</v>
      </c>
      <c r="P273" s="556" t="str">
        <f t="shared" si="4"/>
        <v>CHANGE</v>
      </c>
      <c r="Q273" s="556" t="str">
        <f t="shared" si="5"/>
        <v>Name Change</v>
      </c>
      <c r="R273" s="556"/>
    </row>
    <row r="274" spans="1:18" hidden="1" x14ac:dyDescent="0.3">
      <c r="A274" t="s">
        <v>2496</v>
      </c>
      <c r="B274" t="s">
        <v>2497</v>
      </c>
      <c r="C274">
        <v>22</v>
      </c>
      <c r="D274" t="s">
        <v>574</v>
      </c>
      <c r="E274">
        <v>221</v>
      </c>
      <c r="F274" t="s">
        <v>575</v>
      </c>
      <c r="G274">
        <v>2219</v>
      </c>
      <c r="H274" t="s">
        <v>2752</v>
      </c>
      <c r="I274">
        <v>22192</v>
      </c>
      <c r="J274" t="s">
        <v>2754</v>
      </c>
      <c r="K274" t="s">
        <v>2699</v>
      </c>
      <c r="L274" t="s">
        <v>2699</v>
      </c>
      <c r="M274" s="556" t="s">
        <v>3314</v>
      </c>
      <c r="N274" s="556" t="s">
        <v>2699</v>
      </c>
      <c r="O274" s="556" t="s">
        <v>3342</v>
      </c>
      <c r="P274" s="556" t="str">
        <f t="shared" si="4"/>
        <v>CHANGE</v>
      </c>
      <c r="Q274" s="556" t="str">
        <f t="shared" si="5"/>
        <v>Name Change</v>
      </c>
      <c r="R274" s="556"/>
    </row>
    <row r="275" spans="1:18" hidden="1" x14ac:dyDescent="0.3">
      <c r="A275" t="s">
        <v>2496</v>
      </c>
      <c r="B275" t="s">
        <v>2497</v>
      </c>
      <c r="C275">
        <v>22</v>
      </c>
      <c r="D275" t="s">
        <v>574</v>
      </c>
      <c r="E275">
        <v>221</v>
      </c>
      <c r="F275" t="s">
        <v>575</v>
      </c>
      <c r="G275">
        <v>2219</v>
      </c>
      <c r="H275" t="s">
        <v>2752</v>
      </c>
      <c r="I275">
        <v>22199</v>
      </c>
      <c r="J275" t="s">
        <v>2755</v>
      </c>
      <c r="K275" t="s">
        <v>2699</v>
      </c>
      <c r="L275" t="s">
        <v>2699</v>
      </c>
      <c r="M275" s="556" t="s">
        <v>3314</v>
      </c>
      <c r="N275" s="556" t="s">
        <v>2699</v>
      </c>
      <c r="O275" s="556" t="s">
        <v>3342</v>
      </c>
      <c r="P275" s="556" t="str">
        <f t="shared" si="4"/>
        <v>CHANGE</v>
      </c>
      <c r="Q275" s="556" t="str">
        <f t="shared" si="5"/>
        <v>Name Change</v>
      </c>
      <c r="R275" s="556"/>
    </row>
    <row r="276" spans="1:18" hidden="1" x14ac:dyDescent="0.3">
      <c r="A276" t="s">
        <v>2496</v>
      </c>
      <c r="B276" t="s">
        <v>2497</v>
      </c>
      <c r="C276">
        <v>22</v>
      </c>
      <c r="D276" t="s">
        <v>574</v>
      </c>
      <c r="E276">
        <v>221</v>
      </c>
      <c r="F276" t="s">
        <v>575</v>
      </c>
      <c r="G276">
        <v>2219</v>
      </c>
      <c r="H276" t="s">
        <v>2752</v>
      </c>
      <c r="I276">
        <v>22199</v>
      </c>
      <c r="J276" t="s">
        <v>2755</v>
      </c>
      <c r="K276" t="s">
        <v>2699</v>
      </c>
      <c r="L276" t="s">
        <v>2699</v>
      </c>
      <c r="M276" s="556" t="s">
        <v>3314</v>
      </c>
      <c r="N276" s="556" t="s">
        <v>2699</v>
      </c>
      <c r="O276" s="556" t="s">
        <v>3342</v>
      </c>
      <c r="P276" s="556" t="str">
        <f t="shared" si="4"/>
        <v>CHANGE</v>
      </c>
      <c r="Q276" s="556" t="str">
        <f t="shared" si="5"/>
        <v>Name Change</v>
      </c>
      <c r="R276" s="556"/>
    </row>
    <row r="277" spans="1:18" hidden="1" x14ac:dyDescent="0.3">
      <c r="A277" t="s">
        <v>2496</v>
      </c>
      <c r="B277" t="s">
        <v>2497</v>
      </c>
      <c r="C277">
        <v>22</v>
      </c>
      <c r="D277" t="s">
        <v>574</v>
      </c>
      <c r="E277">
        <v>222</v>
      </c>
      <c r="F277" t="s">
        <v>2756</v>
      </c>
      <c r="G277">
        <v>2221</v>
      </c>
      <c r="H277" t="s">
        <v>2757</v>
      </c>
      <c r="I277">
        <v>22211</v>
      </c>
      <c r="J277" t="s">
        <v>2758</v>
      </c>
      <c r="K277" t="s">
        <v>2699</v>
      </c>
      <c r="L277" t="s">
        <v>2699</v>
      </c>
      <c r="M277" s="556" t="s">
        <v>3314</v>
      </c>
      <c r="N277" s="556" t="s">
        <v>2699</v>
      </c>
      <c r="O277" s="556" t="s">
        <v>3342</v>
      </c>
      <c r="P277" s="556" t="str">
        <f t="shared" si="4"/>
        <v>CHANGE</v>
      </c>
      <c r="Q277" s="556" t="str">
        <f t="shared" si="5"/>
        <v>Name Change</v>
      </c>
      <c r="R277" s="556"/>
    </row>
    <row r="278" spans="1:18" hidden="1" x14ac:dyDescent="0.3">
      <c r="A278" t="s">
        <v>2496</v>
      </c>
      <c r="B278" t="s">
        <v>2497</v>
      </c>
      <c r="C278">
        <v>22</v>
      </c>
      <c r="D278" t="s">
        <v>574</v>
      </c>
      <c r="E278">
        <v>222</v>
      </c>
      <c r="F278" t="s">
        <v>2756</v>
      </c>
      <c r="G278">
        <v>2221</v>
      </c>
      <c r="H278" t="s">
        <v>2757</v>
      </c>
      <c r="I278">
        <v>22212</v>
      </c>
      <c r="J278" t="s">
        <v>2759</v>
      </c>
      <c r="K278" t="s">
        <v>2699</v>
      </c>
      <c r="L278" t="s">
        <v>2699</v>
      </c>
      <c r="M278" s="556" t="s">
        <v>3314</v>
      </c>
      <c r="N278" s="556" t="s">
        <v>2699</v>
      </c>
      <c r="O278" s="556" t="s">
        <v>3342</v>
      </c>
      <c r="P278" s="556" t="str">
        <f t="shared" si="4"/>
        <v>CHANGE</v>
      </c>
      <c r="Q278" s="556" t="str">
        <f t="shared" si="5"/>
        <v>Name Change</v>
      </c>
      <c r="R278" s="556"/>
    </row>
    <row r="279" spans="1:18" hidden="1" x14ac:dyDescent="0.3">
      <c r="A279" t="s">
        <v>2496</v>
      </c>
      <c r="B279" t="s">
        <v>2497</v>
      </c>
      <c r="C279">
        <v>22</v>
      </c>
      <c r="D279" t="s">
        <v>574</v>
      </c>
      <c r="E279">
        <v>222</v>
      </c>
      <c r="F279" t="s">
        <v>2756</v>
      </c>
      <c r="G279">
        <v>2221</v>
      </c>
      <c r="H279" t="s">
        <v>2757</v>
      </c>
      <c r="I279">
        <v>22213</v>
      </c>
      <c r="J279" t="s">
        <v>2760</v>
      </c>
      <c r="K279" t="s">
        <v>2699</v>
      </c>
      <c r="L279" t="s">
        <v>2699</v>
      </c>
      <c r="M279" s="556" t="s">
        <v>3314</v>
      </c>
      <c r="N279" s="556" t="s">
        <v>2699</v>
      </c>
      <c r="O279" s="556" t="s">
        <v>3342</v>
      </c>
      <c r="P279" s="556" t="str">
        <f t="shared" si="4"/>
        <v>CHANGE</v>
      </c>
      <c r="Q279" s="556" t="str">
        <f t="shared" si="5"/>
        <v>Name Change</v>
      </c>
      <c r="R279" s="556"/>
    </row>
    <row r="280" spans="1:18" hidden="1" x14ac:dyDescent="0.3">
      <c r="A280" t="s">
        <v>2496</v>
      </c>
      <c r="B280" t="s">
        <v>2497</v>
      </c>
      <c r="C280">
        <v>22</v>
      </c>
      <c r="D280" t="s">
        <v>574</v>
      </c>
      <c r="E280">
        <v>222</v>
      </c>
      <c r="F280" t="s">
        <v>2756</v>
      </c>
      <c r="G280">
        <v>2222</v>
      </c>
      <c r="H280" t="s">
        <v>2761</v>
      </c>
      <c r="I280">
        <v>22221</v>
      </c>
      <c r="J280" t="s">
        <v>2762</v>
      </c>
      <c r="K280" t="s">
        <v>2699</v>
      </c>
      <c r="L280" t="s">
        <v>2699</v>
      </c>
      <c r="M280" s="556" t="s">
        <v>3314</v>
      </c>
      <c r="N280" s="556" t="s">
        <v>2699</v>
      </c>
      <c r="O280" s="556" t="s">
        <v>3342</v>
      </c>
      <c r="P280" s="556" t="str">
        <f t="shared" si="4"/>
        <v>CHANGE</v>
      </c>
      <c r="Q280" s="556" t="str">
        <f t="shared" si="5"/>
        <v>Name Change</v>
      </c>
      <c r="R280" s="556"/>
    </row>
    <row r="281" spans="1:18" hidden="1" x14ac:dyDescent="0.3">
      <c r="A281" t="s">
        <v>2496</v>
      </c>
      <c r="B281" t="s">
        <v>2497</v>
      </c>
      <c r="C281">
        <v>22</v>
      </c>
      <c r="D281" t="s">
        <v>574</v>
      </c>
      <c r="E281">
        <v>222</v>
      </c>
      <c r="F281" t="s">
        <v>2756</v>
      </c>
      <c r="G281">
        <v>2222</v>
      </c>
      <c r="H281" t="s">
        <v>2761</v>
      </c>
      <c r="I281">
        <v>22222</v>
      </c>
      <c r="J281" t="s">
        <v>2763</v>
      </c>
      <c r="K281" t="s">
        <v>2699</v>
      </c>
      <c r="L281" t="s">
        <v>2699</v>
      </c>
      <c r="M281" s="556" t="s">
        <v>3314</v>
      </c>
      <c r="N281" s="556" t="s">
        <v>2699</v>
      </c>
      <c r="O281" s="556" t="s">
        <v>3342</v>
      </c>
      <c r="P281" s="556" t="str">
        <f t="shared" si="4"/>
        <v>CHANGE</v>
      </c>
      <c r="Q281" s="556" t="str">
        <f t="shared" si="5"/>
        <v>Name Change</v>
      </c>
      <c r="R281" s="556"/>
    </row>
    <row r="282" spans="1:18" hidden="1" x14ac:dyDescent="0.3">
      <c r="A282" t="s">
        <v>2496</v>
      </c>
      <c r="B282" t="s">
        <v>2497</v>
      </c>
      <c r="C282">
        <v>22</v>
      </c>
      <c r="D282" t="s">
        <v>574</v>
      </c>
      <c r="E282">
        <v>222</v>
      </c>
      <c r="F282" t="s">
        <v>2756</v>
      </c>
      <c r="G282">
        <v>2222</v>
      </c>
      <c r="H282" t="s">
        <v>2761</v>
      </c>
      <c r="I282">
        <v>22223</v>
      </c>
      <c r="J282" t="s">
        <v>2764</v>
      </c>
      <c r="K282" t="s">
        <v>2699</v>
      </c>
      <c r="L282" t="s">
        <v>2699</v>
      </c>
      <c r="M282" s="556" t="s">
        <v>3314</v>
      </c>
      <c r="N282" s="556" t="s">
        <v>2699</v>
      </c>
      <c r="O282" s="556" t="s">
        <v>3342</v>
      </c>
      <c r="P282" s="556" t="str">
        <f t="shared" si="4"/>
        <v>CHANGE</v>
      </c>
      <c r="Q282" s="556" t="str">
        <f t="shared" si="5"/>
        <v>Name Change</v>
      </c>
      <c r="R282" s="556"/>
    </row>
    <row r="283" spans="1:18" hidden="1" x14ac:dyDescent="0.3">
      <c r="A283" t="s">
        <v>2496</v>
      </c>
      <c r="B283" t="s">
        <v>2497</v>
      </c>
      <c r="C283">
        <v>22</v>
      </c>
      <c r="D283" t="s">
        <v>574</v>
      </c>
      <c r="E283">
        <v>222</v>
      </c>
      <c r="F283" t="s">
        <v>2756</v>
      </c>
      <c r="G283">
        <v>2222</v>
      </c>
      <c r="H283" t="s">
        <v>2761</v>
      </c>
      <c r="I283">
        <v>22229</v>
      </c>
      <c r="J283" t="s">
        <v>2765</v>
      </c>
      <c r="K283" t="s">
        <v>2699</v>
      </c>
      <c r="L283" t="s">
        <v>2699</v>
      </c>
      <c r="M283" s="556" t="s">
        <v>3314</v>
      </c>
      <c r="N283" s="556" t="s">
        <v>2699</v>
      </c>
      <c r="O283" s="556" t="s">
        <v>3342</v>
      </c>
      <c r="P283" s="556" t="str">
        <f t="shared" si="4"/>
        <v>CHANGE</v>
      </c>
      <c r="Q283" s="556" t="str">
        <f t="shared" si="5"/>
        <v>Name Change</v>
      </c>
      <c r="R283" s="556"/>
    </row>
    <row r="284" spans="1:18" hidden="1" x14ac:dyDescent="0.3">
      <c r="A284" t="s">
        <v>2496</v>
      </c>
      <c r="B284" t="s">
        <v>2497</v>
      </c>
      <c r="C284">
        <v>22</v>
      </c>
      <c r="D284" t="s">
        <v>574</v>
      </c>
      <c r="E284">
        <v>222</v>
      </c>
      <c r="F284" t="s">
        <v>2756</v>
      </c>
      <c r="G284">
        <v>2223</v>
      </c>
      <c r="H284" t="s">
        <v>2766</v>
      </c>
      <c r="I284">
        <v>22231</v>
      </c>
      <c r="J284" t="s">
        <v>2767</v>
      </c>
      <c r="K284" t="s">
        <v>2699</v>
      </c>
      <c r="L284" t="s">
        <v>2699</v>
      </c>
      <c r="M284" s="556" t="s">
        <v>3314</v>
      </c>
      <c r="N284" s="556" t="s">
        <v>2699</v>
      </c>
      <c r="O284" s="556" t="s">
        <v>3342</v>
      </c>
      <c r="P284" s="556" t="str">
        <f t="shared" si="4"/>
        <v>CHANGE</v>
      </c>
      <c r="Q284" s="556" t="str">
        <f t="shared" si="5"/>
        <v>Name Change</v>
      </c>
      <c r="R284" s="556"/>
    </row>
    <row r="285" spans="1:18" hidden="1" x14ac:dyDescent="0.3">
      <c r="A285" t="s">
        <v>2496</v>
      </c>
      <c r="B285" t="s">
        <v>2497</v>
      </c>
      <c r="C285">
        <v>22</v>
      </c>
      <c r="D285" t="s">
        <v>574</v>
      </c>
      <c r="E285">
        <v>222</v>
      </c>
      <c r="F285" t="s">
        <v>2756</v>
      </c>
      <c r="G285">
        <v>2223</v>
      </c>
      <c r="H285" t="s">
        <v>2766</v>
      </c>
      <c r="I285">
        <v>22232</v>
      </c>
      <c r="J285" t="s">
        <v>2768</v>
      </c>
      <c r="K285" t="s">
        <v>2699</v>
      </c>
      <c r="L285" t="s">
        <v>2699</v>
      </c>
      <c r="M285" s="556" t="s">
        <v>3314</v>
      </c>
      <c r="N285" s="556" t="s">
        <v>2699</v>
      </c>
      <c r="O285" s="556" t="s">
        <v>3342</v>
      </c>
      <c r="P285" s="556" t="str">
        <f t="shared" si="4"/>
        <v>CHANGE</v>
      </c>
      <c r="Q285" s="556" t="str">
        <f t="shared" si="5"/>
        <v>Name Change</v>
      </c>
      <c r="R285" s="556"/>
    </row>
    <row r="286" spans="1:18" hidden="1" x14ac:dyDescent="0.3">
      <c r="A286" t="s">
        <v>2496</v>
      </c>
      <c r="B286" t="s">
        <v>2497</v>
      </c>
      <c r="C286">
        <v>22</v>
      </c>
      <c r="D286" t="s">
        <v>574</v>
      </c>
      <c r="E286">
        <v>222</v>
      </c>
      <c r="F286" t="s">
        <v>2756</v>
      </c>
      <c r="G286">
        <v>2224</v>
      </c>
      <c r="H286" t="s">
        <v>2769</v>
      </c>
      <c r="I286">
        <v>22240</v>
      </c>
      <c r="J286" t="s">
        <v>2769</v>
      </c>
      <c r="K286" t="s">
        <v>2699</v>
      </c>
      <c r="L286" t="s">
        <v>2699</v>
      </c>
      <c r="M286" s="556" t="s">
        <v>3314</v>
      </c>
      <c r="N286" s="556" t="s">
        <v>2699</v>
      </c>
      <c r="O286" s="556" t="s">
        <v>3342</v>
      </c>
      <c r="P286" s="556" t="str">
        <f t="shared" si="4"/>
        <v>CHANGE</v>
      </c>
      <c r="Q286" s="556" t="str">
        <f t="shared" si="5"/>
        <v>Name Change</v>
      </c>
      <c r="R286" s="556"/>
    </row>
    <row r="287" spans="1:18" hidden="1" x14ac:dyDescent="0.3">
      <c r="A287" t="s">
        <v>2496</v>
      </c>
      <c r="B287" t="s">
        <v>2497</v>
      </c>
      <c r="C287">
        <v>22</v>
      </c>
      <c r="D287" t="s">
        <v>574</v>
      </c>
      <c r="E287">
        <v>222</v>
      </c>
      <c r="F287" t="s">
        <v>2756</v>
      </c>
      <c r="G287">
        <v>2225</v>
      </c>
      <c r="H287" t="s">
        <v>2770</v>
      </c>
      <c r="I287">
        <v>22250</v>
      </c>
      <c r="J287" t="s">
        <v>2770</v>
      </c>
      <c r="K287" t="s">
        <v>2699</v>
      </c>
      <c r="L287" t="s">
        <v>2699</v>
      </c>
      <c r="M287" s="556" t="s">
        <v>3314</v>
      </c>
      <c r="N287" s="556" t="s">
        <v>2699</v>
      </c>
      <c r="O287" s="556" t="s">
        <v>3342</v>
      </c>
      <c r="P287" s="556" t="str">
        <f t="shared" si="4"/>
        <v>CHANGE</v>
      </c>
      <c r="Q287" s="556" t="str">
        <f t="shared" si="5"/>
        <v>Name Change</v>
      </c>
      <c r="R287" s="556"/>
    </row>
    <row r="288" spans="1:18" hidden="1" x14ac:dyDescent="0.3">
      <c r="A288" t="s">
        <v>2496</v>
      </c>
      <c r="B288" t="s">
        <v>2497</v>
      </c>
      <c r="C288">
        <v>22</v>
      </c>
      <c r="D288" t="s">
        <v>574</v>
      </c>
      <c r="E288">
        <v>222</v>
      </c>
      <c r="F288" t="s">
        <v>2756</v>
      </c>
      <c r="G288">
        <v>2229</v>
      </c>
      <c r="H288" t="s">
        <v>2771</v>
      </c>
      <c r="I288">
        <v>22291</v>
      </c>
      <c r="J288" t="s">
        <v>2772</v>
      </c>
      <c r="K288" t="s">
        <v>2699</v>
      </c>
      <c r="L288" t="s">
        <v>2699</v>
      </c>
      <c r="M288" s="556" t="s">
        <v>3314</v>
      </c>
      <c r="N288" s="556" t="s">
        <v>2699</v>
      </c>
      <c r="O288" s="556" t="s">
        <v>3342</v>
      </c>
      <c r="P288" s="556" t="str">
        <f t="shared" si="4"/>
        <v>CHANGE</v>
      </c>
      <c r="Q288" s="556" t="str">
        <f t="shared" si="5"/>
        <v>Name Change</v>
      </c>
      <c r="R288" s="556"/>
    </row>
    <row r="289" spans="1:18" hidden="1" x14ac:dyDescent="0.3">
      <c r="A289" t="s">
        <v>2496</v>
      </c>
      <c r="B289" t="s">
        <v>2497</v>
      </c>
      <c r="C289">
        <v>22</v>
      </c>
      <c r="D289" t="s">
        <v>574</v>
      </c>
      <c r="E289">
        <v>222</v>
      </c>
      <c r="F289" t="s">
        <v>2756</v>
      </c>
      <c r="G289">
        <v>2229</v>
      </c>
      <c r="H289" t="s">
        <v>2771</v>
      </c>
      <c r="I289">
        <v>22299</v>
      </c>
      <c r="J289" t="s">
        <v>2773</v>
      </c>
      <c r="K289" t="s">
        <v>2699</v>
      </c>
      <c r="L289" t="s">
        <v>2699</v>
      </c>
      <c r="M289" s="556" t="s">
        <v>3314</v>
      </c>
      <c r="N289" s="556" t="s">
        <v>2699</v>
      </c>
      <c r="O289" s="556" t="s">
        <v>3342</v>
      </c>
      <c r="P289" s="556" t="str">
        <f t="shared" si="4"/>
        <v>CHANGE</v>
      </c>
      <c r="Q289" s="556" t="str">
        <f t="shared" si="5"/>
        <v>Name Change</v>
      </c>
      <c r="R289" s="556"/>
    </row>
    <row r="290" spans="1:18" hidden="1" x14ac:dyDescent="0.3">
      <c r="A290" t="s">
        <v>2496</v>
      </c>
      <c r="B290" t="s">
        <v>2497</v>
      </c>
      <c r="C290">
        <v>22</v>
      </c>
      <c r="D290" t="s">
        <v>574</v>
      </c>
      <c r="E290">
        <v>222</v>
      </c>
      <c r="F290" t="s">
        <v>2756</v>
      </c>
      <c r="G290">
        <v>2229</v>
      </c>
      <c r="H290" t="s">
        <v>2771</v>
      </c>
      <c r="I290">
        <v>22299</v>
      </c>
      <c r="J290" t="s">
        <v>2773</v>
      </c>
      <c r="K290" t="s">
        <v>2699</v>
      </c>
      <c r="L290" t="s">
        <v>2699</v>
      </c>
      <c r="M290" s="556" t="s">
        <v>3314</v>
      </c>
      <c r="N290" s="556" t="s">
        <v>2699</v>
      </c>
      <c r="O290" s="556" t="s">
        <v>3342</v>
      </c>
      <c r="P290" s="556" t="str">
        <f t="shared" si="4"/>
        <v>CHANGE</v>
      </c>
      <c r="Q290" s="556" t="str">
        <f t="shared" si="5"/>
        <v>Name Change</v>
      </c>
      <c r="R290" s="556"/>
    </row>
    <row r="291" spans="1:18" hidden="1" x14ac:dyDescent="0.3">
      <c r="A291" t="s">
        <v>2496</v>
      </c>
      <c r="B291" t="s">
        <v>2497</v>
      </c>
      <c r="C291">
        <v>23</v>
      </c>
      <c r="D291" t="s">
        <v>579</v>
      </c>
      <c r="E291">
        <v>231</v>
      </c>
      <c r="F291" t="s">
        <v>2774</v>
      </c>
      <c r="G291">
        <v>2311</v>
      </c>
      <c r="H291" t="s">
        <v>2775</v>
      </c>
      <c r="I291">
        <v>23110</v>
      </c>
      <c r="J291" t="s">
        <v>2775</v>
      </c>
      <c r="K291" t="s">
        <v>2776</v>
      </c>
      <c r="L291" t="s">
        <v>2777</v>
      </c>
      <c r="M291" t="s">
        <v>3321</v>
      </c>
      <c r="N291" t="s">
        <v>3250</v>
      </c>
      <c r="O291" t="s">
        <v>3321</v>
      </c>
      <c r="P291" t="str">
        <f t="shared" si="4"/>
        <v>KEEP</v>
      </c>
    </row>
    <row r="292" spans="1:18" hidden="1" x14ac:dyDescent="0.3">
      <c r="A292" t="s">
        <v>2496</v>
      </c>
      <c r="B292" t="s">
        <v>2497</v>
      </c>
      <c r="C292">
        <v>23</v>
      </c>
      <c r="D292" t="s">
        <v>579</v>
      </c>
      <c r="E292">
        <v>231</v>
      </c>
      <c r="F292" t="s">
        <v>2774</v>
      </c>
      <c r="G292">
        <v>2312</v>
      </c>
      <c r="H292" t="s">
        <v>2778</v>
      </c>
      <c r="I292">
        <v>23121</v>
      </c>
      <c r="J292" t="s">
        <v>2779</v>
      </c>
      <c r="K292" t="s">
        <v>2776</v>
      </c>
      <c r="L292" t="s">
        <v>2777</v>
      </c>
      <c r="M292" t="s">
        <v>3321</v>
      </c>
      <c r="N292" t="s">
        <v>3250</v>
      </c>
      <c r="O292" t="s">
        <v>3321</v>
      </c>
      <c r="P292" t="str">
        <f t="shared" si="4"/>
        <v>KEEP</v>
      </c>
    </row>
    <row r="293" spans="1:18" hidden="1" x14ac:dyDescent="0.3">
      <c r="A293" t="s">
        <v>2496</v>
      </c>
      <c r="B293" t="s">
        <v>2497</v>
      </c>
      <c r="C293">
        <v>23</v>
      </c>
      <c r="D293" t="s">
        <v>579</v>
      </c>
      <c r="E293">
        <v>231</v>
      </c>
      <c r="F293" t="s">
        <v>2774</v>
      </c>
      <c r="G293">
        <v>2312</v>
      </c>
      <c r="H293" t="s">
        <v>2778</v>
      </c>
      <c r="I293">
        <v>23122</v>
      </c>
      <c r="J293" t="s">
        <v>2780</v>
      </c>
      <c r="K293" t="s">
        <v>2776</v>
      </c>
      <c r="L293" t="s">
        <v>2777</v>
      </c>
      <c r="M293" t="s">
        <v>3321</v>
      </c>
      <c r="N293" t="s">
        <v>3250</v>
      </c>
      <c r="O293" t="s">
        <v>3321</v>
      </c>
      <c r="P293" t="str">
        <f t="shared" si="4"/>
        <v>KEEP</v>
      </c>
    </row>
    <row r="294" spans="1:18" hidden="1" x14ac:dyDescent="0.3">
      <c r="A294" t="s">
        <v>2496</v>
      </c>
      <c r="B294" t="s">
        <v>2497</v>
      </c>
      <c r="C294">
        <v>23</v>
      </c>
      <c r="D294" t="s">
        <v>579</v>
      </c>
      <c r="E294">
        <v>231</v>
      </c>
      <c r="F294" t="s">
        <v>2774</v>
      </c>
      <c r="G294">
        <v>2312</v>
      </c>
      <c r="H294" t="s">
        <v>2778</v>
      </c>
      <c r="I294">
        <v>23129</v>
      </c>
      <c r="J294" t="s">
        <v>2781</v>
      </c>
      <c r="K294" t="s">
        <v>2776</v>
      </c>
      <c r="L294" t="s">
        <v>2777</v>
      </c>
      <c r="M294" t="s">
        <v>3321</v>
      </c>
      <c r="N294" t="s">
        <v>3250</v>
      </c>
      <c r="O294" t="s">
        <v>3321</v>
      </c>
      <c r="P294" t="str">
        <f t="shared" si="4"/>
        <v>KEEP</v>
      </c>
    </row>
    <row r="295" spans="1:18" hidden="1" x14ac:dyDescent="0.3">
      <c r="A295" t="s">
        <v>2496</v>
      </c>
      <c r="B295" t="s">
        <v>2497</v>
      </c>
      <c r="C295">
        <v>23</v>
      </c>
      <c r="D295" t="s">
        <v>579</v>
      </c>
      <c r="E295">
        <v>231</v>
      </c>
      <c r="F295" t="s">
        <v>2774</v>
      </c>
      <c r="G295">
        <v>2319</v>
      </c>
      <c r="H295" t="s">
        <v>2782</v>
      </c>
      <c r="I295">
        <v>23191</v>
      </c>
      <c r="J295" t="s">
        <v>2783</v>
      </c>
      <c r="K295" t="s">
        <v>2776</v>
      </c>
      <c r="L295" t="s">
        <v>2777</v>
      </c>
      <c r="M295" t="s">
        <v>3321</v>
      </c>
      <c r="N295" t="s">
        <v>3250</v>
      </c>
      <c r="O295" t="s">
        <v>3321</v>
      </c>
      <c r="P295" t="str">
        <f t="shared" si="4"/>
        <v>KEEP</v>
      </c>
    </row>
    <row r="296" spans="1:18" hidden="1" x14ac:dyDescent="0.3">
      <c r="A296" t="s">
        <v>2496</v>
      </c>
      <c r="B296" t="s">
        <v>2497</v>
      </c>
      <c r="C296">
        <v>23</v>
      </c>
      <c r="D296" t="s">
        <v>579</v>
      </c>
      <c r="E296">
        <v>231</v>
      </c>
      <c r="F296" t="s">
        <v>2774</v>
      </c>
      <c r="G296">
        <v>2319</v>
      </c>
      <c r="H296" t="s">
        <v>2782</v>
      </c>
      <c r="I296">
        <v>23192</v>
      </c>
      <c r="J296" t="s">
        <v>2784</v>
      </c>
      <c r="K296" t="s">
        <v>2776</v>
      </c>
      <c r="L296" t="s">
        <v>2777</v>
      </c>
      <c r="M296" t="s">
        <v>3321</v>
      </c>
      <c r="N296" t="s">
        <v>3250</v>
      </c>
      <c r="O296" t="s">
        <v>3321</v>
      </c>
      <c r="P296" t="str">
        <f t="shared" si="4"/>
        <v>KEEP</v>
      </c>
    </row>
    <row r="297" spans="1:18" hidden="1" x14ac:dyDescent="0.3">
      <c r="A297" t="s">
        <v>2496</v>
      </c>
      <c r="B297" t="s">
        <v>2497</v>
      </c>
      <c r="C297">
        <v>23</v>
      </c>
      <c r="D297" t="s">
        <v>579</v>
      </c>
      <c r="E297">
        <v>231</v>
      </c>
      <c r="F297" t="s">
        <v>2774</v>
      </c>
      <c r="G297">
        <v>2319</v>
      </c>
      <c r="H297" t="s">
        <v>2782</v>
      </c>
      <c r="I297">
        <v>23199</v>
      </c>
      <c r="J297" t="s">
        <v>1412</v>
      </c>
      <c r="K297" t="s">
        <v>2776</v>
      </c>
      <c r="L297" t="s">
        <v>2777</v>
      </c>
      <c r="M297" t="s">
        <v>3321</v>
      </c>
      <c r="N297" t="s">
        <v>3250</v>
      </c>
      <c r="O297" t="s">
        <v>3321</v>
      </c>
      <c r="P297" t="str">
        <f t="shared" si="4"/>
        <v>KEEP</v>
      </c>
    </row>
    <row r="298" spans="1:18" hidden="1" x14ac:dyDescent="0.3">
      <c r="A298" t="s">
        <v>2496</v>
      </c>
      <c r="B298" t="s">
        <v>2497</v>
      </c>
      <c r="C298">
        <v>23</v>
      </c>
      <c r="D298" t="s">
        <v>579</v>
      </c>
      <c r="E298">
        <v>231</v>
      </c>
      <c r="F298" t="s">
        <v>2774</v>
      </c>
      <c r="G298">
        <v>2319</v>
      </c>
      <c r="H298" t="s">
        <v>2782</v>
      </c>
      <c r="I298">
        <v>23199</v>
      </c>
      <c r="J298" t="s">
        <v>1412</v>
      </c>
      <c r="K298" t="s">
        <v>2776</v>
      </c>
      <c r="L298" t="s">
        <v>2777</v>
      </c>
      <c r="M298" t="s">
        <v>3321</v>
      </c>
      <c r="N298" t="s">
        <v>3250</v>
      </c>
      <c r="O298" t="s">
        <v>3321</v>
      </c>
      <c r="P298" t="str">
        <f t="shared" si="4"/>
        <v>KEEP</v>
      </c>
    </row>
    <row r="299" spans="1:18" hidden="1" x14ac:dyDescent="0.3">
      <c r="A299" t="s">
        <v>2496</v>
      </c>
      <c r="B299" t="s">
        <v>2497</v>
      </c>
      <c r="C299">
        <v>23</v>
      </c>
      <c r="D299" t="s">
        <v>579</v>
      </c>
      <c r="E299">
        <v>232</v>
      </c>
      <c r="F299" t="s">
        <v>2785</v>
      </c>
      <c r="G299">
        <v>2321</v>
      </c>
      <c r="H299" t="s">
        <v>2786</v>
      </c>
      <c r="I299">
        <v>23211</v>
      </c>
      <c r="J299" t="s">
        <v>2787</v>
      </c>
      <c r="K299" t="s">
        <v>2776</v>
      </c>
      <c r="L299" t="s">
        <v>2777</v>
      </c>
      <c r="M299" t="s">
        <v>3321</v>
      </c>
      <c r="N299" t="s">
        <v>3250</v>
      </c>
      <c r="O299" t="s">
        <v>3321</v>
      </c>
      <c r="P299" t="str">
        <f t="shared" si="4"/>
        <v>KEEP</v>
      </c>
    </row>
    <row r="300" spans="1:18" hidden="1" x14ac:dyDescent="0.3">
      <c r="A300" t="s">
        <v>2496</v>
      </c>
      <c r="B300" t="s">
        <v>2497</v>
      </c>
      <c r="C300">
        <v>23</v>
      </c>
      <c r="D300" t="s">
        <v>579</v>
      </c>
      <c r="E300">
        <v>232</v>
      </c>
      <c r="F300" t="s">
        <v>2785</v>
      </c>
      <c r="G300">
        <v>2321</v>
      </c>
      <c r="H300" t="s">
        <v>2786</v>
      </c>
      <c r="I300">
        <v>23212</v>
      </c>
      <c r="J300" t="s">
        <v>2788</v>
      </c>
      <c r="K300" t="s">
        <v>2776</v>
      </c>
      <c r="L300" t="s">
        <v>2777</v>
      </c>
      <c r="M300" t="s">
        <v>3321</v>
      </c>
      <c r="N300" t="s">
        <v>3250</v>
      </c>
      <c r="O300" t="s">
        <v>3321</v>
      </c>
      <c r="P300" t="str">
        <f t="shared" si="4"/>
        <v>KEEP</v>
      </c>
    </row>
    <row r="301" spans="1:18" hidden="1" x14ac:dyDescent="0.3">
      <c r="A301" t="s">
        <v>2496</v>
      </c>
      <c r="B301" t="s">
        <v>2497</v>
      </c>
      <c r="C301">
        <v>23</v>
      </c>
      <c r="D301" t="s">
        <v>579</v>
      </c>
      <c r="E301">
        <v>232</v>
      </c>
      <c r="F301" t="s">
        <v>2785</v>
      </c>
      <c r="G301">
        <v>2321</v>
      </c>
      <c r="H301" t="s">
        <v>2786</v>
      </c>
      <c r="I301">
        <v>23213</v>
      </c>
      <c r="J301" t="s">
        <v>2789</v>
      </c>
      <c r="K301" t="s">
        <v>2776</v>
      </c>
      <c r="L301" t="s">
        <v>2777</v>
      </c>
      <c r="M301" t="s">
        <v>3321</v>
      </c>
      <c r="N301" t="s">
        <v>3250</v>
      </c>
      <c r="O301" t="s">
        <v>3321</v>
      </c>
      <c r="P301" t="str">
        <f t="shared" si="4"/>
        <v>KEEP</v>
      </c>
    </row>
    <row r="302" spans="1:18" hidden="1" x14ac:dyDescent="0.3">
      <c r="A302" t="s">
        <v>2496</v>
      </c>
      <c r="B302" t="s">
        <v>2497</v>
      </c>
      <c r="C302">
        <v>23</v>
      </c>
      <c r="D302" t="s">
        <v>579</v>
      </c>
      <c r="E302">
        <v>232</v>
      </c>
      <c r="F302" t="s">
        <v>2785</v>
      </c>
      <c r="G302">
        <v>2321</v>
      </c>
      <c r="H302" t="s">
        <v>2786</v>
      </c>
      <c r="I302">
        <v>23213</v>
      </c>
      <c r="J302" t="s">
        <v>2789</v>
      </c>
      <c r="K302" t="s">
        <v>2776</v>
      </c>
      <c r="L302" t="s">
        <v>2777</v>
      </c>
      <c r="M302" t="s">
        <v>3321</v>
      </c>
      <c r="N302" t="s">
        <v>3250</v>
      </c>
      <c r="O302" t="s">
        <v>3321</v>
      </c>
      <c r="P302" t="str">
        <f t="shared" si="4"/>
        <v>KEEP</v>
      </c>
    </row>
    <row r="303" spans="1:18" hidden="1" x14ac:dyDescent="0.3">
      <c r="A303" t="s">
        <v>2496</v>
      </c>
      <c r="B303" t="s">
        <v>2497</v>
      </c>
      <c r="C303">
        <v>23</v>
      </c>
      <c r="D303" t="s">
        <v>579</v>
      </c>
      <c r="E303">
        <v>232</v>
      </c>
      <c r="F303" t="s">
        <v>2785</v>
      </c>
      <c r="G303">
        <v>2321</v>
      </c>
      <c r="H303" t="s">
        <v>2786</v>
      </c>
      <c r="I303">
        <v>23219</v>
      </c>
      <c r="J303" t="s">
        <v>2790</v>
      </c>
      <c r="K303" t="s">
        <v>2776</v>
      </c>
      <c r="L303" t="s">
        <v>2777</v>
      </c>
      <c r="M303" t="s">
        <v>3321</v>
      </c>
      <c r="N303" t="s">
        <v>3250</v>
      </c>
      <c r="O303" t="s">
        <v>3321</v>
      </c>
      <c r="P303" t="str">
        <f t="shared" si="4"/>
        <v>KEEP</v>
      </c>
    </row>
    <row r="304" spans="1:18" hidden="1" x14ac:dyDescent="0.3">
      <c r="A304" t="s">
        <v>2496</v>
      </c>
      <c r="B304" t="s">
        <v>2497</v>
      </c>
      <c r="C304">
        <v>23</v>
      </c>
      <c r="D304" t="s">
        <v>579</v>
      </c>
      <c r="E304">
        <v>232</v>
      </c>
      <c r="F304" t="s">
        <v>2785</v>
      </c>
      <c r="G304">
        <v>2322</v>
      </c>
      <c r="H304" t="s">
        <v>2791</v>
      </c>
      <c r="I304">
        <v>23221</v>
      </c>
      <c r="J304" t="s">
        <v>2792</v>
      </c>
      <c r="K304" t="s">
        <v>2776</v>
      </c>
      <c r="L304" t="s">
        <v>2777</v>
      </c>
      <c r="M304" t="s">
        <v>3321</v>
      </c>
      <c r="N304" t="s">
        <v>3250</v>
      </c>
      <c r="O304" t="s">
        <v>3321</v>
      </c>
      <c r="P304" t="str">
        <f t="shared" si="4"/>
        <v>KEEP</v>
      </c>
    </row>
    <row r="305" spans="1:18" hidden="1" x14ac:dyDescent="0.3">
      <c r="A305" t="s">
        <v>2496</v>
      </c>
      <c r="B305" t="s">
        <v>2497</v>
      </c>
      <c r="C305">
        <v>23</v>
      </c>
      <c r="D305" t="s">
        <v>579</v>
      </c>
      <c r="E305">
        <v>232</v>
      </c>
      <c r="F305" t="s">
        <v>2785</v>
      </c>
      <c r="G305">
        <v>2322</v>
      </c>
      <c r="H305" t="s">
        <v>2791</v>
      </c>
      <c r="I305">
        <v>23229</v>
      </c>
      <c r="J305" t="s">
        <v>2793</v>
      </c>
      <c r="K305" t="s">
        <v>2776</v>
      </c>
      <c r="L305" t="s">
        <v>2777</v>
      </c>
      <c r="M305" t="s">
        <v>3321</v>
      </c>
      <c r="N305" t="s">
        <v>3250</v>
      </c>
      <c r="O305" t="s">
        <v>3321</v>
      </c>
      <c r="P305" t="str">
        <f t="shared" si="4"/>
        <v>KEEP</v>
      </c>
    </row>
    <row r="306" spans="1:18" hidden="1" x14ac:dyDescent="0.3">
      <c r="A306" t="s">
        <v>2496</v>
      </c>
      <c r="B306" t="s">
        <v>2497</v>
      </c>
      <c r="C306">
        <v>23</v>
      </c>
      <c r="D306" t="s">
        <v>579</v>
      </c>
      <c r="E306">
        <v>232</v>
      </c>
      <c r="F306" t="s">
        <v>2785</v>
      </c>
      <c r="G306">
        <v>2323</v>
      </c>
      <c r="H306" t="s">
        <v>2794</v>
      </c>
      <c r="I306">
        <v>23231</v>
      </c>
      <c r="J306" t="s">
        <v>2795</v>
      </c>
      <c r="K306" t="s">
        <v>2776</v>
      </c>
      <c r="L306" t="s">
        <v>2777</v>
      </c>
      <c r="M306" t="s">
        <v>3321</v>
      </c>
      <c r="N306" t="s">
        <v>3250</v>
      </c>
      <c r="O306" t="s">
        <v>3321</v>
      </c>
      <c r="P306" t="str">
        <f t="shared" si="4"/>
        <v>KEEP</v>
      </c>
    </row>
    <row r="307" spans="1:18" hidden="1" x14ac:dyDescent="0.3">
      <c r="A307" t="s">
        <v>2496</v>
      </c>
      <c r="B307" t="s">
        <v>2497</v>
      </c>
      <c r="C307">
        <v>23</v>
      </c>
      <c r="D307" t="s">
        <v>579</v>
      </c>
      <c r="E307">
        <v>232</v>
      </c>
      <c r="F307" t="s">
        <v>2785</v>
      </c>
      <c r="G307">
        <v>2323</v>
      </c>
      <c r="H307" t="s">
        <v>2794</v>
      </c>
      <c r="I307">
        <v>23232</v>
      </c>
      <c r="J307" t="s">
        <v>2796</v>
      </c>
      <c r="K307" t="s">
        <v>2776</v>
      </c>
      <c r="L307" t="s">
        <v>2777</v>
      </c>
      <c r="M307" t="s">
        <v>3321</v>
      </c>
      <c r="N307" t="s">
        <v>3250</v>
      </c>
      <c r="O307" t="s">
        <v>3321</v>
      </c>
      <c r="P307" t="str">
        <f t="shared" si="4"/>
        <v>KEEP</v>
      </c>
    </row>
    <row r="308" spans="1:18" hidden="1" x14ac:dyDescent="0.3">
      <c r="A308" t="s">
        <v>2496</v>
      </c>
      <c r="B308" t="s">
        <v>2497</v>
      </c>
      <c r="C308">
        <v>23</v>
      </c>
      <c r="D308" t="s">
        <v>579</v>
      </c>
      <c r="E308">
        <v>232</v>
      </c>
      <c r="F308" t="s">
        <v>2785</v>
      </c>
      <c r="G308">
        <v>2323</v>
      </c>
      <c r="H308" t="s">
        <v>2794</v>
      </c>
      <c r="I308">
        <v>23239</v>
      </c>
      <c r="J308" t="s">
        <v>2797</v>
      </c>
      <c r="K308" t="s">
        <v>2776</v>
      </c>
      <c r="L308" t="s">
        <v>2777</v>
      </c>
      <c r="M308" t="s">
        <v>3321</v>
      </c>
      <c r="N308" t="s">
        <v>3250</v>
      </c>
      <c r="O308" t="s">
        <v>3321</v>
      </c>
      <c r="P308" t="str">
        <f t="shared" si="4"/>
        <v>KEEP</v>
      </c>
    </row>
    <row r="309" spans="1:18" hidden="1" x14ac:dyDescent="0.3">
      <c r="A309" t="s">
        <v>2496</v>
      </c>
      <c r="B309" t="s">
        <v>2497</v>
      </c>
      <c r="C309">
        <v>23</v>
      </c>
      <c r="D309" t="s">
        <v>579</v>
      </c>
      <c r="E309">
        <v>233</v>
      </c>
      <c r="F309" t="s">
        <v>2798</v>
      </c>
      <c r="G309">
        <v>2331</v>
      </c>
      <c r="H309" t="s">
        <v>580</v>
      </c>
      <c r="I309">
        <v>23311</v>
      </c>
      <c r="J309" t="s">
        <v>2799</v>
      </c>
      <c r="K309" t="s">
        <v>2800</v>
      </c>
      <c r="L309" t="s">
        <v>2777</v>
      </c>
      <c r="M309" t="s">
        <v>3311</v>
      </c>
      <c r="N309" t="s">
        <v>3253</v>
      </c>
      <c r="O309" t="s">
        <v>3311</v>
      </c>
      <c r="P309" t="str">
        <f t="shared" si="4"/>
        <v>KEEP</v>
      </c>
    </row>
    <row r="310" spans="1:18" hidden="1" x14ac:dyDescent="0.3">
      <c r="A310" t="s">
        <v>2496</v>
      </c>
      <c r="B310" t="s">
        <v>2497</v>
      </c>
      <c r="C310">
        <v>23</v>
      </c>
      <c r="D310" t="s">
        <v>579</v>
      </c>
      <c r="E310">
        <v>233</v>
      </c>
      <c r="F310" t="s">
        <v>2798</v>
      </c>
      <c r="G310">
        <v>2331</v>
      </c>
      <c r="H310" t="s">
        <v>580</v>
      </c>
      <c r="I310">
        <v>23312</v>
      </c>
      <c r="J310" t="s">
        <v>1430</v>
      </c>
      <c r="K310" t="s">
        <v>2800</v>
      </c>
      <c r="L310" t="s">
        <v>2777</v>
      </c>
      <c r="M310" s="556" t="s">
        <v>3321</v>
      </c>
      <c r="N310" s="556" t="s">
        <v>3250</v>
      </c>
      <c r="O310" s="556" t="s">
        <v>3311</v>
      </c>
      <c r="P310" s="556" t="str">
        <f t="shared" si="4"/>
        <v>CHANGE</v>
      </c>
      <c r="Q310" s="556" t="s">
        <v>3344</v>
      </c>
      <c r="R310" s="556"/>
    </row>
    <row r="311" spans="1:18" hidden="1" x14ac:dyDescent="0.3">
      <c r="A311" t="s">
        <v>2496</v>
      </c>
      <c r="B311" t="s">
        <v>2497</v>
      </c>
      <c r="C311">
        <v>23</v>
      </c>
      <c r="D311" t="s">
        <v>579</v>
      </c>
      <c r="E311">
        <v>233</v>
      </c>
      <c r="F311" t="s">
        <v>2798</v>
      </c>
      <c r="G311">
        <v>2331</v>
      </c>
      <c r="H311" t="s">
        <v>580</v>
      </c>
      <c r="I311">
        <v>23312</v>
      </c>
      <c r="J311" t="s">
        <v>1430</v>
      </c>
      <c r="K311" t="s">
        <v>2800</v>
      </c>
      <c r="L311" t="s">
        <v>2777</v>
      </c>
      <c r="M311" s="556" t="s">
        <v>3321</v>
      </c>
      <c r="N311" s="556" t="s">
        <v>3250</v>
      </c>
      <c r="O311" s="556" t="s">
        <v>3311</v>
      </c>
      <c r="P311" s="556" t="str">
        <f t="shared" si="4"/>
        <v>CHANGE</v>
      </c>
      <c r="Q311" s="556" t="s">
        <v>3344</v>
      </c>
      <c r="R311" s="556"/>
    </row>
    <row r="312" spans="1:18" hidden="1" x14ac:dyDescent="0.3">
      <c r="A312" t="s">
        <v>2496</v>
      </c>
      <c r="B312" t="s">
        <v>2497</v>
      </c>
      <c r="C312">
        <v>23</v>
      </c>
      <c r="D312" t="s">
        <v>579</v>
      </c>
      <c r="E312">
        <v>233</v>
      </c>
      <c r="F312" t="s">
        <v>2798</v>
      </c>
      <c r="G312">
        <v>2332</v>
      </c>
      <c r="H312" t="s">
        <v>2801</v>
      </c>
      <c r="I312">
        <v>23321</v>
      </c>
      <c r="J312" t="s">
        <v>2802</v>
      </c>
      <c r="K312" t="s">
        <v>2800</v>
      </c>
      <c r="L312" t="s">
        <v>2777</v>
      </c>
      <c r="M312" t="s">
        <v>3311</v>
      </c>
      <c r="N312" t="s">
        <v>3253</v>
      </c>
      <c r="O312" t="s">
        <v>3311</v>
      </c>
      <c r="P312" t="str">
        <f t="shared" si="4"/>
        <v>KEEP</v>
      </c>
    </row>
    <row r="313" spans="1:18" hidden="1" x14ac:dyDescent="0.3">
      <c r="A313" t="s">
        <v>2496</v>
      </c>
      <c r="B313" t="s">
        <v>2497</v>
      </c>
      <c r="C313">
        <v>23</v>
      </c>
      <c r="D313" t="s">
        <v>579</v>
      </c>
      <c r="E313">
        <v>233</v>
      </c>
      <c r="F313" t="s">
        <v>2798</v>
      </c>
      <c r="G313">
        <v>2332</v>
      </c>
      <c r="H313" t="s">
        <v>2801</v>
      </c>
      <c r="I313">
        <v>23322</v>
      </c>
      <c r="J313" t="s">
        <v>2803</v>
      </c>
      <c r="K313" t="s">
        <v>2800</v>
      </c>
      <c r="L313" t="s">
        <v>2777</v>
      </c>
      <c r="M313" t="s">
        <v>3311</v>
      </c>
      <c r="N313" t="s">
        <v>3253</v>
      </c>
      <c r="O313" t="s">
        <v>3311</v>
      </c>
      <c r="P313" t="str">
        <f t="shared" si="4"/>
        <v>KEEP</v>
      </c>
    </row>
    <row r="314" spans="1:18" hidden="1" x14ac:dyDescent="0.3">
      <c r="A314" t="s">
        <v>2496</v>
      </c>
      <c r="B314" t="s">
        <v>2497</v>
      </c>
      <c r="C314">
        <v>23</v>
      </c>
      <c r="D314" t="s">
        <v>579</v>
      </c>
      <c r="E314">
        <v>233</v>
      </c>
      <c r="F314" t="s">
        <v>2798</v>
      </c>
      <c r="G314">
        <v>2332</v>
      </c>
      <c r="H314" t="s">
        <v>2801</v>
      </c>
      <c r="I314">
        <v>23323</v>
      </c>
      <c r="J314" t="s">
        <v>2804</v>
      </c>
      <c r="K314" t="s">
        <v>2800</v>
      </c>
      <c r="L314" t="s">
        <v>2777</v>
      </c>
      <c r="M314" t="s">
        <v>3311</v>
      </c>
      <c r="N314" t="s">
        <v>3253</v>
      </c>
      <c r="O314" t="s">
        <v>3311</v>
      </c>
      <c r="P314" t="str">
        <f t="shared" si="4"/>
        <v>KEEP</v>
      </c>
    </row>
    <row r="315" spans="1:18" hidden="1" x14ac:dyDescent="0.3">
      <c r="A315" t="s">
        <v>2496</v>
      </c>
      <c r="B315" t="s">
        <v>2497</v>
      </c>
      <c r="C315">
        <v>23</v>
      </c>
      <c r="D315" t="s">
        <v>579</v>
      </c>
      <c r="E315">
        <v>233</v>
      </c>
      <c r="F315" t="s">
        <v>2798</v>
      </c>
      <c r="G315">
        <v>2332</v>
      </c>
      <c r="H315" t="s">
        <v>2801</v>
      </c>
      <c r="I315">
        <v>23324</v>
      </c>
      <c r="J315" t="s">
        <v>2805</v>
      </c>
      <c r="K315" t="s">
        <v>2800</v>
      </c>
      <c r="L315" t="s">
        <v>2777</v>
      </c>
      <c r="M315" t="s">
        <v>3311</v>
      </c>
      <c r="N315" t="s">
        <v>3253</v>
      </c>
      <c r="O315" t="s">
        <v>3311</v>
      </c>
      <c r="P315" t="str">
        <f t="shared" si="4"/>
        <v>KEEP</v>
      </c>
    </row>
    <row r="316" spans="1:18" hidden="1" x14ac:dyDescent="0.3">
      <c r="A316" t="s">
        <v>2496</v>
      </c>
      <c r="B316" t="s">
        <v>2497</v>
      </c>
      <c r="C316">
        <v>23</v>
      </c>
      <c r="D316" t="s">
        <v>579</v>
      </c>
      <c r="E316">
        <v>233</v>
      </c>
      <c r="F316" t="s">
        <v>2798</v>
      </c>
      <c r="G316">
        <v>2332</v>
      </c>
      <c r="H316" t="s">
        <v>2801</v>
      </c>
      <c r="I316">
        <v>23325</v>
      </c>
      <c r="J316" t="s">
        <v>2806</v>
      </c>
      <c r="K316" t="s">
        <v>2800</v>
      </c>
      <c r="L316" t="s">
        <v>2777</v>
      </c>
      <c r="M316" t="s">
        <v>3311</v>
      </c>
      <c r="N316" t="s">
        <v>3253</v>
      </c>
      <c r="O316" t="s">
        <v>3311</v>
      </c>
      <c r="P316" t="str">
        <f t="shared" si="4"/>
        <v>KEEP</v>
      </c>
    </row>
    <row r="317" spans="1:18" hidden="1" x14ac:dyDescent="0.3">
      <c r="A317" t="s">
        <v>2496</v>
      </c>
      <c r="B317" t="s">
        <v>2497</v>
      </c>
      <c r="C317">
        <v>23</v>
      </c>
      <c r="D317" t="s">
        <v>579</v>
      </c>
      <c r="E317">
        <v>233</v>
      </c>
      <c r="F317" t="s">
        <v>2798</v>
      </c>
      <c r="G317">
        <v>2332</v>
      </c>
      <c r="H317" t="s">
        <v>2801</v>
      </c>
      <c r="I317">
        <v>23326</v>
      </c>
      <c r="J317" t="s">
        <v>2807</v>
      </c>
      <c r="K317" t="s">
        <v>2800</v>
      </c>
      <c r="L317" t="s">
        <v>2777</v>
      </c>
      <c r="M317" t="s">
        <v>3311</v>
      </c>
      <c r="N317" t="s">
        <v>3253</v>
      </c>
      <c r="O317" t="s">
        <v>3311</v>
      </c>
      <c r="P317" t="str">
        <f t="shared" si="4"/>
        <v>KEEP</v>
      </c>
    </row>
    <row r="318" spans="1:18" hidden="1" x14ac:dyDescent="0.3">
      <c r="A318" t="s">
        <v>2496</v>
      </c>
      <c r="B318" t="s">
        <v>2497</v>
      </c>
      <c r="C318">
        <v>23</v>
      </c>
      <c r="D318" t="s">
        <v>579</v>
      </c>
      <c r="E318">
        <v>233</v>
      </c>
      <c r="F318" t="s">
        <v>2798</v>
      </c>
      <c r="G318">
        <v>2332</v>
      </c>
      <c r="H318" t="s">
        <v>2801</v>
      </c>
      <c r="I318">
        <v>23329</v>
      </c>
      <c r="J318" t="s">
        <v>2808</v>
      </c>
      <c r="K318" t="s">
        <v>2800</v>
      </c>
      <c r="L318" t="s">
        <v>2777</v>
      </c>
      <c r="M318" t="s">
        <v>3311</v>
      </c>
      <c r="N318" t="s">
        <v>3253</v>
      </c>
      <c r="O318" t="s">
        <v>3311</v>
      </c>
      <c r="P318" t="str">
        <f t="shared" si="4"/>
        <v>KEEP</v>
      </c>
    </row>
    <row r="319" spans="1:18" x14ac:dyDescent="0.3">
      <c r="A319" t="s">
        <v>2496</v>
      </c>
      <c r="B319" t="s">
        <v>2497</v>
      </c>
      <c r="C319">
        <v>23</v>
      </c>
      <c r="D319" t="s">
        <v>579</v>
      </c>
      <c r="E319">
        <v>239</v>
      </c>
      <c r="F319" t="s">
        <v>2809</v>
      </c>
      <c r="G319">
        <v>2391</v>
      </c>
      <c r="H319" t="s">
        <v>2810</v>
      </c>
      <c r="I319">
        <v>23911</v>
      </c>
      <c r="J319" t="s">
        <v>2811</v>
      </c>
      <c r="K319" t="s">
        <v>2800</v>
      </c>
      <c r="L319" t="s">
        <v>2777</v>
      </c>
      <c r="M319" s="556" t="s">
        <v>3321</v>
      </c>
      <c r="N319" s="556" t="s">
        <v>3250</v>
      </c>
      <c r="O319" s="556" t="s">
        <v>3311</v>
      </c>
      <c r="P319" s="556" t="str">
        <f t="shared" si="4"/>
        <v>CHANGE</v>
      </c>
      <c r="Q319" s="555" t="s">
        <v>3363</v>
      </c>
      <c r="R319" s="556"/>
    </row>
    <row r="320" spans="1:18" x14ac:dyDescent="0.3">
      <c r="A320" t="s">
        <v>2496</v>
      </c>
      <c r="B320" t="s">
        <v>2497</v>
      </c>
      <c r="C320">
        <v>23</v>
      </c>
      <c r="D320" t="s">
        <v>579</v>
      </c>
      <c r="E320">
        <v>239</v>
      </c>
      <c r="F320" t="s">
        <v>2809</v>
      </c>
      <c r="G320">
        <v>2391</v>
      </c>
      <c r="H320" t="s">
        <v>2810</v>
      </c>
      <c r="I320">
        <v>23911</v>
      </c>
      <c r="J320" t="s">
        <v>2811</v>
      </c>
      <c r="K320" t="s">
        <v>2800</v>
      </c>
      <c r="L320" t="s">
        <v>2777</v>
      </c>
      <c r="M320" s="556" t="s">
        <v>3321</v>
      </c>
      <c r="N320" s="556" t="s">
        <v>3250</v>
      </c>
      <c r="O320" s="556" t="s">
        <v>3311</v>
      </c>
      <c r="P320" s="556" t="str">
        <f t="shared" si="4"/>
        <v>CHANGE</v>
      </c>
      <c r="Q320" s="555" t="s">
        <v>3363</v>
      </c>
      <c r="R320" s="556"/>
    </row>
    <row r="321" spans="1:18" x14ac:dyDescent="0.3">
      <c r="A321" t="s">
        <v>2496</v>
      </c>
      <c r="B321" t="s">
        <v>2497</v>
      </c>
      <c r="C321">
        <v>23</v>
      </c>
      <c r="D321" t="s">
        <v>579</v>
      </c>
      <c r="E321">
        <v>239</v>
      </c>
      <c r="F321" t="s">
        <v>2809</v>
      </c>
      <c r="G321">
        <v>2391</v>
      </c>
      <c r="H321" t="s">
        <v>2810</v>
      </c>
      <c r="I321">
        <v>23919</v>
      </c>
      <c r="J321" t="s">
        <v>2812</v>
      </c>
      <c r="K321" t="s">
        <v>2800</v>
      </c>
      <c r="L321" t="s">
        <v>2777</v>
      </c>
      <c r="M321" s="556" t="s">
        <v>3321</v>
      </c>
      <c r="N321" s="556" t="s">
        <v>3250</v>
      </c>
      <c r="O321" s="556" t="s">
        <v>3311</v>
      </c>
      <c r="P321" s="556" t="str">
        <f t="shared" si="4"/>
        <v>CHANGE</v>
      </c>
      <c r="Q321" s="555" t="s">
        <v>3363</v>
      </c>
      <c r="R321" s="556"/>
    </row>
    <row r="322" spans="1:18" x14ac:dyDescent="0.3">
      <c r="A322" t="s">
        <v>2496</v>
      </c>
      <c r="B322" t="s">
        <v>2497</v>
      </c>
      <c r="C322">
        <v>23</v>
      </c>
      <c r="D322" t="s">
        <v>579</v>
      </c>
      <c r="E322">
        <v>239</v>
      </c>
      <c r="F322" t="s">
        <v>2809</v>
      </c>
      <c r="G322">
        <v>2391</v>
      </c>
      <c r="H322" t="s">
        <v>2810</v>
      </c>
      <c r="I322">
        <v>23919</v>
      </c>
      <c r="J322" t="s">
        <v>2812</v>
      </c>
      <c r="K322" t="s">
        <v>2800</v>
      </c>
      <c r="L322" t="s">
        <v>2777</v>
      </c>
      <c r="M322" s="556" t="s">
        <v>3321</v>
      </c>
      <c r="N322" s="556" t="s">
        <v>3250</v>
      </c>
      <c r="O322" s="556" t="s">
        <v>3311</v>
      </c>
      <c r="P322" s="556" t="str">
        <f t="shared" si="4"/>
        <v>CHANGE</v>
      </c>
      <c r="Q322" s="555" t="s">
        <v>3363</v>
      </c>
      <c r="R322" s="556"/>
    </row>
    <row r="323" spans="1:18" x14ac:dyDescent="0.3">
      <c r="A323" t="s">
        <v>2496</v>
      </c>
      <c r="B323" t="s">
        <v>2497</v>
      </c>
      <c r="C323">
        <v>23</v>
      </c>
      <c r="D323" t="s">
        <v>579</v>
      </c>
      <c r="E323">
        <v>239</v>
      </c>
      <c r="F323" t="s">
        <v>2809</v>
      </c>
      <c r="G323">
        <v>2399</v>
      </c>
      <c r="H323" t="s">
        <v>2813</v>
      </c>
      <c r="I323">
        <v>23991</v>
      </c>
      <c r="J323" t="s">
        <v>2814</v>
      </c>
      <c r="K323" t="s">
        <v>2800</v>
      </c>
      <c r="L323" t="s">
        <v>2777</v>
      </c>
      <c r="M323" s="556" t="s">
        <v>3321</v>
      </c>
      <c r="N323" s="556" t="s">
        <v>3250</v>
      </c>
      <c r="O323" s="556" t="s">
        <v>3311</v>
      </c>
      <c r="P323" s="556" t="str">
        <f t="shared" ref="P323:P386" si="6">IF(M323=O323,"KEEP","CHANGE")</f>
        <v>CHANGE</v>
      </c>
      <c r="Q323" s="555" t="s">
        <v>3363</v>
      </c>
      <c r="R323" s="556"/>
    </row>
    <row r="324" spans="1:18" x14ac:dyDescent="0.3">
      <c r="A324" t="s">
        <v>2496</v>
      </c>
      <c r="B324" t="s">
        <v>2497</v>
      </c>
      <c r="C324">
        <v>23</v>
      </c>
      <c r="D324" t="s">
        <v>579</v>
      </c>
      <c r="E324">
        <v>239</v>
      </c>
      <c r="F324" t="s">
        <v>2809</v>
      </c>
      <c r="G324">
        <v>2399</v>
      </c>
      <c r="H324" t="s">
        <v>2813</v>
      </c>
      <c r="I324">
        <v>23992</v>
      </c>
      <c r="J324" t="s">
        <v>2815</v>
      </c>
      <c r="K324" t="s">
        <v>2800</v>
      </c>
      <c r="L324" t="s">
        <v>2777</v>
      </c>
      <c r="M324" s="556" t="s">
        <v>3321</v>
      </c>
      <c r="N324" s="556" t="s">
        <v>3250</v>
      </c>
      <c r="O324" s="556" t="s">
        <v>3311</v>
      </c>
      <c r="P324" s="556" t="str">
        <f t="shared" si="6"/>
        <v>CHANGE</v>
      </c>
      <c r="Q324" s="555" t="s">
        <v>3363</v>
      </c>
      <c r="R324" s="556"/>
    </row>
    <row r="325" spans="1:18" x14ac:dyDescent="0.3">
      <c r="A325" t="s">
        <v>2496</v>
      </c>
      <c r="B325" t="s">
        <v>2497</v>
      </c>
      <c r="C325">
        <v>23</v>
      </c>
      <c r="D325" t="s">
        <v>579</v>
      </c>
      <c r="E325">
        <v>239</v>
      </c>
      <c r="F325" t="s">
        <v>2809</v>
      </c>
      <c r="G325">
        <v>2399</v>
      </c>
      <c r="H325" t="s">
        <v>2813</v>
      </c>
      <c r="I325">
        <v>23993</v>
      </c>
      <c r="J325" t="s">
        <v>2816</v>
      </c>
      <c r="K325" t="s">
        <v>2800</v>
      </c>
      <c r="L325" t="s">
        <v>2777</v>
      </c>
      <c r="M325" s="556" t="s">
        <v>3321</v>
      </c>
      <c r="N325" s="556" t="s">
        <v>3250</v>
      </c>
      <c r="O325" s="556" t="s">
        <v>3311</v>
      </c>
      <c r="P325" s="556" t="str">
        <f t="shared" si="6"/>
        <v>CHANGE</v>
      </c>
      <c r="Q325" s="555" t="s">
        <v>3363</v>
      </c>
      <c r="R325" s="556"/>
    </row>
    <row r="326" spans="1:18" x14ac:dyDescent="0.3">
      <c r="A326" t="s">
        <v>2496</v>
      </c>
      <c r="B326" t="s">
        <v>2497</v>
      </c>
      <c r="C326">
        <v>23</v>
      </c>
      <c r="D326" t="s">
        <v>579</v>
      </c>
      <c r="E326">
        <v>239</v>
      </c>
      <c r="F326" t="s">
        <v>2809</v>
      </c>
      <c r="G326">
        <v>2399</v>
      </c>
      <c r="H326" t="s">
        <v>2813</v>
      </c>
      <c r="I326">
        <v>23994</v>
      </c>
      <c r="J326" t="s">
        <v>2817</v>
      </c>
      <c r="K326" t="s">
        <v>2800</v>
      </c>
      <c r="L326" t="s">
        <v>2777</v>
      </c>
      <c r="M326" s="556" t="s">
        <v>3321</v>
      </c>
      <c r="N326" s="556" t="s">
        <v>3250</v>
      </c>
      <c r="O326" s="556" t="s">
        <v>3311</v>
      </c>
      <c r="P326" s="556" t="str">
        <f t="shared" si="6"/>
        <v>CHANGE</v>
      </c>
      <c r="Q326" s="555" t="s">
        <v>3363</v>
      </c>
      <c r="R326" s="556"/>
    </row>
    <row r="327" spans="1:18" x14ac:dyDescent="0.3">
      <c r="A327" t="s">
        <v>2496</v>
      </c>
      <c r="B327" t="s">
        <v>2497</v>
      </c>
      <c r="C327">
        <v>23</v>
      </c>
      <c r="D327" t="s">
        <v>579</v>
      </c>
      <c r="E327">
        <v>239</v>
      </c>
      <c r="F327" t="s">
        <v>2809</v>
      </c>
      <c r="G327">
        <v>2399</v>
      </c>
      <c r="H327" t="s">
        <v>2813</v>
      </c>
      <c r="I327">
        <v>23999</v>
      </c>
      <c r="J327" t="s">
        <v>2818</v>
      </c>
      <c r="K327" t="s">
        <v>2800</v>
      </c>
      <c r="L327" t="s">
        <v>2777</v>
      </c>
      <c r="M327" s="556" t="s">
        <v>3321</v>
      </c>
      <c r="N327" s="556" t="s">
        <v>3250</v>
      </c>
      <c r="O327" s="556" t="s">
        <v>3311</v>
      </c>
      <c r="P327" s="556" t="str">
        <f t="shared" si="6"/>
        <v>CHANGE</v>
      </c>
      <c r="Q327" s="555" t="s">
        <v>3363</v>
      </c>
      <c r="R327" s="556"/>
    </row>
    <row r="328" spans="1:18" x14ac:dyDescent="0.3">
      <c r="A328" t="s">
        <v>2496</v>
      </c>
      <c r="B328" t="s">
        <v>2497</v>
      </c>
      <c r="C328">
        <v>23</v>
      </c>
      <c r="D328" t="s">
        <v>579</v>
      </c>
      <c r="E328">
        <v>239</v>
      </c>
      <c r="F328" t="s">
        <v>2809</v>
      </c>
      <c r="G328">
        <v>2399</v>
      </c>
      <c r="H328" t="s">
        <v>2813</v>
      </c>
      <c r="I328">
        <v>23999</v>
      </c>
      <c r="J328" t="s">
        <v>2818</v>
      </c>
      <c r="K328" t="s">
        <v>2800</v>
      </c>
      <c r="L328" t="s">
        <v>2777</v>
      </c>
      <c r="M328" s="556" t="s">
        <v>3321</v>
      </c>
      <c r="N328" s="556" t="s">
        <v>3250</v>
      </c>
      <c r="O328" s="556" t="s">
        <v>3311</v>
      </c>
      <c r="P328" s="556" t="str">
        <f t="shared" si="6"/>
        <v>CHANGE</v>
      </c>
      <c r="Q328" s="555" t="s">
        <v>3363</v>
      </c>
      <c r="R328" s="556"/>
    </row>
    <row r="329" spans="1:18" x14ac:dyDescent="0.3">
      <c r="A329" t="s">
        <v>2496</v>
      </c>
      <c r="B329" t="s">
        <v>2497</v>
      </c>
      <c r="C329">
        <v>23</v>
      </c>
      <c r="D329" t="s">
        <v>579</v>
      </c>
      <c r="E329">
        <v>239</v>
      </c>
      <c r="F329" t="s">
        <v>2809</v>
      </c>
      <c r="G329">
        <v>2399</v>
      </c>
      <c r="H329" t="s">
        <v>2813</v>
      </c>
      <c r="I329">
        <v>23999</v>
      </c>
      <c r="J329" t="s">
        <v>2818</v>
      </c>
      <c r="K329" t="s">
        <v>2800</v>
      </c>
      <c r="L329" t="s">
        <v>2777</v>
      </c>
      <c r="M329" s="556" t="s">
        <v>3321</v>
      </c>
      <c r="N329" s="556" t="s">
        <v>3250</v>
      </c>
      <c r="O329" s="556" t="s">
        <v>3311</v>
      </c>
      <c r="P329" s="556" t="str">
        <f t="shared" si="6"/>
        <v>CHANGE</v>
      </c>
      <c r="Q329" s="555" t="s">
        <v>3363</v>
      </c>
      <c r="R329" s="556"/>
    </row>
    <row r="330" spans="1:18" hidden="1" x14ac:dyDescent="0.3">
      <c r="A330" t="s">
        <v>2496</v>
      </c>
      <c r="B330" t="s">
        <v>2497</v>
      </c>
      <c r="C330">
        <v>24</v>
      </c>
      <c r="D330" t="s">
        <v>2819</v>
      </c>
      <c r="E330">
        <v>241</v>
      </c>
      <c r="F330" t="s">
        <v>2820</v>
      </c>
      <c r="G330">
        <v>2411</v>
      </c>
      <c r="H330" t="s">
        <v>2821</v>
      </c>
      <c r="I330">
        <v>24111</v>
      </c>
      <c r="J330" t="s">
        <v>2822</v>
      </c>
      <c r="K330" t="s">
        <v>1999</v>
      </c>
      <c r="L330" t="s">
        <v>2823</v>
      </c>
      <c r="M330" t="s">
        <v>3308</v>
      </c>
      <c r="N330" t="s">
        <v>1999</v>
      </c>
      <c r="O330" t="s">
        <v>3308</v>
      </c>
      <c r="P330" t="str">
        <f t="shared" si="6"/>
        <v>KEEP</v>
      </c>
    </row>
    <row r="331" spans="1:18" hidden="1" x14ac:dyDescent="0.3">
      <c r="A331" t="s">
        <v>2496</v>
      </c>
      <c r="B331" t="s">
        <v>2497</v>
      </c>
      <c r="C331">
        <v>24</v>
      </c>
      <c r="D331" t="s">
        <v>2819</v>
      </c>
      <c r="E331">
        <v>241</v>
      </c>
      <c r="F331" t="s">
        <v>2820</v>
      </c>
      <c r="G331">
        <v>2411</v>
      </c>
      <c r="H331" t="s">
        <v>2821</v>
      </c>
      <c r="I331">
        <v>24112</v>
      </c>
      <c r="J331" t="s">
        <v>2824</v>
      </c>
      <c r="K331" t="s">
        <v>1999</v>
      </c>
      <c r="L331" t="s">
        <v>2823</v>
      </c>
      <c r="M331" t="s">
        <v>3308</v>
      </c>
      <c r="N331" t="s">
        <v>1999</v>
      </c>
      <c r="O331" t="s">
        <v>3308</v>
      </c>
      <c r="P331" t="str">
        <f t="shared" si="6"/>
        <v>KEEP</v>
      </c>
    </row>
    <row r="332" spans="1:18" hidden="1" x14ac:dyDescent="0.3">
      <c r="A332" t="s">
        <v>2496</v>
      </c>
      <c r="B332" t="s">
        <v>2497</v>
      </c>
      <c r="C332">
        <v>24</v>
      </c>
      <c r="D332" t="s">
        <v>2819</v>
      </c>
      <c r="E332">
        <v>241</v>
      </c>
      <c r="F332" t="s">
        <v>2820</v>
      </c>
      <c r="G332">
        <v>2411</v>
      </c>
      <c r="H332" t="s">
        <v>2821</v>
      </c>
      <c r="I332">
        <v>24113</v>
      </c>
      <c r="J332" t="s">
        <v>2825</v>
      </c>
      <c r="K332" t="s">
        <v>1999</v>
      </c>
      <c r="L332" t="s">
        <v>2823</v>
      </c>
      <c r="M332" t="s">
        <v>3308</v>
      </c>
      <c r="N332" t="s">
        <v>1999</v>
      </c>
      <c r="O332" t="s">
        <v>3308</v>
      </c>
      <c r="P332" t="str">
        <f t="shared" si="6"/>
        <v>KEEP</v>
      </c>
    </row>
    <row r="333" spans="1:18" hidden="1" x14ac:dyDescent="0.3">
      <c r="A333" t="s">
        <v>2496</v>
      </c>
      <c r="B333" t="s">
        <v>2497</v>
      </c>
      <c r="C333">
        <v>24</v>
      </c>
      <c r="D333" t="s">
        <v>2819</v>
      </c>
      <c r="E333">
        <v>241</v>
      </c>
      <c r="F333" t="s">
        <v>2820</v>
      </c>
      <c r="G333">
        <v>2411</v>
      </c>
      <c r="H333" t="s">
        <v>2821</v>
      </c>
      <c r="I333">
        <v>24119</v>
      </c>
      <c r="J333" t="s">
        <v>2826</v>
      </c>
      <c r="K333" t="s">
        <v>1999</v>
      </c>
      <c r="L333" t="s">
        <v>2823</v>
      </c>
      <c r="M333" t="s">
        <v>3308</v>
      </c>
      <c r="N333" t="s">
        <v>1999</v>
      </c>
      <c r="O333" t="s">
        <v>3308</v>
      </c>
      <c r="P333" t="str">
        <f t="shared" si="6"/>
        <v>KEEP</v>
      </c>
    </row>
    <row r="334" spans="1:18" hidden="1" x14ac:dyDescent="0.3">
      <c r="A334" t="s">
        <v>2496</v>
      </c>
      <c r="B334" t="s">
        <v>2497</v>
      </c>
      <c r="C334">
        <v>24</v>
      </c>
      <c r="D334" t="s">
        <v>2819</v>
      </c>
      <c r="E334">
        <v>241</v>
      </c>
      <c r="F334" t="s">
        <v>2820</v>
      </c>
      <c r="G334">
        <v>2412</v>
      </c>
      <c r="H334" t="s">
        <v>2827</v>
      </c>
      <c r="I334">
        <v>24121</v>
      </c>
      <c r="J334" t="s">
        <v>2828</v>
      </c>
      <c r="K334" t="s">
        <v>1999</v>
      </c>
      <c r="L334" t="s">
        <v>2823</v>
      </c>
      <c r="M334" t="s">
        <v>3308</v>
      </c>
      <c r="N334" t="s">
        <v>1999</v>
      </c>
      <c r="O334" t="s">
        <v>3308</v>
      </c>
      <c r="P334" t="str">
        <f t="shared" si="6"/>
        <v>KEEP</v>
      </c>
    </row>
    <row r="335" spans="1:18" hidden="1" x14ac:dyDescent="0.3">
      <c r="A335" t="s">
        <v>2496</v>
      </c>
      <c r="B335" t="s">
        <v>2497</v>
      </c>
      <c r="C335">
        <v>24</v>
      </c>
      <c r="D335" t="s">
        <v>2819</v>
      </c>
      <c r="E335">
        <v>241</v>
      </c>
      <c r="F335" t="s">
        <v>2820</v>
      </c>
      <c r="G335">
        <v>2412</v>
      </c>
      <c r="H335" t="s">
        <v>2827</v>
      </c>
      <c r="I335">
        <v>24122</v>
      </c>
      <c r="J335" t="s">
        <v>2829</v>
      </c>
      <c r="K335" t="s">
        <v>1999</v>
      </c>
      <c r="L335" t="s">
        <v>2823</v>
      </c>
      <c r="M335" t="s">
        <v>3308</v>
      </c>
      <c r="N335" t="s">
        <v>1999</v>
      </c>
      <c r="O335" t="s">
        <v>3308</v>
      </c>
      <c r="P335" t="str">
        <f t="shared" si="6"/>
        <v>KEEP</v>
      </c>
    </row>
    <row r="336" spans="1:18" hidden="1" x14ac:dyDescent="0.3">
      <c r="A336" t="s">
        <v>2496</v>
      </c>
      <c r="B336" t="s">
        <v>2497</v>
      </c>
      <c r="C336">
        <v>24</v>
      </c>
      <c r="D336" t="s">
        <v>2819</v>
      </c>
      <c r="E336">
        <v>241</v>
      </c>
      <c r="F336" t="s">
        <v>2820</v>
      </c>
      <c r="G336">
        <v>2412</v>
      </c>
      <c r="H336" t="s">
        <v>2827</v>
      </c>
      <c r="I336">
        <v>24123</v>
      </c>
      <c r="J336" t="s">
        <v>2830</v>
      </c>
      <c r="K336" t="s">
        <v>1999</v>
      </c>
      <c r="L336" t="s">
        <v>2823</v>
      </c>
      <c r="M336" t="s">
        <v>3308</v>
      </c>
      <c r="N336" t="s">
        <v>1999</v>
      </c>
      <c r="O336" t="s">
        <v>3308</v>
      </c>
      <c r="P336" t="str">
        <f t="shared" si="6"/>
        <v>KEEP</v>
      </c>
    </row>
    <row r="337" spans="1:18" hidden="1" x14ac:dyDescent="0.3">
      <c r="A337" t="s">
        <v>2496</v>
      </c>
      <c r="B337" t="s">
        <v>2497</v>
      </c>
      <c r="C337">
        <v>24</v>
      </c>
      <c r="D337" t="s">
        <v>2819</v>
      </c>
      <c r="E337">
        <v>241</v>
      </c>
      <c r="F337" t="s">
        <v>2820</v>
      </c>
      <c r="G337">
        <v>2413</v>
      </c>
      <c r="H337" t="s">
        <v>2831</v>
      </c>
      <c r="I337">
        <v>24131</v>
      </c>
      <c r="J337" t="s">
        <v>2832</v>
      </c>
      <c r="K337" t="s">
        <v>1999</v>
      </c>
      <c r="L337" t="s">
        <v>2823</v>
      </c>
      <c r="M337" t="s">
        <v>3308</v>
      </c>
      <c r="N337" t="s">
        <v>1999</v>
      </c>
      <c r="O337" t="s">
        <v>3308</v>
      </c>
      <c r="P337" t="str">
        <f t="shared" si="6"/>
        <v>KEEP</v>
      </c>
    </row>
    <row r="338" spans="1:18" hidden="1" x14ac:dyDescent="0.3">
      <c r="A338" t="s">
        <v>2496</v>
      </c>
      <c r="B338" t="s">
        <v>2497</v>
      </c>
      <c r="C338">
        <v>24</v>
      </c>
      <c r="D338" t="s">
        <v>2819</v>
      </c>
      <c r="E338">
        <v>241</v>
      </c>
      <c r="F338" t="s">
        <v>2820</v>
      </c>
      <c r="G338">
        <v>2413</v>
      </c>
      <c r="H338" t="s">
        <v>2831</v>
      </c>
      <c r="I338">
        <v>24132</v>
      </c>
      <c r="J338" t="s">
        <v>2833</v>
      </c>
      <c r="K338" t="s">
        <v>1999</v>
      </c>
      <c r="L338" t="s">
        <v>2823</v>
      </c>
      <c r="M338" t="s">
        <v>3308</v>
      </c>
      <c r="N338" t="s">
        <v>1999</v>
      </c>
      <c r="O338" t="s">
        <v>3308</v>
      </c>
      <c r="P338" t="str">
        <f t="shared" si="6"/>
        <v>KEEP</v>
      </c>
    </row>
    <row r="339" spans="1:18" hidden="1" x14ac:dyDescent="0.3">
      <c r="A339" t="s">
        <v>2496</v>
      </c>
      <c r="B339" t="s">
        <v>2497</v>
      </c>
      <c r="C339">
        <v>24</v>
      </c>
      <c r="D339" t="s">
        <v>2819</v>
      </c>
      <c r="E339">
        <v>241</v>
      </c>
      <c r="F339" t="s">
        <v>2820</v>
      </c>
      <c r="G339">
        <v>2419</v>
      </c>
      <c r="H339" t="s">
        <v>2834</v>
      </c>
      <c r="I339">
        <v>24191</v>
      </c>
      <c r="J339" t="s">
        <v>2835</v>
      </c>
      <c r="K339" t="s">
        <v>1999</v>
      </c>
      <c r="L339" t="s">
        <v>2823</v>
      </c>
      <c r="M339" t="s">
        <v>3308</v>
      </c>
      <c r="N339" t="s">
        <v>1999</v>
      </c>
      <c r="O339" t="s">
        <v>3308</v>
      </c>
      <c r="P339" t="str">
        <f t="shared" si="6"/>
        <v>KEEP</v>
      </c>
    </row>
    <row r="340" spans="1:18" hidden="1" x14ac:dyDescent="0.3">
      <c r="A340" t="s">
        <v>2496</v>
      </c>
      <c r="B340" t="s">
        <v>2497</v>
      </c>
      <c r="C340">
        <v>24</v>
      </c>
      <c r="D340" t="s">
        <v>2819</v>
      </c>
      <c r="E340">
        <v>241</v>
      </c>
      <c r="F340" t="s">
        <v>2820</v>
      </c>
      <c r="G340">
        <v>2419</v>
      </c>
      <c r="H340" t="s">
        <v>2834</v>
      </c>
      <c r="I340">
        <v>24199</v>
      </c>
      <c r="J340" t="s">
        <v>1457</v>
      </c>
      <c r="K340" t="s">
        <v>1999</v>
      </c>
      <c r="L340" t="s">
        <v>2823</v>
      </c>
      <c r="M340" t="s">
        <v>3308</v>
      </c>
      <c r="N340" t="s">
        <v>1999</v>
      </c>
      <c r="O340" t="s">
        <v>3308</v>
      </c>
      <c r="P340" t="str">
        <f t="shared" si="6"/>
        <v>KEEP</v>
      </c>
    </row>
    <row r="341" spans="1:18" hidden="1" x14ac:dyDescent="0.3">
      <c r="A341" t="s">
        <v>2496</v>
      </c>
      <c r="B341" t="s">
        <v>2497</v>
      </c>
      <c r="C341">
        <v>24</v>
      </c>
      <c r="D341" t="s">
        <v>2819</v>
      </c>
      <c r="E341">
        <v>241</v>
      </c>
      <c r="F341" t="s">
        <v>2820</v>
      </c>
      <c r="G341">
        <v>2419</v>
      </c>
      <c r="H341" t="s">
        <v>2834</v>
      </c>
      <c r="I341">
        <v>24199</v>
      </c>
      <c r="J341" t="s">
        <v>1457</v>
      </c>
      <c r="K341" t="s">
        <v>1999</v>
      </c>
      <c r="L341" t="s">
        <v>2823</v>
      </c>
      <c r="M341" t="s">
        <v>3308</v>
      </c>
      <c r="N341" t="s">
        <v>1999</v>
      </c>
      <c r="O341" t="s">
        <v>3308</v>
      </c>
      <c r="P341" t="str">
        <f t="shared" si="6"/>
        <v>KEEP</v>
      </c>
    </row>
    <row r="342" spans="1:18" hidden="1" x14ac:dyDescent="0.3">
      <c r="A342" t="s">
        <v>2496</v>
      </c>
      <c r="B342" t="s">
        <v>2497</v>
      </c>
      <c r="C342">
        <v>24</v>
      </c>
      <c r="D342" t="s">
        <v>2819</v>
      </c>
      <c r="E342">
        <v>242</v>
      </c>
      <c r="F342" t="s">
        <v>2836</v>
      </c>
      <c r="G342">
        <v>2421</v>
      </c>
      <c r="H342" t="s">
        <v>2837</v>
      </c>
      <c r="I342">
        <v>24211</v>
      </c>
      <c r="J342" t="s">
        <v>2838</v>
      </c>
      <c r="K342" t="s">
        <v>2839</v>
      </c>
      <c r="L342" t="s">
        <v>2839</v>
      </c>
      <c r="M342" t="s">
        <v>3322</v>
      </c>
      <c r="N342" t="s">
        <v>2839</v>
      </c>
      <c r="O342" t="s">
        <v>3322</v>
      </c>
      <c r="P342" t="str">
        <f t="shared" si="6"/>
        <v>KEEP</v>
      </c>
    </row>
    <row r="343" spans="1:18" hidden="1" x14ac:dyDescent="0.3">
      <c r="A343" t="s">
        <v>2496</v>
      </c>
      <c r="B343" t="s">
        <v>2497</v>
      </c>
      <c r="C343">
        <v>24</v>
      </c>
      <c r="D343" t="s">
        <v>2819</v>
      </c>
      <c r="E343">
        <v>242</v>
      </c>
      <c r="F343" t="s">
        <v>2836</v>
      </c>
      <c r="G343">
        <v>2421</v>
      </c>
      <c r="H343" t="s">
        <v>2837</v>
      </c>
      <c r="I343">
        <v>24212</v>
      </c>
      <c r="J343" t="s">
        <v>2840</v>
      </c>
      <c r="K343" t="s">
        <v>2839</v>
      </c>
      <c r="L343" t="s">
        <v>2839</v>
      </c>
      <c r="M343" t="s">
        <v>3322</v>
      </c>
      <c r="N343" t="s">
        <v>2839</v>
      </c>
      <c r="O343" t="s">
        <v>3322</v>
      </c>
      <c r="P343" t="str">
        <f t="shared" si="6"/>
        <v>KEEP</v>
      </c>
    </row>
    <row r="344" spans="1:18" hidden="1" x14ac:dyDescent="0.3">
      <c r="A344" t="s">
        <v>2496</v>
      </c>
      <c r="B344" t="s">
        <v>2497</v>
      </c>
      <c r="C344">
        <v>24</v>
      </c>
      <c r="D344" t="s">
        <v>2819</v>
      </c>
      <c r="E344">
        <v>242</v>
      </c>
      <c r="F344" t="s">
        <v>2836</v>
      </c>
      <c r="G344">
        <v>2421</v>
      </c>
      <c r="H344" t="s">
        <v>2837</v>
      </c>
      <c r="I344">
        <v>24213</v>
      </c>
      <c r="J344" t="s">
        <v>2841</v>
      </c>
      <c r="K344" t="s">
        <v>2839</v>
      </c>
      <c r="L344" t="s">
        <v>2839</v>
      </c>
      <c r="M344" t="s">
        <v>3322</v>
      </c>
      <c r="N344" t="s">
        <v>2839</v>
      </c>
      <c r="O344" t="s">
        <v>3322</v>
      </c>
      <c r="P344" t="str">
        <f t="shared" si="6"/>
        <v>KEEP</v>
      </c>
    </row>
    <row r="345" spans="1:18" hidden="1" x14ac:dyDescent="0.3">
      <c r="A345" t="s">
        <v>2496</v>
      </c>
      <c r="B345" t="s">
        <v>2497</v>
      </c>
      <c r="C345">
        <v>24</v>
      </c>
      <c r="D345" t="s">
        <v>2819</v>
      </c>
      <c r="E345">
        <v>242</v>
      </c>
      <c r="F345" t="s">
        <v>2836</v>
      </c>
      <c r="G345">
        <v>2421</v>
      </c>
      <c r="H345" t="s">
        <v>2837</v>
      </c>
      <c r="I345">
        <v>24219</v>
      </c>
      <c r="J345" t="s">
        <v>2842</v>
      </c>
      <c r="K345" t="s">
        <v>2839</v>
      </c>
      <c r="L345" t="s">
        <v>2839</v>
      </c>
      <c r="M345" t="s">
        <v>3322</v>
      </c>
      <c r="N345" t="s">
        <v>2839</v>
      </c>
      <c r="O345" t="s">
        <v>3322</v>
      </c>
      <c r="P345" t="str">
        <f t="shared" si="6"/>
        <v>KEEP</v>
      </c>
    </row>
    <row r="346" spans="1:18" hidden="1" x14ac:dyDescent="0.3">
      <c r="A346" t="s">
        <v>2496</v>
      </c>
      <c r="B346" t="s">
        <v>2497</v>
      </c>
      <c r="C346">
        <v>24</v>
      </c>
      <c r="D346" t="s">
        <v>2819</v>
      </c>
      <c r="E346">
        <v>242</v>
      </c>
      <c r="F346" t="s">
        <v>2836</v>
      </c>
      <c r="G346">
        <v>2421</v>
      </c>
      <c r="H346" t="s">
        <v>2837</v>
      </c>
      <c r="I346">
        <v>24219</v>
      </c>
      <c r="J346" t="s">
        <v>2843</v>
      </c>
      <c r="K346" t="s">
        <v>2839</v>
      </c>
      <c r="L346" t="s">
        <v>2839</v>
      </c>
      <c r="M346" t="s">
        <v>3322</v>
      </c>
      <c r="N346" t="s">
        <v>2839</v>
      </c>
      <c r="O346" t="s">
        <v>3322</v>
      </c>
      <c r="P346" t="str">
        <f t="shared" si="6"/>
        <v>KEEP</v>
      </c>
    </row>
    <row r="347" spans="1:18" hidden="1" x14ac:dyDescent="0.3">
      <c r="A347" t="s">
        <v>2496</v>
      </c>
      <c r="B347" t="s">
        <v>2497</v>
      </c>
      <c r="C347">
        <v>24</v>
      </c>
      <c r="D347" t="s">
        <v>2819</v>
      </c>
      <c r="E347">
        <v>242</v>
      </c>
      <c r="F347" t="s">
        <v>2836</v>
      </c>
      <c r="G347">
        <v>2422</v>
      </c>
      <c r="H347" t="s">
        <v>2844</v>
      </c>
      <c r="I347">
        <v>24221</v>
      </c>
      <c r="J347" t="s">
        <v>2845</v>
      </c>
      <c r="K347" t="s">
        <v>2839</v>
      </c>
      <c r="L347" t="s">
        <v>2839</v>
      </c>
      <c r="M347" t="s">
        <v>3322</v>
      </c>
      <c r="N347" t="s">
        <v>2839</v>
      </c>
      <c r="O347" t="s">
        <v>3322</v>
      </c>
      <c r="P347" t="str">
        <f t="shared" si="6"/>
        <v>KEEP</v>
      </c>
    </row>
    <row r="348" spans="1:18" hidden="1" x14ac:dyDescent="0.3">
      <c r="A348" t="s">
        <v>2496</v>
      </c>
      <c r="B348" t="s">
        <v>2497</v>
      </c>
      <c r="C348">
        <v>24</v>
      </c>
      <c r="D348" t="s">
        <v>2819</v>
      </c>
      <c r="E348">
        <v>242</v>
      </c>
      <c r="F348" t="s">
        <v>2836</v>
      </c>
      <c r="G348">
        <v>2422</v>
      </c>
      <c r="H348" t="s">
        <v>2844</v>
      </c>
      <c r="I348">
        <v>24222</v>
      </c>
      <c r="J348" t="s">
        <v>2846</v>
      </c>
      <c r="K348" t="s">
        <v>2839</v>
      </c>
      <c r="L348" t="s">
        <v>2839</v>
      </c>
      <c r="M348" t="s">
        <v>3322</v>
      </c>
      <c r="N348" t="s">
        <v>2839</v>
      </c>
      <c r="O348" t="s">
        <v>3322</v>
      </c>
      <c r="P348" t="str">
        <f t="shared" si="6"/>
        <v>KEEP</v>
      </c>
    </row>
    <row r="349" spans="1:18" hidden="1" x14ac:dyDescent="0.3">
      <c r="A349" t="s">
        <v>2496</v>
      </c>
      <c r="B349" t="s">
        <v>2497</v>
      </c>
      <c r="C349">
        <v>24</v>
      </c>
      <c r="D349" t="s">
        <v>2819</v>
      </c>
      <c r="E349">
        <v>242</v>
      </c>
      <c r="F349" t="s">
        <v>2836</v>
      </c>
      <c r="G349">
        <v>2422</v>
      </c>
      <c r="H349" t="s">
        <v>2844</v>
      </c>
      <c r="I349">
        <v>24229</v>
      </c>
      <c r="J349" t="s">
        <v>2847</v>
      </c>
      <c r="K349" t="s">
        <v>2839</v>
      </c>
      <c r="L349" t="s">
        <v>2839</v>
      </c>
      <c r="M349" t="s">
        <v>3322</v>
      </c>
      <c r="N349" t="s">
        <v>2839</v>
      </c>
      <c r="O349" t="s">
        <v>3322</v>
      </c>
      <c r="P349" t="str">
        <f t="shared" si="6"/>
        <v>KEEP</v>
      </c>
    </row>
    <row r="350" spans="1:18" hidden="1" x14ac:dyDescent="0.3">
      <c r="A350" t="s">
        <v>2496</v>
      </c>
      <c r="B350" t="s">
        <v>2497</v>
      </c>
      <c r="C350">
        <v>24</v>
      </c>
      <c r="D350" t="s">
        <v>2819</v>
      </c>
      <c r="E350">
        <v>242</v>
      </c>
      <c r="F350" t="s">
        <v>2836</v>
      </c>
      <c r="G350">
        <v>2429</v>
      </c>
      <c r="H350" t="s">
        <v>2848</v>
      </c>
      <c r="I350">
        <v>24290</v>
      </c>
      <c r="J350" t="s">
        <v>2848</v>
      </c>
      <c r="K350" t="s">
        <v>2839</v>
      </c>
      <c r="L350" t="s">
        <v>2839</v>
      </c>
      <c r="M350" t="s">
        <v>3322</v>
      </c>
      <c r="N350" t="s">
        <v>2839</v>
      </c>
      <c r="O350" t="s">
        <v>3322</v>
      </c>
      <c r="P350" t="str">
        <f t="shared" si="6"/>
        <v>KEEP</v>
      </c>
    </row>
    <row r="351" spans="1:18" x14ac:dyDescent="0.3">
      <c r="A351" t="s">
        <v>2496</v>
      </c>
      <c r="B351" t="s">
        <v>2497</v>
      </c>
      <c r="C351">
        <v>24</v>
      </c>
      <c r="D351" t="s">
        <v>2819</v>
      </c>
      <c r="E351">
        <v>243</v>
      </c>
      <c r="F351" t="s">
        <v>2849</v>
      </c>
      <c r="G351">
        <v>2431</v>
      </c>
      <c r="H351" t="s">
        <v>2850</v>
      </c>
      <c r="I351">
        <v>24311</v>
      </c>
      <c r="J351" t="s">
        <v>2851</v>
      </c>
      <c r="K351" t="s">
        <v>2839</v>
      </c>
      <c r="L351" t="s">
        <v>2839</v>
      </c>
      <c r="M351" s="556" t="s">
        <v>3338</v>
      </c>
      <c r="N351" s="556" t="s">
        <v>2693</v>
      </c>
      <c r="O351" s="556" t="s">
        <v>3322</v>
      </c>
      <c r="P351" s="556" t="str">
        <f t="shared" si="6"/>
        <v>CHANGE</v>
      </c>
      <c r="Q351" s="555" t="s">
        <v>3360</v>
      </c>
      <c r="R351" s="556"/>
    </row>
    <row r="352" spans="1:18" x14ac:dyDescent="0.3">
      <c r="A352" t="s">
        <v>2496</v>
      </c>
      <c r="B352" t="s">
        <v>2497</v>
      </c>
      <c r="C352">
        <v>24</v>
      </c>
      <c r="D352" t="s">
        <v>2819</v>
      </c>
      <c r="E352">
        <v>243</v>
      </c>
      <c r="F352" t="s">
        <v>2849</v>
      </c>
      <c r="G352">
        <v>2431</v>
      </c>
      <c r="H352" t="s">
        <v>2850</v>
      </c>
      <c r="I352">
        <v>24312</v>
      </c>
      <c r="J352" t="s">
        <v>2852</v>
      </c>
      <c r="K352" t="s">
        <v>2839</v>
      </c>
      <c r="L352" t="s">
        <v>2839</v>
      </c>
      <c r="M352" s="556" t="s">
        <v>3338</v>
      </c>
      <c r="N352" s="556" t="s">
        <v>2693</v>
      </c>
      <c r="O352" s="556" t="s">
        <v>3322</v>
      </c>
      <c r="P352" s="556" t="str">
        <f t="shared" si="6"/>
        <v>CHANGE</v>
      </c>
      <c r="Q352" s="555" t="s">
        <v>3360</v>
      </c>
      <c r="R352" s="556"/>
    </row>
    <row r="353" spans="1:18" x14ac:dyDescent="0.3">
      <c r="A353" t="s">
        <v>2496</v>
      </c>
      <c r="B353" t="s">
        <v>2497</v>
      </c>
      <c r="C353">
        <v>24</v>
      </c>
      <c r="D353" t="s">
        <v>2819</v>
      </c>
      <c r="E353">
        <v>243</v>
      </c>
      <c r="F353" t="s">
        <v>2849</v>
      </c>
      <c r="G353">
        <v>2432</v>
      </c>
      <c r="H353" t="s">
        <v>2853</v>
      </c>
      <c r="I353">
        <v>24321</v>
      </c>
      <c r="J353" t="s">
        <v>2854</v>
      </c>
      <c r="K353" t="s">
        <v>2839</v>
      </c>
      <c r="L353" t="s">
        <v>2839</v>
      </c>
      <c r="M353" s="556" t="s">
        <v>3338</v>
      </c>
      <c r="N353" s="556" t="s">
        <v>2693</v>
      </c>
      <c r="O353" s="556" t="s">
        <v>3322</v>
      </c>
      <c r="P353" s="556" t="str">
        <f t="shared" si="6"/>
        <v>CHANGE</v>
      </c>
      <c r="Q353" s="555" t="s">
        <v>3360</v>
      </c>
      <c r="R353" s="556"/>
    </row>
    <row r="354" spans="1:18" x14ac:dyDescent="0.3">
      <c r="A354" t="s">
        <v>2496</v>
      </c>
      <c r="B354" t="s">
        <v>2497</v>
      </c>
      <c r="C354">
        <v>24</v>
      </c>
      <c r="D354" t="s">
        <v>2819</v>
      </c>
      <c r="E354">
        <v>243</v>
      </c>
      <c r="F354" t="s">
        <v>2849</v>
      </c>
      <c r="G354">
        <v>2432</v>
      </c>
      <c r="H354" t="s">
        <v>2853</v>
      </c>
      <c r="I354">
        <v>24322</v>
      </c>
      <c r="J354" t="s">
        <v>2855</v>
      </c>
      <c r="K354" t="s">
        <v>2839</v>
      </c>
      <c r="L354" t="s">
        <v>2839</v>
      </c>
      <c r="M354" s="556" t="s">
        <v>3338</v>
      </c>
      <c r="N354" s="556" t="s">
        <v>2693</v>
      </c>
      <c r="O354" s="556" t="s">
        <v>3322</v>
      </c>
      <c r="P354" s="556" t="str">
        <f t="shared" si="6"/>
        <v>CHANGE</v>
      </c>
      <c r="Q354" s="555" t="s">
        <v>3360</v>
      </c>
      <c r="R354" s="556"/>
    </row>
    <row r="355" spans="1:18" x14ac:dyDescent="0.3">
      <c r="A355" t="s">
        <v>2496</v>
      </c>
      <c r="B355" t="s">
        <v>2497</v>
      </c>
      <c r="C355">
        <v>24</v>
      </c>
      <c r="D355" t="s">
        <v>2819</v>
      </c>
      <c r="E355">
        <v>243</v>
      </c>
      <c r="F355" t="s">
        <v>2849</v>
      </c>
      <c r="G355">
        <v>2432</v>
      </c>
      <c r="H355" t="s">
        <v>2853</v>
      </c>
      <c r="I355">
        <v>24329</v>
      </c>
      <c r="J355" t="s">
        <v>2856</v>
      </c>
      <c r="K355" t="s">
        <v>2839</v>
      </c>
      <c r="L355" t="s">
        <v>2839</v>
      </c>
      <c r="M355" s="556" t="s">
        <v>3338</v>
      </c>
      <c r="N355" s="556" t="s">
        <v>2693</v>
      </c>
      <c r="O355" s="556" t="s">
        <v>3322</v>
      </c>
      <c r="P355" s="556" t="str">
        <f t="shared" si="6"/>
        <v>CHANGE</v>
      </c>
      <c r="Q355" s="555" t="s">
        <v>3360</v>
      </c>
      <c r="R355" s="556"/>
    </row>
    <row r="356" spans="1:18" hidden="1" x14ac:dyDescent="0.3">
      <c r="A356" t="s">
        <v>2496</v>
      </c>
      <c r="B356" t="s">
        <v>2497</v>
      </c>
      <c r="C356">
        <v>25</v>
      </c>
      <c r="D356" t="s">
        <v>2857</v>
      </c>
      <c r="E356">
        <v>251</v>
      </c>
      <c r="F356" t="s">
        <v>2858</v>
      </c>
      <c r="G356">
        <v>2511</v>
      </c>
      <c r="H356" t="s">
        <v>2859</v>
      </c>
      <c r="I356">
        <v>25111</v>
      </c>
      <c r="J356" t="s">
        <v>2860</v>
      </c>
      <c r="K356" t="s">
        <v>2861</v>
      </c>
      <c r="L356" t="s">
        <v>2862</v>
      </c>
      <c r="M356" s="556" t="s">
        <v>3338</v>
      </c>
      <c r="N356" s="556" t="s">
        <v>2693</v>
      </c>
      <c r="O356" s="556" t="s">
        <v>3323</v>
      </c>
      <c r="P356" s="556" t="str">
        <f t="shared" si="6"/>
        <v>CHANGE</v>
      </c>
      <c r="Q356" s="556" t="s">
        <v>3361</v>
      </c>
      <c r="R356" s="556"/>
    </row>
    <row r="357" spans="1:18" hidden="1" x14ac:dyDescent="0.3">
      <c r="A357" t="s">
        <v>2496</v>
      </c>
      <c r="B357" t="s">
        <v>2497</v>
      </c>
      <c r="C357">
        <v>25</v>
      </c>
      <c r="D357" t="s">
        <v>2857</v>
      </c>
      <c r="E357">
        <v>251</v>
      </c>
      <c r="F357" t="s">
        <v>2858</v>
      </c>
      <c r="G357">
        <v>2511</v>
      </c>
      <c r="H357" t="s">
        <v>2859</v>
      </c>
      <c r="I357">
        <v>25112</v>
      </c>
      <c r="J357" t="s">
        <v>2863</v>
      </c>
      <c r="K357" t="s">
        <v>2861</v>
      </c>
      <c r="L357" t="s">
        <v>2862</v>
      </c>
      <c r="M357" s="556" t="s">
        <v>3338</v>
      </c>
      <c r="N357" s="556" t="s">
        <v>2693</v>
      </c>
      <c r="O357" s="556" t="s">
        <v>3323</v>
      </c>
      <c r="P357" s="556" t="str">
        <f t="shared" si="6"/>
        <v>CHANGE</v>
      </c>
      <c r="Q357" s="556" t="s">
        <v>3361</v>
      </c>
      <c r="R357" s="556"/>
    </row>
    <row r="358" spans="1:18" hidden="1" x14ac:dyDescent="0.3">
      <c r="A358" t="s">
        <v>2496</v>
      </c>
      <c r="B358" t="s">
        <v>2497</v>
      </c>
      <c r="C358">
        <v>25</v>
      </c>
      <c r="D358" t="s">
        <v>2857</v>
      </c>
      <c r="E358">
        <v>251</v>
      </c>
      <c r="F358" t="s">
        <v>2858</v>
      </c>
      <c r="G358">
        <v>2511</v>
      </c>
      <c r="H358" t="s">
        <v>2859</v>
      </c>
      <c r="I358">
        <v>25113</v>
      </c>
      <c r="J358" t="s">
        <v>2864</v>
      </c>
      <c r="K358" t="s">
        <v>2861</v>
      </c>
      <c r="L358" t="s">
        <v>2862</v>
      </c>
      <c r="M358" s="556" t="s">
        <v>3338</v>
      </c>
      <c r="N358" s="556" t="s">
        <v>2693</v>
      </c>
      <c r="O358" s="556" t="s">
        <v>3323</v>
      </c>
      <c r="P358" s="556" t="str">
        <f t="shared" si="6"/>
        <v>CHANGE</v>
      </c>
      <c r="Q358" s="556" t="s">
        <v>3361</v>
      </c>
      <c r="R358" s="556"/>
    </row>
    <row r="359" spans="1:18" hidden="1" x14ac:dyDescent="0.3">
      <c r="A359" t="s">
        <v>2496</v>
      </c>
      <c r="B359" t="s">
        <v>2497</v>
      </c>
      <c r="C359">
        <v>25</v>
      </c>
      <c r="D359" t="s">
        <v>2857</v>
      </c>
      <c r="E359">
        <v>251</v>
      </c>
      <c r="F359" t="s">
        <v>2858</v>
      </c>
      <c r="G359">
        <v>2511</v>
      </c>
      <c r="H359" t="s">
        <v>2859</v>
      </c>
      <c r="I359">
        <v>25119</v>
      </c>
      <c r="J359" t="s">
        <v>2865</v>
      </c>
      <c r="K359" t="s">
        <v>2861</v>
      </c>
      <c r="L359" t="s">
        <v>2862</v>
      </c>
      <c r="M359" s="556" t="s">
        <v>3338</v>
      </c>
      <c r="N359" s="556" t="s">
        <v>2693</v>
      </c>
      <c r="O359" s="556" t="s">
        <v>3323</v>
      </c>
      <c r="P359" s="556" t="str">
        <f t="shared" si="6"/>
        <v>CHANGE</v>
      </c>
      <c r="Q359" s="556" t="s">
        <v>3361</v>
      </c>
      <c r="R359" s="556"/>
    </row>
    <row r="360" spans="1:18" hidden="1" x14ac:dyDescent="0.3">
      <c r="A360" t="s">
        <v>2496</v>
      </c>
      <c r="B360" t="s">
        <v>2497</v>
      </c>
      <c r="C360">
        <v>25</v>
      </c>
      <c r="D360" t="s">
        <v>2857</v>
      </c>
      <c r="E360">
        <v>251</v>
      </c>
      <c r="F360" t="s">
        <v>2858</v>
      </c>
      <c r="G360">
        <v>2512</v>
      </c>
      <c r="H360" t="s">
        <v>2866</v>
      </c>
      <c r="I360">
        <v>25121</v>
      </c>
      <c r="J360" t="s">
        <v>2867</v>
      </c>
      <c r="K360" t="s">
        <v>2861</v>
      </c>
      <c r="L360" t="s">
        <v>2862</v>
      </c>
      <c r="M360" s="556" t="s">
        <v>3338</v>
      </c>
      <c r="N360" s="556" t="s">
        <v>2693</v>
      </c>
      <c r="O360" s="556" t="s">
        <v>3323</v>
      </c>
      <c r="P360" s="556" t="str">
        <f t="shared" si="6"/>
        <v>CHANGE</v>
      </c>
      <c r="Q360" s="556" t="s">
        <v>3361</v>
      </c>
      <c r="R360" s="556"/>
    </row>
    <row r="361" spans="1:18" hidden="1" x14ac:dyDescent="0.3">
      <c r="A361" t="s">
        <v>2496</v>
      </c>
      <c r="B361" t="s">
        <v>2497</v>
      </c>
      <c r="C361">
        <v>25</v>
      </c>
      <c r="D361" t="s">
        <v>2857</v>
      </c>
      <c r="E361">
        <v>251</v>
      </c>
      <c r="F361" t="s">
        <v>2858</v>
      </c>
      <c r="G361">
        <v>2512</v>
      </c>
      <c r="H361" t="s">
        <v>2866</v>
      </c>
      <c r="I361">
        <v>25122</v>
      </c>
      <c r="J361" t="s">
        <v>2868</v>
      </c>
      <c r="K361" t="s">
        <v>2861</v>
      </c>
      <c r="L361" t="s">
        <v>2862</v>
      </c>
      <c r="M361" s="556" t="s">
        <v>3338</v>
      </c>
      <c r="N361" s="556" t="s">
        <v>2693</v>
      </c>
      <c r="O361" s="556" t="s">
        <v>3323</v>
      </c>
      <c r="P361" s="556" t="str">
        <f t="shared" si="6"/>
        <v>CHANGE</v>
      </c>
      <c r="Q361" s="556" t="s">
        <v>3361</v>
      </c>
      <c r="R361" s="556"/>
    </row>
    <row r="362" spans="1:18" hidden="1" x14ac:dyDescent="0.3">
      <c r="A362" t="s">
        <v>2496</v>
      </c>
      <c r="B362" t="s">
        <v>2497</v>
      </c>
      <c r="C362">
        <v>25</v>
      </c>
      <c r="D362" t="s">
        <v>2857</v>
      </c>
      <c r="E362">
        <v>251</v>
      </c>
      <c r="F362" t="s">
        <v>2858</v>
      </c>
      <c r="G362">
        <v>2513</v>
      </c>
      <c r="H362" t="s">
        <v>1480</v>
      </c>
      <c r="I362">
        <v>25130</v>
      </c>
      <c r="J362" t="s">
        <v>1480</v>
      </c>
      <c r="K362" t="s">
        <v>2861</v>
      </c>
      <c r="L362" t="s">
        <v>2862</v>
      </c>
      <c r="M362" s="556" t="s">
        <v>3338</v>
      </c>
      <c r="N362" s="556" t="s">
        <v>2693</v>
      </c>
      <c r="O362" s="556" t="s">
        <v>3323</v>
      </c>
      <c r="P362" s="556" t="str">
        <f t="shared" si="6"/>
        <v>CHANGE</v>
      </c>
      <c r="Q362" s="556" t="s">
        <v>3361</v>
      </c>
      <c r="R362" s="556"/>
    </row>
    <row r="363" spans="1:18" hidden="1" x14ac:dyDescent="0.3">
      <c r="A363" t="s">
        <v>2496</v>
      </c>
      <c r="B363" t="s">
        <v>2497</v>
      </c>
      <c r="C363">
        <v>25</v>
      </c>
      <c r="D363" t="s">
        <v>2857</v>
      </c>
      <c r="E363">
        <v>251</v>
      </c>
      <c r="F363" t="s">
        <v>2858</v>
      </c>
      <c r="G363">
        <v>2513</v>
      </c>
      <c r="H363" t="s">
        <v>1480</v>
      </c>
      <c r="I363">
        <v>25130</v>
      </c>
      <c r="J363" t="s">
        <v>1480</v>
      </c>
      <c r="K363" t="s">
        <v>2861</v>
      </c>
      <c r="L363" t="s">
        <v>2862</v>
      </c>
      <c r="M363" s="556" t="s">
        <v>3338</v>
      </c>
      <c r="N363" s="556" t="s">
        <v>2693</v>
      </c>
      <c r="O363" s="556" t="s">
        <v>3323</v>
      </c>
      <c r="P363" s="556" t="str">
        <f t="shared" si="6"/>
        <v>CHANGE</v>
      </c>
      <c r="Q363" s="556" t="s">
        <v>3361</v>
      </c>
      <c r="R363" s="556"/>
    </row>
    <row r="364" spans="1:18" hidden="1" x14ac:dyDescent="0.3">
      <c r="A364" t="s">
        <v>2496</v>
      </c>
      <c r="B364" t="s">
        <v>2497</v>
      </c>
      <c r="C364">
        <v>25</v>
      </c>
      <c r="D364" t="s">
        <v>2857</v>
      </c>
      <c r="E364">
        <v>252</v>
      </c>
      <c r="F364" t="s">
        <v>2869</v>
      </c>
      <c r="G364">
        <v>2520</v>
      </c>
      <c r="H364" t="s">
        <v>2870</v>
      </c>
      <c r="I364">
        <v>25200</v>
      </c>
      <c r="J364" t="s">
        <v>2870</v>
      </c>
      <c r="K364" t="s">
        <v>2861</v>
      </c>
      <c r="L364" t="s">
        <v>2862</v>
      </c>
      <c r="M364" s="556" t="s">
        <v>3338</v>
      </c>
      <c r="N364" s="556" t="s">
        <v>2693</v>
      </c>
      <c r="O364" s="556" t="s">
        <v>3323</v>
      </c>
      <c r="P364" s="556" t="str">
        <f t="shared" si="6"/>
        <v>CHANGE</v>
      </c>
      <c r="Q364" s="556" t="s">
        <v>3361</v>
      </c>
      <c r="R364" s="556"/>
    </row>
    <row r="365" spans="1:18" hidden="1" x14ac:dyDescent="0.3">
      <c r="A365" t="s">
        <v>2496</v>
      </c>
      <c r="B365" t="s">
        <v>2497</v>
      </c>
      <c r="C365">
        <v>25</v>
      </c>
      <c r="D365" t="s">
        <v>2857</v>
      </c>
      <c r="E365">
        <v>259</v>
      </c>
      <c r="F365" t="s">
        <v>2871</v>
      </c>
      <c r="G365">
        <v>2591</v>
      </c>
      <c r="H365" t="s">
        <v>2872</v>
      </c>
      <c r="I365">
        <v>25911</v>
      </c>
      <c r="J365" t="s">
        <v>2873</v>
      </c>
      <c r="K365" t="s">
        <v>2861</v>
      </c>
      <c r="L365" t="s">
        <v>2862</v>
      </c>
      <c r="M365" s="556" t="s">
        <v>3338</v>
      </c>
      <c r="N365" s="556" t="s">
        <v>2693</v>
      </c>
      <c r="O365" s="556" t="s">
        <v>3323</v>
      </c>
      <c r="P365" s="556" t="str">
        <f t="shared" si="6"/>
        <v>CHANGE</v>
      </c>
      <c r="Q365" s="556" t="s">
        <v>3361</v>
      </c>
      <c r="R365" s="556"/>
    </row>
    <row r="366" spans="1:18" hidden="1" x14ac:dyDescent="0.3">
      <c r="A366" t="s">
        <v>2496</v>
      </c>
      <c r="B366" t="s">
        <v>2497</v>
      </c>
      <c r="C366">
        <v>25</v>
      </c>
      <c r="D366" t="s">
        <v>2857</v>
      </c>
      <c r="E366">
        <v>259</v>
      </c>
      <c r="F366" t="s">
        <v>2871</v>
      </c>
      <c r="G366">
        <v>2591</v>
      </c>
      <c r="H366" t="s">
        <v>2872</v>
      </c>
      <c r="I366">
        <v>25912</v>
      </c>
      <c r="J366" t="s">
        <v>2874</v>
      </c>
      <c r="K366" t="s">
        <v>2861</v>
      </c>
      <c r="L366" t="s">
        <v>2862</v>
      </c>
      <c r="M366" s="556" t="s">
        <v>3338</v>
      </c>
      <c r="N366" s="556" t="s">
        <v>2693</v>
      </c>
      <c r="O366" s="556" t="s">
        <v>3323</v>
      </c>
      <c r="P366" s="556" t="str">
        <f t="shared" si="6"/>
        <v>CHANGE</v>
      </c>
      <c r="Q366" s="556" t="s">
        <v>3361</v>
      </c>
      <c r="R366" s="556"/>
    </row>
    <row r="367" spans="1:18" hidden="1" x14ac:dyDescent="0.3">
      <c r="A367" t="s">
        <v>2496</v>
      </c>
      <c r="B367" t="s">
        <v>2497</v>
      </c>
      <c r="C367">
        <v>25</v>
      </c>
      <c r="D367" t="s">
        <v>2857</v>
      </c>
      <c r="E367">
        <v>259</v>
      </c>
      <c r="F367" t="s">
        <v>2871</v>
      </c>
      <c r="G367">
        <v>2591</v>
      </c>
      <c r="H367" t="s">
        <v>2872</v>
      </c>
      <c r="I367">
        <v>25913</v>
      </c>
      <c r="J367" t="s">
        <v>2875</v>
      </c>
      <c r="K367" t="s">
        <v>2861</v>
      </c>
      <c r="L367" t="s">
        <v>2862</v>
      </c>
      <c r="M367" s="556" t="s">
        <v>3338</v>
      </c>
      <c r="N367" s="556" t="s">
        <v>2693</v>
      </c>
      <c r="O367" s="556" t="s">
        <v>3323</v>
      </c>
      <c r="P367" s="556" t="str">
        <f t="shared" si="6"/>
        <v>CHANGE</v>
      </c>
      <c r="Q367" s="556" t="s">
        <v>3361</v>
      </c>
      <c r="R367" s="556"/>
    </row>
    <row r="368" spans="1:18" hidden="1" x14ac:dyDescent="0.3">
      <c r="A368" t="s">
        <v>2496</v>
      </c>
      <c r="B368" t="s">
        <v>2497</v>
      </c>
      <c r="C368">
        <v>25</v>
      </c>
      <c r="D368" t="s">
        <v>2857</v>
      </c>
      <c r="E368">
        <v>259</v>
      </c>
      <c r="F368" t="s">
        <v>2871</v>
      </c>
      <c r="G368">
        <v>2592</v>
      </c>
      <c r="H368" t="s">
        <v>2876</v>
      </c>
      <c r="I368">
        <v>25921</v>
      </c>
      <c r="J368" t="s">
        <v>2877</v>
      </c>
      <c r="K368" t="s">
        <v>2861</v>
      </c>
      <c r="L368" t="s">
        <v>2862</v>
      </c>
      <c r="M368" s="556" t="s">
        <v>3338</v>
      </c>
      <c r="N368" s="556" t="s">
        <v>2693</v>
      </c>
      <c r="O368" s="556" t="s">
        <v>3323</v>
      </c>
      <c r="P368" s="556" t="str">
        <f t="shared" si="6"/>
        <v>CHANGE</v>
      </c>
      <c r="Q368" s="556" t="s">
        <v>3361</v>
      </c>
      <c r="R368" s="556"/>
    </row>
    <row r="369" spans="1:18" hidden="1" x14ac:dyDescent="0.3">
      <c r="A369" t="s">
        <v>2496</v>
      </c>
      <c r="B369" t="s">
        <v>2497</v>
      </c>
      <c r="C369">
        <v>25</v>
      </c>
      <c r="D369" t="s">
        <v>2857</v>
      </c>
      <c r="E369">
        <v>259</v>
      </c>
      <c r="F369" t="s">
        <v>2871</v>
      </c>
      <c r="G369">
        <v>2592</v>
      </c>
      <c r="H369" t="s">
        <v>2876</v>
      </c>
      <c r="I369">
        <v>25922</v>
      </c>
      <c r="J369" t="s">
        <v>2878</v>
      </c>
      <c r="K369" t="s">
        <v>2861</v>
      </c>
      <c r="L369" t="s">
        <v>2862</v>
      </c>
      <c r="M369" s="556" t="s">
        <v>3338</v>
      </c>
      <c r="N369" s="556" t="s">
        <v>2693</v>
      </c>
      <c r="O369" s="556" t="s">
        <v>3323</v>
      </c>
      <c r="P369" s="556" t="str">
        <f t="shared" si="6"/>
        <v>CHANGE</v>
      </c>
      <c r="Q369" s="556" t="s">
        <v>3361</v>
      </c>
      <c r="R369" s="556"/>
    </row>
    <row r="370" spans="1:18" hidden="1" x14ac:dyDescent="0.3">
      <c r="A370" t="s">
        <v>2496</v>
      </c>
      <c r="B370" t="s">
        <v>2497</v>
      </c>
      <c r="C370">
        <v>25</v>
      </c>
      <c r="D370" t="s">
        <v>2857</v>
      </c>
      <c r="E370">
        <v>259</v>
      </c>
      <c r="F370" t="s">
        <v>2871</v>
      </c>
      <c r="G370">
        <v>2592</v>
      </c>
      <c r="H370" t="s">
        <v>2876</v>
      </c>
      <c r="I370">
        <v>25923</v>
      </c>
      <c r="J370" t="s">
        <v>2879</v>
      </c>
      <c r="K370" t="s">
        <v>2861</v>
      </c>
      <c r="L370" t="s">
        <v>2862</v>
      </c>
      <c r="M370" s="556" t="s">
        <v>3338</v>
      </c>
      <c r="N370" s="556" t="s">
        <v>2693</v>
      </c>
      <c r="O370" s="556" t="s">
        <v>3323</v>
      </c>
      <c r="P370" s="556" t="str">
        <f t="shared" si="6"/>
        <v>CHANGE</v>
      </c>
      <c r="Q370" s="556" t="s">
        <v>3361</v>
      </c>
      <c r="R370" s="556"/>
    </row>
    <row r="371" spans="1:18" hidden="1" x14ac:dyDescent="0.3">
      <c r="A371" t="s">
        <v>2496</v>
      </c>
      <c r="B371" t="s">
        <v>2497</v>
      </c>
      <c r="C371">
        <v>25</v>
      </c>
      <c r="D371" t="s">
        <v>2857</v>
      </c>
      <c r="E371">
        <v>259</v>
      </c>
      <c r="F371" t="s">
        <v>2871</v>
      </c>
      <c r="G371">
        <v>2592</v>
      </c>
      <c r="H371" t="s">
        <v>2876</v>
      </c>
      <c r="I371">
        <v>25924</v>
      </c>
      <c r="J371" t="s">
        <v>2880</v>
      </c>
      <c r="K371" t="s">
        <v>2861</v>
      </c>
      <c r="L371" t="s">
        <v>2862</v>
      </c>
      <c r="M371" s="556" t="s">
        <v>3338</v>
      </c>
      <c r="N371" s="556" t="s">
        <v>2693</v>
      </c>
      <c r="O371" s="556" t="s">
        <v>3323</v>
      </c>
      <c r="P371" s="556" t="str">
        <f t="shared" si="6"/>
        <v>CHANGE</v>
      </c>
      <c r="Q371" s="556" t="s">
        <v>3361</v>
      </c>
      <c r="R371" s="556"/>
    </row>
    <row r="372" spans="1:18" hidden="1" x14ac:dyDescent="0.3">
      <c r="A372" t="s">
        <v>2496</v>
      </c>
      <c r="B372" t="s">
        <v>2497</v>
      </c>
      <c r="C372">
        <v>25</v>
      </c>
      <c r="D372" t="s">
        <v>2857</v>
      </c>
      <c r="E372">
        <v>259</v>
      </c>
      <c r="F372" t="s">
        <v>2871</v>
      </c>
      <c r="G372">
        <v>2592</v>
      </c>
      <c r="H372" t="s">
        <v>2876</v>
      </c>
      <c r="I372">
        <v>25929</v>
      </c>
      <c r="J372" t="s">
        <v>2881</v>
      </c>
      <c r="K372" t="s">
        <v>2861</v>
      </c>
      <c r="L372" t="s">
        <v>2862</v>
      </c>
      <c r="M372" s="556" t="s">
        <v>3338</v>
      </c>
      <c r="N372" s="556" t="s">
        <v>2693</v>
      </c>
      <c r="O372" s="556" t="s">
        <v>3323</v>
      </c>
      <c r="P372" s="556" t="str">
        <f t="shared" si="6"/>
        <v>CHANGE</v>
      </c>
      <c r="Q372" s="556" t="s">
        <v>3361</v>
      </c>
      <c r="R372" s="556"/>
    </row>
    <row r="373" spans="1:18" hidden="1" x14ac:dyDescent="0.3">
      <c r="A373" t="s">
        <v>2496</v>
      </c>
      <c r="B373" t="s">
        <v>2497</v>
      </c>
      <c r="C373">
        <v>25</v>
      </c>
      <c r="D373" t="s">
        <v>2857</v>
      </c>
      <c r="E373">
        <v>259</v>
      </c>
      <c r="F373" t="s">
        <v>2871</v>
      </c>
      <c r="G373">
        <v>2593</v>
      </c>
      <c r="H373" t="s">
        <v>2882</v>
      </c>
      <c r="I373">
        <v>25931</v>
      </c>
      <c r="J373" t="s">
        <v>2883</v>
      </c>
      <c r="K373" t="s">
        <v>2861</v>
      </c>
      <c r="L373" t="s">
        <v>2862</v>
      </c>
      <c r="M373" s="556" t="s">
        <v>3338</v>
      </c>
      <c r="N373" s="556" t="s">
        <v>2693</v>
      </c>
      <c r="O373" s="556" t="s">
        <v>3323</v>
      </c>
      <c r="P373" s="556" t="str">
        <f t="shared" si="6"/>
        <v>CHANGE</v>
      </c>
      <c r="Q373" s="556" t="s">
        <v>3361</v>
      </c>
      <c r="R373" s="556"/>
    </row>
    <row r="374" spans="1:18" hidden="1" x14ac:dyDescent="0.3">
      <c r="A374" t="s">
        <v>2496</v>
      </c>
      <c r="B374" t="s">
        <v>2497</v>
      </c>
      <c r="C374">
        <v>25</v>
      </c>
      <c r="D374" t="s">
        <v>2857</v>
      </c>
      <c r="E374">
        <v>259</v>
      </c>
      <c r="F374" t="s">
        <v>2871</v>
      </c>
      <c r="G374">
        <v>2593</v>
      </c>
      <c r="H374" t="s">
        <v>2882</v>
      </c>
      <c r="I374">
        <v>25932</v>
      </c>
      <c r="J374" t="s">
        <v>2884</v>
      </c>
      <c r="K374" t="s">
        <v>2861</v>
      </c>
      <c r="L374" t="s">
        <v>2862</v>
      </c>
      <c r="M374" s="556" t="s">
        <v>3338</v>
      </c>
      <c r="N374" s="556" t="s">
        <v>2693</v>
      </c>
      <c r="O374" s="556" t="s">
        <v>3323</v>
      </c>
      <c r="P374" s="556" t="str">
        <f t="shared" si="6"/>
        <v>CHANGE</v>
      </c>
      <c r="Q374" s="556" t="s">
        <v>3361</v>
      </c>
      <c r="R374" s="556"/>
    </row>
    <row r="375" spans="1:18" hidden="1" x14ac:dyDescent="0.3">
      <c r="A375" t="s">
        <v>2496</v>
      </c>
      <c r="B375" t="s">
        <v>2497</v>
      </c>
      <c r="C375">
        <v>25</v>
      </c>
      <c r="D375" t="s">
        <v>2857</v>
      </c>
      <c r="E375">
        <v>259</v>
      </c>
      <c r="F375" t="s">
        <v>2871</v>
      </c>
      <c r="G375">
        <v>2593</v>
      </c>
      <c r="H375" t="s">
        <v>2882</v>
      </c>
      <c r="I375">
        <v>25933</v>
      </c>
      <c r="J375" t="s">
        <v>2885</v>
      </c>
      <c r="K375" t="s">
        <v>2861</v>
      </c>
      <c r="L375" t="s">
        <v>2862</v>
      </c>
      <c r="M375" s="556" t="s">
        <v>3338</v>
      </c>
      <c r="N375" s="556" t="s">
        <v>2693</v>
      </c>
      <c r="O375" s="556" t="s">
        <v>3323</v>
      </c>
      <c r="P375" s="556" t="str">
        <f t="shared" si="6"/>
        <v>CHANGE</v>
      </c>
      <c r="Q375" s="556" t="s">
        <v>3361</v>
      </c>
      <c r="R375" s="556"/>
    </row>
    <row r="376" spans="1:18" hidden="1" x14ac:dyDescent="0.3">
      <c r="A376" t="s">
        <v>2496</v>
      </c>
      <c r="B376" t="s">
        <v>2497</v>
      </c>
      <c r="C376">
        <v>25</v>
      </c>
      <c r="D376" t="s">
        <v>2857</v>
      </c>
      <c r="E376">
        <v>259</v>
      </c>
      <c r="F376" t="s">
        <v>2871</v>
      </c>
      <c r="G376">
        <v>2593</v>
      </c>
      <c r="H376" t="s">
        <v>2882</v>
      </c>
      <c r="I376">
        <v>25934</v>
      </c>
      <c r="J376" t="s">
        <v>2886</v>
      </c>
      <c r="K376" t="s">
        <v>2861</v>
      </c>
      <c r="L376" t="s">
        <v>2862</v>
      </c>
      <c r="M376" s="556" t="s">
        <v>3338</v>
      </c>
      <c r="N376" s="556" t="s">
        <v>2693</v>
      </c>
      <c r="O376" s="556" t="s">
        <v>3323</v>
      </c>
      <c r="P376" s="556" t="str">
        <f t="shared" si="6"/>
        <v>CHANGE</v>
      </c>
      <c r="Q376" s="556" t="s">
        <v>3361</v>
      </c>
      <c r="R376" s="556"/>
    </row>
    <row r="377" spans="1:18" hidden="1" x14ac:dyDescent="0.3">
      <c r="A377" t="s">
        <v>2496</v>
      </c>
      <c r="B377" t="s">
        <v>2497</v>
      </c>
      <c r="C377">
        <v>25</v>
      </c>
      <c r="D377" t="s">
        <v>2857</v>
      </c>
      <c r="E377">
        <v>259</v>
      </c>
      <c r="F377" t="s">
        <v>2871</v>
      </c>
      <c r="G377">
        <v>2594</v>
      </c>
      <c r="H377" t="s">
        <v>2887</v>
      </c>
      <c r="I377">
        <v>25941</v>
      </c>
      <c r="J377" t="s">
        <v>2888</v>
      </c>
      <c r="K377" t="s">
        <v>2861</v>
      </c>
      <c r="L377" t="s">
        <v>2862</v>
      </c>
      <c r="M377" s="556" t="s">
        <v>3338</v>
      </c>
      <c r="N377" s="556" t="s">
        <v>2693</v>
      </c>
      <c r="O377" s="556" t="s">
        <v>3323</v>
      </c>
      <c r="P377" s="556" t="str">
        <f t="shared" si="6"/>
        <v>CHANGE</v>
      </c>
      <c r="Q377" s="556" t="s">
        <v>3361</v>
      </c>
      <c r="R377" s="556"/>
    </row>
    <row r="378" spans="1:18" hidden="1" x14ac:dyDescent="0.3">
      <c r="A378" t="s">
        <v>2496</v>
      </c>
      <c r="B378" t="s">
        <v>2497</v>
      </c>
      <c r="C378">
        <v>25</v>
      </c>
      <c r="D378" t="s">
        <v>2857</v>
      </c>
      <c r="E378">
        <v>259</v>
      </c>
      <c r="F378" t="s">
        <v>2871</v>
      </c>
      <c r="G378">
        <v>2594</v>
      </c>
      <c r="H378" t="s">
        <v>2887</v>
      </c>
      <c r="I378">
        <v>25942</v>
      </c>
      <c r="J378" t="s">
        <v>2889</v>
      </c>
      <c r="K378" t="s">
        <v>2861</v>
      </c>
      <c r="L378" t="s">
        <v>2862</v>
      </c>
      <c r="M378" s="556" t="s">
        <v>3338</v>
      </c>
      <c r="N378" s="556" t="s">
        <v>2693</v>
      </c>
      <c r="O378" s="556" t="s">
        <v>3323</v>
      </c>
      <c r="P378" s="556" t="str">
        <f t="shared" si="6"/>
        <v>CHANGE</v>
      </c>
      <c r="Q378" s="556" t="s">
        <v>3361</v>
      </c>
      <c r="R378" s="556"/>
    </row>
    <row r="379" spans="1:18" hidden="1" x14ac:dyDescent="0.3">
      <c r="A379" t="s">
        <v>2496</v>
      </c>
      <c r="B379" t="s">
        <v>2497</v>
      </c>
      <c r="C379">
        <v>25</v>
      </c>
      <c r="D379" t="s">
        <v>2857</v>
      </c>
      <c r="E379">
        <v>259</v>
      </c>
      <c r="F379" t="s">
        <v>2871</v>
      </c>
      <c r="G379">
        <v>2594</v>
      </c>
      <c r="H379" t="s">
        <v>2887</v>
      </c>
      <c r="I379">
        <v>25943</v>
      </c>
      <c r="J379" t="s">
        <v>2890</v>
      </c>
      <c r="K379" t="s">
        <v>2861</v>
      </c>
      <c r="L379" t="s">
        <v>2862</v>
      </c>
      <c r="M379" s="556" t="s">
        <v>3338</v>
      </c>
      <c r="N379" s="556" t="s">
        <v>2693</v>
      </c>
      <c r="O379" s="556" t="s">
        <v>3323</v>
      </c>
      <c r="P379" s="556" t="str">
        <f t="shared" si="6"/>
        <v>CHANGE</v>
      </c>
      <c r="Q379" s="556" t="s">
        <v>3361</v>
      </c>
      <c r="R379" s="556"/>
    </row>
    <row r="380" spans="1:18" hidden="1" x14ac:dyDescent="0.3">
      <c r="A380" t="s">
        <v>2496</v>
      </c>
      <c r="B380" t="s">
        <v>2497</v>
      </c>
      <c r="C380">
        <v>25</v>
      </c>
      <c r="D380" t="s">
        <v>2857</v>
      </c>
      <c r="E380">
        <v>259</v>
      </c>
      <c r="F380" t="s">
        <v>2871</v>
      </c>
      <c r="G380">
        <v>2599</v>
      </c>
      <c r="H380" t="s">
        <v>2891</v>
      </c>
      <c r="I380">
        <v>25991</v>
      </c>
      <c r="J380" t="s">
        <v>2892</v>
      </c>
      <c r="K380" t="s">
        <v>2861</v>
      </c>
      <c r="L380" t="s">
        <v>2862</v>
      </c>
      <c r="M380" s="556" t="s">
        <v>3338</v>
      </c>
      <c r="N380" s="556" t="s">
        <v>2693</v>
      </c>
      <c r="O380" s="556" t="s">
        <v>3323</v>
      </c>
      <c r="P380" s="556" t="str">
        <f t="shared" si="6"/>
        <v>CHANGE</v>
      </c>
      <c r="Q380" s="556" t="s">
        <v>3361</v>
      </c>
      <c r="R380" s="556"/>
    </row>
    <row r="381" spans="1:18" hidden="1" x14ac:dyDescent="0.3">
      <c r="A381" t="s">
        <v>2496</v>
      </c>
      <c r="B381" t="s">
        <v>2497</v>
      </c>
      <c r="C381">
        <v>25</v>
      </c>
      <c r="D381" t="s">
        <v>2857</v>
      </c>
      <c r="E381">
        <v>259</v>
      </c>
      <c r="F381" t="s">
        <v>2871</v>
      </c>
      <c r="G381">
        <v>2599</v>
      </c>
      <c r="H381" t="s">
        <v>2891</v>
      </c>
      <c r="I381">
        <v>25992</v>
      </c>
      <c r="J381" t="s">
        <v>2893</v>
      </c>
      <c r="K381" t="s">
        <v>2861</v>
      </c>
      <c r="L381" t="s">
        <v>2862</v>
      </c>
      <c r="M381" s="556" t="s">
        <v>3338</v>
      </c>
      <c r="N381" s="556" t="s">
        <v>2693</v>
      </c>
      <c r="O381" s="556" t="s">
        <v>3323</v>
      </c>
      <c r="P381" s="556" t="str">
        <f t="shared" si="6"/>
        <v>CHANGE</v>
      </c>
      <c r="Q381" s="556" t="s">
        <v>3361</v>
      </c>
      <c r="R381" s="556"/>
    </row>
    <row r="382" spans="1:18" hidden="1" x14ac:dyDescent="0.3">
      <c r="A382" t="s">
        <v>2496</v>
      </c>
      <c r="B382" t="s">
        <v>2497</v>
      </c>
      <c r="C382">
        <v>25</v>
      </c>
      <c r="D382" t="s">
        <v>2857</v>
      </c>
      <c r="E382">
        <v>259</v>
      </c>
      <c r="F382" t="s">
        <v>2871</v>
      </c>
      <c r="G382">
        <v>2599</v>
      </c>
      <c r="H382" t="s">
        <v>2891</v>
      </c>
      <c r="I382">
        <v>25993</v>
      </c>
      <c r="J382" t="s">
        <v>2894</v>
      </c>
      <c r="K382" t="s">
        <v>2861</v>
      </c>
      <c r="L382" t="s">
        <v>2862</v>
      </c>
      <c r="M382" s="556" t="s">
        <v>3338</v>
      </c>
      <c r="N382" s="556" t="s">
        <v>2693</v>
      </c>
      <c r="O382" s="556" t="s">
        <v>3323</v>
      </c>
      <c r="P382" s="556" t="str">
        <f t="shared" si="6"/>
        <v>CHANGE</v>
      </c>
      <c r="Q382" s="556" t="s">
        <v>3361</v>
      </c>
      <c r="R382" s="556"/>
    </row>
    <row r="383" spans="1:18" hidden="1" x14ac:dyDescent="0.3">
      <c r="A383" t="s">
        <v>2496</v>
      </c>
      <c r="B383" t="s">
        <v>2497</v>
      </c>
      <c r="C383">
        <v>25</v>
      </c>
      <c r="D383" t="s">
        <v>2857</v>
      </c>
      <c r="E383">
        <v>259</v>
      </c>
      <c r="F383" t="s">
        <v>2871</v>
      </c>
      <c r="G383">
        <v>2599</v>
      </c>
      <c r="H383" t="s">
        <v>2891</v>
      </c>
      <c r="I383">
        <v>25994</v>
      </c>
      <c r="J383" t="s">
        <v>2895</v>
      </c>
      <c r="K383" t="s">
        <v>2861</v>
      </c>
      <c r="L383" t="s">
        <v>2862</v>
      </c>
      <c r="M383" s="556" t="s">
        <v>3338</v>
      </c>
      <c r="N383" s="556" t="s">
        <v>2693</v>
      </c>
      <c r="O383" s="556" t="s">
        <v>3323</v>
      </c>
      <c r="P383" s="556" t="str">
        <f t="shared" si="6"/>
        <v>CHANGE</v>
      </c>
      <c r="Q383" s="556" t="s">
        <v>3361</v>
      </c>
      <c r="R383" s="556"/>
    </row>
    <row r="384" spans="1:18" hidden="1" x14ac:dyDescent="0.3">
      <c r="A384" t="s">
        <v>2496</v>
      </c>
      <c r="B384" t="s">
        <v>2497</v>
      </c>
      <c r="C384">
        <v>25</v>
      </c>
      <c r="D384" t="s">
        <v>2857</v>
      </c>
      <c r="E384">
        <v>259</v>
      </c>
      <c r="F384" t="s">
        <v>2871</v>
      </c>
      <c r="G384">
        <v>2599</v>
      </c>
      <c r="H384" t="s">
        <v>2891</v>
      </c>
      <c r="I384">
        <v>25995</v>
      </c>
      <c r="J384" t="s">
        <v>2896</v>
      </c>
      <c r="K384" t="s">
        <v>2861</v>
      </c>
      <c r="L384" t="s">
        <v>2862</v>
      </c>
      <c r="M384" s="556" t="s">
        <v>3338</v>
      </c>
      <c r="N384" s="556" t="s">
        <v>2693</v>
      </c>
      <c r="O384" s="556" t="s">
        <v>3323</v>
      </c>
      <c r="P384" s="556" t="str">
        <f t="shared" si="6"/>
        <v>CHANGE</v>
      </c>
      <c r="Q384" s="556" t="s">
        <v>3361</v>
      </c>
      <c r="R384" s="556"/>
    </row>
    <row r="385" spans="1:18" hidden="1" x14ac:dyDescent="0.3">
      <c r="A385" t="s">
        <v>2496</v>
      </c>
      <c r="B385" t="s">
        <v>2497</v>
      </c>
      <c r="C385">
        <v>25</v>
      </c>
      <c r="D385" t="s">
        <v>2857</v>
      </c>
      <c r="E385">
        <v>259</v>
      </c>
      <c r="F385" t="s">
        <v>2871</v>
      </c>
      <c r="G385">
        <v>2599</v>
      </c>
      <c r="H385" t="s">
        <v>2891</v>
      </c>
      <c r="I385">
        <v>25999</v>
      </c>
      <c r="J385" t="s">
        <v>1579</v>
      </c>
      <c r="K385" t="s">
        <v>2861</v>
      </c>
      <c r="L385" t="s">
        <v>2862</v>
      </c>
      <c r="M385" s="556" t="s">
        <v>3338</v>
      </c>
      <c r="N385" s="556" t="s">
        <v>2693</v>
      </c>
      <c r="O385" s="556" t="s">
        <v>3323</v>
      </c>
      <c r="P385" s="556" t="str">
        <f t="shared" si="6"/>
        <v>CHANGE</v>
      </c>
      <c r="Q385" s="556" t="s">
        <v>3361</v>
      </c>
      <c r="R385" s="556"/>
    </row>
    <row r="386" spans="1:18" hidden="1" x14ac:dyDescent="0.3">
      <c r="A386" t="s">
        <v>2496</v>
      </c>
      <c r="B386" t="s">
        <v>2497</v>
      </c>
      <c r="C386">
        <v>25</v>
      </c>
      <c r="D386" t="s">
        <v>2857</v>
      </c>
      <c r="E386">
        <v>259</v>
      </c>
      <c r="F386" t="s">
        <v>2871</v>
      </c>
      <c r="G386">
        <v>2599</v>
      </c>
      <c r="H386" t="s">
        <v>2891</v>
      </c>
      <c r="I386">
        <v>25999</v>
      </c>
      <c r="J386" t="s">
        <v>1579</v>
      </c>
      <c r="K386" t="s">
        <v>2861</v>
      </c>
      <c r="L386" t="s">
        <v>2862</v>
      </c>
      <c r="M386" s="556" t="s">
        <v>3338</v>
      </c>
      <c r="N386" s="556" t="s">
        <v>2693</v>
      </c>
      <c r="O386" s="556" t="s">
        <v>3323</v>
      </c>
      <c r="P386" s="556" t="str">
        <f t="shared" si="6"/>
        <v>CHANGE</v>
      </c>
      <c r="Q386" s="556" t="s">
        <v>3361</v>
      </c>
      <c r="R386" s="556"/>
    </row>
    <row r="387" spans="1:18" hidden="1" x14ac:dyDescent="0.3">
      <c r="A387" t="s">
        <v>2496</v>
      </c>
      <c r="B387" t="s">
        <v>2497</v>
      </c>
      <c r="C387">
        <v>26</v>
      </c>
      <c r="D387" t="s">
        <v>2897</v>
      </c>
      <c r="E387">
        <v>261</v>
      </c>
      <c r="F387" t="s">
        <v>2898</v>
      </c>
      <c r="G387">
        <v>2611</v>
      </c>
      <c r="H387" t="s">
        <v>2899</v>
      </c>
      <c r="I387">
        <v>26110</v>
      </c>
      <c r="J387" t="s">
        <v>2899</v>
      </c>
      <c r="K387" t="s">
        <v>2900</v>
      </c>
      <c r="L387" t="s">
        <v>2862</v>
      </c>
      <c r="M387" s="556" t="s">
        <v>3345</v>
      </c>
      <c r="N387" s="556" t="s">
        <v>3332</v>
      </c>
      <c r="O387" s="556" t="s">
        <v>3346</v>
      </c>
      <c r="P387" s="556" t="str">
        <f t="shared" ref="P387:P450" si="7">IF(M387=O387,"KEEP","CHANGE")</f>
        <v>CHANGE</v>
      </c>
      <c r="Q387" s="556" t="s">
        <v>3354</v>
      </c>
      <c r="R387" s="556"/>
    </row>
    <row r="388" spans="1:18" hidden="1" x14ac:dyDescent="0.3">
      <c r="A388" t="s">
        <v>2496</v>
      </c>
      <c r="B388" t="s">
        <v>2497</v>
      </c>
      <c r="C388">
        <v>26</v>
      </c>
      <c r="D388" t="s">
        <v>2897</v>
      </c>
      <c r="E388">
        <v>261</v>
      </c>
      <c r="F388" t="s">
        <v>2898</v>
      </c>
      <c r="G388">
        <v>2612</v>
      </c>
      <c r="H388" t="s">
        <v>2901</v>
      </c>
      <c r="I388">
        <v>26120</v>
      </c>
      <c r="J388" t="s">
        <v>2901</v>
      </c>
      <c r="K388" t="s">
        <v>2900</v>
      </c>
      <c r="L388" t="s">
        <v>2862</v>
      </c>
      <c r="M388" s="556" t="s">
        <v>3345</v>
      </c>
      <c r="N388" s="556" t="s">
        <v>3332</v>
      </c>
      <c r="O388" s="556" t="s">
        <v>3346</v>
      </c>
      <c r="P388" s="556" t="str">
        <f t="shared" si="7"/>
        <v>CHANGE</v>
      </c>
      <c r="Q388" s="556" t="s">
        <v>3354</v>
      </c>
      <c r="R388" s="556"/>
    </row>
    <row r="389" spans="1:18" hidden="1" x14ac:dyDescent="0.3">
      <c r="A389" t="s">
        <v>2496</v>
      </c>
      <c r="B389" t="s">
        <v>2497</v>
      </c>
      <c r="C389">
        <v>26</v>
      </c>
      <c r="D389" t="s">
        <v>2897</v>
      </c>
      <c r="E389">
        <v>262</v>
      </c>
      <c r="F389" t="s">
        <v>2902</v>
      </c>
      <c r="G389">
        <v>2621</v>
      </c>
      <c r="H389" t="s">
        <v>2903</v>
      </c>
      <c r="I389">
        <v>26211</v>
      </c>
      <c r="J389" t="s">
        <v>2904</v>
      </c>
      <c r="K389" t="s">
        <v>2900</v>
      </c>
      <c r="L389" t="s">
        <v>2862</v>
      </c>
      <c r="M389" s="556" t="s">
        <v>3330</v>
      </c>
      <c r="N389" s="556" t="s">
        <v>3331</v>
      </c>
      <c r="O389" s="556" t="s">
        <v>3346</v>
      </c>
      <c r="P389" s="556" t="str">
        <f t="shared" si="7"/>
        <v>CHANGE</v>
      </c>
      <c r="Q389" s="556" t="s">
        <v>3354</v>
      </c>
      <c r="R389" s="556"/>
    </row>
    <row r="390" spans="1:18" hidden="1" x14ac:dyDescent="0.3">
      <c r="A390" t="s">
        <v>2496</v>
      </c>
      <c r="B390" t="s">
        <v>2497</v>
      </c>
      <c r="C390">
        <v>26</v>
      </c>
      <c r="D390" t="s">
        <v>2897</v>
      </c>
      <c r="E390">
        <v>262</v>
      </c>
      <c r="F390" t="s">
        <v>2902</v>
      </c>
      <c r="G390">
        <v>2621</v>
      </c>
      <c r="H390" t="s">
        <v>2903</v>
      </c>
      <c r="I390">
        <v>26219</v>
      </c>
      <c r="J390" t="s">
        <v>2905</v>
      </c>
      <c r="K390" t="s">
        <v>2900</v>
      </c>
      <c r="L390" t="s">
        <v>2862</v>
      </c>
      <c r="M390" s="556" t="s">
        <v>3330</v>
      </c>
      <c r="N390" s="556" t="s">
        <v>3331</v>
      </c>
      <c r="O390" s="556" t="s">
        <v>3346</v>
      </c>
      <c r="P390" s="556" t="str">
        <f t="shared" si="7"/>
        <v>CHANGE</v>
      </c>
      <c r="Q390" s="556" t="s">
        <v>3354</v>
      </c>
      <c r="R390" s="556"/>
    </row>
    <row r="391" spans="1:18" hidden="1" x14ac:dyDescent="0.3">
      <c r="A391" t="s">
        <v>2496</v>
      </c>
      <c r="B391" t="s">
        <v>2497</v>
      </c>
      <c r="C391">
        <v>26</v>
      </c>
      <c r="D391" t="s">
        <v>2897</v>
      </c>
      <c r="E391">
        <v>262</v>
      </c>
      <c r="F391" t="s">
        <v>2902</v>
      </c>
      <c r="G391">
        <v>2622</v>
      </c>
      <c r="H391" t="s">
        <v>2906</v>
      </c>
      <c r="I391">
        <v>26221</v>
      </c>
      <c r="J391" t="s">
        <v>2907</v>
      </c>
      <c r="K391" t="s">
        <v>2900</v>
      </c>
      <c r="L391" t="s">
        <v>2862</v>
      </c>
      <c r="M391" s="556" t="s">
        <v>3328</v>
      </c>
      <c r="N391" s="556" t="s">
        <v>3329</v>
      </c>
      <c r="O391" s="556" t="s">
        <v>3346</v>
      </c>
      <c r="P391" s="556" t="str">
        <f t="shared" si="7"/>
        <v>CHANGE</v>
      </c>
      <c r="Q391" s="556" t="s">
        <v>3355</v>
      </c>
      <c r="R391" s="556"/>
    </row>
    <row r="392" spans="1:18" hidden="1" x14ac:dyDescent="0.3">
      <c r="A392" t="s">
        <v>2496</v>
      </c>
      <c r="B392" t="s">
        <v>2497</v>
      </c>
      <c r="C392">
        <v>26</v>
      </c>
      <c r="D392" t="s">
        <v>2897</v>
      </c>
      <c r="E392">
        <v>262</v>
      </c>
      <c r="F392" t="s">
        <v>2902</v>
      </c>
      <c r="G392">
        <v>2622</v>
      </c>
      <c r="H392" t="s">
        <v>2906</v>
      </c>
      <c r="I392">
        <v>26222</v>
      </c>
      <c r="J392" t="s">
        <v>2908</v>
      </c>
      <c r="K392" t="s">
        <v>2900</v>
      </c>
      <c r="L392" t="s">
        <v>2862</v>
      </c>
      <c r="M392" s="556" t="s">
        <v>3328</v>
      </c>
      <c r="N392" s="556" t="s">
        <v>3329</v>
      </c>
      <c r="O392" s="556" t="s">
        <v>3346</v>
      </c>
      <c r="P392" s="556" t="str">
        <f t="shared" si="7"/>
        <v>CHANGE</v>
      </c>
      <c r="Q392" s="556" t="s">
        <v>3355</v>
      </c>
      <c r="R392" s="556"/>
    </row>
    <row r="393" spans="1:18" hidden="1" x14ac:dyDescent="0.3">
      <c r="A393" t="s">
        <v>2496</v>
      </c>
      <c r="B393" t="s">
        <v>2497</v>
      </c>
      <c r="C393">
        <v>26</v>
      </c>
      <c r="D393" t="s">
        <v>2897</v>
      </c>
      <c r="E393">
        <v>262</v>
      </c>
      <c r="F393" t="s">
        <v>2902</v>
      </c>
      <c r="G393">
        <v>2629</v>
      </c>
      <c r="H393" t="s">
        <v>2909</v>
      </c>
      <c r="I393">
        <v>26291</v>
      </c>
      <c r="J393" t="s">
        <v>2910</v>
      </c>
      <c r="K393" t="s">
        <v>2900</v>
      </c>
      <c r="L393" t="s">
        <v>2862</v>
      </c>
      <c r="M393" s="556" t="s">
        <v>3328</v>
      </c>
      <c r="N393" s="556" t="s">
        <v>3329</v>
      </c>
      <c r="O393" s="556" t="s">
        <v>3346</v>
      </c>
      <c r="P393" s="556" t="str">
        <f t="shared" si="7"/>
        <v>CHANGE</v>
      </c>
      <c r="Q393" s="556" t="s">
        <v>3355</v>
      </c>
      <c r="R393" s="556"/>
    </row>
    <row r="394" spans="1:18" hidden="1" x14ac:dyDescent="0.3">
      <c r="A394" t="s">
        <v>2496</v>
      </c>
      <c r="B394" t="s">
        <v>2497</v>
      </c>
      <c r="C394">
        <v>26</v>
      </c>
      <c r="D394" t="s">
        <v>2897</v>
      </c>
      <c r="E394">
        <v>262</v>
      </c>
      <c r="F394" t="s">
        <v>2902</v>
      </c>
      <c r="G394">
        <v>2629</v>
      </c>
      <c r="H394" t="s">
        <v>2909</v>
      </c>
      <c r="I394">
        <v>26292</v>
      </c>
      <c r="J394" t="s">
        <v>2911</v>
      </c>
      <c r="K394" t="s">
        <v>2900</v>
      </c>
      <c r="L394" t="s">
        <v>2862</v>
      </c>
      <c r="M394" s="556" t="s">
        <v>3328</v>
      </c>
      <c r="N394" s="556" t="s">
        <v>3329</v>
      </c>
      <c r="O394" s="556" t="s">
        <v>3346</v>
      </c>
      <c r="P394" s="556" t="str">
        <f t="shared" si="7"/>
        <v>CHANGE</v>
      </c>
      <c r="Q394" s="556" t="s">
        <v>3355</v>
      </c>
      <c r="R394" s="556"/>
    </row>
    <row r="395" spans="1:18" hidden="1" x14ac:dyDescent="0.3">
      <c r="A395" t="s">
        <v>2496</v>
      </c>
      <c r="B395" t="s">
        <v>2497</v>
      </c>
      <c r="C395">
        <v>26</v>
      </c>
      <c r="D395" t="s">
        <v>2897</v>
      </c>
      <c r="E395">
        <v>262</v>
      </c>
      <c r="F395" t="s">
        <v>2902</v>
      </c>
      <c r="G395">
        <v>2629</v>
      </c>
      <c r="H395" t="s">
        <v>2909</v>
      </c>
      <c r="I395">
        <v>26293</v>
      </c>
      <c r="J395" t="s">
        <v>2912</v>
      </c>
      <c r="K395" t="s">
        <v>2900</v>
      </c>
      <c r="L395" t="s">
        <v>2862</v>
      </c>
      <c r="M395" s="556" t="s">
        <v>3328</v>
      </c>
      <c r="N395" s="556" t="s">
        <v>3329</v>
      </c>
      <c r="O395" s="556" t="s">
        <v>3346</v>
      </c>
      <c r="P395" s="556" t="str">
        <f t="shared" si="7"/>
        <v>CHANGE</v>
      </c>
      <c r="Q395" s="556" t="s">
        <v>3355</v>
      </c>
      <c r="R395" s="556"/>
    </row>
    <row r="396" spans="1:18" hidden="1" x14ac:dyDescent="0.3">
      <c r="A396" t="s">
        <v>2496</v>
      </c>
      <c r="B396" t="s">
        <v>2497</v>
      </c>
      <c r="C396">
        <v>26</v>
      </c>
      <c r="D396" t="s">
        <v>2897</v>
      </c>
      <c r="E396">
        <v>262</v>
      </c>
      <c r="F396" t="s">
        <v>2902</v>
      </c>
      <c r="G396">
        <v>2629</v>
      </c>
      <c r="H396" t="s">
        <v>2909</v>
      </c>
      <c r="I396">
        <v>26294</v>
      </c>
      <c r="J396" t="s">
        <v>2913</v>
      </c>
      <c r="K396" t="s">
        <v>2900</v>
      </c>
      <c r="L396" t="s">
        <v>2862</v>
      </c>
      <c r="M396" s="556" t="s">
        <v>3328</v>
      </c>
      <c r="N396" s="556" t="s">
        <v>3329</v>
      </c>
      <c r="O396" s="556" t="s">
        <v>3346</v>
      </c>
      <c r="P396" s="556" t="str">
        <f t="shared" si="7"/>
        <v>CHANGE</v>
      </c>
      <c r="Q396" s="556" t="s">
        <v>3355</v>
      </c>
      <c r="R396" s="556"/>
    </row>
    <row r="397" spans="1:18" hidden="1" x14ac:dyDescent="0.3">
      <c r="A397" t="s">
        <v>2496</v>
      </c>
      <c r="B397" t="s">
        <v>2497</v>
      </c>
      <c r="C397">
        <v>26</v>
      </c>
      <c r="D397" t="s">
        <v>2897</v>
      </c>
      <c r="E397">
        <v>262</v>
      </c>
      <c r="F397" t="s">
        <v>2902</v>
      </c>
      <c r="G397">
        <v>2629</v>
      </c>
      <c r="H397" t="s">
        <v>2909</v>
      </c>
      <c r="I397">
        <v>26295</v>
      </c>
      <c r="J397" t="s">
        <v>2914</v>
      </c>
      <c r="K397" t="s">
        <v>2900</v>
      </c>
      <c r="L397" t="s">
        <v>2862</v>
      </c>
      <c r="M397" s="556" t="s">
        <v>3328</v>
      </c>
      <c r="N397" s="556" t="s">
        <v>3329</v>
      </c>
      <c r="O397" s="556" t="s">
        <v>3346</v>
      </c>
      <c r="P397" s="556" t="str">
        <f t="shared" si="7"/>
        <v>CHANGE</v>
      </c>
      <c r="Q397" s="556" t="s">
        <v>3355</v>
      </c>
      <c r="R397" s="556"/>
    </row>
    <row r="398" spans="1:18" hidden="1" x14ac:dyDescent="0.3">
      <c r="A398" t="s">
        <v>2496</v>
      </c>
      <c r="B398" t="s">
        <v>2497</v>
      </c>
      <c r="C398">
        <v>26</v>
      </c>
      <c r="D398" t="s">
        <v>2897</v>
      </c>
      <c r="E398">
        <v>262</v>
      </c>
      <c r="F398" t="s">
        <v>2902</v>
      </c>
      <c r="G398">
        <v>2629</v>
      </c>
      <c r="H398" t="s">
        <v>2909</v>
      </c>
      <c r="I398">
        <v>26296</v>
      </c>
      <c r="J398" t="s">
        <v>1590</v>
      </c>
      <c r="K398" t="s">
        <v>2900</v>
      </c>
      <c r="L398" t="s">
        <v>2862</v>
      </c>
      <c r="M398" s="556" t="s">
        <v>3328</v>
      </c>
      <c r="N398" s="556" t="s">
        <v>3329</v>
      </c>
      <c r="O398" s="556" t="s">
        <v>3346</v>
      </c>
      <c r="P398" s="556" t="str">
        <f t="shared" si="7"/>
        <v>CHANGE</v>
      </c>
      <c r="Q398" s="556" t="s">
        <v>3355</v>
      </c>
      <c r="R398" s="556"/>
    </row>
    <row r="399" spans="1:18" hidden="1" x14ac:dyDescent="0.3">
      <c r="A399" t="s">
        <v>2496</v>
      </c>
      <c r="B399" t="s">
        <v>2497</v>
      </c>
      <c r="C399">
        <v>26</v>
      </c>
      <c r="D399" t="s">
        <v>2897</v>
      </c>
      <c r="E399">
        <v>262</v>
      </c>
      <c r="F399" t="s">
        <v>2902</v>
      </c>
      <c r="G399">
        <v>2629</v>
      </c>
      <c r="H399" t="s">
        <v>2909</v>
      </c>
      <c r="I399">
        <v>26296</v>
      </c>
      <c r="J399" t="s">
        <v>1590</v>
      </c>
      <c r="K399" t="s">
        <v>2900</v>
      </c>
      <c r="L399" t="s">
        <v>2862</v>
      </c>
      <c r="M399" s="556" t="s">
        <v>3328</v>
      </c>
      <c r="N399" s="556" t="s">
        <v>3329</v>
      </c>
      <c r="O399" s="556" t="s">
        <v>3346</v>
      </c>
      <c r="P399" s="556" t="str">
        <f t="shared" si="7"/>
        <v>CHANGE</v>
      </c>
      <c r="Q399" s="556" t="s">
        <v>3355</v>
      </c>
      <c r="R399" s="556"/>
    </row>
    <row r="400" spans="1:18" hidden="1" x14ac:dyDescent="0.3">
      <c r="A400" t="s">
        <v>2496</v>
      </c>
      <c r="B400" t="s">
        <v>2497</v>
      </c>
      <c r="C400">
        <v>26</v>
      </c>
      <c r="D400" t="s">
        <v>2897</v>
      </c>
      <c r="E400">
        <v>262</v>
      </c>
      <c r="F400" t="s">
        <v>2902</v>
      </c>
      <c r="G400">
        <v>2629</v>
      </c>
      <c r="H400" t="s">
        <v>2909</v>
      </c>
      <c r="I400">
        <v>26299</v>
      </c>
      <c r="J400" t="s">
        <v>2915</v>
      </c>
      <c r="K400" t="s">
        <v>2900</v>
      </c>
      <c r="L400" t="s">
        <v>2862</v>
      </c>
      <c r="M400" s="556" t="s">
        <v>3328</v>
      </c>
      <c r="N400" s="556" t="s">
        <v>3329</v>
      </c>
      <c r="O400" s="556" t="s">
        <v>3346</v>
      </c>
      <c r="P400" s="556" t="str">
        <f t="shared" si="7"/>
        <v>CHANGE</v>
      </c>
      <c r="Q400" s="556" t="s">
        <v>3355</v>
      </c>
      <c r="R400" s="556"/>
    </row>
    <row r="401" spans="1:18" hidden="1" x14ac:dyDescent="0.3">
      <c r="A401" t="s">
        <v>2496</v>
      </c>
      <c r="B401" t="s">
        <v>2497</v>
      </c>
      <c r="C401">
        <v>26</v>
      </c>
      <c r="D401" t="s">
        <v>2897</v>
      </c>
      <c r="E401">
        <v>263</v>
      </c>
      <c r="F401" t="s">
        <v>2916</v>
      </c>
      <c r="G401">
        <v>2631</v>
      </c>
      <c r="H401" t="s">
        <v>2917</v>
      </c>
      <c r="I401">
        <v>26310</v>
      </c>
      <c r="J401" t="s">
        <v>2917</v>
      </c>
      <c r="K401" t="s">
        <v>2900</v>
      </c>
      <c r="L401" t="s">
        <v>2862</v>
      </c>
      <c r="M401" s="556" t="s">
        <v>3328</v>
      </c>
      <c r="N401" s="556" t="s">
        <v>3329</v>
      </c>
      <c r="O401" s="556" t="s">
        <v>3346</v>
      </c>
      <c r="P401" s="556" t="str">
        <f t="shared" si="7"/>
        <v>CHANGE</v>
      </c>
      <c r="Q401" s="556" t="s">
        <v>3355</v>
      </c>
      <c r="R401" s="556"/>
    </row>
    <row r="402" spans="1:18" hidden="1" x14ac:dyDescent="0.3">
      <c r="A402" t="s">
        <v>2496</v>
      </c>
      <c r="B402" t="s">
        <v>2497</v>
      </c>
      <c r="C402">
        <v>26</v>
      </c>
      <c r="D402" t="s">
        <v>2897</v>
      </c>
      <c r="E402">
        <v>263</v>
      </c>
      <c r="F402" t="s">
        <v>2916</v>
      </c>
      <c r="G402">
        <v>2632</v>
      </c>
      <c r="H402" t="s">
        <v>2918</v>
      </c>
      <c r="I402">
        <v>26321</v>
      </c>
      <c r="J402" t="s">
        <v>2919</v>
      </c>
      <c r="K402" t="s">
        <v>2900</v>
      </c>
      <c r="L402" t="s">
        <v>2862</v>
      </c>
      <c r="M402" s="556" t="s">
        <v>3328</v>
      </c>
      <c r="N402" s="556" t="s">
        <v>3329</v>
      </c>
      <c r="O402" s="556" t="s">
        <v>3346</v>
      </c>
      <c r="P402" s="556" t="str">
        <f t="shared" si="7"/>
        <v>CHANGE</v>
      </c>
      <c r="Q402" s="556" t="s">
        <v>3355</v>
      </c>
      <c r="R402" s="556"/>
    </row>
    <row r="403" spans="1:18" hidden="1" x14ac:dyDescent="0.3">
      <c r="A403" t="s">
        <v>2496</v>
      </c>
      <c r="B403" t="s">
        <v>2497</v>
      </c>
      <c r="C403">
        <v>26</v>
      </c>
      <c r="D403" t="s">
        <v>2897</v>
      </c>
      <c r="E403">
        <v>263</v>
      </c>
      <c r="F403" t="s">
        <v>2916</v>
      </c>
      <c r="G403">
        <v>2632</v>
      </c>
      <c r="H403" t="s">
        <v>2918</v>
      </c>
      <c r="I403">
        <v>26322</v>
      </c>
      <c r="J403" t="s">
        <v>2920</v>
      </c>
      <c r="K403" t="s">
        <v>2900</v>
      </c>
      <c r="L403" t="s">
        <v>2862</v>
      </c>
      <c r="M403" s="556" t="s">
        <v>3328</v>
      </c>
      <c r="N403" s="556" t="s">
        <v>3329</v>
      </c>
      <c r="O403" s="556" t="s">
        <v>3346</v>
      </c>
      <c r="P403" s="556" t="str">
        <f t="shared" si="7"/>
        <v>CHANGE</v>
      </c>
      <c r="Q403" s="556" t="s">
        <v>3355</v>
      </c>
      <c r="R403" s="556"/>
    </row>
    <row r="404" spans="1:18" hidden="1" x14ac:dyDescent="0.3">
      <c r="A404" t="s">
        <v>2496</v>
      </c>
      <c r="B404" t="s">
        <v>2497</v>
      </c>
      <c r="C404">
        <v>26</v>
      </c>
      <c r="D404" t="s">
        <v>2897</v>
      </c>
      <c r="E404">
        <v>263</v>
      </c>
      <c r="F404" t="s">
        <v>2916</v>
      </c>
      <c r="G404">
        <v>2632</v>
      </c>
      <c r="H404" t="s">
        <v>2918</v>
      </c>
      <c r="I404">
        <v>26323</v>
      </c>
      <c r="J404" t="s">
        <v>2921</v>
      </c>
      <c r="K404" t="s">
        <v>2900</v>
      </c>
      <c r="L404" t="s">
        <v>2862</v>
      </c>
      <c r="M404" s="556" t="s">
        <v>3328</v>
      </c>
      <c r="N404" s="556" t="s">
        <v>3329</v>
      </c>
      <c r="O404" s="556" t="s">
        <v>3346</v>
      </c>
      <c r="P404" s="556" t="str">
        <f t="shared" si="7"/>
        <v>CHANGE</v>
      </c>
      <c r="Q404" s="556" t="s">
        <v>3355</v>
      </c>
      <c r="R404" s="556"/>
    </row>
    <row r="405" spans="1:18" hidden="1" x14ac:dyDescent="0.3">
      <c r="A405" t="s">
        <v>2496</v>
      </c>
      <c r="B405" t="s">
        <v>2497</v>
      </c>
      <c r="C405">
        <v>26</v>
      </c>
      <c r="D405" t="s">
        <v>2897</v>
      </c>
      <c r="E405">
        <v>263</v>
      </c>
      <c r="F405" t="s">
        <v>2916</v>
      </c>
      <c r="G405">
        <v>2632</v>
      </c>
      <c r="H405" t="s">
        <v>2918</v>
      </c>
      <c r="I405">
        <v>26329</v>
      </c>
      <c r="J405" t="s">
        <v>2922</v>
      </c>
      <c r="K405" t="s">
        <v>2900</v>
      </c>
      <c r="L405" t="s">
        <v>2862</v>
      </c>
      <c r="M405" s="556" t="s">
        <v>3328</v>
      </c>
      <c r="N405" s="556" t="s">
        <v>3329</v>
      </c>
      <c r="O405" s="556" t="s">
        <v>3346</v>
      </c>
      <c r="P405" s="556" t="str">
        <f t="shared" si="7"/>
        <v>CHANGE</v>
      </c>
      <c r="Q405" s="556" t="s">
        <v>3355</v>
      </c>
      <c r="R405" s="556"/>
    </row>
    <row r="406" spans="1:18" hidden="1" x14ac:dyDescent="0.3">
      <c r="A406" t="s">
        <v>2496</v>
      </c>
      <c r="B406" t="s">
        <v>2497</v>
      </c>
      <c r="C406">
        <v>26</v>
      </c>
      <c r="D406" t="s">
        <v>2897</v>
      </c>
      <c r="E406">
        <v>264</v>
      </c>
      <c r="F406" t="s">
        <v>2923</v>
      </c>
      <c r="G406">
        <v>2641</v>
      </c>
      <c r="H406" t="s">
        <v>2924</v>
      </c>
      <c r="I406">
        <v>26410</v>
      </c>
      <c r="J406" t="s">
        <v>2924</v>
      </c>
      <c r="K406" t="s">
        <v>2900</v>
      </c>
      <c r="L406" t="s">
        <v>2862</v>
      </c>
      <c r="M406" s="556" t="s">
        <v>3328</v>
      </c>
      <c r="N406" s="556" t="s">
        <v>3329</v>
      </c>
      <c r="O406" s="556" t="s">
        <v>3346</v>
      </c>
      <c r="P406" s="556" t="str">
        <f t="shared" si="7"/>
        <v>CHANGE</v>
      </c>
      <c r="Q406" s="556" t="s">
        <v>3355</v>
      </c>
      <c r="R406" s="556"/>
    </row>
    <row r="407" spans="1:18" hidden="1" x14ac:dyDescent="0.3">
      <c r="A407" t="s">
        <v>2496</v>
      </c>
      <c r="B407" t="s">
        <v>2497</v>
      </c>
      <c r="C407">
        <v>26</v>
      </c>
      <c r="D407" t="s">
        <v>2897</v>
      </c>
      <c r="E407">
        <v>264</v>
      </c>
      <c r="F407" t="s">
        <v>2923</v>
      </c>
      <c r="G407">
        <v>2641</v>
      </c>
      <c r="H407" t="s">
        <v>2924</v>
      </c>
      <c r="I407">
        <v>26410</v>
      </c>
      <c r="J407" t="s">
        <v>2924</v>
      </c>
      <c r="K407" t="s">
        <v>2900</v>
      </c>
      <c r="L407" t="s">
        <v>2862</v>
      </c>
      <c r="M407" s="556" t="s">
        <v>3328</v>
      </c>
      <c r="N407" s="556" t="s">
        <v>3329</v>
      </c>
      <c r="O407" s="556" t="s">
        <v>3346</v>
      </c>
      <c r="P407" s="556" t="str">
        <f t="shared" si="7"/>
        <v>CHANGE</v>
      </c>
      <c r="Q407" s="556" t="s">
        <v>3355</v>
      </c>
      <c r="R407" s="556"/>
    </row>
    <row r="408" spans="1:18" hidden="1" x14ac:dyDescent="0.3">
      <c r="A408" t="s">
        <v>2496</v>
      </c>
      <c r="B408" t="s">
        <v>2497</v>
      </c>
      <c r="C408">
        <v>26</v>
      </c>
      <c r="D408" t="s">
        <v>2897</v>
      </c>
      <c r="E408">
        <v>264</v>
      </c>
      <c r="F408" t="s">
        <v>2923</v>
      </c>
      <c r="G408">
        <v>2642</v>
      </c>
      <c r="H408" t="s">
        <v>2925</v>
      </c>
      <c r="I408">
        <v>26421</v>
      </c>
      <c r="J408" t="s">
        <v>2926</v>
      </c>
      <c r="K408" t="s">
        <v>2900</v>
      </c>
      <c r="L408" t="s">
        <v>2862</v>
      </c>
      <c r="M408" s="556" t="s">
        <v>3328</v>
      </c>
      <c r="N408" s="556" t="s">
        <v>3329</v>
      </c>
      <c r="O408" s="556" t="s">
        <v>3346</v>
      </c>
      <c r="P408" s="556" t="str">
        <f t="shared" si="7"/>
        <v>CHANGE</v>
      </c>
      <c r="Q408" s="556" t="s">
        <v>3355</v>
      </c>
      <c r="R408" s="556"/>
    </row>
    <row r="409" spans="1:18" hidden="1" x14ac:dyDescent="0.3">
      <c r="A409" t="s">
        <v>2496</v>
      </c>
      <c r="B409" t="s">
        <v>2497</v>
      </c>
      <c r="C409">
        <v>26</v>
      </c>
      <c r="D409" t="s">
        <v>2897</v>
      </c>
      <c r="E409">
        <v>264</v>
      </c>
      <c r="F409" t="s">
        <v>2923</v>
      </c>
      <c r="G409">
        <v>2642</v>
      </c>
      <c r="H409" t="s">
        <v>2925</v>
      </c>
      <c r="I409">
        <v>26422</v>
      </c>
      <c r="J409" t="s">
        <v>2927</v>
      </c>
      <c r="K409" t="s">
        <v>2900</v>
      </c>
      <c r="L409" t="s">
        <v>2862</v>
      </c>
      <c r="M409" s="556" t="s">
        <v>3328</v>
      </c>
      <c r="N409" s="556" t="s">
        <v>3329</v>
      </c>
      <c r="O409" s="556" t="s">
        <v>3346</v>
      </c>
      <c r="P409" s="556" t="str">
        <f t="shared" si="7"/>
        <v>CHANGE</v>
      </c>
      <c r="Q409" s="556" t="s">
        <v>3355</v>
      </c>
      <c r="R409" s="556"/>
    </row>
    <row r="410" spans="1:18" hidden="1" x14ac:dyDescent="0.3">
      <c r="A410" t="s">
        <v>2496</v>
      </c>
      <c r="B410" t="s">
        <v>2497</v>
      </c>
      <c r="C410">
        <v>26</v>
      </c>
      <c r="D410" t="s">
        <v>2897</v>
      </c>
      <c r="E410">
        <v>264</v>
      </c>
      <c r="F410" t="s">
        <v>2923</v>
      </c>
      <c r="G410">
        <v>2642</v>
      </c>
      <c r="H410" t="s">
        <v>2925</v>
      </c>
      <c r="I410">
        <v>26429</v>
      </c>
      <c r="J410" t="s">
        <v>2928</v>
      </c>
      <c r="K410" t="s">
        <v>2900</v>
      </c>
      <c r="L410" t="s">
        <v>2862</v>
      </c>
      <c r="M410" s="556" t="s">
        <v>3328</v>
      </c>
      <c r="N410" s="556" t="s">
        <v>3329</v>
      </c>
      <c r="O410" s="556" t="s">
        <v>3346</v>
      </c>
      <c r="P410" s="556" t="str">
        <f t="shared" si="7"/>
        <v>CHANGE</v>
      </c>
      <c r="Q410" s="556" t="s">
        <v>3355</v>
      </c>
      <c r="R410" s="556"/>
    </row>
    <row r="411" spans="1:18" hidden="1" x14ac:dyDescent="0.3">
      <c r="A411" t="s">
        <v>2496</v>
      </c>
      <c r="B411" t="s">
        <v>2497</v>
      </c>
      <c r="C411">
        <v>26</v>
      </c>
      <c r="D411" t="s">
        <v>2897</v>
      </c>
      <c r="E411">
        <v>265</v>
      </c>
      <c r="F411" t="s">
        <v>2929</v>
      </c>
      <c r="G411">
        <v>2651</v>
      </c>
      <c r="H411" t="s">
        <v>2930</v>
      </c>
      <c r="I411">
        <v>26511</v>
      </c>
      <c r="J411" t="s">
        <v>2931</v>
      </c>
      <c r="K411" t="s">
        <v>2900</v>
      </c>
      <c r="L411" t="s">
        <v>2862</v>
      </c>
      <c r="M411" s="556" t="s">
        <v>3328</v>
      </c>
      <c r="N411" s="556" t="s">
        <v>3329</v>
      </c>
      <c r="O411" s="556" t="s">
        <v>3346</v>
      </c>
      <c r="P411" s="556" t="str">
        <f t="shared" si="7"/>
        <v>CHANGE</v>
      </c>
      <c r="Q411" s="556" t="s">
        <v>3355</v>
      </c>
      <c r="R411" s="556"/>
    </row>
    <row r="412" spans="1:18" hidden="1" x14ac:dyDescent="0.3">
      <c r="A412" t="s">
        <v>2496</v>
      </c>
      <c r="B412" t="s">
        <v>2497</v>
      </c>
      <c r="C412">
        <v>26</v>
      </c>
      <c r="D412" t="s">
        <v>2897</v>
      </c>
      <c r="E412">
        <v>265</v>
      </c>
      <c r="F412" t="s">
        <v>2929</v>
      </c>
      <c r="G412">
        <v>2651</v>
      </c>
      <c r="H412" t="s">
        <v>2930</v>
      </c>
      <c r="I412">
        <v>26519</v>
      </c>
      <c r="J412" t="s">
        <v>2932</v>
      </c>
      <c r="K412" t="s">
        <v>2900</v>
      </c>
      <c r="L412" t="s">
        <v>2862</v>
      </c>
      <c r="M412" s="556" t="s">
        <v>3328</v>
      </c>
      <c r="N412" s="556" t="s">
        <v>3329</v>
      </c>
      <c r="O412" s="556" t="s">
        <v>3346</v>
      </c>
      <c r="P412" s="556" t="str">
        <f t="shared" si="7"/>
        <v>CHANGE</v>
      </c>
      <c r="Q412" s="556" t="s">
        <v>3355</v>
      </c>
      <c r="R412" s="556"/>
    </row>
    <row r="413" spans="1:18" hidden="1" x14ac:dyDescent="0.3">
      <c r="A413" t="s">
        <v>2496</v>
      </c>
      <c r="B413" t="s">
        <v>2497</v>
      </c>
      <c r="C413">
        <v>26</v>
      </c>
      <c r="D413" t="s">
        <v>2897</v>
      </c>
      <c r="E413">
        <v>265</v>
      </c>
      <c r="F413" t="s">
        <v>2929</v>
      </c>
      <c r="G413">
        <v>2652</v>
      </c>
      <c r="H413" t="s">
        <v>2933</v>
      </c>
      <c r="I413">
        <v>26521</v>
      </c>
      <c r="J413" t="s">
        <v>2934</v>
      </c>
      <c r="K413" t="s">
        <v>2900</v>
      </c>
      <c r="L413" t="s">
        <v>2862</v>
      </c>
      <c r="M413" s="556" t="s">
        <v>3328</v>
      </c>
      <c r="N413" s="556" t="s">
        <v>3329</v>
      </c>
      <c r="O413" s="556" t="s">
        <v>3346</v>
      </c>
      <c r="P413" s="556" t="str">
        <f t="shared" si="7"/>
        <v>CHANGE</v>
      </c>
      <c r="Q413" s="556" t="s">
        <v>3355</v>
      </c>
      <c r="R413" s="556"/>
    </row>
    <row r="414" spans="1:18" hidden="1" x14ac:dyDescent="0.3">
      <c r="A414" t="s">
        <v>2496</v>
      </c>
      <c r="B414" t="s">
        <v>2497</v>
      </c>
      <c r="C414">
        <v>26</v>
      </c>
      <c r="D414" t="s">
        <v>2897</v>
      </c>
      <c r="E414">
        <v>265</v>
      </c>
      <c r="F414" t="s">
        <v>2929</v>
      </c>
      <c r="G414">
        <v>2652</v>
      </c>
      <c r="H414" t="s">
        <v>2933</v>
      </c>
      <c r="I414">
        <v>26529</v>
      </c>
      <c r="J414" t="s">
        <v>2935</v>
      </c>
      <c r="K414" t="s">
        <v>2900</v>
      </c>
      <c r="L414" t="s">
        <v>2862</v>
      </c>
      <c r="M414" s="556" t="s">
        <v>3328</v>
      </c>
      <c r="N414" s="556" t="s">
        <v>3329</v>
      </c>
      <c r="O414" s="556" t="s">
        <v>3346</v>
      </c>
      <c r="P414" s="556" t="str">
        <f t="shared" si="7"/>
        <v>CHANGE</v>
      </c>
      <c r="Q414" s="556" t="s">
        <v>3355</v>
      </c>
      <c r="R414" s="556"/>
    </row>
    <row r="415" spans="1:18" hidden="1" x14ac:dyDescent="0.3">
      <c r="A415" t="s">
        <v>2496</v>
      </c>
      <c r="B415" t="s">
        <v>2497</v>
      </c>
      <c r="C415">
        <v>26</v>
      </c>
      <c r="D415" t="s">
        <v>2897</v>
      </c>
      <c r="E415">
        <v>266</v>
      </c>
      <c r="F415" t="s">
        <v>2936</v>
      </c>
      <c r="G415">
        <v>2660</v>
      </c>
      <c r="H415" t="s">
        <v>2936</v>
      </c>
      <c r="I415">
        <v>26600</v>
      </c>
      <c r="J415" t="s">
        <v>2936</v>
      </c>
      <c r="K415" t="s">
        <v>2900</v>
      </c>
      <c r="L415" t="s">
        <v>2862</v>
      </c>
      <c r="M415" s="556" t="s">
        <v>3328</v>
      </c>
      <c r="N415" s="556" t="s">
        <v>3329</v>
      </c>
      <c r="O415" s="556" t="s">
        <v>3346</v>
      </c>
      <c r="P415" s="556" t="str">
        <f t="shared" si="7"/>
        <v>CHANGE</v>
      </c>
      <c r="Q415" s="556" t="s">
        <v>3355</v>
      </c>
      <c r="R415" s="556"/>
    </row>
    <row r="416" spans="1:18" x14ac:dyDescent="0.3">
      <c r="A416" t="s">
        <v>2496</v>
      </c>
      <c r="B416" t="s">
        <v>2497</v>
      </c>
      <c r="C416">
        <v>27</v>
      </c>
      <c r="D416" t="s">
        <v>2937</v>
      </c>
      <c r="E416">
        <v>271</v>
      </c>
      <c r="F416" t="s">
        <v>2938</v>
      </c>
      <c r="G416">
        <v>2711</v>
      </c>
      <c r="H416" t="s">
        <v>2939</v>
      </c>
      <c r="I416">
        <v>27111</v>
      </c>
      <c r="J416" t="s">
        <v>2940</v>
      </c>
      <c r="K416" t="s">
        <v>2941</v>
      </c>
      <c r="L416" t="s">
        <v>2862</v>
      </c>
      <c r="M416" s="556" t="s">
        <v>3323</v>
      </c>
      <c r="N416" s="556" t="s">
        <v>3259</v>
      </c>
      <c r="O416" s="556" t="s">
        <v>3347</v>
      </c>
      <c r="P416" s="556" t="str">
        <f t="shared" si="7"/>
        <v>CHANGE</v>
      </c>
      <c r="Q416" s="555" t="s">
        <v>3362</v>
      </c>
      <c r="R416" s="556"/>
    </row>
    <row r="417" spans="1:18" x14ac:dyDescent="0.3">
      <c r="A417" t="s">
        <v>2496</v>
      </c>
      <c r="B417" t="s">
        <v>2497</v>
      </c>
      <c r="C417">
        <v>27</v>
      </c>
      <c r="D417" t="s">
        <v>2937</v>
      </c>
      <c r="E417">
        <v>271</v>
      </c>
      <c r="F417" t="s">
        <v>2938</v>
      </c>
      <c r="G417">
        <v>2711</v>
      </c>
      <c r="H417" t="s">
        <v>2939</v>
      </c>
      <c r="I417">
        <v>27112</v>
      </c>
      <c r="J417" t="s">
        <v>2942</v>
      </c>
      <c r="K417" t="s">
        <v>2941</v>
      </c>
      <c r="L417" t="s">
        <v>2862</v>
      </c>
      <c r="M417" s="556" t="s">
        <v>3323</v>
      </c>
      <c r="N417" s="556" t="s">
        <v>3259</v>
      </c>
      <c r="O417" s="556" t="s">
        <v>3347</v>
      </c>
      <c r="P417" s="556" t="str">
        <f t="shared" si="7"/>
        <v>CHANGE</v>
      </c>
      <c r="Q417" s="555" t="s">
        <v>3362</v>
      </c>
      <c r="R417" s="556"/>
    </row>
    <row r="418" spans="1:18" x14ac:dyDescent="0.3">
      <c r="A418" t="s">
        <v>2496</v>
      </c>
      <c r="B418" t="s">
        <v>2497</v>
      </c>
      <c r="C418">
        <v>27</v>
      </c>
      <c r="D418" t="s">
        <v>2937</v>
      </c>
      <c r="E418">
        <v>271</v>
      </c>
      <c r="F418" t="s">
        <v>2938</v>
      </c>
      <c r="G418">
        <v>2719</v>
      </c>
      <c r="H418" t="s">
        <v>2943</v>
      </c>
      <c r="I418">
        <v>27191</v>
      </c>
      <c r="J418" t="s">
        <v>2944</v>
      </c>
      <c r="K418" t="s">
        <v>2941</v>
      </c>
      <c r="L418" t="s">
        <v>2862</v>
      </c>
      <c r="M418" s="556" t="s">
        <v>3323</v>
      </c>
      <c r="N418" s="556" t="s">
        <v>3259</v>
      </c>
      <c r="O418" s="556" t="s">
        <v>3347</v>
      </c>
      <c r="P418" s="556" t="str">
        <f t="shared" si="7"/>
        <v>CHANGE</v>
      </c>
      <c r="Q418" s="555" t="s">
        <v>3362</v>
      </c>
      <c r="R418" s="556"/>
    </row>
    <row r="419" spans="1:18" x14ac:dyDescent="0.3">
      <c r="A419" t="s">
        <v>2496</v>
      </c>
      <c r="B419" t="s">
        <v>2497</v>
      </c>
      <c r="C419">
        <v>27</v>
      </c>
      <c r="D419" t="s">
        <v>2937</v>
      </c>
      <c r="E419">
        <v>271</v>
      </c>
      <c r="F419" t="s">
        <v>2938</v>
      </c>
      <c r="G419">
        <v>2719</v>
      </c>
      <c r="H419" t="s">
        <v>2943</v>
      </c>
      <c r="I419">
        <v>27192</v>
      </c>
      <c r="J419" t="s">
        <v>2945</v>
      </c>
      <c r="K419" t="s">
        <v>2941</v>
      </c>
      <c r="L419" t="s">
        <v>2862</v>
      </c>
      <c r="M419" s="556" t="s">
        <v>3323</v>
      </c>
      <c r="N419" s="556" t="s">
        <v>3259</v>
      </c>
      <c r="O419" s="556" t="s">
        <v>3347</v>
      </c>
      <c r="P419" s="556" t="str">
        <f t="shared" si="7"/>
        <v>CHANGE</v>
      </c>
      <c r="Q419" s="555" t="s">
        <v>3362</v>
      </c>
      <c r="R419" s="556"/>
    </row>
    <row r="420" spans="1:18" x14ac:dyDescent="0.3">
      <c r="A420" t="s">
        <v>2496</v>
      </c>
      <c r="B420" t="s">
        <v>2497</v>
      </c>
      <c r="C420">
        <v>27</v>
      </c>
      <c r="D420" t="s">
        <v>2937</v>
      </c>
      <c r="E420">
        <v>271</v>
      </c>
      <c r="F420" t="s">
        <v>2938</v>
      </c>
      <c r="G420">
        <v>2719</v>
      </c>
      <c r="H420" t="s">
        <v>2943</v>
      </c>
      <c r="I420">
        <v>27193</v>
      </c>
      <c r="J420" t="s">
        <v>2946</v>
      </c>
      <c r="K420" t="s">
        <v>2941</v>
      </c>
      <c r="L420" t="s">
        <v>2862</v>
      </c>
      <c r="M420" s="556" t="s">
        <v>3323</v>
      </c>
      <c r="N420" s="556" t="s">
        <v>3259</v>
      </c>
      <c r="O420" s="556" t="s">
        <v>3347</v>
      </c>
      <c r="P420" s="556" t="str">
        <f t="shared" si="7"/>
        <v>CHANGE</v>
      </c>
      <c r="Q420" s="555" t="s">
        <v>3362</v>
      </c>
      <c r="R420" s="556"/>
    </row>
    <row r="421" spans="1:18" x14ac:dyDescent="0.3">
      <c r="A421" t="s">
        <v>2496</v>
      </c>
      <c r="B421" t="s">
        <v>2497</v>
      </c>
      <c r="C421">
        <v>27</v>
      </c>
      <c r="D421" t="s">
        <v>2937</v>
      </c>
      <c r="E421">
        <v>271</v>
      </c>
      <c r="F421" t="s">
        <v>2938</v>
      </c>
      <c r="G421">
        <v>2719</v>
      </c>
      <c r="H421" t="s">
        <v>2943</v>
      </c>
      <c r="I421">
        <v>27199</v>
      </c>
      <c r="J421" t="s">
        <v>2947</v>
      </c>
      <c r="K421" t="s">
        <v>2941</v>
      </c>
      <c r="L421" t="s">
        <v>2862</v>
      </c>
      <c r="M421" s="556" t="s">
        <v>3323</v>
      </c>
      <c r="N421" s="556" t="s">
        <v>3259</v>
      </c>
      <c r="O421" s="556" t="s">
        <v>3347</v>
      </c>
      <c r="P421" s="556" t="str">
        <f t="shared" si="7"/>
        <v>CHANGE</v>
      </c>
      <c r="Q421" s="555" t="s">
        <v>3362</v>
      </c>
      <c r="R421" s="556"/>
    </row>
    <row r="422" spans="1:18" x14ac:dyDescent="0.3">
      <c r="A422" t="s">
        <v>2496</v>
      </c>
      <c r="B422" t="s">
        <v>2497</v>
      </c>
      <c r="C422">
        <v>27</v>
      </c>
      <c r="D422" t="s">
        <v>2937</v>
      </c>
      <c r="E422">
        <v>272</v>
      </c>
      <c r="F422" t="s">
        <v>2948</v>
      </c>
      <c r="G422">
        <v>2721</v>
      </c>
      <c r="H422" t="s">
        <v>2949</v>
      </c>
      <c r="I422">
        <v>27211</v>
      </c>
      <c r="J422" t="s">
        <v>2950</v>
      </c>
      <c r="K422" t="s">
        <v>2941</v>
      </c>
      <c r="L422" t="s">
        <v>2862</v>
      </c>
      <c r="M422" s="556" t="s">
        <v>3323</v>
      </c>
      <c r="N422" s="556" t="s">
        <v>3259</v>
      </c>
      <c r="O422" s="556" t="s">
        <v>3347</v>
      </c>
      <c r="P422" s="556" t="str">
        <f t="shared" si="7"/>
        <v>CHANGE</v>
      </c>
      <c r="Q422" s="555" t="s">
        <v>3362</v>
      </c>
      <c r="R422" s="556"/>
    </row>
    <row r="423" spans="1:18" x14ac:dyDescent="0.3">
      <c r="A423" t="s">
        <v>2496</v>
      </c>
      <c r="B423" t="s">
        <v>2497</v>
      </c>
      <c r="C423">
        <v>27</v>
      </c>
      <c r="D423" t="s">
        <v>2937</v>
      </c>
      <c r="E423">
        <v>272</v>
      </c>
      <c r="F423" t="s">
        <v>2948</v>
      </c>
      <c r="G423">
        <v>2721</v>
      </c>
      <c r="H423" t="s">
        <v>2949</v>
      </c>
      <c r="I423">
        <v>27212</v>
      </c>
      <c r="J423" t="s">
        <v>2951</v>
      </c>
      <c r="K423" t="s">
        <v>2941</v>
      </c>
      <c r="L423" t="s">
        <v>2862</v>
      </c>
      <c r="M423" s="556" t="s">
        <v>3323</v>
      </c>
      <c r="N423" s="556" t="s">
        <v>3259</v>
      </c>
      <c r="O423" s="556" t="s">
        <v>3347</v>
      </c>
      <c r="P423" s="556" t="str">
        <f t="shared" si="7"/>
        <v>CHANGE</v>
      </c>
      <c r="Q423" s="555" t="s">
        <v>3362</v>
      </c>
      <c r="R423" s="556"/>
    </row>
    <row r="424" spans="1:18" x14ac:dyDescent="0.3">
      <c r="A424" t="s">
        <v>2496</v>
      </c>
      <c r="B424" t="s">
        <v>2497</v>
      </c>
      <c r="C424">
        <v>27</v>
      </c>
      <c r="D424" t="s">
        <v>2937</v>
      </c>
      <c r="E424">
        <v>272</v>
      </c>
      <c r="F424" t="s">
        <v>2948</v>
      </c>
      <c r="G424">
        <v>2721</v>
      </c>
      <c r="H424" t="s">
        <v>2949</v>
      </c>
      <c r="I424">
        <v>27213</v>
      </c>
      <c r="J424" t="s">
        <v>2952</v>
      </c>
      <c r="K424" t="s">
        <v>2941</v>
      </c>
      <c r="L424" t="s">
        <v>2862</v>
      </c>
      <c r="M424" s="556" t="s">
        <v>3323</v>
      </c>
      <c r="N424" s="556" t="s">
        <v>3259</v>
      </c>
      <c r="O424" s="556" t="s">
        <v>3347</v>
      </c>
      <c r="P424" s="556" t="str">
        <f t="shared" si="7"/>
        <v>CHANGE</v>
      </c>
      <c r="Q424" s="555" t="s">
        <v>3362</v>
      </c>
      <c r="R424" s="556"/>
    </row>
    <row r="425" spans="1:18" x14ac:dyDescent="0.3">
      <c r="A425" t="s">
        <v>2496</v>
      </c>
      <c r="B425" t="s">
        <v>2497</v>
      </c>
      <c r="C425">
        <v>27</v>
      </c>
      <c r="D425" t="s">
        <v>2937</v>
      </c>
      <c r="E425">
        <v>272</v>
      </c>
      <c r="F425" t="s">
        <v>2948</v>
      </c>
      <c r="G425">
        <v>2721</v>
      </c>
      <c r="H425" t="s">
        <v>2949</v>
      </c>
      <c r="I425">
        <v>27214</v>
      </c>
      <c r="J425" t="s">
        <v>2953</v>
      </c>
      <c r="K425" t="s">
        <v>2941</v>
      </c>
      <c r="L425" t="s">
        <v>2862</v>
      </c>
      <c r="M425" s="556" t="s">
        <v>3323</v>
      </c>
      <c r="N425" s="556" t="s">
        <v>3259</v>
      </c>
      <c r="O425" s="556" t="s">
        <v>3347</v>
      </c>
      <c r="P425" s="556" t="str">
        <f t="shared" si="7"/>
        <v>CHANGE</v>
      </c>
      <c r="Q425" s="555" t="s">
        <v>3362</v>
      </c>
      <c r="R425" s="556"/>
    </row>
    <row r="426" spans="1:18" x14ac:dyDescent="0.3">
      <c r="A426" t="s">
        <v>2496</v>
      </c>
      <c r="B426" t="s">
        <v>2497</v>
      </c>
      <c r="C426">
        <v>27</v>
      </c>
      <c r="D426" t="s">
        <v>2937</v>
      </c>
      <c r="E426">
        <v>272</v>
      </c>
      <c r="F426" t="s">
        <v>2948</v>
      </c>
      <c r="G426">
        <v>2721</v>
      </c>
      <c r="H426" t="s">
        <v>2949</v>
      </c>
      <c r="I426">
        <v>27215</v>
      </c>
      <c r="J426" t="s">
        <v>2954</v>
      </c>
      <c r="K426" t="s">
        <v>2941</v>
      </c>
      <c r="L426" t="s">
        <v>2862</v>
      </c>
      <c r="M426" s="556" t="s">
        <v>3323</v>
      </c>
      <c r="N426" s="556" t="s">
        <v>3259</v>
      </c>
      <c r="O426" s="556" t="s">
        <v>3347</v>
      </c>
      <c r="P426" s="556" t="str">
        <f t="shared" si="7"/>
        <v>CHANGE</v>
      </c>
      <c r="Q426" s="555" t="s">
        <v>3362</v>
      </c>
      <c r="R426" s="556"/>
    </row>
    <row r="427" spans="1:18" x14ac:dyDescent="0.3">
      <c r="A427" t="s">
        <v>2496</v>
      </c>
      <c r="B427" t="s">
        <v>2497</v>
      </c>
      <c r="C427">
        <v>27</v>
      </c>
      <c r="D427" t="s">
        <v>2937</v>
      </c>
      <c r="E427">
        <v>272</v>
      </c>
      <c r="F427" t="s">
        <v>2948</v>
      </c>
      <c r="G427">
        <v>2721</v>
      </c>
      <c r="H427" t="s">
        <v>2949</v>
      </c>
      <c r="I427">
        <v>27216</v>
      </c>
      <c r="J427" t="s">
        <v>2955</v>
      </c>
      <c r="K427" t="s">
        <v>2941</v>
      </c>
      <c r="L427" t="s">
        <v>2862</v>
      </c>
      <c r="M427" s="556" t="s">
        <v>3323</v>
      </c>
      <c r="N427" s="556" t="s">
        <v>3259</v>
      </c>
      <c r="O427" s="556" t="s">
        <v>3347</v>
      </c>
      <c r="P427" s="556" t="str">
        <f t="shared" si="7"/>
        <v>CHANGE</v>
      </c>
      <c r="Q427" s="555" t="s">
        <v>3362</v>
      </c>
      <c r="R427" s="556"/>
    </row>
    <row r="428" spans="1:18" x14ac:dyDescent="0.3">
      <c r="A428" t="s">
        <v>2496</v>
      </c>
      <c r="B428" t="s">
        <v>2497</v>
      </c>
      <c r="C428">
        <v>27</v>
      </c>
      <c r="D428" t="s">
        <v>2937</v>
      </c>
      <c r="E428">
        <v>272</v>
      </c>
      <c r="F428" t="s">
        <v>2948</v>
      </c>
      <c r="G428">
        <v>2721</v>
      </c>
      <c r="H428" t="s">
        <v>2949</v>
      </c>
      <c r="I428">
        <v>27219</v>
      </c>
      <c r="J428" t="s">
        <v>2956</v>
      </c>
      <c r="K428" t="s">
        <v>2941</v>
      </c>
      <c r="L428" t="s">
        <v>2862</v>
      </c>
      <c r="M428" s="556" t="s">
        <v>3323</v>
      </c>
      <c r="N428" s="556" t="s">
        <v>3259</v>
      </c>
      <c r="O428" s="556" t="s">
        <v>3347</v>
      </c>
      <c r="P428" s="556" t="str">
        <f t="shared" si="7"/>
        <v>CHANGE</v>
      </c>
      <c r="Q428" s="555" t="s">
        <v>3362</v>
      </c>
      <c r="R428" s="556"/>
    </row>
    <row r="429" spans="1:18" x14ac:dyDescent="0.3">
      <c r="A429" t="s">
        <v>2496</v>
      </c>
      <c r="B429" t="s">
        <v>2497</v>
      </c>
      <c r="C429">
        <v>27</v>
      </c>
      <c r="D429" t="s">
        <v>2937</v>
      </c>
      <c r="E429">
        <v>272</v>
      </c>
      <c r="F429" t="s">
        <v>2948</v>
      </c>
      <c r="G429">
        <v>2721</v>
      </c>
      <c r="H429" t="s">
        <v>2949</v>
      </c>
      <c r="I429">
        <v>27219</v>
      </c>
      <c r="J429" t="s">
        <v>2957</v>
      </c>
      <c r="K429" t="s">
        <v>2941</v>
      </c>
      <c r="L429" t="s">
        <v>2862</v>
      </c>
      <c r="M429" s="556" t="s">
        <v>3323</v>
      </c>
      <c r="N429" s="556" t="s">
        <v>3259</v>
      </c>
      <c r="O429" s="556" t="s">
        <v>3347</v>
      </c>
      <c r="P429" s="556" t="str">
        <f t="shared" si="7"/>
        <v>CHANGE</v>
      </c>
      <c r="Q429" s="555" t="s">
        <v>3362</v>
      </c>
      <c r="R429" s="556"/>
    </row>
    <row r="430" spans="1:18" x14ac:dyDescent="0.3">
      <c r="A430" t="s">
        <v>2496</v>
      </c>
      <c r="B430" t="s">
        <v>2497</v>
      </c>
      <c r="C430">
        <v>27</v>
      </c>
      <c r="D430" t="s">
        <v>2937</v>
      </c>
      <c r="E430">
        <v>273</v>
      </c>
      <c r="F430" t="s">
        <v>2958</v>
      </c>
      <c r="G430">
        <v>2731</v>
      </c>
      <c r="H430" t="s">
        <v>2959</v>
      </c>
      <c r="I430">
        <v>27310</v>
      </c>
      <c r="J430" t="s">
        <v>2959</v>
      </c>
      <c r="K430" t="s">
        <v>2941</v>
      </c>
      <c r="L430" t="s">
        <v>2862</v>
      </c>
      <c r="M430" s="556" t="s">
        <v>3323</v>
      </c>
      <c r="N430" s="556" t="s">
        <v>3259</v>
      </c>
      <c r="O430" s="556" t="s">
        <v>3347</v>
      </c>
      <c r="P430" s="556" t="str">
        <f t="shared" si="7"/>
        <v>CHANGE</v>
      </c>
      <c r="Q430" s="555" t="s">
        <v>3362</v>
      </c>
      <c r="R430" s="556"/>
    </row>
    <row r="431" spans="1:18" x14ac:dyDescent="0.3">
      <c r="A431" t="s">
        <v>2496</v>
      </c>
      <c r="B431" t="s">
        <v>2497</v>
      </c>
      <c r="C431">
        <v>27</v>
      </c>
      <c r="D431" t="s">
        <v>2937</v>
      </c>
      <c r="E431">
        <v>273</v>
      </c>
      <c r="F431" t="s">
        <v>2958</v>
      </c>
      <c r="G431">
        <v>2732</v>
      </c>
      <c r="H431" t="s">
        <v>2960</v>
      </c>
      <c r="I431">
        <v>27321</v>
      </c>
      <c r="J431" t="s">
        <v>2961</v>
      </c>
      <c r="K431" t="s">
        <v>2941</v>
      </c>
      <c r="L431" t="s">
        <v>2862</v>
      </c>
      <c r="M431" s="556" t="s">
        <v>3323</v>
      </c>
      <c r="N431" s="556" t="s">
        <v>3259</v>
      </c>
      <c r="O431" s="556" t="s">
        <v>3347</v>
      </c>
      <c r="P431" s="556" t="str">
        <f t="shared" si="7"/>
        <v>CHANGE</v>
      </c>
      <c r="Q431" s="555" t="s">
        <v>3362</v>
      </c>
      <c r="R431" s="556"/>
    </row>
    <row r="432" spans="1:18" x14ac:dyDescent="0.3">
      <c r="A432" t="s">
        <v>2496</v>
      </c>
      <c r="B432" t="s">
        <v>2497</v>
      </c>
      <c r="C432">
        <v>27</v>
      </c>
      <c r="D432" t="s">
        <v>2937</v>
      </c>
      <c r="E432">
        <v>273</v>
      </c>
      <c r="F432" t="s">
        <v>2958</v>
      </c>
      <c r="G432">
        <v>2732</v>
      </c>
      <c r="H432" t="s">
        <v>2960</v>
      </c>
      <c r="I432">
        <v>27322</v>
      </c>
      <c r="J432" t="s">
        <v>2962</v>
      </c>
      <c r="K432" t="s">
        <v>2941</v>
      </c>
      <c r="L432" t="s">
        <v>2862</v>
      </c>
      <c r="M432" s="556" t="s">
        <v>3323</v>
      </c>
      <c r="N432" s="556" t="s">
        <v>3259</v>
      </c>
      <c r="O432" s="556" t="s">
        <v>3347</v>
      </c>
      <c r="P432" s="556" t="str">
        <f t="shared" si="7"/>
        <v>CHANGE</v>
      </c>
      <c r="Q432" s="555" t="s">
        <v>3362</v>
      </c>
      <c r="R432" s="556"/>
    </row>
    <row r="433" spans="1:18" x14ac:dyDescent="0.3">
      <c r="A433" t="s">
        <v>2496</v>
      </c>
      <c r="B433" t="s">
        <v>2497</v>
      </c>
      <c r="C433">
        <v>27</v>
      </c>
      <c r="D433" t="s">
        <v>2937</v>
      </c>
      <c r="E433">
        <v>273</v>
      </c>
      <c r="F433" t="s">
        <v>2958</v>
      </c>
      <c r="G433">
        <v>2732</v>
      </c>
      <c r="H433" t="s">
        <v>2960</v>
      </c>
      <c r="I433">
        <v>27329</v>
      </c>
      <c r="J433" t="s">
        <v>2963</v>
      </c>
      <c r="K433" t="s">
        <v>2941</v>
      </c>
      <c r="L433" t="s">
        <v>2862</v>
      </c>
      <c r="M433" s="556" t="s">
        <v>3323</v>
      </c>
      <c r="N433" s="556" t="s">
        <v>3259</v>
      </c>
      <c r="O433" s="556" t="s">
        <v>3347</v>
      </c>
      <c r="P433" s="556" t="str">
        <f t="shared" si="7"/>
        <v>CHANGE</v>
      </c>
      <c r="Q433" s="555" t="s">
        <v>3362</v>
      </c>
      <c r="R433" s="556"/>
    </row>
    <row r="434" spans="1:18" x14ac:dyDescent="0.3">
      <c r="A434" t="s">
        <v>2496</v>
      </c>
      <c r="B434" t="s">
        <v>2497</v>
      </c>
      <c r="C434">
        <v>27</v>
      </c>
      <c r="D434" t="s">
        <v>2937</v>
      </c>
      <c r="E434">
        <v>274</v>
      </c>
      <c r="F434" t="s">
        <v>2964</v>
      </c>
      <c r="G434">
        <v>2740</v>
      </c>
      <c r="H434" t="s">
        <v>2964</v>
      </c>
      <c r="I434">
        <v>27401</v>
      </c>
      <c r="J434" t="s">
        <v>2965</v>
      </c>
      <c r="K434" t="s">
        <v>2941</v>
      </c>
      <c r="L434" t="s">
        <v>2862</v>
      </c>
      <c r="M434" s="556" t="s">
        <v>3323</v>
      </c>
      <c r="N434" s="556" t="s">
        <v>3259</v>
      </c>
      <c r="O434" s="556" t="s">
        <v>3347</v>
      </c>
      <c r="P434" s="556" t="str">
        <f t="shared" si="7"/>
        <v>CHANGE</v>
      </c>
      <c r="Q434" s="555" t="s">
        <v>3362</v>
      </c>
      <c r="R434" s="556"/>
    </row>
    <row r="435" spans="1:18" x14ac:dyDescent="0.3">
      <c r="A435" t="s">
        <v>2496</v>
      </c>
      <c r="B435" t="s">
        <v>2497</v>
      </c>
      <c r="C435">
        <v>27</v>
      </c>
      <c r="D435" t="s">
        <v>2937</v>
      </c>
      <c r="E435">
        <v>274</v>
      </c>
      <c r="F435" t="s">
        <v>2964</v>
      </c>
      <c r="G435">
        <v>2740</v>
      </c>
      <c r="H435" t="s">
        <v>2964</v>
      </c>
      <c r="I435">
        <v>27402</v>
      </c>
      <c r="J435" t="s">
        <v>2966</v>
      </c>
      <c r="K435" t="s">
        <v>2941</v>
      </c>
      <c r="L435" t="s">
        <v>2862</v>
      </c>
      <c r="M435" s="556" t="s">
        <v>3323</v>
      </c>
      <c r="N435" s="556" t="s">
        <v>3259</v>
      </c>
      <c r="O435" s="556" t="s">
        <v>3347</v>
      </c>
      <c r="P435" s="556" t="str">
        <f t="shared" si="7"/>
        <v>CHANGE</v>
      </c>
      <c r="Q435" s="555" t="s">
        <v>3362</v>
      </c>
      <c r="R435" s="556"/>
    </row>
    <row r="436" spans="1:18" hidden="1" x14ac:dyDescent="0.3">
      <c r="A436" t="s">
        <v>2496</v>
      </c>
      <c r="B436" t="s">
        <v>2497</v>
      </c>
      <c r="C436">
        <v>28</v>
      </c>
      <c r="D436" t="s">
        <v>2967</v>
      </c>
      <c r="E436">
        <v>281</v>
      </c>
      <c r="F436" t="s">
        <v>2968</v>
      </c>
      <c r="G436">
        <v>2811</v>
      </c>
      <c r="H436" t="s">
        <v>2969</v>
      </c>
      <c r="I436">
        <v>28111</v>
      </c>
      <c r="J436" t="s">
        <v>2970</v>
      </c>
      <c r="K436" t="s">
        <v>2941</v>
      </c>
      <c r="L436" t="s">
        <v>2862</v>
      </c>
      <c r="M436" s="556" t="s">
        <v>3326</v>
      </c>
      <c r="N436" s="556" t="s">
        <v>3327</v>
      </c>
      <c r="O436" s="556" t="s">
        <v>3347</v>
      </c>
      <c r="P436" s="556" t="str">
        <f t="shared" si="7"/>
        <v>CHANGE</v>
      </c>
      <c r="Q436" s="556" t="s">
        <v>3356</v>
      </c>
      <c r="R436" s="556"/>
    </row>
    <row r="437" spans="1:18" hidden="1" x14ac:dyDescent="0.3">
      <c r="A437" t="s">
        <v>2496</v>
      </c>
      <c r="B437" t="s">
        <v>2497</v>
      </c>
      <c r="C437">
        <v>28</v>
      </c>
      <c r="D437" t="s">
        <v>2967</v>
      </c>
      <c r="E437">
        <v>281</v>
      </c>
      <c r="F437" t="s">
        <v>2968</v>
      </c>
      <c r="G437">
        <v>2811</v>
      </c>
      <c r="H437" t="s">
        <v>2969</v>
      </c>
      <c r="I437">
        <v>28112</v>
      </c>
      <c r="J437" t="s">
        <v>2971</v>
      </c>
      <c r="K437" t="s">
        <v>2941</v>
      </c>
      <c r="L437" t="s">
        <v>2862</v>
      </c>
      <c r="M437" s="556" t="s">
        <v>3326</v>
      </c>
      <c r="N437" s="556" t="s">
        <v>3327</v>
      </c>
      <c r="O437" s="556" t="s">
        <v>3347</v>
      </c>
      <c r="P437" s="556" t="str">
        <f t="shared" si="7"/>
        <v>CHANGE</v>
      </c>
      <c r="Q437" s="556" t="s">
        <v>3356</v>
      </c>
      <c r="R437" s="556"/>
    </row>
    <row r="438" spans="1:18" hidden="1" x14ac:dyDescent="0.3">
      <c r="A438" t="s">
        <v>2496</v>
      </c>
      <c r="B438" t="s">
        <v>2497</v>
      </c>
      <c r="C438">
        <v>28</v>
      </c>
      <c r="D438" t="s">
        <v>2967</v>
      </c>
      <c r="E438">
        <v>281</v>
      </c>
      <c r="F438" t="s">
        <v>2968</v>
      </c>
      <c r="G438">
        <v>2811</v>
      </c>
      <c r="H438" t="s">
        <v>2969</v>
      </c>
      <c r="I438">
        <v>28113</v>
      </c>
      <c r="J438" t="s">
        <v>2972</v>
      </c>
      <c r="K438" t="s">
        <v>2941</v>
      </c>
      <c r="L438" t="s">
        <v>2862</v>
      </c>
      <c r="M438" s="556" t="s">
        <v>3326</v>
      </c>
      <c r="N438" s="556" t="s">
        <v>3327</v>
      </c>
      <c r="O438" s="556" t="s">
        <v>3347</v>
      </c>
      <c r="P438" s="556" t="str">
        <f t="shared" si="7"/>
        <v>CHANGE</v>
      </c>
      <c r="Q438" s="556" t="s">
        <v>3356</v>
      </c>
      <c r="R438" s="556"/>
    </row>
    <row r="439" spans="1:18" hidden="1" x14ac:dyDescent="0.3">
      <c r="A439" t="s">
        <v>2496</v>
      </c>
      <c r="B439" t="s">
        <v>2497</v>
      </c>
      <c r="C439">
        <v>28</v>
      </c>
      <c r="D439" t="s">
        <v>2967</v>
      </c>
      <c r="E439">
        <v>281</v>
      </c>
      <c r="F439" t="s">
        <v>2968</v>
      </c>
      <c r="G439">
        <v>2811</v>
      </c>
      <c r="H439" t="s">
        <v>2969</v>
      </c>
      <c r="I439">
        <v>28119</v>
      </c>
      <c r="J439" t="s">
        <v>2973</v>
      </c>
      <c r="K439" t="s">
        <v>2941</v>
      </c>
      <c r="L439" t="s">
        <v>2862</v>
      </c>
      <c r="M439" s="556" t="s">
        <v>3326</v>
      </c>
      <c r="N439" s="556" t="s">
        <v>3327</v>
      </c>
      <c r="O439" s="556" t="s">
        <v>3347</v>
      </c>
      <c r="P439" s="556" t="str">
        <f t="shared" si="7"/>
        <v>CHANGE</v>
      </c>
      <c r="Q439" s="556" t="s">
        <v>3356</v>
      </c>
      <c r="R439" s="556"/>
    </row>
    <row r="440" spans="1:18" hidden="1" x14ac:dyDescent="0.3">
      <c r="A440" t="s">
        <v>2496</v>
      </c>
      <c r="B440" t="s">
        <v>2497</v>
      </c>
      <c r="C440">
        <v>28</v>
      </c>
      <c r="D440" t="s">
        <v>2967</v>
      </c>
      <c r="E440">
        <v>281</v>
      </c>
      <c r="F440" t="s">
        <v>2968</v>
      </c>
      <c r="G440">
        <v>2812</v>
      </c>
      <c r="H440" t="s">
        <v>2974</v>
      </c>
      <c r="I440">
        <v>28121</v>
      </c>
      <c r="J440" t="s">
        <v>2975</v>
      </c>
      <c r="K440" t="s">
        <v>2941</v>
      </c>
      <c r="L440" t="s">
        <v>2862</v>
      </c>
      <c r="M440" s="556" t="s">
        <v>3326</v>
      </c>
      <c r="N440" s="556" t="s">
        <v>3327</v>
      </c>
      <c r="O440" s="556" t="s">
        <v>3347</v>
      </c>
      <c r="P440" s="556" t="str">
        <f t="shared" si="7"/>
        <v>CHANGE</v>
      </c>
      <c r="Q440" s="556" t="s">
        <v>3356</v>
      </c>
      <c r="R440" s="556"/>
    </row>
    <row r="441" spans="1:18" hidden="1" x14ac:dyDescent="0.3">
      <c r="A441" t="s">
        <v>2496</v>
      </c>
      <c r="B441" t="s">
        <v>2497</v>
      </c>
      <c r="C441">
        <v>28</v>
      </c>
      <c r="D441" t="s">
        <v>2967</v>
      </c>
      <c r="E441">
        <v>281</v>
      </c>
      <c r="F441" t="s">
        <v>2968</v>
      </c>
      <c r="G441">
        <v>2812</v>
      </c>
      <c r="H441" t="s">
        <v>2974</v>
      </c>
      <c r="I441">
        <v>28122</v>
      </c>
      <c r="J441" t="s">
        <v>2976</v>
      </c>
      <c r="K441" t="s">
        <v>2941</v>
      </c>
      <c r="L441" t="s">
        <v>2862</v>
      </c>
      <c r="M441" s="556" t="s">
        <v>3326</v>
      </c>
      <c r="N441" s="556" t="s">
        <v>3327</v>
      </c>
      <c r="O441" s="556" t="s">
        <v>3347</v>
      </c>
      <c r="P441" s="556" t="str">
        <f t="shared" si="7"/>
        <v>CHANGE</v>
      </c>
      <c r="Q441" s="556" t="s">
        <v>3356</v>
      </c>
      <c r="R441" s="556"/>
    </row>
    <row r="442" spans="1:18" hidden="1" x14ac:dyDescent="0.3">
      <c r="A442" t="s">
        <v>2496</v>
      </c>
      <c r="B442" t="s">
        <v>2497</v>
      </c>
      <c r="C442">
        <v>28</v>
      </c>
      <c r="D442" t="s">
        <v>2967</v>
      </c>
      <c r="E442">
        <v>282</v>
      </c>
      <c r="F442" t="s">
        <v>2977</v>
      </c>
      <c r="G442">
        <v>2820</v>
      </c>
      <c r="H442" t="s">
        <v>2977</v>
      </c>
      <c r="I442">
        <v>28201</v>
      </c>
      <c r="J442" t="s">
        <v>2978</v>
      </c>
      <c r="K442" t="s">
        <v>2941</v>
      </c>
      <c r="L442" t="s">
        <v>2862</v>
      </c>
      <c r="M442" s="556" t="s">
        <v>3326</v>
      </c>
      <c r="N442" s="556" t="s">
        <v>3327</v>
      </c>
      <c r="O442" s="556" t="s">
        <v>3347</v>
      </c>
      <c r="P442" s="556" t="str">
        <f t="shared" si="7"/>
        <v>CHANGE</v>
      </c>
      <c r="Q442" s="556" t="s">
        <v>3356</v>
      </c>
      <c r="R442" s="556"/>
    </row>
    <row r="443" spans="1:18" hidden="1" x14ac:dyDescent="0.3">
      <c r="A443" t="s">
        <v>2496</v>
      </c>
      <c r="B443" t="s">
        <v>2497</v>
      </c>
      <c r="C443">
        <v>28</v>
      </c>
      <c r="D443" t="s">
        <v>2967</v>
      </c>
      <c r="E443">
        <v>282</v>
      </c>
      <c r="F443" t="s">
        <v>2977</v>
      </c>
      <c r="G443">
        <v>2820</v>
      </c>
      <c r="H443" t="s">
        <v>2977</v>
      </c>
      <c r="I443">
        <v>28202</v>
      </c>
      <c r="J443" t="s">
        <v>2979</v>
      </c>
      <c r="K443" t="s">
        <v>2941</v>
      </c>
      <c r="L443" t="s">
        <v>2862</v>
      </c>
      <c r="M443" s="556" t="s">
        <v>3326</v>
      </c>
      <c r="N443" s="556" t="s">
        <v>3327</v>
      </c>
      <c r="O443" s="556" t="s">
        <v>3347</v>
      </c>
      <c r="P443" s="556" t="str">
        <f t="shared" si="7"/>
        <v>CHANGE</v>
      </c>
      <c r="Q443" s="556" t="s">
        <v>3356</v>
      </c>
      <c r="R443" s="556"/>
    </row>
    <row r="444" spans="1:18" hidden="1" x14ac:dyDescent="0.3">
      <c r="A444" t="s">
        <v>2496</v>
      </c>
      <c r="B444" t="s">
        <v>2497</v>
      </c>
      <c r="C444">
        <v>28</v>
      </c>
      <c r="D444" t="s">
        <v>2967</v>
      </c>
      <c r="E444">
        <v>283</v>
      </c>
      <c r="F444" t="s">
        <v>581</v>
      </c>
      <c r="G444">
        <v>2830</v>
      </c>
      <c r="H444" t="s">
        <v>581</v>
      </c>
      <c r="I444">
        <v>28301</v>
      </c>
      <c r="J444" t="s">
        <v>1606</v>
      </c>
      <c r="K444" t="s">
        <v>2941</v>
      </c>
      <c r="L444" t="s">
        <v>2862</v>
      </c>
      <c r="M444" s="556" t="s">
        <v>3326</v>
      </c>
      <c r="N444" s="556" t="s">
        <v>3327</v>
      </c>
      <c r="O444" s="556" t="s">
        <v>3347</v>
      </c>
      <c r="P444" s="556" t="str">
        <f t="shared" si="7"/>
        <v>CHANGE</v>
      </c>
      <c r="Q444" s="556" t="s">
        <v>3356</v>
      </c>
      <c r="R444" s="556"/>
    </row>
    <row r="445" spans="1:18" hidden="1" x14ac:dyDescent="0.3">
      <c r="A445" t="s">
        <v>2496</v>
      </c>
      <c r="B445" t="s">
        <v>2497</v>
      </c>
      <c r="C445">
        <v>28</v>
      </c>
      <c r="D445" t="s">
        <v>2967</v>
      </c>
      <c r="E445">
        <v>283</v>
      </c>
      <c r="F445" t="s">
        <v>581</v>
      </c>
      <c r="G445">
        <v>2830</v>
      </c>
      <c r="H445" t="s">
        <v>581</v>
      </c>
      <c r="I445">
        <v>28301</v>
      </c>
      <c r="J445" t="s">
        <v>1606</v>
      </c>
      <c r="K445" t="s">
        <v>2941</v>
      </c>
      <c r="L445" t="s">
        <v>2862</v>
      </c>
      <c r="M445" s="556" t="s">
        <v>3326</v>
      </c>
      <c r="N445" s="556" t="s">
        <v>3327</v>
      </c>
      <c r="O445" s="556" t="s">
        <v>3347</v>
      </c>
      <c r="P445" s="556" t="str">
        <f t="shared" si="7"/>
        <v>CHANGE</v>
      </c>
      <c r="Q445" s="556" t="s">
        <v>3356</v>
      </c>
      <c r="R445" s="556"/>
    </row>
    <row r="446" spans="1:18" hidden="1" x14ac:dyDescent="0.3">
      <c r="A446" t="s">
        <v>2496</v>
      </c>
      <c r="B446" t="s">
        <v>2497</v>
      </c>
      <c r="C446">
        <v>28</v>
      </c>
      <c r="D446" t="s">
        <v>2967</v>
      </c>
      <c r="E446">
        <v>283</v>
      </c>
      <c r="F446" t="s">
        <v>581</v>
      </c>
      <c r="G446">
        <v>2830</v>
      </c>
      <c r="H446" t="s">
        <v>581</v>
      </c>
      <c r="I446">
        <v>28302</v>
      </c>
      <c r="J446" t="s">
        <v>2980</v>
      </c>
      <c r="K446" t="s">
        <v>2941</v>
      </c>
      <c r="L446" t="s">
        <v>2862</v>
      </c>
      <c r="M446" s="556" t="s">
        <v>3326</v>
      </c>
      <c r="N446" s="556" t="s">
        <v>3327</v>
      </c>
      <c r="O446" s="556" t="s">
        <v>3347</v>
      </c>
      <c r="P446" s="556" t="str">
        <f t="shared" si="7"/>
        <v>CHANGE</v>
      </c>
      <c r="Q446" s="556" t="s">
        <v>3356</v>
      </c>
      <c r="R446" s="556"/>
    </row>
    <row r="447" spans="1:18" hidden="1" x14ac:dyDescent="0.3">
      <c r="A447" t="s">
        <v>2496</v>
      </c>
      <c r="B447" t="s">
        <v>2497</v>
      </c>
      <c r="C447">
        <v>28</v>
      </c>
      <c r="D447" t="s">
        <v>2967</v>
      </c>
      <c r="E447">
        <v>283</v>
      </c>
      <c r="F447" t="s">
        <v>581</v>
      </c>
      <c r="G447">
        <v>2830</v>
      </c>
      <c r="H447" t="s">
        <v>581</v>
      </c>
      <c r="I447">
        <v>28303</v>
      </c>
      <c r="J447" t="s">
        <v>2981</v>
      </c>
      <c r="K447" t="s">
        <v>2941</v>
      </c>
      <c r="L447" t="s">
        <v>2862</v>
      </c>
      <c r="M447" s="556" t="s">
        <v>3326</v>
      </c>
      <c r="N447" s="556" t="s">
        <v>3327</v>
      </c>
      <c r="O447" s="556" t="s">
        <v>3347</v>
      </c>
      <c r="P447" s="556" t="str">
        <f t="shared" si="7"/>
        <v>CHANGE</v>
      </c>
      <c r="Q447" s="556" t="s">
        <v>3356</v>
      </c>
      <c r="R447" s="556"/>
    </row>
    <row r="448" spans="1:18" hidden="1" x14ac:dyDescent="0.3">
      <c r="A448" t="s">
        <v>2496</v>
      </c>
      <c r="B448" t="s">
        <v>2497</v>
      </c>
      <c r="C448">
        <v>28</v>
      </c>
      <c r="D448" t="s">
        <v>2967</v>
      </c>
      <c r="E448">
        <v>284</v>
      </c>
      <c r="F448" t="s">
        <v>2982</v>
      </c>
      <c r="G448">
        <v>2841</v>
      </c>
      <c r="H448" t="s">
        <v>2983</v>
      </c>
      <c r="I448">
        <v>28410</v>
      </c>
      <c r="J448" t="s">
        <v>2984</v>
      </c>
      <c r="K448" t="s">
        <v>2941</v>
      </c>
      <c r="L448" t="s">
        <v>2862</v>
      </c>
      <c r="M448" s="556" t="s">
        <v>3326</v>
      </c>
      <c r="N448" s="556" t="s">
        <v>3327</v>
      </c>
      <c r="O448" s="556" t="s">
        <v>3347</v>
      </c>
      <c r="P448" s="556" t="str">
        <f t="shared" si="7"/>
        <v>CHANGE</v>
      </c>
      <c r="Q448" s="556" t="s">
        <v>3356</v>
      </c>
      <c r="R448" s="556"/>
    </row>
    <row r="449" spans="1:18" hidden="1" x14ac:dyDescent="0.3">
      <c r="A449" t="s">
        <v>2496</v>
      </c>
      <c r="B449" t="s">
        <v>2497</v>
      </c>
      <c r="C449">
        <v>28</v>
      </c>
      <c r="D449" t="s">
        <v>2967</v>
      </c>
      <c r="E449">
        <v>284</v>
      </c>
      <c r="F449" t="s">
        <v>2982</v>
      </c>
      <c r="G449">
        <v>2842</v>
      </c>
      <c r="H449" t="s">
        <v>2985</v>
      </c>
      <c r="I449">
        <v>28421</v>
      </c>
      <c r="J449" t="s">
        <v>2986</v>
      </c>
      <c r="K449" t="s">
        <v>2941</v>
      </c>
      <c r="L449" t="s">
        <v>2862</v>
      </c>
      <c r="M449" s="556" t="s">
        <v>3326</v>
      </c>
      <c r="N449" s="556" t="s">
        <v>3327</v>
      </c>
      <c r="O449" s="556" t="s">
        <v>3347</v>
      </c>
      <c r="P449" s="556" t="str">
        <f t="shared" si="7"/>
        <v>CHANGE</v>
      </c>
      <c r="Q449" s="556" t="s">
        <v>3356</v>
      </c>
      <c r="R449" s="556"/>
    </row>
    <row r="450" spans="1:18" hidden="1" x14ac:dyDescent="0.3">
      <c r="A450" t="s">
        <v>2496</v>
      </c>
      <c r="B450" t="s">
        <v>2497</v>
      </c>
      <c r="C450">
        <v>28</v>
      </c>
      <c r="D450" t="s">
        <v>2967</v>
      </c>
      <c r="E450">
        <v>284</v>
      </c>
      <c r="F450" t="s">
        <v>2982</v>
      </c>
      <c r="G450">
        <v>2842</v>
      </c>
      <c r="H450" t="s">
        <v>2985</v>
      </c>
      <c r="I450">
        <v>28421</v>
      </c>
      <c r="J450" t="s">
        <v>2986</v>
      </c>
      <c r="K450" t="s">
        <v>2941</v>
      </c>
      <c r="L450" t="s">
        <v>2862</v>
      </c>
      <c r="M450" s="556" t="s">
        <v>3326</v>
      </c>
      <c r="N450" s="556" t="s">
        <v>3327</v>
      </c>
      <c r="O450" s="556" t="s">
        <v>3347</v>
      </c>
      <c r="P450" s="556" t="str">
        <f t="shared" si="7"/>
        <v>CHANGE</v>
      </c>
      <c r="Q450" s="556" t="s">
        <v>3356</v>
      </c>
      <c r="R450" s="556"/>
    </row>
    <row r="451" spans="1:18" hidden="1" x14ac:dyDescent="0.3">
      <c r="A451" t="s">
        <v>2496</v>
      </c>
      <c r="B451" t="s">
        <v>2497</v>
      </c>
      <c r="C451">
        <v>28</v>
      </c>
      <c r="D451" t="s">
        <v>2967</v>
      </c>
      <c r="E451">
        <v>284</v>
      </c>
      <c r="F451" t="s">
        <v>2982</v>
      </c>
      <c r="G451">
        <v>2842</v>
      </c>
      <c r="H451" t="s">
        <v>2985</v>
      </c>
      <c r="I451">
        <v>28422</v>
      </c>
      <c r="J451" t="s">
        <v>2987</v>
      </c>
      <c r="K451" t="s">
        <v>2941</v>
      </c>
      <c r="L451" t="s">
        <v>2862</v>
      </c>
      <c r="M451" s="556" t="s">
        <v>3326</v>
      </c>
      <c r="N451" s="556" t="s">
        <v>3327</v>
      </c>
      <c r="O451" s="556" t="s">
        <v>3347</v>
      </c>
      <c r="P451" s="556" t="str">
        <f t="shared" ref="P451:P514" si="8">IF(M451=O451,"KEEP","CHANGE")</f>
        <v>CHANGE</v>
      </c>
      <c r="Q451" s="556" t="s">
        <v>3356</v>
      </c>
      <c r="R451" s="556"/>
    </row>
    <row r="452" spans="1:18" hidden="1" x14ac:dyDescent="0.3">
      <c r="A452" t="s">
        <v>2496</v>
      </c>
      <c r="B452" t="s">
        <v>2497</v>
      </c>
      <c r="C452">
        <v>28</v>
      </c>
      <c r="D452" t="s">
        <v>2967</v>
      </c>
      <c r="E452">
        <v>284</v>
      </c>
      <c r="F452" t="s">
        <v>2982</v>
      </c>
      <c r="G452">
        <v>2842</v>
      </c>
      <c r="H452" t="s">
        <v>2985</v>
      </c>
      <c r="I452">
        <v>28423</v>
      </c>
      <c r="J452" t="s">
        <v>1573</v>
      </c>
      <c r="K452" t="s">
        <v>2941</v>
      </c>
      <c r="L452" t="s">
        <v>2862</v>
      </c>
      <c r="M452" s="556" t="s">
        <v>3326</v>
      </c>
      <c r="N452" s="556" t="s">
        <v>3327</v>
      </c>
      <c r="O452" s="556" t="s">
        <v>3347</v>
      </c>
      <c r="P452" s="556" t="str">
        <f t="shared" si="8"/>
        <v>CHANGE</v>
      </c>
      <c r="Q452" s="556" t="s">
        <v>3356</v>
      </c>
      <c r="R452" s="556"/>
    </row>
    <row r="453" spans="1:18" hidden="1" x14ac:dyDescent="0.3">
      <c r="A453" t="s">
        <v>2496</v>
      </c>
      <c r="B453" t="s">
        <v>2497</v>
      </c>
      <c r="C453">
        <v>28</v>
      </c>
      <c r="D453" t="s">
        <v>2967</v>
      </c>
      <c r="E453">
        <v>284</v>
      </c>
      <c r="F453" t="s">
        <v>2982</v>
      </c>
      <c r="G453">
        <v>2842</v>
      </c>
      <c r="H453" t="s">
        <v>2985</v>
      </c>
      <c r="I453">
        <v>28423</v>
      </c>
      <c r="J453" t="s">
        <v>1573</v>
      </c>
      <c r="K453" t="s">
        <v>2941</v>
      </c>
      <c r="L453" t="s">
        <v>2862</v>
      </c>
      <c r="M453" s="556" t="s">
        <v>3326</v>
      </c>
      <c r="N453" s="556" t="s">
        <v>3327</v>
      </c>
      <c r="O453" s="556" t="s">
        <v>3347</v>
      </c>
      <c r="P453" s="556" t="str">
        <f t="shared" si="8"/>
        <v>CHANGE</v>
      </c>
      <c r="Q453" s="556" t="s">
        <v>3356</v>
      </c>
      <c r="R453" s="556"/>
    </row>
    <row r="454" spans="1:18" hidden="1" x14ac:dyDescent="0.3">
      <c r="A454" t="s">
        <v>2496</v>
      </c>
      <c r="B454" t="s">
        <v>2497</v>
      </c>
      <c r="C454">
        <v>28</v>
      </c>
      <c r="D454" t="s">
        <v>2967</v>
      </c>
      <c r="E454">
        <v>284</v>
      </c>
      <c r="F454" t="s">
        <v>2982</v>
      </c>
      <c r="G454">
        <v>2842</v>
      </c>
      <c r="H454" t="s">
        <v>2985</v>
      </c>
      <c r="I454">
        <v>28429</v>
      </c>
      <c r="J454" t="s">
        <v>2988</v>
      </c>
      <c r="K454" t="s">
        <v>2941</v>
      </c>
      <c r="L454" t="s">
        <v>2862</v>
      </c>
      <c r="M454" s="556" t="s">
        <v>3326</v>
      </c>
      <c r="N454" s="556" t="s">
        <v>3327</v>
      </c>
      <c r="O454" s="556" t="s">
        <v>3347</v>
      </c>
      <c r="P454" s="556" t="str">
        <f t="shared" si="8"/>
        <v>CHANGE</v>
      </c>
      <c r="Q454" s="556" t="s">
        <v>3356</v>
      </c>
      <c r="R454" s="556"/>
    </row>
    <row r="455" spans="1:18" hidden="1" x14ac:dyDescent="0.3">
      <c r="A455" t="s">
        <v>2496</v>
      </c>
      <c r="B455" t="s">
        <v>2497</v>
      </c>
      <c r="C455">
        <v>28</v>
      </c>
      <c r="D455" t="s">
        <v>2967</v>
      </c>
      <c r="E455">
        <v>285</v>
      </c>
      <c r="F455" t="s">
        <v>2989</v>
      </c>
      <c r="G455">
        <v>2851</v>
      </c>
      <c r="H455" t="s">
        <v>2990</v>
      </c>
      <c r="I455">
        <v>28511</v>
      </c>
      <c r="J455" t="s">
        <v>1555</v>
      </c>
      <c r="K455" t="s">
        <v>2941</v>
      </c>
      <c r="L455" t="s">
        <v>2862</v>
      </c>
      <c r="M455" s="556" t="s">
        <v>3328</v>
      </c>
      <c r="N455" s="556" t="s">
        <v>3329</v>
      </c>
      <c r="O455" s="556" t="s">
        <v>3347</v>
      </c>
      <c r="P455" s="556" t="str">
        <f t="shared" si="8"/>
        <v>CHANGE</v>
      </c>
      <c r="Q455" s="556" t="s">
        <v>3356</v>
      </c>
      <c r="R455" s="556"/>
    </row>
    <row r="456" spans="1:18" hidden="1" x14ac:dyDescent="0.3">
      <c r="A456" t="s">
        <v>2496</v>
      </c>
      <c r="B456" t="s">
        <v>2497</v>
      </c>
      <c r="C456">
        <v>28</v>
      </c>
      <c r="D456" t="s">
        <v>2967</v>
      </c>
      <c r="E456">
        <v>285</v>
      </c>
      <c r="F456" t="s">
        <v>2989</v>
      </c>
      <c r="G456">
        <v>2851</v>
      </c>
      <c r="H456" t="s">
        <v>2990</v>
      </c>
      <c r="I456">
        <v>28511</v>
      </c>
      <c r="J456" t="s">
        <v>1555</v>
      </c>
      <c r="K456" t="s">
        <v>2941</v>
      </c>
      <c r="L456" t="s">
        <v>2862</v>
      </c>
      <c r="M456" s="556" t="s">
        <v>3328</v>
      </c>
      <c r="N456" s="556" t="s">
        <v>3329</v>
      </c>
      <c r="O456" s="556" t="s">
        <v>3347</v>
      </c>
      <c r="P456" s="556" t="str">
        <f t="shared" si="8"/>
        <v>CHANGE</v>
      </c>
      <c r="Q456" s="556" t="s">
        <v>3356</v>
      </c>
      <c r="R456" s="556"/>
    </row>
    <row r="457" spans="1:18" hidden="1" x14ac:dyDescent="0.3">
      <c r="A457" t="s">
        <v>2496</v>
      </c>
      <c r="B457" t="s">
        <v>2497</v>
      </c>
      <c r="C457">
        <v>28</v>
      </c>
      <c r="D457" t="s">
        <v>2967</v>
      </c>
      <c r="E457">
        <v>285</v>
      </c>
      <c r="F457" t="s">
        <v>2989</v>
      </c>
      <c r="G457">
        <v>2851</v>
      </c>
      <c r="H457" t="s">
        <v>2990</v>
      </c>
      <c r="I457">
        <v>28512</v>
      </c>
      <c r="J457" t="s">
        <v>2991</v>
      </c>
      <c r="K457" t="s">
        <v>2941</v>
      </c>
      <c r="L457" t="s">
        <v>2862</v>
      </c>
      <c r="M457" s="556" t="s">
        <v>3328</v>
      </c>
      <c r="N457" s="556" t="s">
        <v>3329</v>
      </c>
      <c r="O457" s="556" t="s">
        <v>3347</v>
      </c>
      <c r="P457" s="556" t="str">
        <f t="shared" si="8"/>
        <v>CHANGE</v>
      </c>
      <c r="Q457" s="556" t="s">
        <v>3356</v>
      </c>
      <c r="R457" s="556"/>
    </row>
    <row r="458" spans="1:18" hidden="1" x14ac:dyDescent="0.3">
      <c r="A458" t="s">
        <v>2496</v>
      </c>
      <c r="B458" t="s">
        <v>2497</v>
      </c>
      <c r="C458">
        <v>28</v>
      </c>
      <c r="D458" t="s">
        <v>2967</v>
      </c>
      <c r="E458">
        <v>285</v>
      </c>
      <c r="F458" t="s">
        <v>2989</v>
      </c>
      <c r="G458">
        <v>2851</v>
      </c>
      <c r="H458" t="s">
        <v>2990</v>
      </c>
      <c r="I458">
        <v>28519</v>
      </c>
      <c r="J458" t="s">
        <v>1554</v>
      </c>
      <c r="K458" t="s">
        <v>2941</v>
      </c>
      <c r="L458" t="s">
        <v>2862</v>
      </c>
      <c r="M458" s="556" t="s">
        <v>3328</v>
      </c>
      <c r="N458" s="556" t="s">
        <v>3329</v>
      </c>
      <c r="O458" s="556" t="s">
        <v>3347</v>
      </c>
      <c r="P458" s="556" t="str">
        <f t="shared" si="8"/>
        <v>CHANGE</v>
      </c>
      <c r="Q458" s="556" t="s">
        <v>3356</v>
      </c>
      <c r="R458" s="556"/>
    </row>
    <row r="459" spans="1:18" hidden="1" x14ac:dyDescent="0.3">
      <c r="A459" t="s">
        <v>2496</v>
      </c>
      <c r="B459" t="s">
        <v>2497</v>
      </c>
      <c r="C459">
        <v>28</v>
      </c>
      <c r="D459" t="s">
        <v>2967</v>
      </c>
      <c r="E459">
        <v>285</v>
      </c>
      <c r="F459" t="s">
        <v>2989</v>
      </c>
      <c r="G459">
        <v>2851</v>
      </c>
      <c r="H459" t="s">
        <v>2990</v>
      </c>
      <c r="I459">
        <v>28519</v>
      </c>
      <c r="J459" t="s">
        <v>1554</v>
      </c>
      <c r="K459" t="s">
        <v>2941</v>
      </c>
      <c r="L459" t="s">
        <v>2862</v>
      </c>
      <c r="M459" s="556" t="s">
        <v>3328</v>
      </c>
      <c r="N459" s="556" t="s">
        <v>3329</v>
      </c>
      <c r="O459" s="556" t="s">
        <v>3347</v>
      </c>
      <c r="P459" s="556" t="str">
        <f t="shared" si="8"/>
        <v>CHANGE</v>
      </c>
      <c r="Q459" s="556" t="s">
        <v>3356</v>
      </c>
      <c r="R459" s="556"/>
    </row>
    <row r="460" spans="1:18" hidden="1" x14ac:dyDescent="0.3">
      <c r="A460" t="s">
        <v>2496</v>
      </c>
      <c r="B460" t="s">
        <v>2497</v>
      </c>
      <c r="C460">
        <v>28</v>
      </c>
      <c r="D460" t="s">
        <v>2967</v>
      </c>
      <c r="E460">
        <v>285</v>
      </c>
      <c r="F460" t="s">
        <v>2989</v>
      </c>
      <c r="G460">
        <v>2851</v>
      </c>
      <c r="H460" t="s">
        <v>2990</v>
      </c>
      <c r="I460">
        <v>28519</v>
      </c>
      <c r="J460" t="s">
        <v>1554</v>
      </c>
      <c r="K460" t="s">
        <v>2941</v>
      </c>
      <c r="L460" t="s">
        <v>2862</v>
      </c>
      <c r="M460" s="556" t="s">
        <v>3328</v>
      </c>
      <c r="N460" s="556" t="s">
        <v>3329</v>
      </c>
      <c r="O460" s="556" t="s">
        <v>3347</v>
      </c>
      <c r="P460" s="556" t="str">
        <f t="shared" si="8"/>
        <v>CHANGE</v>
      </c>
      <c r="Q460" s="556" t="s">
        <v>3356</v>
      </c>
      <c r="R460" s="556"/>
    </row>
    <row r="461" spans="1:18" hidden="1" x14ac:dyDescent="0.3">
      <c r="A461" t="s">
        <v>2496</v>
      </c>
      <c r="B461" t="s">
        <v>2497</v>
      </c>
      <c r="C461">
        <v>28</v>
      </c>
      <c r="D461" t="s">
        <v>2967</v>
      </c>
      <c r="E461">
        <v>285</v>
      </c>
      <c r="F461" t="s">
        <v>2989</v>
      </c>
      <c r="G461">
        <v>2852</v>
      </c>
      <c r="H461" t="s">
        <v>2992</v>
      </c>
      <c r="I461">
        <v>28520</v>
      </c>
      <c r="J461" t="s">
        <v>2993</v>
      </c>
      <c r="K461" t="s">
        <v>2941</v>
      </c>
      <c r="L461" t="s">
        <v>2862</v>
      </c>
      <c r="M461" s="556" t="s">
        <v>3328</v>
      </c>
      <c r="N461" s="556" t="s">
        <v>3329</v>
      </c>
      <c r="O461" s="556" t="s">
        <v>3347</v>
      </c>
      <c r="P461" s="556" t="str">
        <f t="shared" si="8"/>
        <v>CHANGE</v>
      </c>
      <c r="Q461" s="556" t="s">
        <v>3356</v>
      </c>
      <c r="R461" s="556"/>
    </row>
    <row r="462" spans="1:18" hidden="1" x14ac:dyDescent="0.3">
      <c r="A462" t="s">
        <v>2496</v>
      </c>
      <c r="B462" t="s">
        <v>2497</v>
      </c>
      <c r="C462">
        <v>28</v>
      </c>
      <c r="D462" t="s">
        <v>2967</v>
      </c>
      <c r="E462">
        <v>289</v>
      </c>
      <c r="F462" t="s">
        <v>2994</v>
      </c>
      <c r="G462">
        <v>2890</v>
      </c>
      <c r="H462" t="s">
        <v>2994</v>
      </c>
      <c r="I462">
        <v>28901</v>
      </c>
      <c r="J462" t="s">
        <v>2995</v>
      </c>
      <c r="K462" t="s">
        <v>2941</v>
      </c>
      <c r="L462" t="s">
        <v>2862</v>
      </c>
      <c r="M462" s="556" t="s">
        <v>3328</v>
      </c>
      <c r="N462" s="556" t="s">
        <v>3329</v>
      </c>
      <c r="O462" s="556" t="s">
        <v>3347</v>
      </c>
      <c r="P462" s="556" t="str">
        <f t="shared" si="8"/>
        <v>CHANGE</v>
      </c>
      <c r="Q462" s="556" t="s">
        <v>3356</v>
      </c>
      <c r="R462" s="556"/>
    </row>
    <row r="463" spans="1:18" hidden="1" x14ac:dyDescent="0.3">
      <c r="A463" t="s">
        <v>2496</v>
      </c>
      <c r="B463" t="s">
        <v>2497</v>
      </c>
      <c r="C463">
        <v>28</v>
      </c>
      <c r="D463" t="s">
        <v>2967</v>
      </c>
      <c r="E463">
        <v>289</v>
      </c>
      <c r="F463" t="s">
        <v>2994</v>
      </c>
      <c r="G463">
        <v>2890</v>
      </c>
      <c r="H463" t="s">
        <v>2994</v>
      </c>
      <c r="I463">
        <v>28902</v>
      </c>
      <c r="J463" t="s">
        <v>2996</v>
      </c>
      <c r="K463" t="s">
        <v>2941</v>
      </c>
      <c r="L463" t="s">
        <v>2862</v>
      </c>
      <c r="M463" s="556" t="s">
        <v>3328</v>
      </c>
      <c r="N463" s="556" t="s">
        <v>3329</v>
      </c>
      <c r="O463" s="556" t="s">
        <v>3347</v>
      </c>
      <c r="P463" s="556" t="str">
        <f t="shared" si="8"/>
        <v>CHANGE</v>
      </c>
      <c r="Q463" s="556" t="s">
        <v>3356</v>
      </c>
      <c r="R463" s="556"/>
    </row>
    <row r="464" spans="1:18" hidden="1" x14ac:dyDescent="0.3">
      <c r="A464" t="s">
        <v>2496</v>
      </c>
      <c r="B464" t="s">
        <v>2497</v>
      </c>
      <c r="C464">
        <v>28</v>
      </c>
      <c r="D464" t="s">
        <v>2967</v>
      </c>
      <c r="E464">
        <v>289</v>
      </c>
      <c r="F464" t="s">
        <v>2994</v>
      </c>
      <c r="G464">
        <v>2890</v>
      </c>
      <c r="H464" t="s">
        <v>2994</v>
      </c>
      <c r="I464">
        <v>28903</v>
      </c>
      <c r="J464" t="s">
        <v>2997</v>
      </c>
      <c r="K464" t="s">
        <v>2941</v>
      </c>
      <c r="L464" t="s">
        <v>2862</v>
      </c>
      <c r="M464" s="556" t="s">
        <v>3328</v>
      </c>
      <c r="N464" s="556" t="s">
        <v>3329</v>
      </c>
      <c r="O464" s="556" t="s">
        <v>3347</v>
      </c>
      <c r="P464" s="556" t="str">
        <f t="shared" si="8"/>
        <v>CHANGE</v>
      </c>
      <c r="Q464" s="556" t="s">
        <v>3356</v>
      </c>
      <c r="R464" s="556"/>
    </row>
    <row r="465" spans="1:18" hidden="1" x14ac:dyDescent="0.3">
      <c r="A465" t="s">
        <v>2496</v>
      </c>
      <c r="B465" t="s">
        <v>2497</v>
      </c>
      <c r="C465">
        <v>28</v>
      </c>
      <c r="D465" t="s">
        <v>2967</v>
      </c>
      <c r="E465">
        <v>289</v>
      </c>
      <c r="F465" t="s">
        <v>2994</v>
      </c>
      <c r="G465">
        <v>2890</v>
      </c>
      <c r="H465" t="s">
        <v>2994</v>
      </c>
      <c r="I465">
        <v>28909</v>
      </c>
      <c r="J465" t="s">
        <v>1532</v>
      </c>
      <c r="K465" t="s">
        <v>2941</v>
      </c>
      <c r="L465" t="s">
        <v>2862</v>
      </c>
      <c r="M465" s="556" t="s">
        <v>3328</v>
      </c>
      <c r="N465" s="556" t="s">
        <v>3329</v>
      </c>
      <c r="O465" s="556" t="s">
        <v>3347</v>
      </c>
      <c r="P465" s="556" t="str">
        <f t="shared" si="8"/>
        <v>CHANGE</v>
      </c>
      <c r="Q465" s="556" t="s">
        <v>3356</v>
      </c>
      <c r="R465" s="556"/>
    </row>
    <row r="466" spans="1:18" hidden="1" x14ac:dyDescent="0.3">
      <c r="A466" t="s">
        <v>2496</v>
      </c>
      <c r="B466" t="s">
        <v>2497</v>
      </c>
      <c r="C466">
        <v>28</v>
      </c>
      <c r="D466" t="s">
        <v>2967</v>
      </c>
      <c r="E466">
        <v>289</v>
      </c>
      <c r="F466" t="s">
        <v>2994</v>
      </c>
      <c r="G466">
        <v>2890</v>
      </c>
      <c r="H466" t="s">
        <v>2994</v>
      </c>
      <c r="I466">
        <v>28909</v>
      </c>
      <c r="J466" t="s">
        <v>1532</v>
      </c>
      <c r="K466" t="s">
        <v>2941</v>
      </c>
      <c r="L466" t="s">
        <v>2862</v>
      </c>
      <c r="M466" s="556" t="s">
        <v>3328</v>
      </c>
      <c r="N466" s="556" t="s">
        <v>3329</v>
      </c>
      <c r="O466" s="556" t="s">
        <v>3347</v>
      </c>
      <c r="P466" s="556" t="str">
        <f t="shared" si="8"/>
        <v>CHANGE</v>
      </c>
      <c r="Q466" s="556" t="s">
        <v>3356</v>
      </c>
      <c r="R466" s="556"/>
    </row>
    <row r="467" spans="1:18" hidden="1" x14ac:dyDescent="0.3">
      <c r="A467" t="s">
        <v>2496</v>
      </c>
      <c r="B467" t="s">
        <v>2497</v>
      </c>
      <c r="C467">
        <v>28</v>
      </c>
      <c r="D467" t="s">
        <v>2967</v>
      </c>
      <c r="E467">
        <v>289</v>
      </c>
      <c r="F467" t="s">
        <v>2994</v>
      </c>
      <c r="G467">
        <v>2890</v>
      </c>
      <c r="H467" t="s">
        <v>2994</v>
      </c>
      <c r="I467">
        <v>28909</v>
      </c>
      <c r="J467" t="s">
        <v>1532</v>
      </c>
      <c r="K467" t="s">
        <v>2941</v>
      </c>
      <c r="L467" t="s">
        <v>2862</v>
      </c>
      <c r="M467" s="556" t="s">
        <v>3328</v>
      </c>
      <c r="N467" s="556" t="s">
        <v>3329</v>
      </c>
      <c r="O467" s="556" t="s">
        <v>3347</v>
      </c>
      <c r="P467" s="556" t="str">
        <f t="shared" si="8"/>
        <v>CHANGE</v>
      </c>
      <c r="Q467" s="556" t="s">
        <v>3356</v>
      </c>
      <c r="R467" s="556"/>
    </row>
    <row r="468" spans="1:18" hidden="1" x14ac:dyDescent="0.3">
      <c r="A468" t="s">
        <v>2496</v>
      </c>
      <c r="B468" t="s">
        <v>2497</v>
      </c>
      <c r="C468">
        <v>28</v>
      </c>
      <c r="D468" t="s">
        <v>2967</v>
      </c>
      <c r="E468">
        <v>289</v>
      </c>
      <c r="F468" t="s">
        <v>2994</v>
      </c>
      <c r="G468">
        <v>2890</v>
      </c>
      <c r="H468" t="s">
        <v>2994</v>
      </c>
      <c r="I468">
        <v>28909</v>
      </c>
      <c r="J468" t="s">
        <v>1532</v>
      </c>
      <c r="K468" t="s">
        <v>2941</v>
      </c>
      <c r="L468" t="s">
        <v>2862</v>
      </c>
      <c r="M468" s="556" t="s">
        <v>3328</v>
      </c>
      <c r="N468" s="556" t="s">
        <v>3329</v>
      </c>
      <c r="O468" s="556" t="s">
        <v>3347</v>
      </c>
      <c r="P468" s="556" t="str">
        <f t="shared" si="8"/>
        <v>CHANGE</v>
      </c>
      <c r="Q468" s="556" t="s">
        <v>3356</v>
      </c>
      <c r="R468" s="556"/>
    </row>
    <row r="469" spans="1:18" hidden="1" x14ac:dyDescent="0.3">
      <c r="A469" t="s">
        <v>2496</v>
      </c>
      <c r="B469" t="s">
        <v>2497</v>
      </c>
      <c r="C469">
        <v>28</v>
      </c>
      <c r="D469" t="s">
        <v>2967</v>
      </c>
      <c r="E469">
        <v>289</v>
      </c>
      <c r="F469" t="s">
        <v>2994</v>
      </c>
      <c r="G469">
        <v>2890</v>
      </c>
      <c r="H469" t="s">
        <v>2994</v>
      </c>
      <c r="I469">
        <v>28909</v>
      </c>
      <c r="J469" t="s">
        <v>1532</v>
      </c>
      <c r="K469" t="s">
        <v>2941</v>
      </c>
      <c r="L469" t="s">
        <v>2862</v>
      </c>
      <c r="M469" s="556" t="s">
        <v>3328</v>
      </c>
      <c r="N469" s="556" t="s">
        <v>3329</v>
      </c>
      <c r="O469" s="556" t="s">
        <v>3347</v>
      </c>
      <c r="P469" s="556" t="str">
        <f t="shared" si="8"/>
        <v>CHANGE</v>
      </c>
      <c r="Q469" s="556" t="s">
        <v>3356</v>
      </c>
      <c r="R469" s="556"/>
    </row>
    <row r="470" spans="1:18" hidden="1" x14ac:dyDescent="0.3">
      <c r="A470" t="s">
        <v>2496</v>
      </c>
      <c r="B470" t="s">
        <v>2497</v>
      </c>
      <c r="C470">
        <v>28</v>
      </c>
      <c r="D470" t="s">
        <v>2967</v>
      </c>
      <c r="E470">
        <v>289</v>
      </c>
      <c r="F470" t="s">
        <v>2994</v>
      </c>
      <c r="G470">
        <v>2890</v>
      </c>
      <c r="H470" t="s">
        <v>2994</v>
      </c>
      <c r="I470">
        <v>28909</v>
      </c>
      <c r="J470" t="s">
        <v>1532</v>
      </c>
      <c r="K470" t="s">
        <v>2941</v>
      </c>
      <c r="L470" t="s">
        <v>2862</v>
      </c>
      <c r="M470" s="556" t="s">
        <v>3328</v>
      </c>
      <c r="N470" s="556" t="s">
        <v>3329</v>
      </c>
      <c r="O470" s="556" t="s">
        <v>3347</v>
      </c>
      <c r="P470" s="556" t="str">
        <f t="shared" si="8"/>
        <v>CHANGE</v>
      </c>
      <c r="Q470" s="556" t="s">
        <v>3356</v>
      </c>
      <c r="R470" s="556"/>
    </row>
    <row r="471" spans="1:18" hidden="1" x14ac:dyDescent="0.3">
      <c r="A471" t="s">
        <v>2496</v>
      </c>
      <c r="B471" t="s">
        <v>2497</v>
      </c>
      <c r="C471">
        <v>29</v>
      </c>
      <c r="D471" t="s">
        <v>2998</v>
      </c>
      <c r="E471">
        <v>291</v>
      </c>
      <c r="F471" t="s">
        <v>2999</v>
      </c>
      <c r="G471">
        <v>2911</v>
      </c>
      <c r="H471" t="s">
        <v>3000</v>
      </c>
      <c r="I471">
        <v>29111</v>
      </c>
      <c r="J471" t="s">
        <v>3001</v>
      </c>
      <c r="K471" t="s">
        <v>2861</v>
      </c>
      <c r="L471" t="s">
        <v>2862</v>
      </c>
      <c r="M471" t="s">
        <v>3323</v>
      </c>
      <c r="N471" t="s">
        <v>3259</v>
      </c>
      <c r="O471" t="s">
        <v>3323</v>
      </c>
      <c r="P471" t="str">
        <f t="shared" si="8"/>
        <v>KEEP</v>
      </c>
    </row>
    <row r="472" spans="1:18" hidden="1" x14ac:dyDescent="0.3">
      <c r="A472" t="s">
        <v>2496</v>
      </c>
      <c r="B472" t="s">
        <v>2497</v>
      </c>
      <c r="C472">
        <v>29</v>
      </c>
      <c r="D472" t="s">
        <v>2998</v>
      </c>
      <c r="E472">
        <v>291</v>
      </c>
      <c r="F472" t="s">
        <v>2999</v>
      </c>
      <c r="G472">
        <v>2911</v>
      </c>
      <c r="H472" t="s">
        <v>3000</v>
      </c>
      <c r="I472">
        <v>29119</v>
      </c>
      <c r="J472" t="s">
        <v>3002</v>
      </c>
      <c r="K472" t="s">
        <v>2861</v>
      </c>
      <c r="L472" t="s">
        <v>2862</v>
      </c>
      <c r="M472" t="s">
        <v>3323</v>
      </c>
      <c r="N472" t="s">
        <v>3259</v>
      </c>
      <c r="O472" t="s">
        <v>3323</v>
      </c>
      <c r="P472" t="str">
        <f t="shared" si="8"/>
        <v>KEEP</v>
      </c>
    </row>
    <row r="473" spans="1:18" hidden="1" x14ac:dyDescent="0.3">
      <c r="A473" t="s">
        <v>2496</v>
      </c>
      <c r="B473" t="s">
        <v>2497</v>
      </c>
      <c r="C473">
        <v>29</v>
      </c>
      <c r="D473" t="s">
        <v>2998</v>
      </c>
      <c r="E473">
        <v>291</v>
      </c>
      <c r="F473" t="s">
        <v>2999</v>
      </c>
      <c r="G473">
        <v>2912</v>
      </c>
      <c r="H473" t="s">
        <v>1505</v>
      </c>
      <c r="I473">
        <v>29120</v>
      </c>
      <c r="J473" t="s">
        <v>1505</v>
      </c>
      <c r="K473" t="s">
        <v>2861</v>
      </c>
      <c r="L473" t="s">
        <v>2862</v>
      </c>
      <c r="M473" t="s">
        <v>3323</v>
      </c>
      <c r="N473" t="s">
        <v>3259</v>
      </c>
      <c r="O473" t="s">
        <v>3323</v>
      </c>
      <c r="P473" t="str">
        <f t="shared" si="8"/>
        <v>KEEP</v>
      </c>
    </row>
    <row r="474" spans="1:18" hidden="1" x14ac:dyDescent="0.3">
      <c r="A474" t="s">
        <v>2496</v>
      </c>
      <c r="B474" t="s">
        <v>2497</v>
      </c>
      <c r="C474">
        <v>29</v>
      </c>
      <c r="D474" t="s">
        <v>2998</v>
      </c>
      <c r="E474">
        <v>291</v>
      </c>
      <c r="F474" t="s">
        <v>2999</v>
      </c>
      <c r="G474">
        <v>2912</v>
      </c>
      <c r="H474" t="s">
        <v>1505</v>
      </c>
      <c r="I474">
        <v>29120</v>
      </c>
      <c r="J474" t="s">
        <v>1505</v>
      </c>
      <c r="K474" t="s">
        <v>2861</v>
      </c>
      <c r="L474" t="s">
        <v>2862</v>
      </c>
      <c r="M474" t="s">
        <v>3323</v>
      </c>
      <c r="N474" t="s">
        <v>3259</v>
      </c>
      <c r="O474" t="s">
        <v>3323</v>
      </c>
      <c r="P474" t="str">
        <f t="shared" si="8"/>
        <v>KEEP</v>
      </c>
    </row>
    <row r="475" spans="1:18" hidden="1" x14ac:dyDescent="0.3">
      <c r="A475" t="s">
        <v>2496</v>
      </c>
      <c r="B475" t="s">
        <v>2497</v>
      </c>
      <c r="C475">
        <v>29</v>
      </c>
      <c r="D475" t="s">
        <v>2998</v>
      </c>
      <c r="E475">
        <v>291</v>
      </c>
      <c r="F475" t="s">
        <v>2999</v>
      </c>
      <c r="G475">
        <v>2912</v>
      </c>
      <c r="H475" t="s">
        <v>1505</v>
      </c>
      <c r="I475">
        <v>29120</v>
      </c>
      <c r="J475" t="s">
        <v>1505</v>
      </c>
      <c r="K475" t="s">
        <v>2861</v>
      </c>
      <c r="L475" t="s">
        <v>2862</v>
      </c>
      <c r="M475" t="s">
        <v>3323</v>
      </c>
      <c r="N475" t="s">
        <v>3259</v>
      </c>
      <c r="O475" t="s">
        <v>3323</v>
      </c>
      <c r="P475" t="str">
        <f t="shared" si="8"/>
        <v>KEEP</v>
      </c>
    </row>
    <row r="476" spans="1:18" hidden="1" x14ac:dyDescent="0.3">
      <c r="A476" t="s">
        <v>2496</v>
      </c>
      <c r="B476" t="s">
        <v>2497</v>
      </c>
      <c r="C476">
        <v>29</v>
      </c>
      <c r="D476" t="s">
        <v>2998</v>
      </c>
      <c r="E476">
        <v>291</v>
      </c>
      <c r="F476" t="s">
        <v>2999</v>
      </c>
      <c r="G476">
        <v>2912</v>
      </c>
      <c r="H476" t="s">
        <v>1505</v>
      </c>
      <c r="I476">
        <v>29120</v>
      </c>
      <c r="J476" t="s">
        <v>1505</v>
      </c>
      <c r="K476" t="s">
        <v>2861</v>
      </c>
      <c r="L476" t="s">
        <v>2862</v>
      </c>
      <c r="M476" t="s">
        <v>3323</v>
      </c>
      <c r="N476" t="s">
        <v>3259</v>
      </c>
      <c r="O476" t="s">
        <v>3323</v>
      </c>
      <c r="P476" t="str">
        <f t="shared" si="8"/>
        <v>KEEP</v>
      </c>
    </row>
    <row r="477" spans="1:18" hidden="1" x14ac:dyDescent="0.3">
      <c r="A477" t="s">
        <v>2496</v>
      </c>
      <c r="B477" t="s">
        <v>2497</v>
      </c>
      <c r="C477">
        <v>29</v>
      </c>
      <c r="D477" t="s">
        <v>2998</v>
      </c>
      <c r="E477">
        <v>291</v>
      </c>
      <c r="F477" t="s">
        <v>2999</v>
      </c>
      <c r="G477">
        <v>2913</v>
      </c>
      <c r="H477" t="s">
        <v>3003</v>
      </c>
      <c r="I477">
        <v>29131</v>
      </c>
      <c r="J477" t="s">
        <v>3004</v>
      </c>
      <c r="K477" t="s">
        <v>2861</v>
      </c>
      <c r="L477" t="s">
        <v>2862</v>
      </c>
      <c r="M477" t="s">
        <v>3323</v>
      </c>
      <c r="N477" t="s">
        <v>3259</v>
      </c>
      <c r="O477" t="s">
        <v>3323</v>
      </c>
      <c r="P477" t="str">
        <f t="shared" si="8"/>
        <v>KEEP</v>
      </c>
    </row>
    <row r="478" spans="1:18" hidden="1" x14ac:dyDescent="0.3">
      <c r="A478" t="s">
        <v>2496</v>
      </c>
      <c r="B478" t="s">
        <v>2497</v>
      </c>
      <c r="C478">
        <v>29</v>
      </c>
      <c r="D478" t="s">
        <v>2998</v>
      </c>
      <c r="E478">
        <v>291</v>
      </c>
      <c r="F478" t="s">
        <v>2999</v>
      </c>
      <c r="G478">
        <v>2913</v>
      </c>
      <c r="H478" t="s">
        <v>3003</v>
      </c>
      <c r="I478">
        <v>29132</v>
      </c>
      <c r="J478" t="s">
        <v>3005</v>
      </c>
      <c r="K478" t="s">
        <v>2861</v>
      </c>
      <c r="L478" t="s">
        <v>2862</v>
      </c>
      <c r="M478" t="s">
        <v>3323</v>
      </c>
      <c r="N478" t="s">
        <v>3259</v>
      </c>
      <c r="O478" t="s">
        <v>3323</v>
      </c>
      <c r="P478" t="str">
        <f t="shared" si="8"/>
        <v>KEEP</v>
      </c>
    </row>
    <row r="479" spans="1:18" hidden="1" x14ac:dyDescent="0.3">
      <c r="A479" t="s">
        <v>2496</v>
      </c>
      <c r="B479" t="s">
        <v>2497</v>
      </c>
      <c r="C479">
        <v>29</v>
      </c>
      <c r="D479" t="s">
        <v>2998</v>
      </c>
      <c r="E479">
        <v>291</v>
      </c>
      <c r="F479" t="s">
        <v>2999</v>
      </c>
      <c r="G479">
        <v>2913</v>
      </c>
      <c r="H479" t="s">
        <v>3003</v>
      </c>
      <c r="I479">
        <v>29133</v>
      </c>
      <c r="J479" t="s">
        <v>3006</v>
      </c>
      <c r="K479" t="s">
        <v>2861</v>
      </c>
      <c r="L479" t="s">
        <v>2862</v>
      </c>
      <c r="M479" t="s">
        <v>3323</v>
      </c>
      <c r="N479" t="s">
        <v>3259</v>
      </c>
      <c r="O479" t="s">
        <v>3323</v>
      </c>
      <c r="P479" t="str">
        <f t="shared" si="8"/>
        <v>KEEP</v>
      </c>
    </row>
    <row r="480" spans="1:18" hidden="1" x14ac:dyDescent="0.3">
      <c r="A480" t="s">
        <v>2496</v>
      </c>
      <c r="B480" t="s">
        <v>2497</v>
      </c>
      <c r="C480">
        <v>29</v>
      </c>
      <c r="D480" t="s">
        <v>2998</v>
      </c>
      <c r="E480">
        <v>291</v>
      </c>
      <c r="F480" t="s">
        <v>2999</v>
      </c>
      <c r="G480">
        <v>2914</v>
      </c>
      <c r="H480" t="s">
        <v>3007</v>
      </c>
      <c r="I480">
        <v>29141</v>
      </c>
      <c r="J480" t="s">
        <v>3008</v>
      </c>
      <c r="K480" t="s">
        <v>2861</v>
      </c>
      <c r="L480" t="s">
        <v>2862</v>
      </c>
      <c r="M480" t="s">
        <v>3323</v>
      </c>
      <c r="N480" t="s">
        <v>3259</v>
      </c>
      <c r="O480" t="s">
        <v>3323</v>
      </c>
      <c r="P480" t="str">
        <f t="shared" si="8"/>
        <v>KEEP</v>
      </c>
    </row>
    <row r="481" spans="1:16" hidden="1" x14ac:dyDescent="0.3">
      <c r="A481" t="s">
        <v>2496</v>
      </c>
      <c r="B481" t="s">
        <v>2497</v>
      </c>
      <c r="C481">
        <v>29</v>
      </c>
      <c r="D481" t="s">
        <v>2998</v>
      </c>
      <c r="E481">
        <v>291</v>
      </c>
      <c r="F481" t="s">
        <v>2999</v>
      </c>
      <c r="G481">
        <v>2914</v>
      </c>
      <c r="H481" t="s">
        <v>3007</v>
      </c>
      <c r="I481">
        <v>29142</v>
      </c>
      <c r="J481" t="s">
        <v>3009</v>
      </c>
      <c r="K481" t="s">
        <v>2861</v>
      </c>
      <c r="L481" t="s">
        <v>2862</v>
      </c>
      <c r="M481" t="s">
        <v>3323</v>
      </c>
      <c r="N481" t="s">
        <v>3259</v>
      </c>
      <c r="O481" t="s">
        <v>3323</v>
      </c>
      <c r="P481" t="str">
        <f t="shared" si="8"/>
        <v>KEEP</v>
      </c>
    </row>
    <row r="482" spans="1:16" hidden="1" x14ac:dyDescent="0.3">
      <c r="A482" t="s">
        <v>2496</v>
      </c>
      <c r="B482" t="s">
        <v>2497</v>
      </c>
      <c r="C482">
        <v>29</v>
      </c>
      <c r="D482" t="s">
        <v>2998</v>
      </c>
      <c r="E482">
        <v>291</v>
      </c>
      <c r="F482" t="s">
        <v>2999</v>
      </c>
      <c r="G482">
        <v>2915</v>
      </c>
      <c r="H482" t="s">
        <v>3010</v>
      </c>
      <c r="I482">
        <v>29150</v>
      </c>
      <c r="J482" t="s">
        <v>3011</v>
      </c>
      <c r="K482" t="s">
        <v>2861</v>
      </c>
      <c r="L482" t="s">
        <v>2862</v>
      </c>
      <c r="M482" t="s">
        <v>3323</v>
      </c>
      <c r="N482" t="s">
        <v>3259</v>
      </c>
      <c r="O482" t="s">
        <v>3323</v>
      </c>
      <c r="P482" t="str">
        <f t="shared" si="8"/>
        <v>KEEP</v>
      </c>
    </row>
    <row r="483" spans="1:16" hidden="1" x14ac:dyDescent="0.3">
      <c r="A483" t="s">
        <v>2496</v>
      </c>
      <c r="B483" t="s">
        <v>2497</v>
      </c>
      <c r="C483">
        <v>29</v>
      </c>
      <c r="D483" t="s">
        <v>2998</v>
      </c>
      <c r="E483">
        <v>291</v>
      </c>
      <c r="F483" t="s">
        <v>2999</v>
      </c>
      <c r="G483">
        <v>2915</v>
      </c>
      <c r="H483" t="s">
        <v>3010</v>
      </c>
      <c r="I483">
        <v>29150</v>
      </c>
      <c r="J483" t="s">
        <v>3012</v>
      </c>
      <c r="K483" t="s">
        <v>2861</v>
      </c>
      <c r="L483" t="s">
        <v>2862</v>
      </c>
      <c r="M483" t="s">
        <v>3323</v>
      </c>
      <c r="N483" t="s">
        <v>3259</v>
      </c>
      <c r="O483" t="s">
        <v>3323</v>
      </c>
      <c r="P483" t="str">
        <f t="shared" si="8"/>
        <v>KEEP</v>
      </c>
    </row>
    <row r="484" spans="1:16" hidden="1" x14ac:dyDescent="0.3">
      <c r="A484" t="s">
        <v>2496</v>
      </c>
      <c r="B484" t="s">
        <v>2497</v>
      </c>
      <c r="C484">
        <v>29</v>
      </c>
      <c r="D484" t="s">
        <v>2998</v>
      </c>
      <c r="E484">
        <v>291</v>
      </c>
      <c r="F484" t="s">
        <v>2999</v>
      </c>
      <c r="G484">
        <v>2916</v>
      </c>
      <c r="H484" t="s">
        <v>3013</v>
      </c>
      <c r="I484">
        <v>29161</v>
      </c>
      <c r="J484" t="s">
        <v>3014</v>
      </c>
      <c r="K484" t="s">
        <v>2861</v>
      </c>
      <c r="L484" t="s">
        <v>2862</v>
      </c>
      <c r="M484" t="s">
        <v>3323</v>
      </c>
      <c r="N484" t="s">
        <v>3259</v>
      </c>
      <c r="O484" t="s">
        <v>3323</v>
      </c>
      <c r="P484" t="str">
        <f t="shared" si="8"/>
        <v>KEEP</v>
      </c>
    </row>
    <row r="485" spans="1:16" hidden="1" x14ac:dyDescent="0.3">
      <c r="A485" t="s">
        <v>2496</v>
      </c>
      <c r="B485" t="s">
        <v>2497</v>
      </c>
      <c r="C485">
        <v>29</v>
      </c>
      <c r="D485" t="s">
        <v>2998</v>
      </c>
      <c r="E485">
        <v>291</v>
      </c>
      <c r="F485" t="s">
        <v>2999</v>
      </c>
      <c r="G485">
        <v>2916</v>
      </c>
      <c r="H485" t="s">
        <v>3013</v>
      </c>
      <c r="I485">
        <v>29162</v>
      </c>
      <c r="J485" t="s">
        <v>3015</v>
      </c>
      <c r="K485" t="s">
        <v>2861</v>
      </c>
      <c r="L485" t="s">
        <v>2862</v>
      </c>
      <c r="M485" t="s">
        <v>3323</v>
      </c>
      <c r="N485" t="s">
        <v>3259</v>
      </c>
      <c r="O485" t="s">
        <v>3323</v>
      </c>
      <c r="P485" t="str">
        <f t="shared" si="8"/>
        <v>KEEP</v>
      </c>
    </row>
    <row r="486" spans="1:16" hidden="1" x14ac:dyDescent="0.3">
      <c r="A486" t="s">
        <v>2496</v>
      </c>
      <c r="B486" t="s">
        <v>2497</v>
      </c>
      <c r="C486">
        <v>29</v>
      </c>
      <c r="D486" t="s">
        <v>2998</v>
      </c>
      <c r="E486">
        <v>291</v>
      </c>
      <c r="F486" t="s">
        <v>2999</v>
      </c>
      <c r="G486">
        <v>2916</v>
      </c>
      <c r="H486" t="s">
        <v>3013</v>
      </c>
      <c r="I486">
        <v>29163</v>
      </c>
      <c r="J486" t="s">
        <v>3016</v>
      </c>
      <c r="K486" t="s">
        <v>2861</v>
      </c>
      <c r="L486" t="s">
        <v>2862</v>
      </c>
      <c r="M486" t="s">
        <v>3323</v>
      </c>
      <c r="N486" t="s">
        <v>3259</v>
      </c>
      <c r="O486" t="s">
        <v>3323</v>
      </c>
      <c r="P486" t="str">
        <f t="shared" si="8"/>
        <v>KEEP</v>
      </c>
    </row>
    <row r="487" spans="1:16" hidden="1" x14ac:dyDescent="0.3">
      <c r="A487" t="s">
        <v>2496</v>
      </c>
      <c r="B487" t="s">
        <v>2497</v>
      </c>
      <c r="C487">
        <v>29</v>
      </c>
      <c r="D487" t="s">
        <v>2998</v>
      </c>
      <c r="E487">
        <v>291</v>
      </c>
      <c r="F487" t="s">
        <v>2999</v>
      </c>
      <c r="G487">
        <v>2916</v>
      </c>
      <c r="H487" t="s">
        <v>3013</v>
      </c>
      <c r="I487">
        <v>29169</v>
      </c>
      <c r="J487" t="s">
        <v>3017</v>
      </c>
      <c r="K487" t="s">
        <v>2861</v>
      </c>
      <c r="L487" t="s">
        <v>2862</v>
      </c>
      <c r="M487" t="s">
        <v>3323</v>
      </c>
      <c r="N487" t="s">
        <v>3259</v>
      </c>
      <c r="O487" t="s">
        <v>3323</v>
      </c>
      <c r="P487" t="str">
        <f t="shared" si="8"/>
        <v>KEEP</v>
      </c>
    </row>
    <row r="488" spans="1:16" hidden="1" x14ac:dyDescent="0.3">
      <c r="A488" t="s">
        <v>2496</v>
      </c>
      <c r="B488" t="s">
        <v>2497</v>
      </c>
      <c r="C488">
        <v>29</v>
      </c>
      <c r="D488" t="s">
        <v>2998</v>
      </c>
      <c r="E488">
        <v>291</v>
      </c>
      <c r="F488" t="s">
        <v>2999</v>
      </c>
      <c r="G488">
        <v>2917</v>
      </c>
      <c r="H488" t="s">
        <v>3018</v>
      </c>
      <c r="I488">
        <v>29171</v>
      </c>
      <c r="J488" t="s">
        <v>3019</v>
      </c>
      <c r="K488" t="s">
        <v>2861</v>
      </c>
      <c r="L488" t="s">
        <v>2862</v>
      </c>
      <c r="M488" t="s">
        <v>3323</v>
      </c>
      <c r="N488" t="s">
        <v>3259</v>
      </c>
      <c r="O488" t="s">
        <v>3323</v>
      </c>
      <c r="P488" t="str">
        <f t="shared" si="8"/>
        <v>KEEP</v>
      </c>
    </row>
    <row r="489" spans="1:16" hidden="1" x14ac:dyDescent="0.3">
      <c r="A489" t="s">
        <v>2496</v>
      </c>
      <c r="B489" t="s">
        <v>2497</v>
      </c>
      <c r="C489">
        <v>29</v>
      </c>
      <c r="D489" t="s">
        <v>2998</v>
      </c>
      <c r="E489">
        <v>291</v>
      </c>
      <c r="F489" t="s">
        <v>2999</v>
      </c>
      <c r="G489">
        <v>2917</v>
      </c>
      <c r="H489" t="s">
        <v>3018</v>
      </c>
      <c r="I489">
        <v>29172</v>
      </c>
      <c r="J489" t="s">
        <v>3020</v>
      </c>
      <c r="K489" t="s">
        <v>2861</v>
      </c>
      <c r="L489" t="s">
        <v>2862</v>
      </c>
      <c r="M489" t="s">
        <v>3323</v>
      </c>
      <c r="N489" t="s">
        <v>3259</v>
      </c>
      <c r="O489" t="s">
        <v>3323</v>
      </c>
      <c r="P489" t="str">
        <f t="shared" si="8"/>
        <v>KEEP</v>
      </c>
    </row>
    <row r="490" spans="1:16" hidden="1" x14ac:dyDescent="0.3">
      <c r="A490" t="s">
        <v>2496</v>
      </c>
      <c r="B490" t="s">
        <v>2497</v>
      </c>
      <c r="C490">
        <v>29</v>
      </c>
      <c r="D490" t="s">
        <v>2998</v>
      </c>
      <c r="E490">
        <v>291</v>
      </c>
      <c r="F490" t="s">
        <v>2999</v>
      </c>
      <c r="G490">
        <v>2917</v>
      </c>
      <c r="H490" t="s">
        <v>3018</v>
      </c>
      <c r="I490">
        <v>29173</v>
      </c>
      <c r="J490" t="s">
        <v>3021</v>
      </c>
      <c r="K490" t="s">
        <v>2861</v>
      </c>
      <c r="L490" t="s">
        <v>2862</v>
      </c>
      <c r="M490" t="s">
        <v>3323</v>
      </c>
      <c r="N490" t="s">
        <v>3259</v>
      </c>
      <c r="O490" t="s">
        <v>3323</v>
      </c>
      <c r="P490" t="str">
        <f t="shared" si="8"/>
        <v>KEEP</v>
      </c>
    </row>
    <row r="491" spans="1:16" hidden="1" x14ac:dyDescent="0.3">
      <c r="A491" t="s">
        <v>2496</v>
      </c>
      <c r="B491" t="s">
        <v>2497</v>
      </c>
      <c r="C491">
        <v>29</v>
      </c>
      <c r="D491" t="s">
        <v>2998</v>
      </c>
      <c r="E491">
        <v>291</v>
      </c>
      <c r="F491" t="s">
        <v>2999</v>
      </c>
      <c r="G491">
        <v>2917</v>
      </c>
      <c r="H491" t="s">
        <v>3018</v>
      </c>
      <c r="I491">
        <v>29174</v>
      </c>
      <c r="J491" t="s">
        <v>3022</v>
      </c>
      <c r="K491" t="s">
        <v>2861</v>
      </c>
      <c r="L491" t="s">
        <v>2862</v>
      </c>
      <c r="M491" t="s">
        <v>3323</v>
      </c>
      <c r="N491" t="s">
        <v>3259</v>
      </c>
      <c r="O491" t="s">
        <v>3323</v>
      </c>
      <c r="P491" t="str">
        <f t="shared" si="8"/>
        <v>KEEP</v>
      </c>
    </row>
    <row r="492" spans="1:16" hidden="1" x14ac:dyDescent="0.3">
      <c r="A492" t="s">
        <v>2496</v>
      </c>
      <c r="B492" t="s">
        <v>2497</v>
      </c>
      <c r="C492">
        <v>29</v>
      </c>
      <c r="D492" t="s">
        <v>2998</v>
      </c>
      <c r="E492">
        <v>291</v>
      </c>
      <c r="F492" t="s">
        <v>2999</v>
      </c>
      <c r="G492">
        <v>2917</v>
      </c>
      <c r="H492" t="s">
        <v>3018</v>
      </c>
      <c r="I492">
        <v>29175</v>
      </c>
      <c r="J492" t="s">
        <v>3023</v>
      </c>
      <c r="K492" t="s">
        <v>2861</v>
      </c>
      <c r="L492" t="s">
        <v>2862</v>
      </c>
      <c r="M492" t="s">
        <v>3323</v>
      </c>
      <c r="N492" t="s">
        <v>3259</v>
      </c>
      <c r="O492" t="s">
        <v>3323</v>
      </c>
      <c r="P492" t="str">
        <f t="shared" si="8"/>
        <v>KEEP</v>
      </c>
    </row>
    <row r="493" spans="1:16" hidden="1" x14ac:dyDescent="0.3">
      <c r="A493" t="s">
        <v>2496</v>
      </c>
      <c r="B493" t="s">
        <v>2497</v>
      </c>
      <c r="C493">
        <v>29</v>
      </c>
      <c r="D493" t="s">
        <v>2998</v>
      </c>
      <c r="E493">
        <v>291</v>
      </c>
      <c r="F493" t="s">
        <v>2999</v>
      </c>
      <c r="G493">
        <v>2917</v>
      </c>
      <c r="H493" t="s">
        <v>3018</v>
      </c>
      <c r="I493">
        <v>29176</v>
      </c>
      <c r="J493" t="s">
        <v>3024</v>
      </c>
      <c r="K493" t="s">
        <v>2861</v>
      </c>
      <c r="L493" t="s">
        <v>2862</v>
      </c>
      <c r="M493" t="s">
        <v>3323</v>
      </c>
      <c r="N493" t="s">
        <v>3259</v>
      </c>
      <c r="O493" t="s">
        <v>3323</v>
      </c>
      <c r="P493" t="str">
        <f t="shared" si="8"/>
        <v>KEEP</v>
      </c>
    </row>
    <row r="494" spans="1:16" hidden="1" x14ac:dyDescent="0.3">
      <c r="A494" t="s">
        <v>2496</v>
      </c>
      <c r="B494" t="s">
        <v>2497</v>
      </c>
      <c r="C494">
        <v>29</v>
      </c>
      <c r="D494" t="s">
        <v>2998</v>
      </c>
      <c r="E494">
        <v>291</v>
      </c>
      <c r="F494" t="s">
        <v>2999</v>
      </c>
      <c r="G494">
        <v>2918</v>
      </c>
      <c r="H494" t="s">
        <v>1560</v>
      </c>
      <c r="I494">
        <v>29180</v>
      </c>
      <c r="J494" t="s">
        <v>1560</v>
      </c>
      <c r="K494" t="s">
        <v>2861</v>
      </c>
      <c r="L494" t="s">
        <v>2862</v>
      </c>
      <c r="M494" t="s">
        <v>3323</v>
      </c>
      <c r="N494" t="s">
        <v>3259</v>
      </c>
      <c r="O494" t="s">
        <v>3323</v>
      </c>
      <c r="P494" t="str">
        <f t="shared" si="8"/>
        <v>KEEP</v>
      </c>
    </row>
    <row r="495" spans="1:16" hidden="1" x14ac:dyDescent="0.3">
      <c r="A495" t="s">
        <v>2496</v>
      </c>
      <c r="B495" t="s">
        <v>2497</v>
      </c>
      <c r="C495">
        <v>29</v>
      </c>
      <c r="D495" t="s">
        <v>2998</v>
      </c>
      <c r="E495">
        <v>291</v>
      </c>
      <c r="F495" t="s">
        <v>2999</v>
      </c>
      <c r="G495">
        <v>2918</v>
      </c>
      <c r="H495" t="s">
        <v>1560</v>
      </c>
      <c r="I495">
        <v>29180</v>
      </c>
      <c r="J495" t="s">
        <v>1560</v>
      </c>
      <c r="K495" t="s">
        <v>2861</v>
      </c>
      <c r="L495" t="s">
        <v>2862</v>
      </c>
      <c r="M495" t="s">
        <v>3323</v>
      </c>
      <c r="N495" t="s">
        <v>3259</v>
      </c>
      <c r="O495" t="s">
        <v>3323</v>
      </c>
      <c r="P495" t="str">
        <f t="shared" si="8"/>
        <v>KEEP</v>
      </c>
    </row>
    <row r="496" spans="1:16" hidden="1" x14ac:dyDescent="0.3">
      <c r="A496" t="s">
        <v>2496</v>
      </c>
      <c r="B496" t="s">
        <v>2497</v>
      </c>
      <c r="C496">
        <v>29</v>
      </c>
      <c r="D496" t="s">
        <v>2998</v>
      </c>
      <c r="E496">
        <v>291</v>
      </c>
      <c r="F496" t="s">
        <v>2999</v>
      </c>
      <c r="G496">
        <v>2918</v>
      </c>
      <c r="H496" t="s">
        <v>1560</v>
      </c>
      <c r="I496">
        <v>29180</v>
      </c>
      <c r="J496" t="s">
        <v>1560</v>
      </c>
      <c r="K496" t="s">
        <v>2861</v>
      </c>
      <c r="L496" t="s">
        <v>2862</v>
      </c>
      <c r="M496" t="s">
        <v>3323</v>
      </c>
      <c r="N496" t="s">
        <v>3259</v>
      </c>
      <c r="O496" t="s">
        <v>3323</v>
      </c>
      <c r="P496" t="str">
        <f t="shared" si="8"/>
        <v>KEEP</v>
      </c>
    </row>
    <row r="497" spans="1:16" hidden="1" x14ac:dyDescent="0.3">
      <c r="A497" t="s">
        <v>2496</v>
      </c>
      <c r="B497" t="s">
        <v>2497</v>
      </c>
      <c r="C497">
        <v>29</v>
      </c>
      <c r="D497" t="s">
        <v>2998</v>
      </c>
      <c r="E497">
        <v>291</v>
      </c>
      <c r="F497" t="s">
        <v>2999</v>
      </c>
      <c r="G497">
        <v>2918</v>
      </c>
      <c r="H497" t="s">
        <v>1560</v>
      </c>
      <c r="I497">
        <v>29180</v>
      </c>
      <c r="J497" t="s">
        <v>1560</v>
      </c>
      <c r="K497" t="s">
        <v>2861</v>
      </c>
      <c r="L497" t="s">
        <v>2862</v>
      </c>
      <c r="M497" t="s">
        <v>3323</v>
      </c>
      <c r="N497" t="s">
        <v>3259</v>
      </c>
      <c r="O497" t="s">
        <v>3323</v>
      </c>
      <c r="P497" t="str">
        <f t="shared" si="8"/>
        <v>KEEP</v>
      </c>
    </row>
    <row r="498" spans="1:16" hidden="1" x14ac:dyDescent="0.3">
      <c r="A498" t="s">
        <v>2496</v>
      </c>
      <c r="B498" t="s">
        <v>2497</v>
      </c>
      <c r="C498">
        <v>29</v>
      </c>
      <c r="D498" t="s">
        <v>2998</v>
      </c>
      <c r="E498">
        <v>291</v>
      </c>
      <c r="F498" t="s">
        <v>2999</v>
      </c>
      <c r="G498">
        <v>2918</v>
      </c>
      <c r="H498" t="s">
        <v>1560</v>
      </c>
      <c r="I498">
        <v>29180</v>
      </c>
      <c r="J498" t="s">
        <v>1560</v>
      </c>
      <c r="K498" t="s">
        <v>2861</v>
      </c>
      <c r="L498" t="s">
        <v>2862</v>
      </c>
      <c r="M498" t="s">
        <v>3323</v>
      </c>
      <c r="N498" t="s">
        <v>3259</v>
      </c>
      <c r="O498" t="s">
        <v>3323</v>
      </c>
      <c r="P498" t="str">
        <f t="shared" si="8"/>
        <v>KEEP</v>
      </c>
    </row>
    <row r="499" spans="1:16" hidden="1" x14ac:dyDescent="0.3">
      <c r="A499" t="s">
        <v>2496</v>
      </c>
      <c r="B499" t="s">
        <v>2497</v>
      </c>
      <c r="C499">
        <v>29</v>
      </c>
      <c r="D499" t="s">
        <v>2998</v>
      </c>
      <c r="E499">
        <v>291</v>
      </c>
      <c r="F499" t="s">
        <v>2999</v>
      </c>
      <c r="G499">
        <v>2919</v>
      </c>
      <c r="H499" t="s">
        <v>3025</v>
      </c>
      <c r="I499">
        <v>29191</v>
      </c>
      <c r="J499" t="s">
        <v>3026</v>
      </c>
      <c r="K499" t="s">
        <v>2861</v>
      </c>
      <c r="L499" t="s">
        <v>2862</v>
      </c>
      <c r="M499" t="s">
        <v>3323</v>
      </c>
      <c r="N499" t="s">
        <v>3259</v>
      </c>
      <c r="O499" t="s">
        <v>3323</v>
      </c>
      <c r="P499" t="str">
        <f t="shared" si="8"/>
        <v>KEEP</v>
      </c>
    </row>
    <row r="500" spans="1:16" hidden="1" x14ac:dyDescent="0.3">
      <c r="A500" t="s">
        <v>2496</v>
      </c>
      <c r="B500" t="s">
        <v>2497</v>
      </c>
      <c r="C500">
        <v>29</v>
      </c>
      <c r="D500" t="s">
        <v>2998</v>
      </c>
      <c r="E500">
        <v>291</v>
      </c>
      <c r="F500" t="s">
        <v>2999</v>
      </c>
      <c r="G500">
        <v>2919</v>
      </c>
      <c r="H500" t="s">
        <v>3025</v>
      </c>
      <c r="I500">
        <v>29192</v>
      </c>
      <c r="J500" t="s">
        <v>3027</v>
      </c>
      <c r="K500" t="s">
        <v>2861</v>
      </c>
      <c r="L500" t="s">
        <v>2862</v>
      </c>
      <c r="M500" t="s">
        <v>3323</v>
      </c>
      <c r="N500" t="s">
        <v>3259</v>
      </c>
      <c r="O500" t="s">
        <v>3323</v>
      </c>
      <c r="P500" t="str">
        <f t="shared" si="8"/>
        <v>KEEP</v>
      </c>
    </row>
    <row r="501" spans="1:16" hidden="1" x14ac:dyDescent="0.3">
      <c r="A501" t="s">
        <v>2496</v>
      </c>
      <c r="B501" t="s">
        <v>2497</v>
      </c>
      <c r="C501">
        <v>29</v>
      </c>
      <c r="D501" t="s">
        <v>2998</v>
      </c>
      <c r="E501">
        <v>291</v>
      </c>
      <c r="F501" t="s">
        <v>2999</v>
      </c>
      <c r="G501">
        <v>2919</v>
      </c>
      <c r="H501" t="s">
        <v>3025</v>
      </c>
      <c r="I501">
        <v>29193</v>
      </c>
      <c r="J501" t="s">
        <v>3028</v>
      </c>
      <c r="K501" t="s">
        <v>2861</v>
      </c>
      <c r="L501" t="s">
        <v>2862</v>
      </c>
      <c r="M501" t="s">
        <v>3323</v>
      </c>
      <c r="N501" t="s">
        <v>3259</v>
      </c>
      <c r="O501" t="s">
        <v>3323</v>
      </c>
      <c r="P501" t="str">
        <f t="shared" si="8"/>
        <v>KEEP</v>
      </c>
    </row>
    <row r="502" spans="1:16" hidden="1" x14ac:dyDescent="0.3">
      <c r="A502" t="s">
        <v>2496</v>
      </c>
      <c r="B502" t="s">
        <v>2497</v>
      </c>
      <c r="C502">
        <v>29</v>
      </c>
      <c r="D502" t="s">
        <v>2998</v>
      </c>
      <c r="E502">
        <v>291</v>
      </c>
      <c r="F502" t="s">
        <v>2999</v>
      </c>
      <c r="G502">
        <v>2919</v>
      </c>
      <c r="H502" t="s">
        <v>3025</v>
      </c>
      <c r="I502">
        <v>29194</v>
      </c>
      <c r="J502" t="s">
        <v>3029</v>
      </c>
      <c r="K502" t="s">
        <v>2861</v>
      </c>
      <c r="L502" t="s">
        <v>2862</v>
      </c>
      <c r="M502" t="s">
        <v>3323</v>
      </c>
      <c r="N502" t="s">
        <v>3259</v>
      </c>
      <c r="O502" t="s">
        <v>3323</v>
      </c>
      <c r="P502" t="str">
        <f t="shared" si="8"/>
        <v>KEEP</v>
      </c>
    </row>
    <row r="503" spans="1:16" hidden="1" x14ac:dyDescent="0.3">
      <c r="A503" t="s">
        <v>2496</v>
      </c>
      <c r="B503" t="s">
        <v>2497</v>
      </c>
      <c r="C503">
        <v>29</v>
      </c>
      <c r="D503" t="s">
        <v>2998</v>
      </c>
      <c r="E503">
        <v>291</v>
      </c>
      <c r="F503" t="s">
        <v>2999</v>
      </c>
      <c r="G503">
        <v>2919</v>
      </c>
      <c r="H503" t="s">
        <v>3025</v>
      </c>
      <c r="I503">
        <v>29195</v>
      </c>
      <c r="J503" t="s">
        <v>3030</v>
      </c>
      <c r="K503" t="s">
        <v>2861</v>
      </c>
      <c r="L503" t="s">
        <v>2862</v>
      </c>
      <c r="M503" t="s">
        <v>3323</v>
      </c>
      <c r="N503" t="s">
        <v>3259</v>
      </c>
      <c r="O503" t="s">
        <v>3323</v>
      </c>
      <c r="P503" t="str">
        <f t="shared" si="8"/>
        <v>KEEP</v>
      </c>
    </row>
    <row r="504" spans="1:16" hidden="1" x14ac:dyDescent="0.3">
      <c r="A504" t="s">
        <v>2496</v>
      </c>
      <c r="B504" t="s">
        <v>2497</v>
      </c>
      <c r="C504">
        <v>29</v>
      </c>
      <c r="D504" t="s">
        <v>2998</v>
      </c>
      <c r="E504">
        <v>291</v>
      </c>
      <c r="F504" t="s">
        <v>2999</v>
      </c>
      <c r="G504">
        <v>2919</v>
      </c>
      <c r="H504" t="s">
        <v>3025</v>
      </c>
      <c r="I504">
        <v>29199</v>
      </c>
      <c r="J504" t="s">
        <v>3031</v>
      </c>
      <c r="K504" t="s">
        <v>2861</v>
      </c>
      <c r="L504" t="s">
        <v>2862</v>
      </c>
      <c r="M504" t="s">
        <v>3323</v>
      </c>
      <c r="N504" t="s">
        <v>3259</v>
      </c>
      <c r="O504" t="s">
        <v>3323</v>
      </c>
      <c r="P504" t="str">
        <f t="shared" si="8"/>
        <v>KEEP</v>
      </c>
    </row>
    <row r="505" spans="1:16" hidden="1" x14ac:dyDescent="0.3">
      <c r="A505" t="s">
        <v>2496</v>
      </c>
      <c r="B505" t="s">
        <v>2497</v>
      </c>
      <c r="C505">
        <v>29</v>
      </c>
      <c r="D505" t="s">
        <v>2998</v>
      </c>
      <c r="E505">
        <v>291</v>
      </c>
      <c r="F505" t="s">
        <v>2999</v>
      </c>
      <c r="G505">
        <v>2919</v>
      </c>
      <c r="H505" t="s">
        <v>3025</v>
      </c>
      <c r="I505">
        <v>29199</v>
      </c>
      <c r="J505" t="s">
        <v>3032</v>
      </c>
      <c r="K505" t="s">
        <v>2861</v>
      </c>
      <c r="L505" t="s">
        <v>2862</v>
      </c>
      <c r="M505" t="s">
        <v>3323</v>
      </c>
      <c r="N505" t="s">
        <v>3259</v>
      </c>
      <c r="O505" t="s">
        <v>3323</v>
      </c>
      <c r="P505" t="str">
        <f t="shared" si="8"/>
        <v>KEEP</v>
      </c>
    </row>
    <row r="506" spans="1:16" hidden="1" x14ac:dyDescent="0.3">
      <c r="A506" t="s">
        <v>2496</v>
      </c>
      <c r="B506" t="s">
        <v>2497</v>
      </c>
      <c r="C506">
        <v>29</v>
      </c>
      <c r="D506" t="s">
        <v>2998</v>
      </c>
      <c r="E506">
        <v>292</v>
      </c>
      <c r="F506" t="s">
        <v>3033</v>
      </c>
      <c r="G506">
        <v>2921</v>
      </c>
      <c r="H506" t="s">
        <v>3034</v>
      </c>
      <c r="I506">
        <v>29210</v>
      </c>
      <c r="J506" t="s">
        <v>3034</v>
      </c>
      <c r="K506" t="s">
        <v>2861</v>
      </c>
      <c r="L506" t="s">
        <v>2862</v>
      </c>
      <c r="M506" t="s">
        <v>3323</v>
      </c>
      <c r="N506" t="s">
        <v>3259</v>
      </c>
      <c r="O506" t="s">
        <v>3323</v>
      </c>
      <c r="P506" t="str">
        <f t="shared" si="8"/>
        <v>KEEP</v>
      </c>
    </row>
    <row r="507" spans="1:16" hidden="1" x14ac:dyDescent="0.3">
      <c r="A507" t="s">
        <v>2496</v>
      </c>
      <c r="B507" t="s">
        <v>2497</v>
      </c>
      <c r="C507">
        <v>29</v>
      </c>
      <c r="D507" t="s">
        <v>2998</v>
      </c>
      <c r="E507">
        <v>292</v>
      </c>
      <c r="F507" t="s">
        <v>3033</v>
      </c>
      <c r="G507">
        <v>2922</v>
      </c>
      <c r="H507" t="s">
        <v>3035</v>
      </c>
      <c r="I507">
        <v>29221</v>
      </c>
      <c r="J507" t="s">
        <v>3036</v>
      </c>
      <c r="K507" t="s">
        <v>2861</v>
      </c>
      <c r="L507" t="s">
        <v>2862</v>
      </c>
      <c r="M507" t="s">
        <v>3323</v>
      </c>
      <c r="N507" t="s">
        <v>3259</v>
      </c>
      <c r="O507" t="s">
        <v>3323</v>
      </c>
      <c r="P507" t="str">
        <f t="shared" si="8"/>
        <v>KEEP</v>
      </c>
    </row>
    <row r="508" spans="1:16" hidden="1" x14ac:dyDescent="0.3">
      <c r="A508" t="s">
        <v>2496</v>
      </c>
      <c r="B508" t="s">
        <v>2497</v>
      </c>
      <c r="C508">
        <v>29</v>
      </c>
      <c r="D508" t="s">
        <v>2998</v>
      </c>
      <c r="E508">
        <v>292</v>
      </c>
      <c r="F508" t="s">
        <v>3033</v>
      </c>
      <c r="G508">
        <v>2922</v>
      </c>
      <c r="H508" t="s">
        <v>3035</v>
      </c>
      <c r="I508">
        <v>29222</v>
      </c>
      <c r="J508" t="s">
        <v>3037</v>
      </c>
      <c r="K508" t="s">
        <v>2861</v>
      </c>
      <c r="L508" t="s">
        <v>2862</v>
      </c>
      <c r="M508" t="s">
        <v>3323</v>
      </c>
      <c r="N508" t="s">
        <v>3259</v>
      </c>
      <c r="O508" t="s">
        <v>3323</v>
      </c>
      <c r="P508" t="str">
        <f t="shared" si="8"/>
        <v>KEEP</v>
      </c>
    </row>
    <row r="509" spans="1:16" hidden="1" x14ac:dyDescent="0.3">
      <c r="A509" t="s">
        <v>2496</v>
      </c>
      <c r="B509" t="s">
        <v>2497</v>
      </c>
      <c r="C509">
        <v>29</v>
      </c>
      <c r="D509" t="s">
        <v>2998</v>
      </c>
      <c r="E509">
        <v>292</v>
      </c>
      <c r="F509" t="s">
        <v>3033</v>
      </c>
      <c r="G509">
        <v>2922</v>
      </c>
      <c r="H509" t="s">
        <v>3035</v>
      </c>
      <c r="I509">
        <v>29223</v>
      </c>
      <c r="J509" t="s">
        <v>3038</v>
      </c>
      <c r="K509" t="s">
        <v>2861</v>
      </c>
      <c r="L509" t="s">
        <v>2862</v>
      </c>
      <c r="M509" t="s">
        <v>3323</v>
      </c>
      <c r="N509" t="s">
        <v>3259</v>
      </c>
      <c r="O509" t="s">
        <v>3323</v>
      </c>
      <c r="P509" t="str">
        <f t="shared" si="8"/>
        <v>KEEP</v>
      </c>
    </row>
    <row r="510" spans="1:16" hidden="1" x14ac:dyDescent="0.3">
      <c r="A510" t="s">
        <v>2496</v>
      </c>
      <c r="B510" t="s">
        <v>2497</v>
      </c>
      <c r="C510">
        <v>29</v>
      </c>
      <c r="D510" t="s">
        <v>2998</v>
      </c>
      <c r="E510">
        <v>292</v>
      </c>
      <c r="F510" t="s">
        <v>3033</v>
      </c>
      <c r="G510">
        <v>2922</v>
      </c>
      <c r="H510" t="s">
        <v>3035</v>
      </c>
      <c r="I510">
        <v>29229</v>
      </c>
      <c r="J510" t="s">
        <v>3039</v>
      </c>
      <c r="K510" t="s">
        <v>2861</v>
      </c>
      <c r="L510" t="s">
        <v>2862</v>
      </c>
      <c r="M510" t="s">
        <v>3323</v>
      </c>
      <c r="N510" t="s">
        <v>3259</v>
      </c>
      <c r="O510" t="s">
        <v>3323</v>
      </c>
      <c r="P510" t="str">
        <f t="shared" si="8"/>
        <v>KEEP</v>
      </c>
    </row>
    <row r="511" spans="1:16" hidden="1" x14ac:dyDescent="0.3">
      <c r="A511" t="s">
        <v>2496</v>
      </c>
      <c r="B511" t="s">
        <v>2497</v>
      </c>
      <c r="C511">
        <v>29</v>
      </c>
      <c r="D511" t="s">
        <v>2998</v>
      </c>
      <c r="E511">
        <v>292</v>
      </c>
      <c r="F511" t="s">
        <v>3033</v>
      </c>
      <c r="G511">
        <v>2923</v>
      </c>
      <c r="H511" t="s">
        <v>3040</v>
      </c>
      <c r="I511">
        <v>29230</v>
      </c>
      <c r="J511" t="s">
        <v>3041</v>
      </c>
      <c r="K511" t="s">
        <v>2861</v>
      </c>
      <c r="L511" t="s">
        <v>2862</v>
      </c>
      <c r="M511" t="s">
        <v>3323</v>
      </c>
      <c r="N511" t="s">
        <v>3259</v>
      </c>
      <c r="O511" t="s">
        <v>3323</v>
      </c>
      <c r="P511" t="str">
        <f t="shared" si="8"/>
        <v>KEEP</v>
      </c>
    </row>
    <row r="512" spans="1:16" hidden="1" x14ac:dyDescent="0.3">
      <c r="A512" t="s">
        <v>2496</v>
      </c>
      <c r="B512" t="s">
        <v>2497</v>
      </c>
      <c r="C512">
        <v>29</v>
      </c>
      <c r="D512" t="s">
        <v>2998</v>
      </c>
      <c r="E512">
        <v>292</v>
      </c>
      <c r="F512" t="s">
        <v>3033</v>
      </c>
      <c r="G512">
        <v>2924</v>
      </c>
      <c r="H512" t="s">
        <v>3042</v>
      </c>
      <c r="I512">
        <v>29241</v>
      </c>
      <c r="J512" t="s">
        <v>3043</v>
      </c>
      <c r="K512" t="s">
        <v>2861</v>
      </c>
      <c r="L512" t="s">
        <v>2862</v>
      </c>
      <c r="M512" t="s">
        <v>3323</v>
      </c>
      <c r="N512" t="s">
        <v>3259</v>
      </c>
      <c r="O512" t="s">
        <v>3323</v>
      </c>
      <c r="P512" t="str">
        <f t="shared" si="8"/>
        <v>KEEP</v>
      </c>
    </row>
    <row r="513" spans="1:16" hidden="1" x14ac:dyDescent="0.3">
      <c r="A513" t="s">
        <v>2496</v>
      </c>
      <c r="B513" t="s">
        <v>2497</v>
      </c>
      <c r="C513">
        <v>29</v>
      </c>
      <c r="D513" t="s">
        <v>2998</v>
      </c>
      <c r="E513">
        <v>292</v>
      </c>
      <c r="F513" t="s">
        <v>3033</v>
      </c>
      <c r="G513">
        <v>2924</v>
      </c>
      <c r="H513" t="s">
        <v>3042</v>
      </c>
      <c r="I513">
        <v>29242</v>
      </c>
      <c r="J513" t="s">
        <v>3044</v>
      </c>
      <c r="K513" t="s">
        <v>2861</v>
      </c>
      <c r="L513" t="s">
        <v>2862</v>
      </c>
      <c r="M513" t="s">
        <v>3323</v>
      </c>
      <c r="N513" t="s">
        <v>3259</v>
      </c>
      <c r="O513" t="s">
        <v>3323</v>
      </c>
      <c r="P513" t="str">
        <f t="shared" si="8"/>
        <v>KEEP</v>
      </c>
    </row>
    <row r="514" spans="1:16" hidden="1" x14ac:dyDescent="0.3">
      <c r="A514" t="s">
        <v>2496</v>
      </c>
      <c r="B514" t="s">
        <v>2497</v>
      </c>
      <c r="C514">
        <v>29</v>
      </c>
      <c r="D514" t="s">
        <v>2998</v>
      </c>
      <c r="E514">
        <v>292</v>
      </c>
      <c r="F514" t="s">
        <v>3033</v>
      </c>
      <c r="G514">
        <v>2925</v>
      </c>
      <c r="H514" t="s">
        <v>3045</v>
      </c>
      <c r="I514">
        <v>29250</v>
      </c>
      <c r="J514" t="s">
        <v>3046</v>
      </c>
      <c r="K514" t="s">
        <v>2861</v>
      </c>
      <c r="L514" t="s">
        <v>2862</v>
      </c>
      <c r="M514" t="s">
        <v>3323</v>
      </c>
      <c r="N514" t="s">
        <v>3259</v>
      </c>
      <c r="O514" t="s">
        <v>3323</v>
      </c>
      <c r="P514" t="str">
        <f t="shared" si="8"/>
        <v>KEEP</v>
      </c>
    </row>
    <row r="515" spans="1:16" hidden="1" x14ac:dyDescent="0.3">
      <c r="A515" t="s">
        <v>2496</v>
      </c>
      <c r="B515" t="s">
        <v>2497</v>
      </c>
      <c r="C515">
        <v>29</v>
      </c>
      <c r="D515" t="s">
        <v>2998</v>
      </c>
      <c r="E515">
        <v>292</v>
      </c>
      <c r="F515" t="s">
        <v>3033</v>
      </c>
      <c r="G515">
        <v>2925</v>
      </c>
      <c r="H515" t="s">
        <v>3045</v>
      </c>
      <c r="I515">
        <v>29250</v>
      </c>
      <c r="J515" t="s">
        <v>3046</v>
      </c>
      <c r="K515" t="s">
        <v>2861</v>
      </c>
      <c r="L515" t="s">
        <v>2862</v>
      </c>
      <c r="M515" t="s">
        <v>3323</v>
      </c>
      <c r="N515" t="s">
        <v>3259</v>
      </c>
      <c r="O515" t="s">
        <v>3323</v>
      </c>
      <c r="P515" t="str">
        <f t="shared" ref="P515:P578" si="9">IF(M515=O515,"KEEP","CHANGE")</f>
        <v>KEEP</v>
      </c>
    </row>
    <row r="516" spans="1:16" hidden="1" x14ac:dyDescent="0.3">
      <c r="A516" t="s">
        <v>2496</v>
      </c>
      <c r="B516" t="s">
        <v>2497</v>
      </c>
      <c r="C516">
        <v>29</v>
      </c>
      <c r="D516" t="s">
        <v>2998</v>
      </c>
      <c r="E516">
        <v>292</v>
      </c>
      <c r="F516" t="s">
        <v>3033</v>
      </c>
      <c r="G516">
        <v>2926</v>
      </c>
      <c r="H516" t="s">
        <v>3047</v>
      </c>
      <c r="I516">
        <v>29261</v>
      </c>
      <c r="J516" t="s">
        <v>3048</v>
      </c>
      <c r="K516" t="s">
        <v>2861</v>
      </c>
      <c r="L516" t="s">
        <v>2862</v>
      </c>
      <c r="M516" t="s">
        <v>3323</v>
      </c>
      <c r="N516" t="s">
        <v>3259</v>
      </c>
      <c r="O516" t="s">
        <v>3323</v>
      </c>
      <c r="P516" t="str">
        <f t="shared" si="9"/>
        <v>KEEP</v>
      </c>
    </row>
    <row r="517" spans="1:16" hidden="1" x14ac:dyDescent="0.3">
      <c r="A517" t="s">
        <v>2496</v>
      </c>
      <c r="B517" t="s">
        <v>2497</v>
      </c>
      <c r="C517">
        <v>29</v>
      </c>
      <c r="D517" t="s">
        <v>2998</v>
      </c>
      <c r="E517">
        <v>292</v>
      </c>
      <c r="F517" t="s">
        <v>3033</v>
      </c>
      <c r="G517">
        <v>2926</v>
      </c>
      <c r="H517" t="s">
        <v>3047</v>
      </c>
      <c r="I517">
        <v>29269</v>
      </c>
      <c r="J517" t="s">
        <v>3049</v>
      </c>
      <c r="K517" t="s">
        <v>2861</v>
      </c>
      <c r="L517" t="s">
        <v>2862</v>
      </c>
      <c r="M517" t="s">
        <v>3323</v>
      </c>
      <c r="N517" t="s">
        <v>3259</v>
      </c>
      <c r="O517" t="s">
        <v>3323</v>
      </c>
      <c r="P517" t="str">
        <f t="shared" si="9"/>
        <v>KEEP</v>
      </c>
    </row>
    <row r="518" spans="1:16" hidden="1" x14ac:dyDescent="0.3">
      <c r="A518" t="s">
        <v>2496</v>
      </c>
      <c r="B518" t="s">
        <v>2497</v>
      </c>
      <c r="C518">
        <v>29</v>
      </c>
      <c r="D518" t="s">
        <v>2998</v>
      </c>
      <c r="E518">
        <v>292</v>
      </c>
      <c r="F518" t="s">
        <v>3033</v>
      </c>
      <c r="G518">
        <v>2926</v>
      </c>
      <c r="H518" t="s">
        <v>3047</v>
      </c>
      <c r="I518">
        <v>29269</v>
      </c>
      <c r="J518" t="s">
        <v>3049</v>
      </c>
      <c r="K518" t="s">
        <v>2861</v>
      </c>
      <c r="L518" t="s">
        <v>2862</v>
      </c>
      <c r="M518" t="s">
        <v>3323</v>
      </c>
      <c r="N518" t="s">
        <v>3259</v>
      </c>
      <c r="O518" t="s">
        <v>3323</v>
      </c>
      <c r="P518" t="str">
        <f t="shared" si="9"/>
        <v>KEEP</v>
      </c>
    </row>
    <row r="519" spans="1:16" hidden="1" x14ac:dyDescent="0.3">
      <c r="A519" t="s">
        <v>2496</v>
      </c>
      <c r="B519" t="s">
        <v>2497</v>
      </c>
      <c r="C519">
        <v>29</v>
      </c>
      <c r="D519" t="s">
        <v>2998</v>
      </c>
      <c r="E519">
        <v>292</v>
      </c>
      <c r="F519" t="s">
        <v>3033</v>
      </c>
      <c r="G519">
        <v>2927</v>
      </c>
      <c r="H519" t="s">
        <v>3050</v>
      </c>
      <c r="I519">
        <v>29271</v>
      </c>
      <c r="J519" t="s">
        <v>3051</v>
      </c>
      <c r="K519" t="s">
        <v>2861</v>
      </c>
      <c r="L519" t="s">
        <v>2862</v>
      </c>
      <c r="M519" t="s">
        <v>3323</v>
      </c>
      <c r="N519" t="s">
        <v>3259</v>
      </c>
      <c r="O519" t="s">
        <v>3323</v>
      </c>
      <c r="P519" t="str">
        <f t="shared" si="9"/>
        <v>KEEP</v>
      </c>
    </row>
    <row r="520" spans="1:16" hidden="1" x14ac:dyDescent="0.3">
      <c r="A520" t="s">
        <v>2496</v>
      </c>
      <c r="B520" t="s">
        <v>2497</v>
      </c>
      <c r="C520">
        <v>29</v>
      </c>
      <c r="D520" t="s">
        <v>2998</v>
      </c>
      <c r="E520">
        <v>292</v>
      </c>
      <c r="F520" t="s">
        <v>3033</v>
      </c>
      <c r="G520">
        <v>2927</v>
      </c>
      <c r="H520" t="s">
        <v>3050</v>
      </c>
      <c r="I520">
        <v>29272</v>
      </c>
      <c r="J520" t="s">
        <v>3052</v>
      </c>
      <c r="K520" t="s">
        <v>2861</v>
      </c>
      <c r="L520" t="s">
        <v>2862</v>
      </c>
      <c r="M520" t="s">
        <v>3323</v>
      </c>
      <c r="N520" t="s">
        <v>3259</v>
      </c>
      <c r="O520" t="s">
        <v>3323</v>
      </c>
      <c r="P520" t="str">
        <f t="shared" si="9"/>
        <v>KEEP</v>
      </c>
    </row>
    <row r="521" spans="1:16" hidden="1" x14ac:dyDescent="0.3">
      <c r="A521" t="s">
        <v>2496</v>
      </c>
      <c r="B521" t="s">
        <v>2497</v>
      </c>
      <c r="C521">
        <v>29</v>
      </c>
      <c r="D521" t="s">
        <v>2998</v>
      </c>
      <c r="E521">
        <v>292</v>
      </c>
      <c r="F521" t="s">
        <v>3033</v>
      </c>
      <c r="G521">
        <v>2928</v>
      </c>
      <c r="H521" t="s">
        <v>3053</v>
      </c>
      <c r="I521">
        <v>29280</v>
      </c>
      <c r="J521" t="s">
        <v>3054</v>
      </c>
      <c r="K521" t="s">
        <v>2861</v>
      </c>
      <c r="L521" t="s">
        <v>2862</v>
      </c>
      <c r="M521" t="s">
        <v>3323</v>
      </c>
      <c r="N521" t="s">
        <v>3259</v>
      </c>
      <c r="O521" t="s">
        <v>3323</v>
      </c>
      <c r="P521" t="str">
        <f t="shared" si="9"/>
        <v>KEEP</v>
      </c>
    </row>
    <row r="522" spans="1:16" hidden="1" x14ac:dyDescent="0.3">
      <c r="A522" t="s">
        <v>2496</v>
      </c>
      <c r="B522" t="s">
        <v>2497</v>
      </c>
      <c r="C522">
        <v>29</v>
      </c>
      <c r="D522" t="s">
        <v>2998</v>
      </c>
      <c r="E522">
        <v>292</v>
      </c>
      <c r="F522" t="s">
        <v>3033</v>
      </c>
      <c r="G522">
        <v>2929</v>
      </c>
      <c r="H522" t="s">
        <v>3055</v>
      </c>
      <c r="I522">
        <v>29291</v>
      </c>
      <c r="J522" t="s">
        <v>3056</v>
      </c>
      <c r="K522" t="s">
        <v>2861</v>
      </c>
      <c r="L522" t="s">
        <v>2862</v>
      </c>
      <c r="M522" t="s">
        <v>3323</v>
      </c>
      <c r="N522" t="s">
        <v>3259</v>
      </c>
      <c r="O522" t="s">
        <v>3323</v>
      </c>
      <c r="P522" t="str">
        <f t="shared" si="9"/>
        <v>KEEP</v>
      </c>
    </row>
    <row r="523" spans="1:16" hidden="1" x14ac:dyDescent="0.3">
      <c r="A523" t="s">
        <v>2496</v>
      </c>
      <c r="B523" t="s">
        <v>2497</v>
      </c>
      <c r="C523">
        <v>29</v>
      </c>
      <c r="D523" t="s">
        <v>2998</v>
      </c>
      <c r="E523">
        <v>292</v>
      </c>
      <c r="F523" t="s">
        <v>3033</v>
      </c>
      <c r="G523">
        <v>2929</v>
      </c>
      <c r="H523" t="s">
        <v>3055</v>
      </c>
      <c r="I523">
        <v>29292</v>
      </c>
      <c r="J523" t="s">
        <v>3057</v>
      </c>
      <c r="K523" t="s">
        <v>2861</v>
      </c>
      <c r="L523" t="s">
        <v>2862</v>
      </c>
      <c r="M523" t="s">
        <v>3323</v>
      </c>
      <c r="N523" t="s">
        <v>3259</v>
      </c>
      <c r="O523" t="s">
        <v>3323</v>
      </c>
      <c r="P523" t="str">
        <f t="shared" si="9"/>
        <v>KEEP</v>
      </c>
    </row>
    <row r="524" spans="1:16" hidden="1" x14ac:dyDescent="0.3">
      <c r="A524" t="s">
        <v>2496</v>
      </c>
      <c r="B524" t="s">
        <v>2497</v>
      </c>
      <c r="C524">
        <v>29</v>
      </c>
      <c r="D524" t="s">
        <v>2998</v>
      </c>
      <c r="E524">
        <v>292</v>
      </c>
      <c r="F524" t="s">
        <v>3033</v>
      </c>
      <c r="G524">
        <v>2929</v>
      </c>
      <c r="H524" t="s">
        <v>3055</v>
      </c>
      <c r="I524">
        <v>29293</v>
      </c>
      <c r="J524" t="s">
        <v>3058</v>
      </c>
      <c r="K524" t="s">
        <v>2861</v>
      </c>
      <c r="L524" t="s">
        <v>2862</v>
      </c>
      <c r="M524" t="s">
        <v>3323</v>
      </c>
      <c r="N524" t="s">
        <v>3259</v>
      </c>
      <c r="O524" t="s">
        <v>3323</v>
      </c>
      <c r="P524" t="str">
        <f t="shared" si="9"/>
        <v>KEEP</v>
      </c>
    </row>
    <row r="525" spans="1:16" hidden="1" x14ac:dyDescent="0.3">
      <c r="A525" t="s">
        <v>2496</v>
      </c>
      <c r="B525" t="s">
        <v>2497</v>
      </c>
      <c r="C525">
        <v>29</v>
      </c>
      <c r="D525" t="s">
        <v>2998</v>
      </c>
      <c r="E525">
        <v>292</v>
      </c>
      <c r="F525" t="s">
        <v>3033</v>
      </c>
      <c r="G525">
        <v>2929</v>
      </c>
      <c r="H525" t="s">
        <v>3055</v>
      </c>
      <c r="I525">
        <v>29294</v>
      </c>
      <c r="J525" t="s">
        <v>3059</v>
      </c>
      <c r="K525" t="s">
        <v>2861</v>
      </c>
      <c r="L525" t="s">
        <v>2862</v>
      </c>
      <c r="M525" t="s">
        <v>3323</v>
      </c>
      <c r="N525" t="s">
        <v>3259</v>
      </c>
      <c r="O525" t="s">
        <v>3323</v>
      </c>
      <c r="P525" t="str">
        <f t="shared" si="9"/>
        <v>KEEP</v>
      </c>
    </row>
    <row r="526" spans="1:16" hidden="1" x14ac:dyDescent="0.3">
      <c r="A526" t="s">
        <v>2496</v>
      </c>
      <c r="B526" t="s">
        <v>2497</v>
      </c>
      <c r="C526">
        <v>29</v>
      </c>
      <c r="D526" t="s">
        <v>2998</v>
      </c>
      <c r="E526">
        <v>292</v>
      </c>
      <c r="F526" t="s">
        <v>3033</v>
      </c>
      <c r="G526">
        <v>2929</v>
      </c>
      <c r="H526" t="s">
        <v>3055</v>
      </c>
      <c r="I526">
        <v>29299</v>
      </c>
      <c r="J526" t="s">
        <v>3060</v>
      </c>
      <c r="K526" t="s">
        <v>2861</v>
      </c>
      <c r="L526" t="s">
        <v>2862</v>
      </c>
      <c r="M526" t="s">
        <v>3323</v>
      </c>
      <c r="N526" t="s">
        <v>3259</v>
      </c>
      <c r="O526" t="s">
        <v>3323</v>
      </c>
      <c r="P526" t="str">
        <f t="shared" si="9"/>
        <v>KEEP</v>
      </c>
    </row>
    <row r="527" spans="1:16" hidden="1" x14ac:dyDescent="0.3">
      <c r="A527" t="s">
        <v>2496</v>
      </c>
      <c r="B527" t="s">
        <v>2497</v>
      </c>
      <c r="C527">
        <v>30</v>
      </c>
      <c r="D527" t="s">
        <v>3061</v>
      </c>
      <c r="E527">
        <v>301</v>
      </c>
      <c r="F527" t="s">
        <v>3062</v>
      </c>
      <c r="G527">
        <v>3011</v>
      </c>
      <c r="H527" t="s">
        <v>3063</v>
      </c>
      <c r="I527">
        <v>30110</v>
      </c>
      <c r="J527" t="s">
        <v>3064</v>
      </c>
      <c r="K527" t="s">
        <v>3065</v>
      </c>
      <c r="L527" t="s">
        <v>2862</v>
      </c>
      <c r="M527" t="s">
        <v>3335</v>
      </c>
      <c r="N527" t="s">
        <v>2009</v>
      </c>
      <c r="O527" t="s">
        <v>3335</v>
      </c>
      <c r="P527" t="str">
        <f t="shared" si="9"/>
        <v>KEEP</v>
      </c>
    </row>
    <row r="528" spans="1:16" hidden="1" x14ac:dyDescent="0.3">
      <c r="A528" t="s">
        <v>2496</v>
      </c>
      <c r="B528" t="s">
        <v>2497</v>
      </c>
      <c r="C528">
        <v>30</v>
      </c>
      <c r="D528" t="s">
        <v>3061</v>
      </c>
      <c r="E528">
        <v>301</v>
      </c>
      <c r="F528" t="s">
        <v>3062</v>
      </c>
      <c r="G528">
        <v>3012</v>
      </c>
      <c r="H528" t="s">
        <v>3066</v>
      </c>
      <c r="I528">
        <v>30121</v>
      </c>
      <c r="J528" t="s">
        <v>3067</v>
      </c>
      <c r="K528" t="s">
        <v>3065</v>
      </c>
      <c r="L528" t="s">
        <v>2862</v>
      </c>
      <c r="M528" t="s">
        <v>3335</v>
      </c>
      <c r="N528" t="s">
        <v>2009</v>
      </c>
      <c r="O528" t="s">
        <v>3335</v>
      </c>
      <c r="P528" t="str">
        <f t="shared" si="9"/>
        <v>KEEP</v>
      </c>
    </row>
    <row r="529" spans="1:16" hidden="1" x14ac:dyDescent="0.3">
      <c r="A529" t="s">
        <v>2496</v>
      </c>
      <c r="B529" t="s">
        <v>2497</v>
      </c>
      <c r="C529">
        <v>30</v>
      </c>
      <c r="D529" t="s">
        <v>3061</v>
      </c>
      <c r="E529">
        <v>301</v>
      </c>
      <c r="F529" t="s">
        <v>3062</v>
      </c>
      <c r="G529">
        <v>3012</v>
      </c>
      <c r="H529" t="s">
        <v>3066</v>
      </c>
      <c r="I529">
        <v>30122</v>
      </c>
      <c r="J529" t="s">
        <v>3068</v>
      </c>
      <c r="K529" t="s">
        <v>3065</v>
      </c>
      <c r="L529" t="s">
        <v>2862</v>
      </c>
      <c r="M529" t="s">
        <v>3335</v>
      </c>
      <c r="N529" t="s">
        <v>2009</v>
      </c>
      <c r="O529" t="s">
        <v>3335</v>
      </c>
      <c r="P529" t="str">
        <f t="shared" si="9"/>
        <v>KEEP</v>
      </c>
    </row>
    <row r="530" spans="1:16" hidden="1" x14ac:dyDescent="0.3">
      <c r="A530" t="s">
        <v>2496</v>
      </c>
      <c r="B530" t="s">
        <v>2497</v>
      </c>
      <c r="C530">
        <v>30</v>
      </c>
      <c r="D530" t="s">
        <v>3061</v>
      </c>
      <c r="E530">
        <v>302</v>
      </c>
      <c r="F530" t="s">
        <v>3069</v>
      </c>
      <c r="G530">
        <v>3020</v>
      </c>
      <c r="H530" t="s">
        <v>3069</v>
      </c>
      <c r="I530">
        <v>30201</v>
      </c>
      <c r="J530" t="s">
        <v>3070</v>
      </c>
      <c r="K530" t="s">
        <v>3065</v>
      </c>
      <c r="L530" t="s">
        <v>2862</v>
      </c>
      <c r="M530" t="s">
        <v>3335</v>
      </c>
      <c r="N530" t="s">
        <v>2009</v>
      </c>
      <c r="O530" t="s">
        <v>3335</v>
      </c>
      <c r="P530" t="str">
        <f t="shared" si="9"/>
        <v>KEEP</v>
      </c>
    </row>
    <row r="531" spans="1:16" hidden="1" x14ac:dyDescent="0.3">
      <c r="A531" t="s">
        <v>2496</v>
      </c>
      <c r="B531" t="s">
        <v>2497</v>
      </c>
      <c r="C531">
        <v>30</v>
      </c>
      <c r="D531" t="s">
        <v>3061</v>
      </c>
      <c r="E531">
        <v>302</v>
      </c>
      <c r="F531" t="s">
        <v>3069</v>
      </c>
      <c r="G531">
        <v>3020</v>
      </c>
      <c r="H531" t="s">
        <v>3069</v>
      </c>
      <c r="I531">
        <v>30202</v>
      </c>
      <c r="J531" t="s">
        <v>3071</v>
      </c>
      <c r="K531" t="s">
        <v>3065</v>
      </c>
      <c r="L531" t="s">
        <v>2862</v>
      </c>
      <c r="M531" t="s">
        <v>3335</v>
      </c>
      <c r="N531" t="s">
        <v>2009</v>
      </c>
      <c r="O531" t="s">
        <v>3335</v>
      </c>
      <c r="P531" t="str">
        <f t="shared" si="9"/>
        <v>KEEP</v>
      </c>
    </row>
    <row r="532" spans="1:16" hidden="1" x14ac:dyDescent="0.3">
      <c r="A532" t="s">
        <v>2496</v>
      </c>
      <c r="B532" t="s">
        <v>2497</v>
      </c>
      <c r="C532">
        <v>30</v>
      </c>
      <c r="D532" t="s">
        <v>3061</v>
      </c>
      <c r="E532">
        <v>302</v>
      </c>
      <c r="F532" t="s">
        <v>3069</v>
      </c>
      <c r="G532">
        <v>3020</v>
      </c>
      <c r="H532" t="s">
        <v>3069</v>
      </c>
      <c r="I532">
        <v>30203</v>
      </c>
      <c r="J532" t="s">
        <v>3072</v>
      </c>
      <c r="K532" t="s">
        <v>3065</v>
      </c>
      <c r="L532" t="s">
        <v>2862</v>
      </c>
      <c r="M532" t="s">
        <v>3335</v>
      </c>
      <c r="N532" t="s">
        <v>2009</v>
      </c>
      <c r="O532" t="s">
        <v>3335</v>
      </c>
      <c r="P532" t="str">
        <f t="shared" si="9"/>
        <v>KEEP</v>
      </c>
    </row>
    <row r="533" spans="1:16" hidden="1" x14ac:dyDescent="0.3">
      <c r="A533" t="s">
        <v>2496</v>
      </c>
      <c r="B533" t="s">
        <v>2497</v>
      </c>
      <c r="C533">
        <v>30</v>
      </c>
      <c r="D533" t="s">
        <v>3061</v>
      </c>
      <c r="E533">
        <v>303</v>
      </c>
      <c r="F533" t="s">
        <v>3073</v>
      </c>
      <c r="G533">
        <v>3031</v>
      </c>
      <c r="H533" t="s">
        <v>3074</v>
      </c>
      <c r="I533">
        <v>30310</v>
      </c>
      <c r="J533" t="s">
        <v>3074</v>
      </c>
      <c r="K533" t="s">
        <v>3065</v>
      </c>
      <c r="L533" t="s">
        <v>2862</v>
      </c>
      <c r="M533" t="s">
        <v>3335</v>
      </c>
      <c r="N533" t="s">
        <v>2009</v>
      </c>
      <c r="O533" t="s">
        <v>3335</v>
      </c>
      <c r="P533" t="str">
        <f t="shared" si="9"/>
        <v>KEEP</v>
      </c>
    </row>
    <row r="534" spans="1:16" hidden="1" x14ac:dyDescent="0.3">
      <c r="A534" t="s">
        <v>2496</v>
      </c>
      <c r="B534" t="s">
        <v>2497</v>
      </c>
      <c r="C534">
        <v>30</v>
      </c>
      <c r="D534" t="s">
        <v>3061</v>
      </c>
      <c r="E534">
        <v>303</v>
      </c>
      <c r="F534" t="s">
        <v>3073</v>
      </c>
      <c r="G534">
        <v>3032</v>
      </c>
      <c r="H534" t="s">
        <v>3075</v>
      </c>
      <c r="I534">
        <v>30320</v>
      </c>
      <c r="J534" t="s">
        <v>3075</v>
      </c>
      <c r="K534" t="s">
        <v>3065</v>
      </c>
      <c r="L534" t="s">
        <v>2862</v>
      </c>
      <c r="M534" t="s">
        <v>3335</v>
      </c>
      <c r="N534" t="s">
        <v>2009</v>
      </c>
      <c r="O534" t="s">
        <v>3335</v>
      </c>
      <c r="P534" t="str">
        <f t="shared" si="9"/>
        <v>KEEP</v>
      </c>
    </row>
    <row r="535" spans="1:16" hidden="1" x14ac:dyDescent="0.3">
      <c r="A535" t="s">
        <v>2496</v>
      </c>
      <c r="B535" t="s">
        <v>2497</v>
      </c>
      <c r="C535">
        <v>30</v>
      </c>
      <c r="D535" t="s">
        <v>3061</v>
      </c>
      <c r="E535">
        <v>303</v>
      </c>
      <c r="F535" t="s">
        <v>3073</v>
      </c>
      <c r="G535">
        <v>3039</v>
      </c>
      <c r="H535" t="s">
        <v>3076</v>
      </c>
      <c r="I535">
        <v>30391</v>
      </c>
      <c r="J535" t="s">
        <v>3077</v>
      </c>
      <c r="K535" t="s">
        <v>3065</v>
      </c>
      <c r="L535" t="s">
        <v>2862</v>
      </c>
      <c r="M535" t="s">
        <v>3335</v>
      </c>
      <c r="N535" t="s">
        <v>2009</v>
      </c>
      <c r="O535" t="s">
        <v>3335</v>
      </c>
      <c r="P535" t="str">
        <f t="shared" si="9"/>
        <v>KEEP</v>
      </c>
    </row>
    <row r="536" spans="1:16" hidden="1" x14ac:dyDescent="0.3">
      <c r="A536" t="s">
        <v>2496</v>
      </c>
      <c r="B536" t="s">
        <v>2497</v>
      </c>
      <c r="C536">
        <v>30</v>
      </c>
      <c r="D536" t="s">
        <v>3061</v>
      </c>
      <c r="E536">
        <v>303</v>
      </c>
      <c r="F536" t="s">
        <v>3073</v>
      </c>
      <c r="G536">
        <v>3039</v>
      </c>
      <c r="H536" t="s">
        <v>3076</v>
      </c>
      <c r="I536">
        <v>30392</v>
      </c>
      <c r="J536" t="s">
        <v>3078</v>
      </c>
      <c r="K536" t="s">
        <v>3065</v>
      </c>
      <c r="L536" t="s">
        <v>2862</v>
      </c>
      <c r="M536" t="s">
        <v>3335</v>
      </c>
      <c r="N536" t="s">
        <v>2009</v>
      </c>
      <c r="O536" t="s">
        <v>3335</v>
      </c>
      <c r="P536" t="str">
        <f t="shared" si="9"/>
        <v>KEEP</v>
      </c>
    </row>
    <row r="537" spans="1:16" hidden="1" x14ac:dyDescent="0.3">
      <c r="A537" t="s">
        <v>2496</v>
      </c>
      <c r="B537" t="s">
        <v>2497</v>
      </c>
      <c r="C537">
        <v>30</v>
      </c>
      <c r="D537" t="s">
        <v>3061</v>
      </c>
      <c r="E537">
        <v>303</v>
      </c>
      <c r="F537" t="s">
        <v>3073</v>
      </c>
      <c r="G537">
        <v>3039</v>
      </c>
      <c r="H537" t="s">
        <v>3076</v>
      </c>
      <c r="I537">
        <v>30392</v>
      </c>
      <c r="J537" t="s">
        <v>3078</v>
      </c>
      <c r="K537" t="s">
        <v>3065</v>
      </c>
      <c r="L537" t="s">
        <v>2862</v>
      </c>
      <c r="M537" t="s">
        <v>3335</v>
      </c>
      <c r="N537" t="s">
        <v>2009</v>
      </c>
      <c r="O537" t="s">
        <v>3335</v>
      </c>
      <c r="P537" t="str">
        <f t="shared" si="9"/>
        <v>KEEP</v>
      </c>
    </row>
    <row r="538" spans="1:16" hidden="1" x14ac:dyDescent="0.3">
      <c r="A538" t="s">
        <v>2496</v>
      </c>
      <c r="B538" t="s">
        <v>2497</v>
      </c>
      <c r="C538">
        <v>30</v>
      </c>
      <c r="D538" t="s">
        <v>3061</v>
      </c>
      <c r="E538">
        <v>303</v>
      </c>
      <c r="F538" t="s">
        <v>3073</v>
      </c>
      <c r="G538">
        <v>3039</v>
      </c>
      <c r="H538" t="s">
        <v>3076</v>
      </c>
      <c r="I538">
        <v>30399</v>
      </c>
      <c r="J538" t="s">
        <v>3079</v>
      </c>
      <c r="K538" t="s">
        <v>3065</v>
      </c>
      <c r="L538" t="s">
        <v>2862</v>
      </c>
      <c r="M538" t="s">
        <v>3335</v>
      </c>
      <c r="N538" t="s">
        <v>2009</v>
      </c>
      <c r="O538" t="s">
        <v>3335</v>
      </c>
      <c r="P538" t="str">
        <f t="shared" si="9"/>
        <v>KEEP</v>
      </c>
    </row>
    <row r="539" spans="1:16" hidden="1" x14ac:dyDescent="0.3">
      <c r="A539" t="s">
        <v>2496</v>
      </c>
      <c r="B539" t="s">
        <v>2497</v>
      </c>
      <c r="C539">
        <v>31</v>
      </c>
      <c r="D539" t="s">
        <v>3080</v>
      </c>
      <c r="E539">
        <v>311</v>
      </c>
      <c r="F539" t="s">
        <v>3081</v>
      </c>
      <c r="G539">
        <v>3111</v>
      </c>
      <c r="H539" t="s">
        <v>3082</v>
      </c>
      <c r="I539">
        <v>31111</v>
      </c>
      <c r="J539" t="s">
        <v>3083</v>
      </c>
      <c r="K539" t="s">
        <v>3084</v>
      </c>
      <c r="L539" t="s">
        <v>2862</v>
      </c>
      <c r="M539" t="s">
        <v>3336</v>
      </c>
      <c r="N539" t="s">
        <v>3266</v>
      </c>
      <c r="O539" t="s">
        <v>3336</v>
      </c>
      <c r="P539" t="str">
        <f t="shared" si="9"/>
        <v>KEEP</v>
      </c>
    </row>
    <row r="540" spans="1:16" hidden="1" x14ac:dyDescent="0.3">
      <c r="A540" t="s">
        <v>2496</v>
      </c>
      <c r="B540" t="s">
        <v>2497</v>
      </c>
      <c r="C540">
        <v>31</v>
      </c>
      <c r="D540" t="s">
        <v>3080</v>
      </c>
      <c r="E540">
        <v>311</v>
      </c>
      <c r="F540" t="s">
        <v>3081</v>
      </c>
      <c r="G540">
        <v>3111</v>
      </c>
      <c r="H540" t="s">
        <v>3082</v>
      </c>
      <c r="I540">
        <v>31112</v>
      </c>
      <c r="J540" t="s">
        <v>3085</v>
      </c>
      <c r="K540" t="s">
        <v>3084</v>
      </c>
      <c r="L540" t="s">
        <v>2862</v>
      </c>
      <c r="M540" t="s">
        <v>3336</v>
      </c>
      <c r="N540" t="s">
        <v>3266</v>
      </c>
      <c r="O540" t="s">
        <v>3336</v>
      </c>
      <c r="P540" t="str">
        <f t="shared" si="9"/>
        <v>KEEP</v>
      </c>
    </row>
    <row r="541" spans="1:16" hidden="1" x14ac:dyDescent="0.3">
      <c r="A541" t="s">
        <v>2496</v>
      </c>
      <c r="B541" t="s">
        <v>2497</v>
      </c>
      <c r="C541">
        <v>31</v>
      </c>
      <c r="D541" t="s">
        <v>3080</v>
      </c>
      <c r="E541">
        <v>311</v>
      </c>
      <c r="F541" t="s">
        <v>3081</v>
      </c>
      <c r="G541">
        <v>3111</v>
      </c>
      <c r="H541" t="s">
        <v>3082</v>
      </c>
      <c r="I541">
        <v>31113</v>
      </c>
      <c r="J541" t="s">
        <v>3086</v>
      </c>
      <c r="K541" t="s">
        <v>3084</v>
      </c>
      <c r="L541" t="s">
        <v>2862</v>
      </c>
      <c r="M541" t="s">
        <v>3336</v>
      </c>
      <c r="N541" t="s">
        <v>3266</v>
      </c>
      <c r="O541" t="s">
        <v>3336</v>
      </c>
      <c r="P541" t="str">
        <f t="shared" si="9"/>
        <v>KEEP</v>
      </c>
    </row>
    <row r="542" spans="1:16" hidden="1" x14ac:dyDescent="0.3">
      <c r="A542" t="s">
        <v>2496</v>
      </c>
      <c r="B542" t="s">
        <v>2497</v>
      </c>
      <c r="C542">
        <v>31</v>
      </c>
      <c r="D542" t="s">
        <v>3080</v>
      </c>
      <c r="E542">
        <v>311</v>
      </c>
      <c r="F542" t="s">
        <v>3081</v>
      </c>
      <c r="G542">
        <v>3111</v>
      </c>
      <c r="H542" t="s">
        <v>3082</v>
      </c>
      <c r="I542">
        <v>31114</v>
      </c>
      <c r="J542" t="s">
        <v>3087</v>
      </c>
      <c r="K542" t="s">
        <v>3084</v>
      </c>
      <c r="L542" t="s">
        <v>2862</v>
      </c>
      <c r="M542" t="s">
        <v>3336</v>
      </c>
      <c r="N542" t="s">
        <v>3266</v>
      </c>
      <c r="O542" t="s">
        <v>3336</v>
      </c>
      <c r="P542" t="str">
        <f t="shared" si="9"/>
        <v>KEEP</v>
      </c>
    </row>
    <row r="543" spans="1:16" hidden="1" x14ac:dyDescent="0.3">
      <c r="A543" t="s">
        <v>2496</v>
      </c>
      <c r="B543" t="s">
        <v>2497</v>
      </c>
      <c r="C543">
        <v>31</v>
      </c>
      <c r="D543" t="s">
        <v>3080</v>
      </c>
      <c r="E543">
        <v>311</v>
      </c>
      <c r="F543" t="s">
        <v>3081</v>
      </c>
      <c r="G543">
        <v>3111</v>
      </c>
      <c r="H543" t="s">
        <v>3082</v>
      </c>
      <c r="I543">
        <v>31119</v>
      </c>
      <c r="J543" t="s">
        <v>3088</v>
      </c>
      <c r="K543" t="s">
        <v>3084</v>
      </c>
      <c r="L543" t="s">
        <v>2862</v>
      </c>
      <c r="M543" t="s">
        <v>3336</v>
      </c>
      <c r="N543" t="s">
        <v>3266</v>
      </c>
      <c r="O543" t="s">
        <v>3336</v>
      </c>
      <c r="P543" t="str">
        <f t="shared" si="9"/>
        <v>KEEP</v>
      </c>
    </row>
    <row r="544" spans="1:16" hidden="1" x14ac:dyDescent="0.3">
      <c r="A544" t="s">
        <v>2496</v>
      </c>
      <c r="B544" t="s">
        <v>2497</v>
      </c>
      <c r="C544">
        <v>31</v>
      </c>
      <c r="D544" t="s">
        <v>3080</v>
      </c>
      <c r="E544">
        <v>311</v>
      </c>
      <c r="F544" t="s">
        <v>3081</v>
      </c>
      <c r="G544">
        <v>3112</v>
      </c>
      <c r="H544" t="s">
        <v>3089</v>
      </c>
      <c r="I544">
        <v>31120</v>
      </c>
      <c r="J544" t="s">
        <v>3089</v>
      </c>
      <c r="K544" t="s">
        <v>3084</v>
      </c>
      <c r="L544" t="s">
        <v>2862</v>
      </c>
      <c r="M544" t="s">
        <v>3336</v>
      </c>
      <c r="N544" t="s">
        <v>3266</v>
      </c>
      <c r="O544" t="s">
        <v>3336</v>
      </c>
      <c r="P544" t="str">
        <f t="shared" si="9"/>
        <v>KEEP</v>
      </c>
    </row>
    <row r="545" spans="1:18" hidden="1" x14ac:dyDescent="0.3">
      <c r="A545" t="s">
        <v>2496</v>
      </c>
      <c r="B545" t="s">
        <v>2497</v>
      </c>
      <c r="C545">
        <v>31</v>
      </c>
      <c r="D545" t="s">
        <v>3080</v>
      </c>
      <c r="E545">
        <v>312</v>
      </c>
      <c r="F545" t="s">
        <v>3090</v>
      </c>
      <c r="G545">
        <v>3120</v>
      </c>
      <c r="H545" t="s">
        <v>3090</v>
      </c>
      <c r="I545">
        <v>31201</v>
      </c>
      <c r="J545" t="s">
        <v>3091</v>
      </c>
      <c r="K545" t="s">
        <v>3084</v>
      </c>
      <c r="L545" t="s">
        <v>2862</v>
      </c>
      <c r="M545" s="556" t="s">
        <v>3338</v>
      </c>
      <c r="N545" s="556" t="s">
        <v>2693</v>
      </c>
      <c r="O545" s="556" t="s">
        <v>3336</v>
      </c>
      <c r="P545" s="556" t="str">
        <f t="shared" si="9"/>
        <v>CHANGE</v>
      </c>
      <c r="Q545" s="556" t="s">
        <v>3357</v>
      </c>
      <c r="R545" s="556"/>
    </row>
    <row r="546" spans="1:18" hidden="1" x14ac:dyDescent="0.3">
      <c r="A546" t="s">
        <v>2496</v>
      </c>
      <c r="B546" t="s">
        <v>2497</v>
      </c>
      <c r="C546">
        <v>31</v>
      </c>
      <c r="D546" t="s">
        <v>3080</v>
      </c>
      <c r="E546">
        <v>312</v>
      </c>
      <c r="F546" t="s">
        <v>3090</v>
      </c>
      <c r="G546">
        <v>3120</v>
      </c>
      <c r="H546" t="s">
        <v>3090</v>
      </c>
      <c r="I546">
        <v>31202</v>
      </c>
      <c r="J546" t="s">
        <v>3092</v>
      </c>
      <c r="K546" t="s">
        <v>3084</v>
      </c>
      <c r="L546" t="s">
        <v>2862</v>
      </c>
      <c r="M546" s="556" t="s">
        <v>3338</v>
      </c>
      <c r="N546" s="556" t="s">
        <v>2693</v>
      </c>
      <c r="O546" s="556" t="s">
        <v>3336</v>
      </c>
      <c r="P546" s="556" t="str">
        <f t="shared" si="9"/>
        <v>CHANGE</v>
      </c>
      <c r="Q546" s="556" t="s">
        <v>3357</v>
      </c>
      <c r="R546" s="556"/>
    </row>
    <row r="547" spans="1:18" hidden="1" x14ac:dyDescent="0.3">
      <c r="A547" t="s">
        <v>2496</v>
      </c>
      <c r="B547" t="s">
        <v>2497</v>
      </c>
      <c r="C547">
        <v>31</v>
      </c>
      <c r="D547" t="s">
        <v>3080</v>
      </c>
      <c r="E547">
        <v>313</v>
      </c>
      <c r="F547" t="s">
        <v>3093</v>
      </c>
      <c r="G547">
        <v>3131</v>
      </c>
      <c r="H547" t="s">
        <v>3094</v>
      </c>
      <c r="I547">
        <v>31310</v>
      </c>
      <c r="J547" t="s">
        <v>3094</v>
      </c>
      <c r="K547" t="s">
        <v>3084</v>
      </c>
      <c r="L547" t="s">
        <v>2862</v>
      </c>
      <c r="M547" s="556" t="s">
        <v>3338</v>
      </c>
      <c r="N547" s="556" t="s">
        <v>2693</v>
      </c>
      <c r="O547" s="556" t="s">
        <v>3336</v>
      </c>
      <c r="P547" s="556" t="str">
        <f t="shared" si="9"/>
        <v>CHANGE</v>
      </c>
      <c r="Q547" s="556" t="s">
        <v>3357</v>
      </c>
      <c r="R547" s="556"/>
    </row>
    <row r="548" spans="1:18" hidden="1" x14ac:dyDescent="0.3">
      <c r="A548" t="s">
        <v>2496</v>
      </c>
      <c r="B548" t="s">
        <v>2497</v>
      </c>
      <c r="C548">
        <v>31</v>
      </c>
      <c r="D548" t="s">
        <v>3080</v>
      </c>
      <c r="E548">
        <v>313</v>
      </c>
      <c r="F548" t="s">
        <v>3093</v>
      </c>
      <c r="G548">
        <v>3131</v>
      </c>
      <c r="H548" t="s">
        <v>3094</v>
      </c>
      <c r="I548">
        <v>31310</v>
      </c>
      <c r="J548" t="s">
        <v>3094</v>
      </c>
      <c r="K548" t="s">
        <v>3084</v>
      </c>
      <c r="L548" t="s">
        <v>2862</v>
      </c>
      <c r="M548" s="556" t="s">
        <v>3338</v>
      </c>
      <c r="N548" s="556" t="s">
        <v>2693</v>
      </c>
      <c r="O548" s="556" t="s">
        <v>3336</v>
      </c>
      <c r="P548" s="556" t="str">
        <f t="shared" si="9"/>
        <v>CHANGE</v>
      </c>
      <c r="Q548" s="556" t="s">
        <v>3357</v>
      </c>
      <c r="R548" s="556"/>
    </row>
    <row r="549" spans="1:18" hidden="1" x14ac:dyDescent="0.3">
      <c r="A549" t="s">
        <v>2496</v>
      </c>
      <c r="B549" t="s">
        <v>2497</v>
      </c>
      <c r="C549">
        <v>31</v>
      </c>
      <c r="D549" t="s">
        <v>3080</v>
      </c>
      <c r="E549">
        <v>313</v>
      </c>
      <c r="F549" t="s">
        <v>3093</v>
      </c>
      <c r="G549">
        <v>3132</v>
      </c>
      <c r="H549" t="s">
        <v>3095</v>
      </c>
      <c r="I549">
        <v>31321</v>
      </c>
      <c r="J549" t="s">
        <v>3096</v>
      </c>
      <c r="K549" t="s">
        <v>3084</v>
      </c>
      <c r="L549" t="s">
        <v>2862</v>
      </c>
      <c r="M549" s="556" t="s">
        <v>3338</v>
      </c>
      <c r="N549" s="556" t="s">
        <v>2693</v>
      </c>
      <c r="O549" s="556" t="s">
        <v>3336</v>
      </c>
      <c r="P549" s="556" t="str">
        <f t="shared" si="9"/>
        <v>CHANGE</v>
      </c>
      <c r="Q549" s="556" t="s">
        <v>3357</v>
      </c>
      <c r="R549" s="556"/>
    </row>
    <row r="550" spans="1:18" hidden="1" x14ac:dyDescent="0.3">
      <c r="A550" t="s">
        <v>2496</v>
      </c>
      <c r="B550" t="s">
        <v>2497</v>
      </c>
      <c r="C550">
        <v>31</v>
      </c>
      <c r="D550" t="s">
        <v>3080</v>
      </c>
      <c r="E550">
        <v>313</v>
      </c>
      <c r="F550" t="s">
        <v>3093</v>
      </c>
      <c r="G550">
        <v>3132</v>
      </c>
      <c r="H550" t="s">
        <v>3095</v>
      </c>
      <c r="I550">
        <v>31322</v>
      </c>
      <c r="J550" t="s">
        <v>3097</v>
      </c>
      <c r="K550" t="s">
        <v>3084</v>
      </c>
      <c r="L550" t="s">
        <v>2862</v>
      </c>
      <c r="M550" s="556" t="s">
        <v>3338</v>
      </c>
      <c r="N550" s="556" t="s">
        <v>2693</v>
      </c>
      <c r="O550" s="556" t="s">
        <v>3336</v>
      </c>
      <c r="P550" s="556" t="str">
        <f t="shared" si="9"/>
        <v>CHANGE</v>
      </c>
      <c r="Q550" s="556" t="s">
        <v>3357</v>
      </c>
      <c r="R550" s="556"/>
    </row>
    <row r="551" spans="1:18" hidden="1" x14ac:dyDescent="0.3">
      <c r="A551" t="s">
        <v>2496</v>
      </c>
      <c r="B551" t="s">
        <v>2497</v>
      </c>
      <c r="C551">
        <v>31</v>
      </c>
      <c r="D551" t="s">
        <v>3080</v>
      </c>
      <c r="E551">
        <v>319</v>
      </c>
      <c r="F551" t="s">
        <v>582</v>
      </c>
      <c r="G551">
        <v>3191</v>
      </c>
      <c r="H551" t="s">
        <v>3098</v>
      </c>
      <c r="I551">
        <v>31910</v>
      </c>
      <c r="J551" t="s">
        <v>3098</v>
      </c>
      <c r="K551" t="s">
        <v>3084</v>
      </c>
      <c r="L551" t="s">
        <v>2862</v>
      </c>
      <c r="M551" s="556" t="s">
        <v>3338</v>
      </c>
      <c r="N551" s="556" t="s">
        <v>2693</v>
      </c>
      <c r="O551" s="556" t="s">
        <v>3336</v>
      </c>
      <c r="P551" s="556" t="str">
        <f t="shared" si="9"/>
        <v>CHANGE</v>
      </c>
      <c r="Q551" s="556" t="s">
        <v>3357</v>
      </c>
      <c r="R551" s="556"/>
    </row>
    <row r="552" spans="1:18" hidden="1" x14ac:dyDescent="0.3">
      <c r="A552" t="s">
        <v>2496</v>
      </c>
      <c r="B552" t="s">
        <v>2497</v>
      </c>
      <c r="C552">
        <v>31</v>
      </c>
      <c r="D552" t="s">
        <v>3080</v>
      </c>
      <c r="E552">
        <v>319</v>
      </c>
      <c r="F552" t="s">
        <v>582</v>
      </c>
      <c r="G552">
        <v>3192</v>
      </c>
      <c r="H552" t="s">
        <v>3099</v>
      </c>
      <c r="I552">
        <v>31920</v>
      </c>
      <c r="J552" t="s">
        <v>3100</v>
      </c>
      <c r="K552" t="s">
        <v>3084</v>
      </c>
      <c r="L552" t="s">
        <v>2862</v>
      </c>
      <c r="M552" s="556" t="s">
        <v>3338</v>
      </c>
      <c r="N552" s="556" t="s">
        <v>2693</v>
      </c>
      <c r="O552" s="556" t="s">
        <v>3336</v>
      </c>
      <c r="P552" s="556" t="str">
        <f t="shared" si="9"/>
        <v>CHANGE</v>
      </c>
      <c r="Q552" s="556" t="s">
        <v>3357</v>
      </c>
      <c r="R552" s="556"/>
    </row>
    <row r="553" spans="1:18" hidden="1" x14ac:dyDescent="0.3">
      <c r="A553" t="s">
        <v>2496</v>
      </c>
      <c r="B553" t="s">
        <v>2497</v>
      </c>
      <c r="C553">
        <v>31</v>
      </c>
      <c r="D553" t="s">
        <v>3080</v>
      </c>
      <c r="E553">
        <v>319</v>
      </c>
      <c r="F553" t="s">
        <v>582</v>
      </c>
      <c r="G553">
        <v>3199</v>
      </c>
      <c r="H553" t="s">
        <v>3101</v>
      </c>
      <c r="I553">
        <v>31991</v>
      </c>
      <c r="J553" t="s">
        <v>3102</v>
      </c>
      <c r="K553" t="s">
        <v>3084</v>
      </c>
      <c r="L553" t="s">
        <v>2862</v>
      </c>
      <c r="M553" s="556" t="s">
        <v>3338</v>
      </c>
      <c r="N553" s="556" t="s">
        <v>2693</v>
      </c>
      <c r="O553" s="556" t="s">
        <v>3336</v>
      </c>
      <c r="P553" s="556" t="str">
        <f t="shared" si="9"/>
        <v>CHANGE</v>
      </c>
      <c r="Q553" s="556" t="s">
        <v>3357</v>
      </c>
      <c r="R553" s="556"/>
    </row>
    <row r="554" spans="1:18" hidden="1" x14ac:dyDescent="0.3">
      <c r="A554" t="s">
        <v>2496</v>
      </c>
      <c r="B554" t="s">
        <v>2497</v>
      </c>
      <c r="C554">
        <v>31</v>
      </c>
      <c r="D554" t="s">
        <v>3080</v>
      </c>
      <c r="E554">
        <v>319</v>
      </c>
      <c r="F554" t="s">
        <v>582</v>
      </c>
      <c r="G554">
        <v>3199</v>
      </c>
      <c r="H554" t="s">
        <v>3101</v>
      </c>
      <c r="I554">
        <v>31999</v>
      </c>
      <c r="J554" t="s">
        <v>3103</v>
      </c>
      <c r="K554" t="s">
        <v>3084</v>
      </c>
      <c r="L554" t="s">
        <v>2862</v>
      </c>
      <c r="M554" s="556" t="s">
        <v>3338</v>
      </c>
      <c r="N554" s="556" t="s">
        <v>2693</v>
      </c>
      <c r="O554" s="556" t="s">
        <v>3336</v>
      </c>
      <c r="P554" s="556" t="str">
        <f t="shared" si="9"/>
        <v>CHANGE</v>
      </c>
      <c r="Q554" s="556" t="s">
        <v>3357</v>
      </c>
      <c r="R554" s="556"/>
    </row>
    <row r="555" spans="1:18" hidden="1" x14ac:dyDescent="0.3">
      <c r="A555" t="s">
        <v>2496</v>
      </c>
      <c r="B555" t="s">
        <v>2497</v>
      </c>
      <c r="C555">
        <v>32</v>
      </c>
      <c r="D555" t="s">
        <v>3104</v>
      </c>
      <c r="E555">
        <v>320</v>
      </c>
      <c r="F555" t="s">
        <v>3104</v>
      </c>
      <c r="G555">
        <v>3201</v>
      </c>
      <c r="H555" t="s">
        <v>3105</v>
      </c>
      <c r="I555">
        <v>32011</v>
      </c>
      <c r="J555" t="s">
        <v>3106</v>
      </c>
      <c r="K555" t="s">
        <v>2693</v>
      </c>
      <c r="L555" t="s">
        <v>2693</v>
      </c>
      <c r="M555" t="s">
        <v>3338</v>
      </c>
      <c r="N555" t="s">
        <v>2693</v>
      </c>
      <c r="O555" t="s">
        <v>3338</v>
      </c>
      <c r="P555" t="str">
        <f t="shared" si="9"/>
        <v>KEEP</v>
      </c>
    </row>
    <row r="556" spans="1:18" hidden="1" x14ac:dyDescent="0.3">
      <c r="A556" t="s">
        <v>2496</v>
      </c>
      <c r="B556" t="s">
        <v>2497</v>
      </c>
      <c r="C556">
        <v>32</v>
      </c>
      <c r="D556" t="s">
        <v>3104</v>
      </c>
      <c r="E556">
        <v>320</v>
      </c>
      <c r="F556" t="s">
        <v>3104</v>
      </c>
      <c r="G556">
        <v>3201</v>
      </c>
      <c r="H556" t="s">
        <v>3105</v>
      </c>
      <c r="I556">
        <v>32012</v>
      </c>
      <c r="J556" t="s">
        <v>3107</v>
      </c>
      <c r="K556" t="s">
        <v>2693</v>
      </c>
      <c r="L556" t="s">
        <v>2693</v>
      </c>
      <c r="M556" t="s">
        <v>3338</v>
      </c>
      <c r="N556" t="s">
        <v>2693</v>
      </c>
      <c r="O556" t="s">
        <v>3338</v>
      </c>
      <c r="P556" t="str">
        <f t="shared" si="9"/>
        <v>KEEP</v>
      </c>
    </row>
    <row r="557" spans="1:18" hidden="1" x14ac:dyDescent="0.3">
      <c r="A557" t="s">
        <v>2496</v>
      </c>
      <c r="B557" t="s">
        <v>2497</v>
      </c>
      <c r="C557">
        <v>32</v>
      </c>
      <c r="D557" t="s">
        <v>3104</v>
      </c>
      <c r="E557">
        <v>320</v>
      </c>
      <c r="F557" t="s">
        <v>3104</v>
      </c>
      <c r="G557">
        <v>3201</v>
      </c>
      <c r="H557" t="s">
        <v>3105</v>
      </c>
      <c r="I557">
        <v>32019</v>
      </c>
      <c r="J557" t="s">
        <v>3108</v>
      </c>
      <c r="K557" t="s">
        <v>2693</v>
      </c>
      <c r="L557" t="s">
        <v>2693</v>
      </c>
      <c r="M557" t="s">
        <v>3338</v>
      </c>
      <c r="N557" t="s">
        <v>2693</v>
      </c>
      <c r="O557" t="s">
        <v>3338</v>
      </c>
      <c r="P557" t="str">
        <f t="shared" si="9"/>
        <v>KEEP</v>
      </c>
    </row>
    <row r="558" spans="1:18" hidden="1" x14ac:dyDescent="0.3">
      <c r="A558" t="s">
        <v>2496</v>
      </c>
      <c r="B558" t="s">
        <v>2497</v>
      </c>
      <c r="C558">
        <v>32</v>
      </c>
      <c r="D558" t="s">
        <v>3104</v>
      </c>
      <c r="E558">
        <v>320</v>
      </c>
      <c r="F558" t="s">
        <v>3104</v>
      </c>
      <c r="G558">
        <v>3202</v>
      </c>
      <c r="H558" t="s">
        <v>3109</v>
      </c>
      <c r="I558">
        <v>32021</v>
      </c>
      <c r="J558" t="s">
        <v>3110</v>
      </c>
      <c r="K558" t="s">
        <v>2693</v>
      </c>
      <c r="L558" t="s">
        <v>2693</v>
      </c>
      <c r="M558" t="s">
        <v>3338</v>
      </c>
      <c r="N558" t="s">
        <v>2693</v>
      </c>
      <c r="O558" t="s">
        <v>3338</v>
      </c>
      <c r="P558" t="str">
        <f t="shared" si="9"/>
        <v>KEEP</v>
      </c>
    </row>
    <row r="559" spans="1:18" hidden="1" x14ac:dyDescent="0.3">
      <c r="A559" t="s">
        <v>2496</v>
      </c>
      <c r="B559" t="s">
        <v>2497</v>
      </c>
      <c r="C559">
        <v>32</v>
      </c>
      <c r="D559" t="s">
        <v>3104</v>
      </c>
      <c r="E559">
        <v>320</v>
      </c>
      <c r="F559" t="s">
        <v>3104</v>
      </c>
      <c r="G559">
        <v>3202</v>
      </c>
      <c r="H559" t="s">
        <v>3109</v>
      </c>
      <c r="I559">
        <v>32022</v>
      </c>
      <c r="J559" t="s">
        <v>3111</v>
      </c>
      <c r="K559" t="s">
        <v>2693</v>
      </c>
      <c r="L559" t="s">
        <v>2693</v>
      </c>
      <c r="M559" t="s">
        <v>3338</v>
      </c>
      <c r="N559" t="s">
        <v>2693</v>
      </c>
      <c r="O559" t="s">
        <v>3338</v>
      </c>
      <c r="P559" t="str">
        <f t="shared" si="9"/>
        <v>KEEP</v>
      </c>
    </row>
    <row r="560" spans="1:18" hidden="1" x14ac:dyDescent="0.3">
      <c r="A560" t="s">
        <v>2496</v>
      </c>
      <c r="B560" t="s">
        <v>2497</v>
      </c>
      <c r="C560">
        <v>32</v>
      </c>
      <c r="D560" t="s">
        <v>3104</v>
      </c>
      <c r="E560">
        <v>320</v>
      </c>
      <c r="F560" t="s">
        <v>3104</v>
      </c>
      <c r="G560">
        <v>3202</v>
      </c>
      <c r="H560" t="s">
        <v>3109</v>
      </c>
      <c r="I560">
        <v>32029</v>
      </c>
      <c r="J560" t="s">
        <v>3112</v>
      </c>
      <c r="K560" t="s">
        <v>2693</v>
      </c>
      <c r="L560" t="s">
        <v>2693</v>
      </c>
      <c r="M560" t="s">
        <v>3338</v>
      </c>
      <c r="N560" t="s">
        <v>2693</v>
      </c>
      <c r="O560" t="s">
        <v>3338</v>
      </c>
      <c r="P560" t="str">
        <f t="shared" si="9"/>
        <v>KEEP</v>
      </c>
    </row>
    <row r="561" spans="1:16" hidden="1" x14ac:dyDescent="0.3">
      <c r="A561" t="s">
        <v>2496</v>
      </c>
      <c r="B561" t="s">
        <v>2497</v>
      </c>
      <c r="C561">
        <v>32</v>
      </c>
      <c r="D561" t="s">
        <v>3104</v>
      </c>
      <c r="E561">
        <v>320</v>
      </c>
      <c r="F561" t="s">
        <v>3104</v>
      </c>
      <c r="G561">
        <v>3209</v>
      </c>
      <c r="H561" t="s">
        <v>3113</v>
      </c>
      <c r="I561">
        <v>32091</v>
      </c>
      <c r="J561" t="s">
        <v>3114</v>
      </c>
      <c r="K561" t="s">
        <v>2693</v>
      </c>
      <c r="L561" t="s">
        <v>2693</v>
      </c>
      <c r="M561" t="s">
        <v>3338</v>
      </c>
      <c r="N561" t="s">
        <v>2693</v>
      </c>
      <c r="O561" t="s">
        <v>3338</v>
      </c>
      <c r="P561" t="str">
        <f t="shared" si="9"/>
        <v>KEEP</v>
      </c>
    </row>
    <row r="562" spans="1:16" hidden="1" x14ac:dyDescent="0.3">
      <c r="A562" t="s">
        <v>2496</v>
      </c>
      <c r="B562" t="s">
        <v>2497</v>
      </c>
      <c r="C562">
        <v>32</v>
      </c>
      <c r="D562" t="s">
        <v>3104</v>
      </c>
      <c r="E562">
        <v>320</v>
      </c>
      <c r="F562" t="s">
        <v>3104</v>
      </c>
      <c r="G562">
        <v>3209</v>
      </c>
      <c r="H562" t="s">
        <v>3113</v>
      </c>
      <c r="I562">
        <v>32099</v>
      </c>
      <c r="J562" t="s">
        <v>3115</v>
      </c>
      <c r="K562" t="s">
        <v>2693</v>
      </c>
      <c r="L562" t="s">
        <v>2693</v>
      </c>
      <c r="M562" t="s">
        <v>3338</v>
      </c>
      <c r="N562" t="s">
        <v>2693</v>
      </c>
      <c r="O562" t="s">
        <v>3338</v>
      </c>
      <c r="P562" t="str">
        <f t="shared" si="9"/>
        <v>KEEP</v>
      </c>
    </row>
    <row r="563" spans="1:16" hidden="1" x14ac:dyDescent="0.3">
      <c r="A563" t="s">
        <v>2496</v>
      </c>
      <c r="B563" t="s">
        <v>2497</v>
      </c>
      <c r="C563">
        <v>33</v>
      </c>
      <c r="D563" t="s">
        <v>3116</v>
      </c>
      <c r="E563">
        <v>331</v>
      </c>
      <c r="F563" t="s">
        <v>3117</v>
      </c>
      <c r="G563">
        <v>3311</v>
      </c>
      <c r="H563" t="s">
        <v>3118</v>
      </c>
      <c r="I563">
        <v>33110</v>
      </c>
      <c r="J563" t="s">
        <v>3118</v>
      </c>
      <c r="K563" t="s">
        <v>2693</v>
      </c>
      <c r="L563" t="s">
        <v>2693</v>
      </c>
      <c r="M563" t="s">
        <v>3338</v>
      </c>
      <c r="N563" t="s">
        <v>2693</v>
      </c>
      <c r="O563" t="s">
        <v>3338</v>
      </c>
      <c r="P563" t="str">
        <f t="shared" si="9"/>
        <v>KEEP</v>
      </c>
    </row>
    <row r="564" spans="1:16" hidden="1" x14ac:dyDescent="0.3">
      <c r="A564" t="s">
        <v>2496</v>
      </c>
      <c r="B564" t="s">
        <v>2497</v>
      </c>
      <c r="C564">
        <v>33</v>
      </c>
      <c r="D564" t="s">
        <v>3116</v>
      </c>
      <c r="E564">
        <v>331</v>
      </c>
      <c r="F564" t="s">
        <v>3117</v>
      </c>
      <c r="G564">
        <v>3312</v>
      </c>
      <c r="H564" t="s">
        <v>3119</v>
      </c>
      <c r="I564">
        <v>33120</v>
      </c>
      <c r="J564" t="s">
        <v>3119</v>
      </c>
      <c r="K564" t="s">
        <v>2693</v>
      </c>
      <c r="L564" t="s">
        <v>2693</v>
      </c>
      <c r="M564" t="s">
        <v>3338</v>
      </c>
      <c r="N564" t="s">
        <v>2693</v>
      </c>
      <c r="O564" t="s">
        <v>3338</v>
      </c>
      <c r="P564" t="str">
        <f t="shared" si="9"/>
        <v>KEEP</v>
      </c>
    </row>
    <row r="565" spans="1:16" hidden="1" x14ac:dyDescent="0.3">
      <c r="A565" t="s">
        <v>2496</v>
      </c>
      <c r="B565" t="s">
        <v>2497</v>
      </c>
      <c r="C565">
        <v>33</v>
      </c>
      <c r="D565" t="s">
        <v>3116</v>
      </c>
      <c r="E565">
        <v>332</v>
      </c>
      <c r="F565" t="s">
        <v>583</v>
      </c>
      <c r="G565">
        <v>3320</v>
      </c>
      <c r="H565" t="s">
        <v>3120</v>
      </c>
      <c r="I565">
        <v>33201</v>
      </c>
      <c r="J565" t="s">
        <v>3121</v>
      </c>
      <c r="K565" t="s">
        <v>2693</v>
      </c>
      <c r="L565" t="s">
        <v>2693</v>
      </c>
      <c r="M565" t="s">
        <v>3338</v>
      </c>
      <c r="N565" t="s">
        <v>2693</v>
      </c>
      <c r="O565" t="s">
        <v>3338</v>
      </c>
      <c r="P565" t="str">
        <f t="shared" si="9"/>
        <v>KEEP</v>
      </c>
    </row>
    <row r="566" spans="1:16" hidden="1" x14ac:dyDescent="0.3">
      <c r="A566" t="s">
        <v>2496</v>
      </c>
      <c r="B566" t="s">
        <v>2497</v>
      </c>
      <c r="C566">
        <v>33</v>
      </c>
      <c r="D566" t="s">
        <v>3116</v>
      </c>
      <c r="E566">
        <v>332</v>
      </c>
      <c r="F566" t="s">
        <v>583</v>
      </c>
      <c r="G566">
        <v>3320</v>
      </c>
      <c r="H566" t="s">
        <v>3120</v>
      </c>
      <c r="I566">
        <v>33202</v>
      </c>
      <c r="J566" t="s">
        <v>3122</v>
      </c>
      <c r="K566" t="s">
        <v>2693</v>
      </c>
      <c r="L566" t="s">
        <v>2693</v>
      </c>
      <c r="M566" t="s">
        <v>3338</v>
      </c>
      <c r="N566" t="s">
        <v>2693</v>
      </c>
      <c r="O566" t="s">
        <v>3338</v>
      </c>
      <c r="P566" t="str">
        <f t="shared" si="9"/>
        <v>KEEP</v>
      </c>
    </row>
    <row r="567" spans="1:16" hidden="1" x14ac:dyDescent="0.3">
      <c r="A567" t="s">
        <v>2496</v>
      </c>
      <c r="B567" t="s">
        <v>2497</v>
      </c>
      <c r="C567">
        <v>33</v>
      </c>
      <c r="D567" t="s">
        <v>3116</v>
      </c>
      <c r="E567">
        <v>332</v>
      </c>
      <c r="F567" t="s">
        <v>583</v>
      </c>
      <c r="G567">
        <v>3320</v>
      </c>
      <c r="H567" t="s">
        <v>3120</v>
      </c>
      <c r="I567">
        <v>33203</v>
      </c>
      <c r="J567" t="s">
        <v>3123</v>
      </c>
      <c r="K567" t="s">
        <v>2693</v>
      </c>
      <c r="L567" t="s">
        <v>2693</v>
      </c>
      <c r="M567" t="s">
        <v>3338</v>
      </c>
      <c r="N567" t="s">
        <v>2693</v>
      </c>
      <c r="O567" t="s">
        <v>3338</v>
      </c>
      <c r="P567" t="str">
        <f t="shared" si="9"/>
        <v>KEEP</v>
      </c>
    </row>
    <row r="568" spans="1:16" hidden="1" x14ac:dyDescent="0.3">
      <c r="A568" t="s">
        <v>2496</v>
      </c>
      <c r="B568" t="s">
        <v>2497</v>
      </c>
      <c r="C568">
        <v>33</v>
      </c>
      <c r="D568" t="s">
        <v>3116</v>
      </c>
      <c r="E568">
        <v>332</v>
      </c>
      <c r="F568" t="s">
        <v>583</v>
      </c>
      <c r="G568">
        <v>3320</v>
      </c>
      <c r="H568" t="s">
        <v>3120</v>
      </c>
      <c r="I568">
        <v>33204</v>
      </c>
      <c r="J568" t="s">
        <v>3124</v>
      </c>
      <c r="K568" t="s">
        <v>2693</v>
      </c>
      <c r="L568" t="s">
        <v>2693</v>
      </c>
      <c r="M568" t="s">
        <v>3338</v>
      </c>
      <c r="N568" t="s">
        <v>2693</v>
      </c>
      <c r="O568" t="s">
        <v>3338</v>
      </c>
      <c r="P568" t="str">
        <f t="shared" si="9"/>
        <v>KEEP</v>
      </c>
    </row>
    <row r="569" spans="1:16" hidden="1" x14ac:dyDescent="0.3">
      <c r="A569" t="s">
        <v>2496</v>
      </c>
      <c r="B569" t="s">
        <v>2497</v>
      </c>
      <c r="C569">
        <v>33</v>
      </c>
      <c r="D569" t="s">
        <v>3116</v>
      </c>
      <c r="E569">
        <v>332</v>
      </c>
      <c r="F569" t="s">
        <v>583</v>
      </c>
      <c r="G569">
        <v>3320</v>
      </c>
      <c r="H569" t="s">
        <v>3120</v>
      </c>
      <c r="I569">
        <v>33209</v>
      </c>
      <c r="J569" t="s">
        <v>3125</v>
      </c>
      <c r="K569" t="s">
        <v>2693</v>
      </c>
      <c r="L569" t="s">
        <v>2693</v>
      </c>
      <c r="M569" t="s">
        <v>3338</v>
      </c>
      <c r="N569" t="s">
        <v>2693</v>
      </c>
      <c r="O569" t="s">
        <v>3338</v>
      </c>
      <c r="P569" t="str">
        <f t="shared" si="9"/>
        <v>KEEP</v>
      </c>
    </row>
    <row r="570" spans="1:16" hidden="1" x14ac:dyDescent="0.3">
      <c r="A570" t="s">
        <v>2496</v>
      </c>
      <c r="B570" t="s">
        <v>2497</v>
      </c>
      <c r="C570">
        <v>33</v>
      </c>
      <c r="D570" t="s">
        <v>3116</v>
      </c>
      <c r="E570">
        <v>333</v>
      </c>
      <c r="F570" t="s">
        <v>3126</v>
      </c>
      <c r="G570">
        <v>3330</v>
      </c>
      <c r="H570" t="s">
        <v>3126</v>
      </c>
      <c r="I570">
        <v>33301</v>
      </c>
      <c r="J570" t="s">
        <v>3127</v>
      </c>
      <c r="K570" t="s">
        <v>2693</v>
      </c>
      <c r="L570" t="s">
        <v>2693</v>
      </c>
      <c r="M570" t="s">
        <v>3338</v>
      </c>
      <c r="N570" t="s">
        <v>2693</v>
      </c>
      <c r="O570" t="s">
        <v>3338</v>
      </c>
      <c r="P570" t="str">
        <f t="shared" si="9"/>
        <v>KEEP</v>
      </c>
    </row>
    <row r="571" spans="1:16" hidden="1" x14ac:dyDescent="0.3">
      <c r="A571" t="s">
        <v>2496</v>
      </c>
      <c r="B571" t="s">
        <v>2497</v>
      </c>
      <c r="C571">
        <v>33</v>
      </c>
      <c r="D571" t="s">
        <v>3116</v>
      </c>
      <c r="E571">
        <v>333</v>
      </c>
      <c r="F571" t="s">
        <v>3126</v>
      </c>
      <c r="G571">
        <v>3330</v>
      </c>
      <c r="H571" t="s">
        <v>3126</v>
      </c>
      <c r="I571">
        <v>33302</v>
      </c>
      <c r="J571" t="s">
        <v>3128</v>
      </c>
      <c r="K571" t="s">
        <v>2693</v>
      </c>
      <c r="L571" t="s">
        <v>2693</v>
      </c>
      <c r="M571" t="s">
        <v>3338</v>
      </c>
      <c r="N571" t="s">
        <v>2693</v>
      </c>
      <c r="O571" t="s">
        <v>3338</v>
      </c>
      <c r="P571" t="str">
        <f t="shared" si="9"/>
        <v>KEEP</v>
      </c>
    </row>
    <row r="572" spans="1:16" hidden="1" x14ac:dyDescent="0.3">
      <c r="A572" t="s">
        <v>2496</v>
      </c>
      <c r="B572" t="s">
        <v>2497</v>
      </c>
      <c r="C572">
        <v>33</v>
      </c>
      <c r="D572" t="s">
        <v>3116</v>
      </c>
      <c r="E572">
        <v>333</v>
      </c>
      <c r="F572" t="s">
        <v>3126</v>
      </c>
      <c r="G572">
        <v>3330</v>
      </c>
      <c r="H572" t="s">
        <v>3126</v>
      </c>
      <c r="I572">
        <v>33303</v>
      </c>
      <c r="J572" t="s">
        <v>3129</v>
      </c>
      <c r="K572" t="s">
        <v>2693</v>
      </c>
      <c r="L572" t="s">
        <v>2693</v>
      </c>
      <c r="M572" t="s">
        <v>3338</v>
      </c>
      <c r="N572" t="s">
        <v>2693</v>
      </c>
      <c r="O572" t="s">
        <v>3338</v>
      </c>
      <c r="P572" t="str">
        <f t="shared" si="9"/>
        <v>KEEP</v>
      </c>
    </row>
    <row r="573" spans="1:16" hidden="1" x14ac:dyDescent="0.3">
      <c r="A573" t="s">
        <v>2496</v>
      </c>
      <c r="B573" t="s">
        <v>2497</v>
      </c>
      <c r="C573">
        <v>33</v>
      </c>
      <c r="D573" t="s">
        <v>3116</v>
      </c>
      <c r="E573">
        <v>333</v>
      </c>
      <c r="F573" t="s">
        <v>3126</v>
      </c>
      <c r="G573">
        <v>3330</v>
      </c>
      <c r="H573" t="s">
        <v>3126</v>
      </c>
      <c r="I573">
        <v>33309</v>
      </c>
      <c r="J573" t="s">
        <v>3130</v>
      </c>
      <c r="K573" t="s">
        <v>2693</v>
      </c>
      <c r="L573" t="s">
        <v>2693</v>
      </c>
      <c r="M573" t="s">
        <v>3338</v>
      </c>
      <c r="N573" t="s">
        <v>2693</v>
      </c>
      <c r="O573" t="s">
        <v>3338</v>
      </c>
      <c r="P573" t="str">
        <f t="shared" si="9"/>
        <v>KEEP</v>
      </c>
    </row>
    <row r="574" spans="1:16" hidden="1" x14ac:dyDescent="0.3">
      <c r="A574" t="s">
        <v>2496</v>
      </c>
      <c r="B574" t="s">
        <v>2497</v>
      </c>
      <c r="C574">
        <v>33</v>
      </c>
      <c r="D574" t="s">
        <v>3116</v>
      </c>
      <c r="E574">
        <v>334</v>
      </c>
      <c r="F574" t="s">
        <v>3131</v>
      </c>
      <c r="G574">
        <v>3340</v>
      </c>
      <c r="H574" t="s">
        <v>3131</v>
      </c>
      <c r="I574">
        <v>33401</v>
      </c>
      <c r="J574" t="s">
        <v>3132</v>
      </c>
      <c r="K574" t="s">
        <v>2693</v>
      </c>
      <c r="L574" t="s">
        <v>2693</v>
      </c>
      <c r="M574" t="s">
        <v>3338</v>
      </c>
      <c r="N574" t="s">
        <v>2693</v>
      </c>
      <c r="O574" t="s">
        <v>3338</v>
      </c>
      <c r="P574" t="str">
        <f t="shared" si="9"/>
        <v>KEEP</v>
      </c>
    </row>
    <row r="575" spans="1:16" hidden="1" x14ac:dyDescent="0.3">
      <c r="A575" t="s">
        <v>2496</v>
      </c>
      <c r="B575" t="s">
        <v>2497</v>
      </c>
      <c r="C575">
        <v>33</v>
      </c>
      <c r="D575" t="s">
        <v>3116</v>
      </c>
      <c r="E575">
        <v>334</v>
      </c>
      <c r="F575" t="s">
        <v>3131</v>
      </c>
      <c r="G575">
        <v>3340</v>
      </c>
      <c r="H575" t="s">
        <v>3131</v>
      </c>
      <c r="I575">
        <v>33401</v>
      </c>
      <c r="J575" t="s">
        <v>3132</v>
      </c>
      <c r="K575" t="s">
        <v>2693</v>
      </c>
      <c r="L575" t="s">
        <v>2693</v>
      </c>
      <c r="M575" t="s">
        <v>3338</v>
      </c>
      <c r="N575" t="s">
        <v>2693</v>
      </c>
      <c r="O575" t="s">
        <v>3338</v>
      </c>
      <c r="P575" t="str">
        <f t="shared" si="9"/>
        <v>KEEP</v>
      </c>
    </row>
    <row r="576" spans="1:16" hidden="1" x14ac:dyDescent="0.3">
      <c r="A576" t="s">
        <v>2496</v>
      </c>
      <c r="B576" t="s">
        <v>2497</v>
      </c>
      <c r="C576">
        <v>33</v>
      </c>
      <c r="D576" t="s">
        <v>3116</v>
      </c>
      <c r="E576">
        <v>334</v>
      </c>
      <c r="F576" t="s">
        <v>3131</v>
      </c>
      <c r="G576">
        <v>3340</v>
      </c>
      <c r="H576" t="s">
        <v>3131</v>
      </c>
      <c r="I576">
        <v>33402</v>
      </c>
      <c r="J576" t="s">
        <v>3133</v>
      </c>
      <c r="K576" t="s">
        <v>2693</v>
      </c>
      <c r="L576" t="s">
        <v>2693</v>
      </c>
      <c r="M576" t="s">
        <v>3338</v>
      </c>
      <c r="N576" t="s">
        <v>2693</v>
      </c>
      <c r="O576" t="s">
        <v>3338</v>
      </c>
      <c r="P576" t="str">
        <f t="shared" si="9"/>
        <v>KEEP</v>
      </c>
    </row>
    <row r="577" spans="1:16" hidden="1" x14ac:dyDescent="0.3">
      <c r="A577" t="s">
        <v>2496</v>
      </c>
      <c r="B577" t="s">
        <v>2497</v>
      </c>
      <c r="C577">
        <v>33</v>
      </c>
      <c r="D577" t="s">
        <v>3116</v>
      </c>
      <c r="E577">
        <v>334</v>
      </c>
      <c r="F577" t="s">
        <v>3131</v>
      </c>
      <c r="G577">
        <v>3340</v>
      </c>
      <c r="H577" t="s">
        <v>3131</v>
      </c>
      <c r="I577">
        <v>33409</v>
      </c>
      <c r="J577" t="s">
        <v>3134</v>
      </c>
      <c r="K577" t="s">
        <v>2693</v>
      </c>
      <c r="L577" t="s">
        <v>2693</v>
      </c>
      <c r="M577" t="s">
        <v>3338</v>
      </c>
      <c r="N577" t="s">
        <v>2693</v>
      </c>
      <c r="O577" t="s">
        <v>3338</v>
      </c>
      <c r="P577" t="str">
        <f t="shared" si="9"/>
        <v>KEEP</v>
      </c>
    </row>
    <row r="578" spans="1:16" hidden="1" x14ac:dyDescent="0.3">
      <c r="A578" t="s">
        <v>2496</v>
      </c>
      <c r="B578" t="s">
        <v>2497</v>
      </c>
      <c r="C578">
        <v>33</v>
      </c>
      <c r="D578" t="s">
        <v>3116</v>
      </c>
      <c r="E578">
        <v>339</v>
      </c>
      <c r="F578" t="s">
        <v>3135</v>
      </c>
      <c r="G578">
        <v>3391</v>
      </c>
      <c r="H578" t="s">
        <v>3136</v>
      </c>
      <c r="I578">
        <v>33910</v>
      </c>
      <c r="J578" t="s">
        <v>3137</v>
      </c>
      <c r="K578" t="s">
        <v>2693</v>
      </c>
      <c r="L578" t="s">
        <v>2693</v>
      </c>
      <c r="M578" t="s">
        <v>3338</v>
      </c>
      <c r="N578" t="s">
        <v>2693</v>
      </c>
      <c r="O578" t="s">
        <v>3338</v>
      </c>
      <c r="P578" t="str">
        <f t="shared" si="9"/>
        <v>KEEP</v>
      </c>
    </row>
    <row r="579" spans="1:16" hidden="1" x14ac:dyDescent="0.3">
      <c r="A579" t="s">
        <v>2496</v>
      </c>
      <c r="B579" t="s">
        <v>2497</v>
      </c>
      <c r="C579">
        <v>33</v>
      </c>
      <c r="D579" t="s">
        <v>3116</v>
      </c>
      <c r="E579">
        <v>339</v>
      </c>
      <c r="F579" t="s">
        <v>3135</v>
      </c>
      <c r="G579">
        <v>3392</v>
      </c>
      <c r="H579" t="s">
        <v>3138</v>
      </c>
      <c r="I579">
        <v>33920</v>
      </c>
      <c r="J579" t="s">
        <v>3139</v>
      </c>
      <c r="K579" t="s">
        <v>2693</v>
      </c>
      <c r="L579" t="s">
        <v>2693</v>
      </c>
      <c r="M579" t="s">
        <v>3338</v>
      </c>
      <c r="N579" t="s">
        <v>2693</v>
      </c>
      <c r="O579" t="s">
        <v>3338</v>
      </c>
      <c r="P579" t="str">
        <f t="shared" ref="P579:P589" si="10">IF(M579=O579,"KEEP","CHANGE")</f>
        <v>KEEP</v>
      </c>
    </row>
    <row r="580" spans="1:16" hidden="1" x14ac:dyDescent="0.3">
      <c r="A580" t="s">
        <v>2496</v>
      </c>
      <c r="B580" t="s">
        <v>2497</v>
      </c>
      <c r="C580">
        <v>33</v>
      </c>
      <c r="D580" t="s">
        <v>3116</v>
      </c>
      <c r="E580">
        <v>339</v>
      </c>
      <c r="F580" t="s">
        <v>3135</v>
      </c>
      <c r="G580">
        <v>3393</v>
      </c>
      <c r="H580" t="s">
        <v>3140</v>
      </c>
      <c r="I580">
        <v>33931</v>
      </c>
      <c r="J580" t="s">
        <v>3141</v>
      </c>
      <c r="K580" t="s">
        <v>2693</v>
      </c>
      <c r="L580" t="s">
        <v>2693</v>
      </c>
      <c r="M580" t="s">
        <v>3338</v>
      </c>
      <c r="N580" t="s">
        <v>2693</v>
      </c>
      <c r="O580" t="s">
        <v>3338</v>
      </c>
      <c r="P580" t="str">
        <f t="shared" si="10"/>
        <v>KEEP</v>
      </c>
    </row>
    <row r="581" spans="1:16" hidden="1" x14ac:dyDescent="0.3">
      <c r="A581" t="s">
        <v>2496</v>
      </c>
      <c r="B581" t="s">
        <v>2497</v>
      </c>
      <c r="C581">
        <v>33</v>
      </c>
      <c r="D581" t="s">
        <v>3116</v>
      </c>
      <c r="E581">
        <v>339</v>
      </c>
      <c r="F581" t="s">
        <v>3135</v>
      </c>
      <c r="G581">
        <v>3393</v>
      </c>
      <c r="H581" t="s">
        <v>3140</v>
      </c>
      <c r="I581">
        <v>33932</v>
      </c>
      <c r="J581" t="s">
        <v>3142</v>
      </c>
      <c r="K581" t="s">
        <v>2693</v>
      </c>
      <c r="L581" t="s">
        <v>2693</v>
      </c>
      <c r="M581" t="s">
        <v>3338</v>
      </c>
      <c r="N581" t="s">
        <v>2693</v>
      </c>
      <c r="O581" t="s">
        <v>3338</v>
      </c>
      <c r="P581" t="str">
        <f t="shared" si="10"/>
        <v>KEEP</v>
      </c>
    </row>
    <row r="582" spans="1:16" hidden="1" x14ac:dyDescent="0.3">
      <c r="A582" t="s">
        <v>2496</v>
      </c>
      <c r="B582" t="s">
        <v>2497</v>
      </c>
      <c r="C582">
        <v>33</v>
      </c>
      <c r="D582" t="s">
        <v>3116</v>
      </c>
      <c r="E582">
        <v>339</v>
      </c>
      <c r="F582" t="s">
        <v>3135</v>
      </c>
      <c r="G582">
        <v>3393</v>
      </c>
      <c r="H582" t="s">
        <v>3140</v>
      </c>
      <c r="I582">
        <v>33933</v>
      </c>
      <c r="J582" t="s">
        <v>3143</v>
      </c>
      <c r="K582" t="s">
        <v>2693</v>
      </c>
      <c r="L582" t="s">
        <v>2693</v>
      </c>
      <c r="M582" t="s">
        <v>3338</v>
      </c>
      <c r="N582" t="s">
        <v>2693</v>
      </c>
      <c r="O582" t="s">
        <v>3338</v>
      </c>
      <c r="P582" t="str">
        <f t="shared" si="10"/>
        <v>KEEP</v>
      </c>
    </row>
    <row r="583" spans="1:16" hidden="1" x14ac:dyDescent="0.3">
      <c r="A583" t="s">
        <v>2496</v>
      </c>
      <c r="B583" t="s">
        <v>2497</v>
      </c>
      <c r="C583">
        <v>33</v>
      </c>
      <c r="D583" t="s">
        <v>3116</v>
      </c>
      <c r="E583">
        <v>339</v>
      </c>
      <c r="F583" t="s">
        <v>3135</v>
      </c>
      <c r="G583">
        <v>3393</v>
      </c>
      <c r="H583" t="s">
        <v>3140</v>
      </c>
      <c r="I583">
        <v>33934</v>
      </c>
      <c r="J583" t="s">
        <v>3144</v>
      </c>
      <c r="K583" t="s">
        <v>2693</v>
      </c>
      <c r="L583" t="s">
        <v>2693</v>
      </c>
      <c r="M583" t="s">
        <v>3338</v>
      </c>
      <c r="N583" t="s">
        <v>2693</v>
      </c>
      <c r="O583" t="s">
        <v>3338</v>
      </c>
      <c r="P583" t="str">
        <f t="shared" si="10"/>
        <v>KEEP</v>
      </c>
    </row>
    <row r="584" spans="1:16" hidden="1" x14ac:dyDescent="0.3">
      <c r="A584" t="s">
        <v>2496</v>
      </c>
      <c r="B584" t="s">
        <v>2497</v>
      </c>
      <c r="C584">
        <v>33</v>
      </c>
      <c r="D584" t="s">
        <v>3116</v>
      </c>
      <c r="E584">
        <v>339</v>
      </c>
      <c r="F584" t="s">
        <v>3135</v>
      </c>
      <c r="G584">
        <v>3399</v>
      </c>
      <c r="H584" t="s">
        <v>3145</v>
      </c>
      <c r="I584">
        <v>33991</v>
      </c>
      <c r="J584" t="s">
        <v>3146</v>
      </c>
      <c r="K584" t="s">
        <v>2693</v>
      </c>
      <c r="L584" t="s">
        <v>2693</v>
      </c>
      <c r="M584" t="s">
        <v>3338</v>
      </c>
      <c r="N584" t="s">
        <v>2693</v>
      </c>
      <c r="O584" t="s">
        <v>3338</v>
      </c>
      <c r="P584" t="str">
        <f t="shared" si="10"/>
        <v>KEEP</v>
      </c>
    </row>
    <row r="585" spans="1:16" hidden="1" x14ac:dyDescent="0.3">
      <c r="A585" t="s">
        <v>2496</v>
      </c>
      <c r="B585" t="s">
        <v>2497</v>
      </c>
      <c r="C585">
        <v>33</v>
      </c>
      <c r="D585" t="s">
        <v>3116</v>
      </c>
      <c r="E585">
        <v>339</v>
      </c>
      <c r="F585" t="s">
        <v>3135</v>
      </c>
      <c r="G585">
        <v>3399</v>
      </c>
      <c r="H585" t="s">
        <v>3145</v>
      </c>
      <c r="I585">
        <v>33992</v>
      </c>
      <c r="J585" t="s">
        <v>3147</v>
      </c>
      <c r="K585" t="s">
        <v>2693</v>
      </c>
      <c r="L585" t="s">
        <v>2693</v>
      </c>
      <c r="M585" t="s">
        <v>3338</v>
      </c>
      <c r="N585" t="s">
        <v>2693</v>
      </c>
      <c r="O585" t="s">
        <v>3338</v>
      </c>
      <c r="P585" t="str">
        <f t="shared" si="10"/>
        <v>KEEP</v>
      </c>
    </row>
    <row r="586" spans="1:16" hidden="1" x14ac:dyDescent="0.3">
      <c r="A586" t="s">
        <v>2496</v>
      </c>
      <c r="B586" t="s">
        <v>2497</v>
      </c>
      <c r="C586">
        <v>33</v>
      </c>
      <c r="D586" t="s">
        <v>3116</v>
      </c>
      <c r="E586">
        <v>339</v>
      </c>
      <c r="F586" t="s">
        <v>3135</v>
      </c>
      <c r="G586">
        <v>3399</v>
      </c>
      <c r="H586" t="s">
        <v>3145</v>
      </c>
      <c r="I586">
        <v>33993</v>
      </c>
      <c r="J586" t="s">
        <v>3148</v>
      </c>
      <c r="K586" t="s">
        <v>2693</v>
      </c>
      <c r="L586" t="s">
        <v>2693</v>
      </c>
      <c r="M586" t="s">
        <v>3338</v>
      </c>
      <c r="N586" t="s">
        <v>2693</v>
      </c>
      <c r="O586" t="s">
        <v>3338</v>
      </c>
      <c r="P586" t="str">
        <f t="shared" si="10"/>
        <v>KEEP</v>
      </c>
    </row>
    <row r="587" spans="1:16" hidden="1" x14ac:dyDescent="0.3">
      <c r="A587" t="s">
        <v>2496</v>
      </c>
      <c r="B587" t="s">
        <v>2497</v>
      </c>
      <c r="C587">
        <v>33</v>
      </c>
      <c r="D587" t="s">
        <v>3116</v>
      </c>
      <c r="E587">
        <v>339</v>
      </c>
      <c r="F587" t="s">
        <v>3135</v>
      </c>
      <c r="G587">
        <v>3399</v>
      </c>
      <c r="H587" t="s">
        <v>3145</v>
      </c>
      <c r="I587">
        <v>33994</v>
      </c>
      <c r="J587" t="s">
        <v>3149</v>
      </c>
      <c r="K587" t="s">
        <v>2693</v>
      </c>
      <c r="L587" t="s">
        <v>2693</v>
      </c>
      <c r="M587" t="s">
        <v>3338</v>
      </c>
      <c r="N587" t="s">
        <v>2693</v>
      </c>
      <c r="O587" t="s">
        <v>3338</v>
      </c>
      <c r="P587" t="str">
        <f t="shared" si="10"/>
        <v>KEEP</v>
      </c>
    </row>
    <row r="588" spans="1:16" hidden="1" x14ac:dyDescent="0.3">
      <c r="A588" t="s">
        <v>2496</v>
      </c>
      <c r="B588" t="s">
        <v>2497</v>
      </c>
      <c r="C588">
        <v>33</v>
      </c>
      <c r="D588" t="s">
        <v>3116</v>
      </c>
      <c r="E588">
        <v>339</v>
      </c>
      <c r="F588" t="s">
        <v>3135</v>
      </c>
      <c r="G588">
        <v>3399</v>
      </c>
      <c r="H588" t="s">
        <v>3145</v>
      </c>
      <c r="I588">
        <v>33999</v>
      </c>
      <c r="J588" t="s">
        <v>3150</v>
      </c>
      <c r="K588" t="s">
        <v>2693</v>
      </c>
      <c r="L588" t="s">
        <v>2693</v>
      </c>
      <c r="M588" t="s">
        <v>3338</v>
      </c>
      <c r="N588" t="s">
        <v>2693</v>
      </c>
      <c r="O588" t="s">
        <v>3338</v>
      </c>
      <c r="P588" t="str">
        <f t="shared" si="10"/>
        <v>KEEP</v>
      </c>
    </row>
    <row r="589" spans="1:16" hidden="1" x14ac:dyDescent="0.3">
      <c r="A589" t="s">
        <v>2496</v>
      </c>
      <c r="B589" t="s">
        <v>2497</v>
      </c>
      <c r="C589">
        <v>33</v>
      </c>
      <c r="D589" t="s">
        <v>3116</v>
      </c>
      <c r="E589">
        <v>339</v>
      </c>
      <c r="F589" t="s">
        <v>3135</v>
      </c>
      <c r="G589">
        <v>3399</v>
      </c>
      <c r="H589" t="s">
        <v>3145</v>
      </c>
      <c r="I589">
        <v>33999</v>
      </c>
      <c r="J589" t="s">
        <v>3150</v>
      </c>
      <c r="K589" t="s">
        <v>2693</v>
      </c>
      <c r="L589" t="s">
        <v>2693</v>
      </c>
      <c r="M589" t="s">
        <v>3338</v>
      </c>
      <c r="N589" t="s">
        <v>2693</v>
      </c>
      <c r="O589" t="s">
        <v>3338</v>
      </c>
      <c r="P589" t="str">
        <f t="shared" si="10"/>
        <v>KEEP</v>
      </c>
    </row>
  </sheetData>
  <autoFilter ref="A1:W589">
    <filterColumn colId="16">
      <colorFilter dxfId="0"/>
    </filterColumn>
  </autoFilter>
  <phoneticPr fontId="16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X827"/>
  <sheetViews>
    <sheetView topLeftCell="C1" workbookViewId="0">
      <pane xSplit="10" ySplit="4" topLeftCell="V32" activePane="bottomRight" state="frozen"/>
      <selection activeCell="C1" sqref="C1"/>
      <selection pane="topRight" activeCell="M1" sqref="M1"/>
      <selection pane="bottomLeft" activeCell="C5" sqref="C5"/>
      <selection pane="bottomRight" activeCell="I34" sqref="I34"/>
    </sheetView>
  </sheetViews>
  <sheetFormatPr defaultColWidth="9" defaultRowHeight="13.5" x14ac:dyDescent="0.25"/>
  <cols>
    <col min="1" max="1" width="4.875" style="92" customWidth="1"/>
    <col min="2" max="2" width="7.125" style="92" customWidth="1"/>
    <col min="3" max="3" width="4.875" style="92" customWidth="1"/>
    <col min="4" max="4" width="6.375" style="92" customWidth="1"/>
    <col min="5" max="5" width="5.125" style="92" customWidth="1"/>
    <col min="6" max="6" width="7.75" style="92" customWidth="1"/>
    <col min="7" max="7" width="5.875" style="92" customWidth="1"/>
    <col min="8" max="8" width="11.625" style="92" customWidth="1"/>
    <col min="9" max="9" width="5.875" style="93" bestFit="1" customWidth="1"/>
    <col min="10" max="10" width="13" style="94" customWidth="1"/>
    <col min="11" max="11" width="8" style="95" customWidth="1"/>
    <col min="12" max="12" width="5.625" style="95" customWidth="1"/>
    <col min="13" max="48" width="9.625" style="91" customWidth="1"/>
    <col min="49" max="49" width="12.5" style="91" customWidth="1"/>
    <col min="50" max="16384" width="9" style="91"/>
  </cols>
  <sheetData>
    <row r="1" spans="1:50" s="156" customFormat="1" ht="16.5" x14ac:dyDescent="0.3">
      <c r="A1" s="650" t="s">
        <v>1961</v>
      </c>
      <c r="B1" s="650"/>
      <c r="C1" s="338"/>
      <c r="D1" s="338"/>
      <c r="E1" s="338"/>
      <c r="F1" s="338"/>
      <c r="G1" s="338"/>
      <c r="H1" s="338"/>
      <c r="I1" s="339"/>
      <c r="J1" s="340"/>
      <c r="K1" s="341"/>
      <c r="L1" s="341"/>
      <c r="M1" s="155">
        <v>1</v>
      </c>
      <c r="N1" s="155">
        <v>2</v>
      </c>
      <c r="O1" s="155">
        <v>3</v>
      </c>
      <c r="P1" s="155">
        <v>4</v>
      </c>
      <c r="Q1" s="155">
        <v>5</v>
      </c>
      <c r="R1" s="155">
        <v>6</v>
      </c>
      <c r="S1" s="155">
        <v>7</v>
      </c>
      <c r="T1" s="155">
        <v>8</v>
      </c>
      <c r="U1" s="155">
        <v>9</v>
      </c>
      <c r="V1" s="155">
        <v>10</v>
      </c>
      <c r="W1" s="155">
        <v>11</v>
      </c>
      <c r="X1" s="155">
        <v>12</v>
      </c>
      <c r="Y1" s="155">
        <v>13</v>
      </c>
      <c r="Z1" s="155">
        <v>14</v>
      </c>
      <c r="AA1" s="155">
        <v>15</v>
      </c>
      <c r="AB1" s="155">
        <v>16</v>
      </c>
      <c r="AC1" s="155">
        <v>17</v>
      </c>
      <c r="AD1" s="155">
        <v>18</v>
      </c>
      <c r="AE1" s="155">
        <v>19</v>
      </c>
      <c r="AF1" s="155">
        <v>20</v>
      </c>
      <c r="AG1" s="155">
        <v>21</v>
      </c>
      <c r="AH1" s="155">
        <v>22</v>
      </c>
      <c r="AI1" s="155">
        <v>23</v>
      </c>
      <c r="AJ1" s="155">
        <v>24</v>
      </c>
      <c r="AK1" s="155">
        <v>25</v>
      </c>
      <c r="AL1" s="155">
        <v>26</v>
      </c>
      <c r="AM1" s="155">
        <v>27</v>
      </c>
      <c r="AN1" s="155">
        <v>28</v>
      </c>
      <c r="AO1" s="155">
        <v>29</v>
      </c>
      <c r="AP1" s="155">
        <v>30</v>
      </c>
      <c r="AQ1" s="155">
        <v>31</v>
      </c>
      <c r="AR1" s="155">
        <v>32</v>
      </c>
      <c r="AS1" s="155">
        <v>33</v>
      </c>
      <c r="AT1" s="155">
        <v>34</v>
      </c>
      <c r="AU1" s="155">
        <v>35</v>
      </c>
      <c r="AV1" s="155">
        <v>36</v>
      </c>
      <c r="AW1" s="155">
        <v>37</v>
      </c>
    </row>
    <row r="2" spans="1:50" ht="16.5" x14ac:dyDescent="0.3">
      <c r="A2" s="665" t="s">
        <v>1145</v>
      </c>
      <c r="B2" s="665" t="s">
        <v>1656</v>
      </c>
      <c r="C2" s="651" t="s">
        <v>1652</v>
      </c>
      <c r="D2" s="651"/>
      <c r="E2" s="652" t="s">
        <v>1653</v>
      </c>
      <c r="F2" s="652"/>
      <c r="G2" s="653" t="s">
        <v>1654</v>
      </c>
      <c r="H2" s="653"/>
      <c r="I2" s="654" t="s">
        <v>1658</v>
      </c>
      <c r="J2" s="654"/>
      <c r="K2" s="718" t="s">
        <v>2390</v>
      </c>
      <c r="L2" s="738" t="s">
        <v>2127</v>
      </c>
      <c r="M2" s="721" t="s">
        <v>2112</v>
      </c>
      <c r="N2" s="722"/>
      <c r="O2" s="121"/>
      <c r="P2" s="122"/>
      <c r="Q2" s="123"/>
      <c r="R2" s="121"/>
      <c r="S2" s="124"/>
      <c r="T2" s="723" t="s">
        <v>2113</v>
      </c>
      <c r="U2" s="724"/>
      <c r="V2" s="125"/>
      <c r="W2" s="125"/>
      <c r="X2" s="125"/>
      <c r="Y2" s="125"/>
      <c r="Z2" s="125"/>
      <c r="AA2" s="125"/>
      <c r="AB2" s="125"/>
      <c r="AC2" s="125"/>
      <c r="AD2" s="126"/>
      <c r="AE2" s="127"/>
      <c r="AF2" s="126"/>
      <c r="AG2" s="126"/>
      <c r="AH2" s="127"/>
      <c r="AI2" s="125"/>
      <c r="AJ2" s="125"/>
      <c r="AK2" s="125"/>
      <c r="AL2" s="125"/>
      <c r="AM2" s="125"/>
      <c r="AN2" s="125"/>
      <c r="AO2" s="125"/>
      <c r="AP2" s="128" t="s">
        <v>2075</v>
      </c>
      <c r="AQ2" s="129" t="s">
        <v>2076</v>
      </c>
      <c r="AR2" s="130" t="s">
        <v>2077</v>
      </c>
      <c r="AS2" s="131" t="s">
        <v>2078</v>
      </c>
      <c r="AT2" s="132" t="s">
        <v>2079</v>
      </c>
      <c r="AU2" s="133" t="s">
        <v>2080</v>
      </c>
      <c r="AV2" s="134" t="s">
        <v>2081</v>
      </c>
      <c r="AW2" s="135" t="s">
        <v>2082</v>
      </c>
    </row>
    <row r="3" spans="1:50" ht="13.5" customHeight="1" x14ac:dyDescent="0.3">
      <c r="A3" s="666"/>
      <c r="B3" s="666"/>
      <c r="C3" s="306" t="s">
        <v>1145</v>
      </c>
      <c r="D3" s="306" t="s">
        <v>1656</v>
      </c>
      <c r="E3" s="306" t="s">
        <v>1145</v>
      </c>
      <c r="F3" s="306" t="s">
        <v>1656</v>
      </c>
      <c r="G3" s="306" t="s">
        <v>1145</v>
      </c>
      <c r="H3" s="306" t="s">
        <v>1656</v>
      </c>
      <c r="I3" s="306" t="s">
        <v>1145</v>
      </c>
      <c r="J3" s="306" t="s">
        <v>1656</v>
      </c>
      <c r="K3" s="719"/>
      <c r="L3" s="739"/>
      <c r="M3" s="136"/>
      <c r="N3" s="137" t="s">
        <v>2083</v>
      </c>
      <c r="O3" s="138"/>
      <c r="P3" s="139"/>
      <c r="Q3" s="137" t="s">
        <v>2084</v>
      </c>
      <c r="R3" s="138"/>
      <c r="S3" s="139"/>
      <c r="T3" s="140"/>
      <c r="U3" s="141" t="s">
        <v>2085</v>
      </c>
      <c r="V3" s="142"/>
      <c r="W3" s="142"/>
      <c r="X3" s="142"/>
      <c r="Y3" s="142"/>
      <c r="Z3" s="142"/>
      <c r="AA3" s="142"/>
      <c r="AB3" s="142"/>
      <c r="AC3" s="142"/>
      <c r="AD3" s="143"/>
      <c r="AE3" s="141" t="s">
        <v>2086</v>
      </c>
      <c r="AF3" s="144"/>
      <c r="AG3" s="143"/>
      <c r="AH3" s="145" t="s">
        <v>2087</v>
      </c>
      <c r="AI3" s="144"/>
      <c r="AJ3" s="144"/>
      <c r="AK3" s="144"/>
      <c r="AL3" s="144"/>
      <c r="AM3" s="144"/>
      <c r="AN3" s="144"/>
      <c r="AO3" s="146"/>
      <c r="AP3" s="147"/>
      <c r="AQ3" s="148"/>
      <c r="AR3" s="149"/>
      <c r="AS3" s="150"/>
      <c r="AT3" s="151"/>
      <c r="AU3" s="152"/>
      <c r="AV3" s="153"/>
      <c r="AW3" s="154"/>
    </row>
    <row r="4" spans="1:50" ht="13.5" customHeight="1" x14ac:dyDescent="0.3">
      <c r="A4" s="667"/>
      <c r="B4" s="667"/>
      <c r="C4" s="307"/>
      <c r="D4" s="307"/>
      <c r="E4" s="307"/>
      <c r="F4" s="307"/>
      <c r="G4" s="307"/>
      <c r="H4" s="307"/>
      <c r="I4" s="307"/>
      <c r="J4" s="307"/>
      <c r="K4" s="720"/>
      <c r="L4" s="739"/>
      <c r="M4" s="136"/>
      <c r="N4" s="174"/>
      <c r="O4" s="175" t="s">
        <v>2088</v>
      </c>
      <c r="P4" s="176" t="s">
        <v>2089</v>
      </c>
      <c r="Q4" s="174"/>
      <c r="R4" s="176" t="s">
        <v>2090</v>
      </c>
      <c r="S4" s="176" t="s">
        <v>2091</v>
      </c>
      <c r="T4" s="140"/>
      <c r="U4" s="140"/>
      <c r="V4" s="177" t="s">
        <v>2092</v>
      </c>
      <c r="W4" s="177" t="s">
        <v>2093</v>
      </c>
      <c r="X4" s="177" t="s">
        <v>2094</v>
      </c>
      <c r="Y4" s="178" t="s">
        <v>2095</v>
      </c>
      <c r="Z4" s="177" t="s">
        <v>2096</v>
      </c>
      <c r="AA4" s="177" t="s">
        <v>2097</v>
      </c>
      <c r="AB4" s="177" t="s">
        <v>2098</v>
      </c>
      <c r="AC4" s="177" t="s">
        <v>2099</v>
      </c>
      <c r="AD4" s="177" t="s">
        <v>2100</v>
      </c>
      <c r="AE4" s="179"/>
      <c r="AF4" s="180" t="s">
        <v>2101</v>
      </c>
      <c r="AG4" s="177" t="s">
        <v>2102</v>
      </c>
      <c r="AH4" s="181"/>
      <c r="AI4" s="182" t="s">
        <v>2103</v>
      </c>
      <c r="AJ4" s="182" t="s">
        <v>2104</v>
      </c>
      <c r="AK4" s="182" t="s">
        <v>2105</v>
      </c>
      <c r="AL4" s="182" t="s">
        <v>2106</v>
      </c>
      <c r="AM4" s="182" t="s">
        <v>2107</v>
      </c>
      <c r="AN4" s="182" t="s">
        <v>2108</v>
      </c>
      <c r="AO4" s="183" t="s">
        <v>2109</v>
      </c>
      <c r="AP4" s="184" t="s">
        <v>2114</v>
      </c>
      <c r="AQ4" s="185" t="s">
        <v>2115</v>
      </c>
      <c r="AR4" s="186" t="s">
        <v>2116</v>
      </c>
      <c r="AS4" s="187" t="s">
        <v>2116</v>
      </c>
      <c r="AT4" s="188" t="s">
        <v>2116</v>
      </c>
      <c r="AU4" s="189" t="s">
        <v>2118</v>
      </c>
      <c r="AV4" s="153" t="s">
        <v>2118</v>
      </c>
      <c r="AW4" s="190" t="s">
        <v>2118</v>
      </c>
    </row>
    <row r="5" spans="1:50" ht="16.5" customHeight="1" x14ac:dyDescent="0.3">
      <c r="A5" s="456"/>
      <c r="B5" s="456"/>
      <c r="C5" s="456"/>
      <c r="D5" s="456"/>
      <c r="E5" s="456"/>
      <c r="F5" s="456"/>
      <c r="G5" s="456"/>
      <c r="H5" s="456"/>
      <c r="I5" s="456"/>
      <c r="J5" s="456"/>
      <c r="K5" s="540" t="s">
        <v>2389</v>
      </c>
      <c r="L5" s="536"/>
      <c r="M5" s="479">
        <f>N5+Q5</f>
        <v>43516.272999999994</v>
      </c>
      <c r="N5" s="479">
        <f>O5+P5</f>
        <v>9264.6</v>
      </c>
      <c r="O5" s="479">
        <f>O6+O611+O631+O624+O649</f>
        <v>1669</v>
      </c>
      <c r="P5" s="479">
        <f>P6+P611+P631+P624+P649</f>
        <v>7595.6</v>
      </c>
      <c r="Q5" s="479">
        <f>R5+S5</f>
        <v>34251.672999999995</v>
      </c>
      <c r="R5" s="479">
        <f>R6+R611+R631+R624+R649</f>
        <v>27209.999999999993</v>
      </c>
      <c r="S5" s="479">
        <f>S6+S611+S631+S624+S649</f>
        <v>7041.6729999999998</v>
      </c>
      <c r="T5" s="479">
        <f>T6+T598+T601+T604+T611+T624+T631+T649</f>
        <v>794278.38800000004</v>
      </c>
      <c r="U5" s="479">
        <f t="shared" ref="U5:AO5" si="0">U6+U598+U601+U604+U611+U624+U631+U649</f>
        <v>326415.57899999997</v>
      </c>
      <c r="V5" s="479">
        <f t="shared" si="0"/>
        <v>68930.854000000007</v>
      </c>
      <c r="W5" s="479">
        <f t="shared" si="0"/>
        <v>29353.840000000004</v>
      </c>
      <c r="X5" s="479">
        <f t="shared" si="0"/>
        <v>134647.473</v>
      </c>
      <c r="Y5" s="479">
        <f t="shared" si="0"/>
        <v>2047.1479999999999</v>
      </c>
      <c r="Z5" s="479">
        <f t="shared" si="0"/>
        <v>1344.028</v>
      </c>
      <c r="AA5" s="479">
        <f t="shared" si="0"/>
        <v>61902.652000000002</v>
      </c>
      <c r="AB5" s="479">
        <f t="shared" si="0"/>
        <v>28184.499</v>
      </c>
      <c r="AC5" s="479">
        <f t="shared" si="0"/>
        <v>0</v>
      </c>
      <c r="AD5" s="479">
        <f t="shared" si="0"/>
        <v>5.085</v>
      </c>
      <c r="AE5" s="479">
        <f t="shared" si="0"/>
        <v>105175.06700000001</v>
      </c>
      <c r="AF5" s="479">
        <f t="shared" si="0"/>
        <v>45828.267999999996</v>
      </c>
      <c r="AG5" s="479">
        <f t="shared" si="0"/>
        <v>59346.798999999999</v>
      </c>
      <c r="AH5" s="479">
        <f t="shared" si="0"/>
        <v>362687.74200000003</v>
      </c>
      <c r="AI5" s="479">
        <f t="shared" si="0"/>
        <v>331819.12699999998</v>
      </c>
      <c r="AJ5" s="479">
        <f t="shared" si="0"/>
        <v>4297.6239999999998</v>
      </c>
      <c r="AK5" s="479">
        <f t="shared" si="0"/>
        <v>11115.01</v>
      </c>
      <c r="AL5" s="479">
        <f t="shared" si="0"/>
        <v>5238.1890000000003</v>
      </c>
      <c r="AM5" s="479">
        <f t="shared" si="0"/>
        <v>132.517</v>
      </c>
      <c r="AN5" s="479">
        <f t="shared" si="0"/>
        <v>946.68300000000011</v>
      </c>
      <c r="AO5" s="479">
        <f t="shared" si="0"/>
        <v>9138.5919999999969</v>
      </c>
      <c r="AP5" s="479">
        <f t="shared" ref="AP5:AV5" si="1">AP6+AP611+AP631+AP624+AP649</f>
        <v>430.10545500000001</v>
      </c>
      <c r="AQ5" s="479">
        <f t="shared" si="1"/>
        <v>19982.290999999997</v>
      </c>
      <c r="AR5" s="479">
        <f t="shared" si="1"/>
        <v>0</v>
      </c>
      <c r="AS5" s="479">
        <f t="shared" si="1"/>
        <v>0</v>
      </c>
      <c r="AT5" s="479">
        <f t="shared" si="1"/>
        <v>434160.19300000003</v>
      </c>
      <c r="AU5" s="479">
        <f t="shared" si="1"/>
        <v>1717.6135820000002</v>
      </c>
      <c r="AV5" s="479">
        <f t="shared" si="1"/>
        <v>5346.241</v>
      </c>
      <c r="AW5" s="539">
        <v>195587</v>
      </c>
    </row>
    <row r="6" spans="1:50" s="194" customFormat="1" ht="16.5" customHeight="1" x14ac:dyDescent="0.3">
      <c r="A6" s="515"/>
      <c r="B6" s="515"/>
      <c r="C6" s="507"/>
      <c r="D6" s="507"/>
      <c r="E6" s="507"/>
      <c r="F6" s="507"/>
      <c r="G6" s="507"/>
      <c r="H6" s="507"/>
      <c r="I6" s="507"/>
      <c r="J6" s="507"/>
      <c r="K6" s="462" t="s">
        <v>2129</v>
      </c>
      <c r="L6" s="462"/>
      <c r="M6" s="476">
        <f>N6+Q6</f>
        <v>41657.272999999994</v>
      </c>
      <c r="N6" s="476">
        <f>O6+P6</f>
        <v>7405.6</v>
      </c>
      <c r="O6" s="476">
        <f t="shared" ref="O6" si="2">O8+O43+O77+O608</f>
        <v>0</v>
      </c>
      <c r="P6" s="476">
        <v>7405.6</v>
      </c>
      <c r="Q6" s="476">
        <f>Q8+Q43+Q77+Q608</f>
        <v>34251.672999999995</v>
      </c>
      <c r="R6" s="476">
        <f>R8+R43+R77+R608</f>
        <v>27209.999999999993</v>
      </c>
      <c r="S6" s="476">
        <f>S8+S43+S77+S608</f>
        <v>7041.6729999999998</v>
      </c>
      <c r="T6" s="476">
        <f>U6+AE6+AH6</f>
        <v>442510.88199999998</v>
      </c>
      <c r="U6" s="476">
        <f>SUM(V6:AD6)</f>
        <v>49766.358999999989</v>
      </c>
      <c r="V6" s="476">
        <f>V8+V30+V35+V36+V41+V45+V46+V47+V51+V43+V77+V608</f>
        <v>1508.3329999999996</v>
      </c>
      <c r="W6" s="476">
        <f t="shared" ref="W6:AD6" si="3">W8+W30+W35+W36+W41+W45+W46+W47+W51+W43+W77+W608</f>
        <v>4982.88</v>
      </c>
      <c r="X6" s="476">
        <f t="shared" si="3"/>
        <v>20332.718999999997</v>
      </c>
      <c r="Y6" s="476">
        <f t="shared" si="3"/>
        <v>786.245</v>
      </c>
      <c r="Z6" s="476">
        <f>Z8+Z30+Z35+Z36+Z41+Z45+Z46+Z47+Z51+Z43+Z77+Z608</f>
        <v>871.83000000000015</v>
      </c>
      <c r="AA6" s="476">
        <f t="shared" si="3"/>
        <v>21284.246999999996</v>
      </c>
      <c r="AB6" s="476">
        <f t="shared" si="3"/>
        <v>6.8000000000000005E-2</v>
      </c>
      <c r="AC6" s="476">
        <f t="shared" si="3"/>
        <v>0</v>
      </c>
      <c r="AD6" s="476">
        <f t="shared" si="3"/>
        <v>3.7000000000000005E-2</v>
      </c>
      <c r="AE6" s="476">
        <f>AF6+AG6</f>
        <v>31665.681000000004</v>
      </c>
      <c r="AF6" s="476">
        <f t="shared" ref="AF6" si="4">AF8+AF30+AF35+AF36+AF41+AF45+AF46+AF47+AF51+AF43+AF77+AF608</f>
        <v>21698.652000000002</v>
      </c>
      <c r="AG6" s="476">
        <f t="shared" ref="AG6" si="5">AG8+AG30+AG35+AG36+AG41+AG45+AG46+AG47+AG51+AG43+AG77+AG608</f>
        <v>9967.0290000000005</v>
      </c>
      <c r="AH6" s="476">
        <f>SUM(AI6:AO6)</f>
        <v>361078.842</v>
      </c>
      <c r="AI6" s="476">
        <f t="shared" ref="AI6" si="6">AI8+AI30+AI35+AI36+AI41+AI45+AI46+AI47+AI51+AI43+AI77+AI608</f>
        <v>331819.12699999998</v>
      </c>
      <c r="AJ6" s="476">
        <f t="shared" ref="AJ6" si="7">AJ8+AJ30+AJ35+AJ36+AJ41+AJ45+AJ46+AJ47+AJ51+AJ43+AJ77+AJ608</f>
        <v>3712.992999999999</v>
      </c>
      <c r="AK6" s="476">
        <f t="shared" ref="AK6" si="8">AK8+AK30+AK35+AK36+AK41+AK45+AK46+AK47+AK51+AK43+AK77+AK608</f>
        <v>11115.01</v>
      </c>
      <c r="AL6" s="476">
        <f t="shared" ref="AL6" si="9">AL8+AL30+AL35+AL36+AL41+AL45+AL46+AL47+AL51+AL43+AL77+AL608</f>
        <v>5238.1890000000003</v>
      </c>
      <c r="AM6" s="476">
        <f t="shared" ref="AM6" si="10">AM8+AM30+AM35+AM36+AM41+AM45+AM46+AM47+AM51+AM43+AM77+AM608</f>
        <v>132.517</v>
      </c>
      <c r="AN6" s="476">
        <f t="shared" ref="AN6" si="11">AN8+AN30+AN35+AN36+AN41+AN45+AN46+AN47+AN51+AN43+AN77+AN608</f>
        <v>914.94800000000009</v>
      </c>
      <c r="AO6" s="476">
        <f t="shared" ref="AO6" si="12">AO8+AO30+AO35+AO36+AO41+AO45+AO46+AO47+AO51+AO43+AO77+AO608</f>
        <v>8146.0579999999991</v>
      </c>
      <c r="AP6" s="476">
        <f t="shared" ref="AP6:AU6" si="13">AP8+AP43+AP77+AP608</f>
        <v>430.10545500000001</v>
      </c>
      <c r="AQ6" s="476">
        <f t="shared" si="13"/>
        <v>6947.0550000000003</v>
      </c>
      <c r="AR6" s="476">
        <f t="shared" si="13"/>
        <v>0</v>
      </c>
      <c r="AS6" s="476">
        <f t="shared" si="13"/>
        <v>0</v>
      </c>
      <c r="AT6" s="476">
        <f t="shared" si="13"/>
        <v>223171.416</v>
      </c>
      <c r="AU6" s="476">
        <f t="shared" si="13"/>
        <v>0</v>
      </c>
      <c r="AV6" s="476">
        <v>4214.7</v>
      </c>
      <c r="AW6" s="509">
        <v>116910</v>
      </c>
      <c r="AX6" s="194" t="s">
        <v>2134</v>
      </c>
    </row>
    <row r="7" spans="1:50" s="194" customFormat="1" ht="16.5" customHeight="1" x14ac:dyDescent="0.3">
      <c r="A7" s="515"/>
      <c r="B7" s="515"/>
      <c r="C7" s="515"/>
      <c r="D7" s="515"/>
      <c r="E7" s="515"/>
      <c r="F7" s="515"/>
      <c r="G7" s="515"/>
      <c r="H7" s="515"/>
      <c r="I7" s="515"/>
      <c r="J7" s="515"/>
      <c r="K7" s="540" t="s">
        <v>2384</v>
      </c>
      <c r="L7" s="540"/>
      <c r="M7" s="479"/>
      <c r="N7" s="479"/>
      <c r="O7" s="479"/>
      <c r="P7" s="479"/>
      <c r="Q7" s="479"/>
      <c r="R7" s="479"/>
      <c r="S7" s="479"/>
      <c r="T7" s="479">
        <f t="shared" ref="T7:AI7" si="14">T8+T30+T35+T36+T41</f>
        <v>16347.657000000001</v>
      </c>
      <c r="U7" s="479">
        <f t="shared" si="14"/>
        <v>16287.032000000001</v>
      </c>
      <c r="V7" s="479">
        <f t="shared" si="14"/>
        <v>1086.2059999999999</v>
      </c>
      <c r="W7" s="479">
        <f t="shared" si="14"/>
        <v>2327.9230000000002</v>
      </c>
      <c r="X7" s="479">
        <f t="shared" si="14"/>
        <v>11830.662</v>
      </c>
      <c r="Y7" s="479">
        <f t="shared" si="14"/>
        <v>286.73599999999993</v>
      </c>
      <c r="Z7" s="479">
        <f t="shared" si="14"/>
        <v>385.44600000000003</v>
      </c>
      <c r="AA7" s="479">
        <f t="shared" si="14"/>
        <v>370.05899999999997</v>
      </c>
      <c r="AB7" s="479">
        <f t="shared" si="14"/>
        <v>0</v>
      </c>
      <c r="AC7" s="479">
        <f t="shared" si="14"/>
        <v>0</v>
      </c>
      <c r="AD7" s="479">
        <f t="shared" si="14"/>
        <v>0</v>
      </c>
      <c r="AE7" s="479">
        <f t="shared" si="14"/>
        <v>33.323999999999998</v>
      </c>
      <c r="AF7" s="479">
        <f t="shared" si="14"/>
        <v>33.323</v>
      </c>
      <c r="AG7" s="479">
        <f t="shared" si="14"/>
        <v>1E-3</v>
      </c>
      <c r="AH7" s="479">
        <f t="shared" si="14"/>
        <v>27.301000000000002</v>
      </c>
      <c r="AI7" s="479">
        <f t="shared" si="14"/>
        <v>0</v>
      </c>
      <c r="AJ7" s="479">
        <f>AJ8+AJ30+AJ35+AJ36+AJ41</f>
        <v>2.194</v>
      </c>
      <c r="AK7" s="479">
        <f t="shared" ref="AK7:AO7" si="15">AK8+AK30+AK35+AK36+AK41</f>
        <v>0</v>
      </c>
      <c r="AL7" s="479">
        <f t="shared" si="15"/>
        <v>0</v>
      </c>
      <c r="AM7" s="479">
        <f t="shared" si="15"/>
        <v>0</v>
      </c>
      <c r="AN7" s="479">
        <f t="shared" si="15"/>
        <v>0</v>
      </c>
      <c r="AO7" s="479">
        <f t="shared" si="15"/>
        <v>25.106999999999999</v>
      </c>
      <c r="AP7" s="479"/>
      <c r="AQ7" s="479"/>
      <c r="AR7" s="479"/>
      <c r="AS7" s="479"/>
      <c r="AT7" s="479"/>
      <c r="AU7" s="479"/>
      <c r="AV7" s="479"/>
      <c r="AW7" s="539"/>
    </row>
    <row r="8" spans="1:50" s="97" customFormat="1" ht="27" x14ac:dyDescent="0.25">
      <c r="A8" s="659" t="s">
        <v>1963</v>
      </c>
      <c r="B8" s="661" t="s">
        <v>1962</v>
      </c>
      <c r="C8" s="596" t="s">
        <v>1947</v>
      </c>
      <c r="D8" s="587" t="s">
        <v>1944</v>
      </c>
      <c r="E8" s="596" t="s">
        <v>1945</v>
      </c>
      <c r="F8" s="595" t="s">
        <v>1946</v>
      </c>
      <c r="G8" s="312" t="s">
        <v>1725</v>
      </c>
      <c r="H8" s="314" t="s">
        <v>1740</v>
      </c>
      <c r="I8" s="105" t="s">
        <v>1695</v>
      </c>
      <c r="J8" s="106" t="s">
        <v>1726</v>
      </c>
      <c r="K8" s="457" t="s">
        <v>2277</v>
      </c>
      <c r="L8" s="461">
        <v>1</v>
      </c>
      <c r="M8" s="452">
        <v>0</v>
      </c>
      <c r="N8" s="452">
        <v>0</v>
      </c>
      <c r="O8" s="473">
        <v>0</v>
      </c>
      <c r="P8" s="473">
        <v>0</v>
      </c>
      <c r="Q8" s="452">
        <v>0</v>
      </c>
      <c r="R8" s="444">
        <v>0</v>
      </c>
      <c r="S8" s="444">
        <v>0</v>
      </c>
      <c r="T8" s="449">
        <v>9568.6299999999992</v>
      </c>
      <c r="U8" s="449">
        <v>9512.402</v>
      </c>
      <c r="V8" s="449">
        <v>441.15199999999999</v>
      </c>
      <c r="W8" s="449">
        <v>2326.6010000000001</v>
      </c>
      <c r="X8" s="449">
        <v>6200.6850000000004</v>
      </c>
      <c r="Y8" s="449">
        <v>25.686</v>
      </c>
      <c r="Z8" s="449">
        <v>344.45100000000002</v>
      </c>
      <c r="AA8" s="449">
        <v>173.827</v>
      </c>
      <c r="AB8" s="449">
        <v>0</v>
      </c>
      <c r="AC8" s="449">
        <v>0</v>
      </c>
      <c r="AD8" s="449">
        <v>0</v>
      </c>
      <c r="AE8" s="449">
        <v>31.887</v>
      </c>
      <c r="AF8" s="449">
        <v>31.885999999999999</v>
      </c>
      <c r="AG8" s="449">
        <v>1E-3</v>
      </c>
      <c r="AH8" s="449">
        <v>24.341000000000001</v>
      </c>
      <c r="AI8" s="449">
        <v>0</v>
      </c>
      <c r="AJ8" s="449">
        <v>2.194</v>
      </c>
      <c r="AK8" s="449">
        <v>0</v>
      </c>
      <c r="AL8" s="449">
        <v>0</v>
      </c>
      <c r="AM8" s="449">
        <v>0</v>
      </c>
      <c r="AN8" s="449">
        <v>0</v>
      </c>
      <c r="AO8" s="449">
        <v>22.146999999999998</v>
      </c>
      <c r="AP8" s="444">
        <v>0</v>
      </c>
      <c r="AQ8" s="488">
        <v>4.3419999999999996</v>
      </c>
      <c r="AR8" s="473">
        <v>0</v>
      </c>
      <c r="AS8" s="473">
        <v>0</v>
      </c>
      <c r="AT8" s="488">
        <v>10041.861999999999</v>
      </c>
      <c r="AU8" s="473">
        <v>0</v>
      </c>
      <c r="AV8" s="473">
        <v>0</v>
      </c>
      <c r="AW8" s="510">
        <v>3201.0309487920717</v>
      </c>
    </row>
    <row r="9" spans="1:50" s="97" customFormat="1" ht="16.5" customHeight="1" x14ac:dyDescent="0.3">
      <c r="A9" s="596"/>
      <c r="B9" s="662"/>
      <c r="C9" s="587"/>
      <c r="D9" s="587"/>
      <c r="E9" s="587"/>
      <c r="F9" s="595"/>
      <c r="G9" s="655" t="s">
        <v>1727</v>
      </c>
      <c r="H9" s="657" t="s">
        <v>1739</v>
      </c>
      <c r="I9" s="98" t="s">
        <v>1696</v>
      </c>
      <c r="J9" s="309" t="s">
        <v>1660</v>
      </c>
      <c r="K9" s="96"/>
      <c r="L9" s="159">
        <v>2</v>
      </c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89"/>
      <c r="AR9" s="489"/>
      <c r="AS9" s="489"/>
      <c r="AT9" s="489"/>
      <c r="AU9" s="489"/>
      <c r="AV9" s="489"/>
      <c r="AW9" s="513"/>
    </row>
    <row r="10" spans="1:50" s="97" customFormat="1" ht="16.5" customHeight="1" x14ac:dyDescent="0.3">
      <c r="A10" s="596"/>
      <c r="B10" s="662"/>
      <c r="C10" s="587"/>
      <c r="D10" s="587"/>
      <c r="E10" s="587"/>
      <c r="F10" s="595"/>
      <c r="G10" s="656"/>
      <c r="H10" s="658"/>
      <c r="I10" s="98" t="s">
        <v>1697</v>
      </c>
      <c r="J10" s="309" t="s">
        <v>1661</v>
      </c>
      <c r="K10" s="96"/>
      <c r="L10" s="159">
        <v>3</v>
      </c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89"/>
      <c r="AA10" s="489"/>
      <c r="AB10" s="489"/>
      <c r="AC10" s="489"/>
      <c r="AD10" s="489"/>
      <c r="AE10" s="489"/>
      <c r="AF10" s="489"/>
      <c r="AG10" s="489"/>
      <c r="AH10" s="489"/>
      <c r="AI10" s="489"/>
      <c r="AJ10" s="489"/>
      <c r="AK10" s="489"/>
      <c r="AL10" s="489"/>
      <c r="AM10" s="489"/>
      <c r="AN10" s="489"/>
      <c r="AO10" s="489"/>
      <c r="AP10" s="489"/>
      <c r="AQ10" s="489"/>
      <c r="AR10" s="489"/>
      <c r="AS10" s="489"/>
      <c r="AT10" s="489"/>
      <c r="AU10" s="489"/>
      <c r="AV10" s="489"/>
      <c r="AW10" s="513"/>
    </row>
    <row r="11" spans="1:50" s="97" customFormat="1" ht="16.5" customHeight="1" x14ac:dyDescent="0.3">
      <c r="A11" s="596"/>
      <c r="B11" s="662"/>
      <c r="C11" s="587"/>
      <c r="D11" s="587"/>
      <c r="E11" s="587"/>
      <c r="F11" s="595"/>
      <c r="G11" s="656"/>
      <c r="H11" s="658"/>
      <c r="I11" s="98" t="s">
        <v>1698</v>
      </c>
      <c r="J11" s="309" t="s">
        <v>1662</v>
      </c>
      <c r="K11" s="96"/>
      <c r="L11" s="159">
        <v>4</v>
      </c>
      <c r="M11" s="489"/>
      <c r="N11" s="489"/>
      <c r="O11" s="489"/>
      <c r="P11" s="489"/>
      <c r="Q11" s="489"/>
      <c r="R11" s="489"/>
      <c r="S11" s="489"/>
      <c r="T11" s="489" t="s">
        <v>2398</v>
      </c>
      <c r="U11" s="489"/>
      <c r="V11" s="489"/>
      <c r="W11" s="489"/>
      <c r="X11" s="489"/>
      <c r="Y11" s="489"/>
      <c r="Z11" s="489"/>
      <c r="AA11" s="489"/>
      <c r="AB11" s="489"/>
      <c r="AC11" s="489"/>
      <c r="AD11" s="489"/>
      <c r="AE11" s="489"/>
      <c r="AF11" s="489"/>
      <c r="AG11" s="489"/>
      <c r="AH11" s="489"/>
      <c r="AI11" s="489"/>
      <c r="AJ11" s="489"/>
      <c r="AK11" s="489"/>
      <c r="AL11" s="489"/>
      <c r="AM11" s="489"/>
      <c r="AN11" s="489"/>
      <c r="AO11" s="489"/>
      <c r="AP11" s="489"/>
      <c r="AQ11" s="489"/>
      <c r="AR11" s="489"/>
      <c r="AS11" s="489"/>
      <c r="AT11" s="489"/>
      <c r="AU11" s="489"/>
      <c r="AV11" s="489"/>
      <c r="AW11" s="513"/>
    </row>
    <row r="12" spans="1:50" s="97" customFormat="1" ht="16.5" customHeight="1" x14ac:dyDescent="0.3">
      <c r="A12" s="596"/>
      <c r="B12" s="662"/>
      <c r="C12" s="587"/>
      <c r="D12" s="587"/>
      <c r="E12" s="587"/>
      <c r="F12" s="595"/>
      <c r="G12" s="668" t="s">
        <v>1728</v>
      </c>
      <c r="H12" s="670" t="s">
        <v>1729</v>
      </c>
      <c r="I12" s="98" t="s">
        <v>1699</v>
      </c>
      <c r="J12" s="309" t="s">
        <v>1663</v>
      </c>
      <c r="K12" s="96"/>
      <c r="L12" s="159">
        <v>5</v>
      </c>
      <c r="M12" s="489"/>
      <c r="N12" s="489"/>
      <c r="O12" s="489"/>
      <c r="P12" s="489"/>
      <c r="Q12" s="489"/>
      <c r="R12" s="489"/>
      <c r="S12" s="489"/>
      <c r="T12" s="489"/>
      <c r="U12" s="489"/>
      <c r="V12" s="489"/>
      <c r="W12" s="489"/>
      <c r="X12" s="489"/>
      <c r="Y12" s="489"/>
      <c r="Z12" s="489"/>
      <c r="AA12" s="489"/>
      <c r="AB12" s="489"/>
      <c r="AC12" s="489"/>
      <c r="AD12" s="489"/>
      <c r="AE12" s="489"/>
      <c r="AF12" s="489"/>
      <c r="AG12" s="489"/>
      <c r="AH12" s="489"/>
      <c r="AI12" s="489"/>
      <c r="AJ12" s="489"/>
      <c r="AK12" s="489"/>
      <c r="AL12" s="489"/>
      <c r="AM12" s="489"/>
      <c r="AN12" s="489"/>
      <c r="AO12" s="489"/>
      <c r="AP12" s="489"/>
      <c r="AQ12" s="489"/>
      <c r="AR12" s="489"/>
      <c r="AS12" s="489"/>
      <c r="AT12" s="489"/>
      <c r="AU12" s="489"/>
      <c r="AV12" s="489"/>
      <c r="AW12" s="513"/>
    </row>
    <row r="13" spans="1:50" s="97" customFormat="1" ht="16.5" customHeight="1" x14ac:dyDescent="0.3">
      <c r="A13" s="596"/>
      <c r="B13" s="662"/>
      <c r="C13" s="587"/>
      <c r="D13" s="587"/>
      <c r="E13" s="587"/>
      <c r="F13" s="595"/>
      <c r="G13" s="669"/>
      <c r="H13" s="671"/>
      <c r="I13" s="98" t="s">
        <v>1700</v>
      </c>
      <c r="J13" s="309" t="s">
        <v>1664</v>
      </c>
      <c r="K13" s="96"/>
      <c r="L13" s="159">
        <v>6</v>
      </c>
      <c r="M13" s="489"/>
      <c r="N13" s="489"/>
      <c r="O13" s="489"/>
      <c r="P13" s="489"/>
      <c r="Q13" s="489"/>
      <c r="R13" s="489"/>
      <c r="S13" s="489"/>
      <c r="T13" s="489"/>
      <c r="U13" s="489"/>
      <c r="V13" s="489"/>
      <c r="W13" s="489"/>
      <c r="X13" s="489"/>
      <c r="Y13" s="489"/>
      <c r="Z13" s="489"/>
      <c r="AA13" s="489"/>
      <c r="AB13" s="489"/>
      <c r="AC13" s="489"/>
      <c r="AD13" s="489"/>
      <c r="AE13" s="489"/>
      <c r="AF13" s="489"/>
      <c r="AG13" s="489"/>
      <c r="AH13" s="489"/>
      <c r="AI13" s="489"/>
      <c r="AJ13" s="489"/>
      <c r="AK13" s="489"/>
      <c r="AL13" s="489"/>
      <c r="AM13" s="489"/>
      <c r="AN13" s="489"/>
      <c r="AO13" s="489"/>
      <c r="AP13" s="489"/>
      <c r="AQ13" s="489"/>
      <c r="AR13" s="489"/>
      <c r="AS13" s="489"/>
      <c r="AT13" s="489"/>
      <c r="AU13" s="489"/>
      <c r="AV13" s="489"/>
      <c r="AW13" s="513"/>
    </row>
    <row r="14" spans="1:50" s="97" customFormat="1" ht="16.5" customHeight="1" x14ac:dyDescent="0.3">
      <c r="A14" s="596"/>
      <c r="B14" s="662"/>
      <c r="C14" s="587"/>
      <c r="D14" s="587"/>
      <c r="E14" s="587"/>
      <c r="F14" s="595"/>
      <c r="G14" s="308" t="s">
        <v>1730</v>
      </c>
      <c r="H14" s="309" t="s">
        <v>1738</v>
      </c>
      <c r="I14" s="98" t="s">
        <v>1701</v>
      </c>
      <c r="J14" s="309" t="s">
        <v>1665</v>
      </c>
      <c r="K14" s="96"/>
      <c r="L14" s="159">
        <v>7</v>
      </c>
      <c r="M14" s="489"/>
      <c r="N14" s="489"/>
      <c r="O14" s="489"/>
      <c r="P14" s="489"/>
      <c r="Q14" s="489"/>
      <c r="R14" s="489"/>
      <c r="S14" s="489"/>
      <c r="T14" s="489"/>
      <c r="U14" s="489"/>
      <c r="V14" s="489" t="s">
        <v>2378</v>
      </c>
      <c r="W14" s="489"/>
      <c r="X14" s="489"/>
      <c r="Y14" s="489"/>
      <c r="Z14" s="489"/>
      <c r="AA14" s="489"/>
      <c r="AB14" s="489"/>
      <c r="AC14" s="489"/>
      <c r="AD14" s="489"/>
      <c r="AE14" s="489"/>
      <c r="AF14" s="489"/>
      <c r="AG14" s="489"/>
      <c r="AH14" s="489"/>
      <c r="AI14" s="489"/>
      <c r="AJ14" s="489"/>
      <c r="AK14" s="489"/>
      <c r="AL14" s="489"/>
      <c r="AM14" s="489"/>
      <c r="AN14" s="489"/>
      <c r="AO14" s="489"/>
      <c r="AP14" s="489"/>
      <c r="AQ14" s="489"/>
      <c r="AR14" s="489"/>
      <c r="AS14" s="489"/>
      <c r="AT14" s="489"/>
      <c r="AU14" s="489"/>
      <c r="AV14" s="489"/>
      <c r="AW14" s="513"/>
    </row>
    <row r="15" spans="1:50" s="97" customFormat="1" ht="16.5" customHeight="1" x14ac:dyDescent="0.3">
      <c r="A15" s="596"/>
      <c r="B15" s="662"/>
      <c r="C15" s="587"/>
      <c r="D15" s="587"/>
      <c r="E15" s="587"/>
      <c r="F15" s="595"/>
      <c r="G15" s="668" t="s">
        <v>1731</v>
      </c>
      <c r="H15" s="670" t="s">
        <v>1741</v>
      </c>
      <c r="I15" s="98" t="s">
        <v>1702</v>
      </c>
      <c r="J15" s="309" t="s">
        <v>1666</v>
      </c>
      <c r="K15" s="96"/>
      <c r="L15" s="159">
        <v>8</v>
      </c>
      <c r="M15" s="489"/>
      <c r="N15" s="489"/>
      <c r="O15" s="489"/>
      <c r="P15" s="489"/>
      <c r="Q15" s="489"/>
      <c r="R15" s="489"/>
      <c r="S15" s="489"/>
      <c r="T15" s="489"/>
      <c r="U15" s="489"/>
      <c r="V15" s="489"/>
      <c r="W15" s="489"/>
      <c r="X15" s="489"/>
      <c r="Y15" s="489"/>
      <c r="Z15" s="489"/>
      <c r="AA15" s="489"/>
      <c r="AB15" s="489"/>
      <c r="AC15" s="489"/>
      <c r="AD15" s="489"/>
      <c r="AE15" s="489"/>
      <c r="AF15" s="489"/>
      <c r="AG15" s="489"/>
      <c r="AH15" s="489"/>
      <c r="AI15" s="489"/>
      <c r="AJ15" s="489"/>
      <c r="AK15" s="489"/>
      <c r="AL15" s="489"/>
      <c r="AM15" s="489"/>
      <c r="AN15" s="489"/>
      <c r="AO15" s="489"/>
      <c r="AP15" s="489"/>
      <c r="AQ15" s="489"/>
      <c r="AR15" s="489"/>
      <c r="AS15" s="489"/>
      <c r="AT15" s="489"/>
      <c r="AU15" s="489"/>
      <c r="AV15" s="489"/>
      <c r="AW15" s="513"/>
    </row>
    <row r="16" spans="1:50" s="97" customFormat="1" ht="16.5" customHeight="1" x14ac:dyDescent="0.3">
      <c r="A16" s="596"/>
      <c r="B16" s="662"/>
      <c r="C16" s="587"/>
      <c r="D16" s="587"/>
      <c r="E16" s="587"/>
      <c r="F16" s="595"/>
      <c r="G16" s="669"/>
      <c r="H16" s="671"/>
      <c r="I16" s="98" t="s">
        <v>1703</v>
      </c>
      <c r="J16" s="309" t="s">
        <v>1694</v>
      </c>
      <c r="K16" s="96"/>
      <c r="L16" s="159">
        <v>9</v>
      </c>
      <c r="M16" s="489"/>
      <c r="N16" s="489"/>
      <c r="O16" s="489"/>
      <c r="P16" s="489"/>
      <c r="Q16" s="489"/>
      <c r="R16" s="489"/>
      <c r="S16" s="489"/>
      <c r="T16" s="489"/>
      <c r="U16" s="489"/>
      <c r="V16" s="489"/>
      <c r="W16" s="489"/>
      <c r="X16" s="489"/>
      <c r="Y16" s="489"/>
      <c r="Z16" s="489"/>
      <c r="AA16" s="489"/>
      <c r="AB16" s="489"/>
      <c r="AC16" s="489"/>
      <c r="AD16" s="489"/>
      <c r="AE16" s="489"/>
      <c r="AF16" s="489"/>
      <c r="AG16" s="489"/>
      <c r="AH16" s="489"/>
      <c r="AI16" s="489"/>
      <c r="AJ16" s="489"/>
      <c r="AK16" s="489"/>
      <c r="AL16" s="489"/>
      <c r="AM16" s="489"/>
      <c r="AN16" s="489"/>
      <c r="AO16" s="489"/>
      <c r="AP16" s="489"/>
      <c r="AQ16" s="489"/>
      <c r="AR16" s="489"/>
      <c r="AS16" s="489"/>
      <c r="AT16" s="489"/>
      <c r="AU16" s="489"/>
      <c r="AV16" s="489"/>
      <c r="AW16" s="513"/>
    </row>
    <row r="17" spans="1:49" s="97" customFormat="1" ht="16.5" customHeight="1" x14ac:dyDescent="0.3">
      <c r="A17" s="596"/>
      <c r="B17" s="662"/>
      <c r="C17" s="587"/>
      <c r="D17" s="587"/>
      <c r="E17" s="587"/>
      <c r="F17" s="595"/>
      <c r="G17" s="669"/>
      <c r="H17" s="671"/>
      <c r="I17" s="98" t="s">
        <v>1704</v>
      </c>
      <c r="J17" s="309" t="s">
        <v>1667</v>
      </c>
      <c r="K17" s="96"/>
      <c r="L17" s="159">
        <v>10</v>
      </c>
      <c r="M17" s="489"/>
      <c r="N17" s="489"/>
      <c r="O17" s="489"/>
      <c r="P17" s="489"/>
      <c r="Q17" s="489"/>
      <c r="R17" s="489"/>
      <c r="S17" s="489"/>
      <c r="T17" s="489"/>
      <c r="U17" s="489"/>
      <c r="V17" s="489"/>
      <c r="W17" s="489"/>
      <c r="X17" s="489"/>
      <c r="Y17" s="489"/>
      <c r="Z17" s="489"/>
      <c r="AA17" s="489"/>
      <c r="AB17" s="489"/>
      <c r="AC17" s="489"/>
      <c r="AD17" s="489"/>
      <c r="AE17" s="489"/>
      <c r="AF17" s="489"/>
      <c r="AG17" s="489"/>
      <c r="AH17" s="489"/>
      <c r="AI17" s="489"/>
      <c r="AJ17" s="489"/>
      <c r="AK17" s="489"/>
      <c r="AL17" s="489"/>
      <c r="AM17" s="489"/>
      <c r="AN17" s="489"/>
      <c r="AO17" s="489"/>
      <c r="AP17" s="489"/>
      <c r="AQ17" s="489"/>
      <c r="AR17" s="489"/>
      <c r="AS17" s="489"/>
      <c r="AT17" s="489"/>
      <c r="AU17" s="489"/>
      <c r="AV17" s="489"/>
      <c r="AW17" s="513"/>
    </row>
    <row r="18" spans="1:49" s="97" customFormat="1" ht="16.5" customHeight="1" x14ac:dyDescent="0.3">
      <c r="A18" s="596"/>
      <c r="B18" s="662"/>
      <c r="C18" s="587"/>
      <c r="D18" s="587"/>
      <c r="E18" s="672" t="s">
        <v>1732</v>
      </c>
      <c r="F18" s="673" t="s">
        <v>1733</v>
      </c>
      <c r="G18" s="668" t="s">
        <v>1735</v>
      </c>
      <c r="H18" s="670" t="s">
        <v>1668</v>
      </c>
      <c r="I18" s="98" t="s">
        <v>1705</v>
      </c>
      <c r="J18" s="309" t="s">
        <v>1669</v>
      </c>
      <c r="K18" s="96"/>
      <c r="L18" s="159">
        <v>11</v>
      </c>
      <c r="M18" s="489"/>
      <c r="N18" s="489"/>
      <c r="O18" s="489"/>
      <c r="P18" s="489"/>
      <c r="Q18" s="489"/>
      <c r="R18" s="489"/>
      <c r="S18" s="489"/>
      <c r="T18" s="489"/>
      <c r="U18" s="489"/>
      <c r="V18" s="489"/>
      <c r="W18" s="489"/>
      <c r="X18" s="489"/>
      <c r="Y18" s="489"/>
      <c r="Z18" s="489"/>
      <c r="AA18" s="489"/>
      <c r="AB18" s="489"/>
      <c r="AC18" s="489"/>
      <c r="AD18" s="489"/>
      <c r="AE18" s="489"/>
      <c r="AF18" s="489"/>
      <c r="AG18" s="489"/>
      <c r="AH18" s="489"/>
      <c r="AI18" s="489"/>
      <c r="AJ18" s="489"/>
      <c r="AK18" s="489"/>
      <c r="AL18" s="489"/>
      <c r="AM18" s="489"/>
      <c r="AN18" s="489"/>
      <c r="AO18" s="489"/>
      <c r="AP18" s="489"/>
      <c r="AQ18" s="489"/>
      <c r="AR18" s="489"/>
      <c r="AS18" s="489"/>
      <c r="AT18" s="489"/>
      <c r="AU18" s="489"/>
      <c r="AV18" s="489"/>
      <c r="AW18" s="513"/>
    </row>
    <row r="19" spans="1:49" s="97" customFormat="1" ht="16.5" customHeight="1" x14ac:dyDescent="0.3">
      <c r="A19" s="596"/>
      <c r="B19" s="662"/>
      <c r="C19" s="587"/>
      <c r="D19" s="587"/>
      <c r="E19" s="587"/>
      <c r="F19" s="614"/>
      <c r="G19" s="669"/>
      <c r="H19" s="674"/>
      <c r="I19" s="98" t="s">
        <v>1706</v>
      </c>
      <c r="J19" s="309" t="s">
        <v>1670</v>
      </c>
      <c r="K19" s="96"/>
      <c r="L19" s="159">
        <v>12</v>
      </c>
      <c r="M19" s="489"/>
      <c r="N19" s="489"/>
      <c r="O19" s="489"/>
      <c r="P19" s="489"/>
      <c r="Q19" s="489"/>
      <c r="R19" s="489"/>
      <c r="S19" s="489"/>
      <c r="T19" s="489"/>
      <c r="U19" s="489"/>
      <c r="V19" s="489"/>
      <c r="W19" s="489"/>
      <c r="X19" s="489"/>
      <c r="Y19" s="489"/>
      <c r="Z19" s="489"/>
      <c r="AA19" s="489"/>
      <c r="AB19" s="489"/>
      <c r="AC19" s="489"/>
      <c r="AD19" s="489"/>
      <c r="AE19" s="489"/>
      <c r="AF19" s="489"/>
      <c r="AG19" s="489"/>
      <c r="AH19" s="489"/>
      <c r="AI19" s="489"/>
      <c r="AJ19" s="489"/>
      <c r="AK19" s="489"/>
      <c r="AL19" s="489"/>
      <c r="AM19" s="489"/>
      <c r="AN19" s="489"/>
      <c r="AO19" s="489"/>
      <c r="AP19" s="489"/>
      <c r="AQ19" s="489"/>
      <c r="AR19" s="489"/>
      <c r="AS19" s="489"/>
      <c r="AT19" s="489"/>
      <c r="AU19" s="489"/>
      <c r="AV19" s="489"/>
      <c r="AW19" s="513"/>
    </row>
    <row r="20" spans="1:49" s="97" customFormat="1" ht="16.5" customHeight="1" x14ac:dyDescent="0.3">
      <c r="A20" s="596"/>
      <c r="B20" s="662"/>
      <c r="C20" s="587"/>
      <c r="D20" s="587"/>
      <c r="E20" s="587"/>
      <c r="F20" s="614"/>
      <c r="G20" s="308" t="s">
        <v>1734</v>
      </c>
      <c r="H20" s="309" t="s">
        <v>1671</v>
      </c>
      <c r="I20" s="98" t="s">
        <v>1707</v>
      </c>
      <c r="J20" s="309" t="s">
        <v>1671</v>
      </c>
      <c r="K20" s="96"/>
      <c r="L20" s="159">
        <v>13</v>
      </c>
      <c r="M20" s="489"/>
      <c r="N20" s="489"/>
      <c r="O20" s="489"/>
      <c r="P20" s="489"/>
      <c r="Q20" s="489"/>
      <c r="R20" s="489"/>
      <c r="S20" s="489"/>
      <c r="T20" s="489"/>
      <c r="U20" s="489"/>
      <c r="V20" s="489"/>
      <c r="W20" s="489"/>
      <c r="X20" s="489"/>
      <c r="Y20" s="489"/>
      <c r="Z20" s="489"/>
      <c r="AA20" s="489"/>
      <c r="AB20" s="489"/>
      <c r="AC20" s="489"/>
      <c r="AD20" s="489"/>
      <c r="AE20" s="489"/>
      <c r="AF20" s="489"/>
      <c r="AG20" s="489"/>
      <c r="AH20" s="489"/>
      <c r="AI20" s="489"/>
      <c r="AJ20" s="489"/>
      <c r="AK20" s="489"/>
      <c r="AL20" s="489"/>
      <c r="AM20" s="489"/>
      <c r="AN20" s="489"/>
      <c r="AO20" s="489"/>
      <c r="AP20" s="489"/>
      <c r="AQ20" s="489"/>
      <c r="AR20" s="489"/>
      <c r="AS20" s="489"/>
      <c r="AT20" s="489"/>
      <c r="AU20" s="489"/>
      <c r="AV20" s="489"/>
      <c r="AW20" s="513"/>
    </row>
    <row r="21" spans="1:49" s="97" customFormat="1" ht="16.5" customHeight="1" x14ac:dyDescent="0.3">
      <c r="A21" s="596"/>
      <c r="B21" s="662"/>
      <c r="C21" s="587"/>
      <c r="D21" s="587"/>
      <c r="E21" s="587"/>
      <c r="F21" s="614"/>
      <c r="G21" s="668" t="s">
        <v>1736</v>
      </c>
      <c r="H21" s="670" t="s">
        <v>1742</v>
      </c>
      <c r="I21" s="98" t="s">
        <v>1708</v>
      </c>
      <c r="J21" s="309" t="s">
        <v>1672</v>
      </c>
      <c r="K21" s="96"/>
      <c r="L21" s="159">
        <v>14</v>
      </c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89"/>
      <c r="Y21" s="489"/>
      <c r="Z21" s="489"/>
      <c r="AA21" s="489"/>
      <c r="AB21" s="489"/>
      <c r="AC21" s="489"/>
      <c r="AD21" s="489"/>
      <c r="AE21" s="489"/>
      <c r="AF21" s="489"/>
      <c r="AG21" s="489"/>
      <c r="AH21" s="489"/>
      <c r="AI21" s="489"/>
      <c r="AJ21" s="489"/>
      <c r="AK21" s="489"/>
      <c r="AL21" s="489"/>
      <c r="AM21" s="489"/>
      <c r="AN21" s="489"/>
      <c r="AO21" s="489"/>
      <c r="AP21" s="489"/>
      <c r="AQ21" s="489"/>
      <c r="AR21" s="489"/>
      <c r="AS21" s="489"/>
      <c r="AT21" s="489"/>
      <c r="AU21" s="489"/>
      <c r="AV21" s="489"/>
      <c r="AW21" s="513"/>
    </row>
    <row r="22" spans="1:49" s="97" customFormat="1" ht="16.5" customHeight="1" x14ac:dyDescent="0.3">
      <c r="A22" s="596"/>
      <c r="B22" s="662"/>
      <c r="C22" s="587"/>
      <c r="D22" s="587"/>
      <c r="E22" s="587"/>
      <c r="F22" s="614"/>
      <c r="G22" s="669"/>
      <c r="H22" s="671"/>
      <c r="I22" s="98" t="s">
        <v>1709</v>
      </c>
      <c r="J22" s="309" t="s">
        <v>1673</v>
      </c>
      <c r="K22" s="96"/>
      <c r="L22" s="159">
        <v>15</v>
      </c>
      <c r="M22" s="489"/>
      <c r="N22" s="489"/>
      <c r="O22" s="489"/>
      <c r="P22" s="489"/>
      <c r="Q22" s="489"/>
      <c r="R22" s="489"/>
      <c r="S22" s="489"/>
      <c r="T22" s="489"/>
      <c r="U22" s="489"/>
      <c r="V22" s="489"/>
      <c r="W22" s="489"/>
      <c r="X22" s="489"/>
      <c r="Y22" s="489"/>
      <c r="Z22" s="489"/>
      <c r="AA22" s="489"/>
      <c r="AB22" s="489"/>
      <c r="AC22" s="489"/>
      <c r="AD22" s="489"/>
      <c r="AE22" s="489"/>
      <c r="AF22" s="489"/>
      <c r="AG22" s="489"/>
      <c r="AH22" s="489"/>
      <c r="AI22" s="489"/>
      <c r="AJ22" s="489"/>
      <c r="AK22" s="489"/>
      <c r="AL22" s="489"/>
      <c r="AM22" s="489"/>
      <c r="AN22" s="489"/>
      <c r="AO22" s="489"/>
      <c r="AP22" s="489"/>
      <c r="AQ22" s="489"/>
      <c r="AR22" s="489"/>
      <c r="AS22" s="489"/>
      <c r="AT22" s="489"/>
      <c r="AU22" s="489"/>
      <c r="AV22" s="489"/>
      <c r="AW22" s="513"/>
    </row>
    <row r="23" spans="1:49" s="97" customFormat="1" ht="16.5" customHeight="1" x14ac:dyDescent="0.3">
      <c r="A23" s="596"/>
      <c r="B23" s="662"/>
      <c r="C23" s="587"/>
      <c r="D23" s="587"/>
      <c r="E23" s="587"/>
      <c r="F23" s="614"/>
      <c r="G23" s="668" t="s">
        <v>1737</v>
      </c>
      <c r="H23" s="670" t="s">
        <v>1674</v>
      </c>
      <c r="I23" s="98" t="s">
        <v>1710</v>
      </c>
      <c r="J23" s="309" t="s">
        <v>1675</v>
      </c>
      <c r="K23" s="96"/>
      <c r="L23" s="159">
        <v>16</v>
      </c>
      <c r="M23" s="489"/>
      <c r="N23" s="489"/>
      <c r="O23" s="489"/>
      <c r="P23" s="489"/>
      <c r="Q23" s="489"/>
      <c r="R23" s="489"/>
      <c r="S23" s="489"/>
      <c r="T23" s="489"/>
      <c r="U23" s="489"/>
      <c r="V23" s="489"/>
      <c r="W23" s="489"/>
      <c r="X23" s="489"/>
      <c r="Y23" s="489"/>
      <c r="Z23" s="489"/>
      <c r="AA23" s="489"/>
      <c r="AB23" s="489"/>
      <c r="AC23" s="489"/>
      <c r="AD23" s="489"/>
      <c r="AE23" s="489"/>
      <c r="AF23" s="489"/>
      <c r="AG23" s="489"/>
      <c r="AH23" s="489"/>
      <c r="AI23" s="489"/>
      <c r="AJ23" s="489"/>
      <c r="AK23" s="489"/>
      <c r="AL23" s="489"/>
      <c r="AM23" s="489"/>
      <c r="AN23" s="489"/>
      <c r="AO23" s="489"/>
      <c r="AP23" s="489"/>
      <c r="AQ23" s="489"/>
      <c r="AR23" s="489"/>
      <c r="AS23" s="489"/>
      <c r="AT23" s="489"/>
      <c r="AU23" s="489"/>
      <c r="AV23" s="489"/>
      <c r="AW23" s="513"/>
    </row>
    <row r="24" spans="1:49" s="97" customFormat="1" ht="16.5" customHeight="1" x14ac:dyDescent="0.3">
      <c r="A24" s="596"/>
      <c r="B24" s="662"/>
      <c r="C24" s="587"/>
      <c r="D24" s="587"/>
      <c r="E24" s="587"/>
      <c r="F24" s="614"/>
      <c r="G24" s="669"/>
      <c r="H24" s="671"/>
      <c r="I24" s="98" t="s">
        <v>1711</v>
      </c>
      <c r="J24" s="309" t="s">
        <v>1676</v>
      </c>
      <c r="K24" s="96"/>
      <c r="L24" s="159">
        <v>17</v>
      </c>
      <c r="M24" s="489"/>
      <c r="N24" s="489"/>
      <c r="O24" s="489"/>
      <c r="P24" s="489"/>
      <c r="Q24" s="489"/>
      <c r="R24" s="489"/>
      <c r="S24" s="489"/>
      <c r="T24" s="489"/>
      <c r="U24" s="489"/>
      <c r="V24" s="489"/>
      <c r="W24" s="489"/>
      <c r="X24" s="489"/>
      <c r="Y24" s="489"/>
      <c r="Z24" s="489"/>
      <c r="AA24" s="489"/>
      <c r="AB24" s="489"/>
      <c r="AC24" s="489"/>
      <c r="AD24" s="489"/>
      <c r="AE24" s="489"/>
      <c r="AF24" s="489"/>
      <c r="AG24" s="489"/>
      <c r="AH24" s="489"/>
      <c r="AI24" s="489"/>
      <c r="AJ24" s="489"/>
      <c r="AK24" s="489"/>
      <c r="AL24" s="489"/>
      <c r="AM24" s="489"/>
      <c r="AN24" s="489"/>
      <c r="AO24" s="489"/>
      <c r="AP24" s="489"/>
      <c r="AQ24" s="489"/>
      <c r="AR24" s="489"/>
      <c r="AS24" s="489"/>
      <c r="AT24" s="489"/>
      <c r="AU24" s="489"/>
      <c r="AV24" s="489"/>
      <c r="AW24" s="513"/>
    </row>
    <row r="25" spans="1:49" s="97" customFormat="1" ht="16.5" customHeight="1" x14ac:dyDescent="0.3">
      <c r="A25" s="596"/>
      <c r="B25" s="662"/>
      <c r="C25" s="587"/>
      <c r="D25" s="587"/>
      <c r="E25" s="99" t="s">
        <v>1743</v>
      </c>
      <c r="F25" s="100" t="s">
        <v>1745</v>
      </c>
      <c r="G25" s="308" t="s">
        <v>1744</v>
      </c>
      <c r="H25" s="309" t="s">
        <v>1677</v>
      </c>
      <c r="I25" s="98" t="s">
        <v>1712</v>
      </c>
      <c r="J25" s="309" t="s">
        <v>1677</v>
      </c>
      <c r="K25" s="96"/>
      <c r="L25" s="159">
        <v>18</v>
      </c>
      <c r="M25" s="489"/>
      <c r="N25" s="489"/>
      <c r="O25" s="489"/>
      <c r="P25" s="489"/>
      <c r="Q25" s="489"/>
      <c r="R25" s="489"/>
      <c r="S25" s="489"/>
      <c r="T25" s="489"/>
      <c r="U25" s="489"/>
      <c r="V25" s="489"/>
      <c r="W25" s="489"/>
      <c r="X25" s="489"/>
      <c r="Y25" s="489"/>
      <c r="Z25" s="489"/>
      <c r="AA25" s="489"/>
      <c r="AB25" s="489"/>
      <c r="AC25" s="489"/>
      <c r="AD25" s="489"/>
      <c r="AE25" s="489"/>
      <c r="AF25" s="489"/>
      <c r="AG25" s="489"/>
      <c r="AH25" s="489"/>
      <c r="AI25" s="489"/>
      <c r="AJ25" s="489"/>
      <c r="AK25" s="489"/>
      <c r="AL25" s="489"/>
      <c r="AM25" s="489"/>
      <c r="AN25" s="489"/>
      <c r="AO25" s="489"/>
      <c r="AP25" s="489"/>
      <c r="AQ25" s="489"/>
      <c r="AR25" s="489"/>
      <c r="AS25" s="489"/>
      <c r="AT25" s="489"/>
      <c r="AU25" s="489"/>
      <c r="AV25" s="489"/>
      <c r="AW25" s="513"/>
    </row>
    <row r="26" spans="1:49" s="97" customFormat="1" ht="16.5" customHeight="1" x14ac:dyDescent="0.3">
      <c r="A26" s="596"/>
      <c r="B26" s="662"/>
      <c r="C26" s="587"/>
      <c r="D26" s="587"/>
      <c r="E26" s="672" t="s">
        <v>1746</v>
      </c>
      <c r="F26" s="676" t="s">
        <v>1747</v>
      </c>
      <c r="G26" s="655" t="s">
        <v>1748</v>
      </c>
      <c r="H26" s="657" t="s">
        <v>1750</v>
      </c>
      <c r="I26" s="98" t="s">
        <v>1713</v>
      </c>
      <c r="J26" s="309" t="s">
        <v>1678</v>
      </c>
      <c r="K26" s="96"/>
      <c r="L26" s="159">
        <v>19</v>
      </c>
      <c r="M26" s="489"/>
      <c r="N26" s="489"/>
      <c r="O26" s="489"/>
      <c r="P26" s="489"/>
      <c r="Q26" s="489"/>
      <c r="R26" s="489"/>
      <c r="S26" s="489"/>
      <c r="T26" s="489"/>
      <c r="U26" s="489"/>
      <c r="V26" s="489"/>
      <c r="W26" s="489"/>
      <c r="X26" s="489"/>
      <c r="Y26" s="489"/>
      <c r="Z26" s="489"/>
      <c r="AA26" s="489"/>
      <c r="AB26" s="489"/>
      <c r="AC26" s="489"/>
      <c r="AD26" s="489"/>
      <c r="AE26" s="489"/>
      <c r="AF26" s="489"/>
      <c r="AG26" s="489"/>
      <c r="AH26" s="489"/>
      <c r="AI26" s="489"/>
      <c r="AJ26" s="489"/>
      <c r="AK26" s="489"/>
      <c r="AL26" s="489"/>
      <c r="AM26" s="489"/>
      <c r="AN26" s="489"/>
      <c r="AO26" s="489"/>
      <c r="AP26" s="489"/>
      <c r="AQ26" s="489"/>
      <c r="AR26" s="489"/>
      <c r="AS26" s="489"/>
      <c r="AT26" s="489"/>
      <c r="AU26" s="489"/>
      <c r="AV26" s="489"/>
      <c r="AW26" s="513"/>
    </row>
    <row r="27" spans="1:49" s="97" customFormat="1" ht="16.5" customHeight="1" x14ac:dyDescent="0.3">
      <c r="A27" s="596"/>
      <c r="B27" s="662"/>
      <c r="C27" s="587"/>
      <c r="D27" s="587"/>
      <c r="E27" s="587"/>
      <c r="F27" s="609"/>
      <c r="G27" s="656"/>
      <c r="H27" s="658"/>
      <c r="I27" s="98" t="s">
        <v>1714</v>
      </c>
      <c r="J27" s="309" t="s">
        <v>1787</v>
      </c>
      <c r="K27" s="96"/>
      <c r="L27" s="159">
        <v>20</v>
      </c>
      <c r="M27" s="489"/>
      <c r="N27" s="489"/>
      <c r="O27" s="489"/>
      <c r="P27" s="489"/>
      <c r="Q27" s="489"/>
      <c r="R27" s="489"/>
      <c r="S27" s="489"/>
      <c r="T27" s="489"/>
      <c r="U27" s="489"/>
      <c r="V27" s="489"/>
      <c r="W27" s="489"/>
      <c r="X27" s="489"/>
      <c r="Y27" s="489"/>
      <c r="Z27" s="489"/>
      <c r="AA27" s="489"/>
      <c r="AB27" s="489"/>
      <c r="AC27" s="489"/>
      <c r="AD27" s="489"/>
      <c r="AE27" s="489"/>
      <c r="AF27" s="489"/>
      <c r="AG27" s="489"/>
      <c r="AH27" s="489"/>
      <c r="AI27" s="489"/>
      <c r="AJ27" s="489"/>
      <c r="AK27" s="489"/>
      <c r="AL27" s="489"/>
      <c r="AM27" s="489"/>
      <c r="AN27" s="489"/>
      <c r="AO27" s="489"/>
      <c r="AP27" s="489"/>
      <c r="AQ27" s="489"/>
      <c r="AR27" s="489"/>
      <c r="AS27" s="489"/>
      <c r="AT27" s="489"/>
      <c r="AU27" s="489"/>
      <c r="AV27" s="489"/>
      <c r="AW27" s="513"/>
    </row>
    <row r="28" spans="1:49" s="97" customFormat="1" ht="16.5" customHeight="1" x14ac:dyDescent="0.3">
      <c r="A28" s="596"/>
      <c r="B28" s="662"/>
      <c r="C28" s="587"/>
      <c r="D28" s="587"/>
      <c r="E28" s="587"/>
      <c r="F28" s="609"/>
      <c r="G28" s="308" t="s">
        <v>1749</v>
      </c>
      <c r="H28" s="309" t="s">
        <v>1679</v>
      </c>
      <c r="I28" s="98" t="s">
        <v>1714</v>
      </c>
      <c r="J28" s="309" t="s">
        <v>1679</v>
      </c>
      <c r="K28" s="96"/>
      <c r="L28" s="159">
        <v>21</v>
      </c>
      <c r="M28" s="489"/>
      <c r="N28" s="489"/>
      <c r="O28" s="489"/>
      <c r="P28" s="489"/>
      <c r="Q28" s="489"/>
      <c r="R28" s="489"/>
      <c r="S28" s="489"/>
      <c r="T28" s="489"/>
      <c r="U28" s="489"/>
      <c r="V28" s="489"/>
      <c r="W28" s="489"/>
      <c r="X28" s="489"/>
      <c r="Y28" s="489"/>
      <c r="Z28" s="489"/>
      <c r="AA28" s="489"/>
      <c r="AB28" s="489"/>
      <c r="AC28" s="489"/>
      <c r="AD28" s="489"/>
      <c r="AE28" s="489"/>
      <c r="AF28" s="489"/>
      <c r="AG28" s="489"/>
      <c r="AH28" s="489"/>
      <c r="AI28" s="489"/>
      <c r="AJ28" s="489"/>
      <c r="AK28" s="489"/>
      <c r="AL28" s="489"/>
      <c r="AM28" s="489"/>
      <c r="AN28" s="489"/>
      <c r="AO28" s="489"/>
      <c r="AP28" s="489"/>
      <c r="AQ28" s="489"/>
      <c r="AR28" s="489"/>
      <c r="AS28" s="489"/>
      <c r="AT28" s="489"/>
      <c r="AU28" s="489"/>
      <c r="AV28" s="489"/>
      <c r="AW28" s="513"/>
    </row>
    <row r="29" spans="1:49" s="97" customFormat="1" ht="16.5" customHeight="1" x14ac:dyDescent="0.3">
      <c r="A29" s="596"/>
      <c r="B29" s="662"/>
      <c r="C29" s="587"/>
      <c r="D29" s="587"/>
      <c r="E29" s="310" t="s">
        <v>1752</v>
      </c>
      <c r="F29" s="311" t="s">
        <v>1751</v>
      </c>
      <c r="G29" s="308" t="s">
        <v>1753</v>
      </c>
      <c r="H29" s="309" t="s">
        <v>1680</v>
      </c>
      <c r="I29" s="98" t="s">
        <v>1754</v>
      </c>
      <c r="J29" s="309" t="s">
        <v>1680</v>
      </c>
      <c r="K29" s="96"/>
      <c r="L29" s="159">
        <v>22</v>
      </c>
      <c r="M29" s="489"/>
      <c r="N29" s="489"/>
      <c r="O29" s="489"/>
      <c r="P29" s="489"/>
      <c r="Q29" s="489"/>
      <c r="R29" s="489"/>
      <c r="S29" s="489"/>
      <c r="T29" s="489"/>
      <c r="U29" s="489"/>
      <c r="V29" s="489"/>
      <c r="W29" s="489"/>
      <c r="X29" s="489"/>
      <c r="Y29" s="489"/>
      <c r="Z29" s="489"/>
      <c r="AA29" s="489"/>
      <c r="AB29" s="489"/>
      <c r="AC29" s="489"/>
      <c r="AD29" s="489"/>
      <c r="AE29" s="489"/>
      <c r="AF29" s="489"/>
      <c r="AG29" s="489"/>
      <c r="AH29" s="489"/>
      <c r="AI29" s="489"/>
      <c r="AJ29" s="489"/>
      <c r="AK29" s="489"/>
      <c r="AL29" s="489"/>
      <c r="AM29" s="489"/>
      <c r="AN29" s="489"/>
      <c r="AO29" s="489"/>
      <c r="AP29" s="489"/>
      <c r="AQ29" s="489"/>
      <c r="AR29" s="489"/>
      <c r="AS29" s="489"/>
      <c r="AT29" s="489"/>
      <c r="AU29" s="489"/>
      <c r="AV29" s="489"/>
      <c r="AW29" s="513"/>
    </row>
    <row r="30" spans="1:49" s="97" customFormat="1" ht="16.5" customHeight="1" x14ac:dyDescent="0.3">
      <c r="A30" s="596"/>
      <c r="B30" s="662"/>
      <c r="C30" s="672" t="s">
        <v>1755</v>
      </c>
      <c r="D30" s="737" t="s">
        <v>1756</v>
      </c>
      <c r="E30" s="672" t="s">
        <v>1757</v>
      </c>
      <c r="F30" s="673" t="s">
        <v>1756</v>
      </c>
      <c r="G30" s="655" t="s">
        <v>1758</v>
      </c>
      <c r="H30" s="657" t="s">
        <v>1681</v>
      </c>
      <c r="I30" s="98" t="s">
        <v>1715</v>
      </c>
      <c r="J30" s="309" t="s">
        <v>1682</v>
      </c>
      <c r="K30" s="448" t="s">
        <v>2278</v>
      </c>
      <c r="L30" s="461">
        <v>23</v>
      </c>
      <c r="M30" s="485"/>
      <c r="N30" s="485"/>
      <c r="O30" s="485"/>
      <c r="P30" s="485"/>
      <c r="Q30" s="485"/>
      <c r="R30" s="485"/>
      <c r="S30" s="485"/>
      <c r="T30" s="449">
        <v>6.8860000000000001</v>
      </c>
      <c r="U30" s="449">
        <v>4.6550000000000002</v>
      </c>
      <c r="V30" s="449">
        <v>0</v>
      </c>
      <c r="W30" s="449">
        <v>0.184</v>
      </c>
      <c r="X30" s="449">
        <v>8.4000000000000005E-2</v>
      </c>
      <c r="Y30" s="449">
        <v>0.13</v>
      </c>
      <c r="Z30" s="449">
        <v>1.581</v>
      </c>
      <c r="AA30" s="449">
        <v>2.6760000000000002</v>
      </c>
      <c r="AB30" s="449">
        <v>0</v>
      </c>
      <c r="AC30" s="449">
        <v>0</v>
      </c>
      <c r="AD30" s="449">
        <v>0</v>
      </c>
      <c r="AE30" s="449">
        <v>0</v>
      </c>
      <c r="AF30" s="449">
        <v>0</v>
      </c>
      <c r="AG30" s="449">
        <v>0</v>
      </c>
      <c r="AH30" s="449">
        <v>2.2309999999999999</v>
      </c>
      <c r="AI30" s="449">
        <v>0</v>
      </c>
      <c r="AJ30" s="449">
        <v>0</v>
      </c>
      <c r="AK30" s="449">
        <v>0</v>
      </c>
      <c r="AL30" s="449">
        <v>0</v>
      </c>
      <c r="AM30" s="449">
        <v>0</v>
      </c>
      <c r="AN30" s="449">
        <v>0</v>
      </c>
      <c r="AO30" s="449">
        <v>2.2309999999999999</v>
      </c>
      <c r="AP30" s="485"/>
      <c r="AQ30" s="485"/>
      <c r="AR30" s="485"/>
      <c r="AS30" s="485"/>
      <c r="AT30" s="485"/>
      <c r="AU30" s="485"/>
      <c r="AV30" s="485"/>
      <c r="AW30" s="502"/>
    </row>
    <row r="31" spans="1:49" s="97" customFormat="1" ht="16.5" customHeight="1" x14ac:dyDescent="0.3">
      <c r="A31" s="596"/>
      <c r="B31" s="662"/>
      <c r="C31" s="587"/>
      <c r="D31" s="587"/>
      <c r="E31" s="587"/>
      <c r="F31" s="614"/>
      <c r="G31" s="613"/>
      <c r="H31" s="642"/>
      <c r="I31" s="98" t="s">
        <v>1716</v>
      </c>
      <c r="J31" s="309" t="s">
        <v>1683</v>
      </c>
      <c r="K31" s="96"/>
      <c r="L31" s="159">
        <v>24</v>
      </c>
      <c r="M31" s="489"/>
      <c r="N31" s="489"/>
      <c r="O31" s="489"/>
      <c r="P31" s="489"/>
      <c r="Q31" s="489"/>
      <c r="R31" s="489"/>
      <c r="S31" s="489"/>
      <c r="T31" s="489"/>
      <c r="U31" s="489"/>
      <c r="V31" s="489"/>
      <c r="W31" s="489"/>
      <c r="X31" s="489"/>
      <c r="Y31" s="489"/>
      <c r="Z31" s="489"/>
      <c r="AA31" s="489"/>
      <c r="AB31" s="489"/>
      <c r="AC31" s="489"/>
      <c r="AD31" s="489"/>
      <c r="AE31" s="489"/>
      <c r="AF31" s="489"/>
      <c r="AG31" s="489"/>
      <c r="AH31" s="489"/>
      <c r="AI31" s="489"/>
      <c r="AJ31" s="489"/>
      <c r="AK31" s="489"/>
      <c r="AL31" s="489"/>
      <c r="AM31" s="489"/>
      <c r="AN31" s="489"/>
      <c r="AO31" s="489"/>
      <c r="AP31" s="489"/>
      <c r="AQ31" s="489"/>
      <c r="AR31" s="489"/>
      <c r="AS31" s="489"/>
      <c r="AT31" s="489"/>
      <c r="AU31" s="489"/>
      <c r="AV31" s="489"/>
      <c r="AW31" s="513"/>
    </row>
    <row r="32" spans="1:49" s="97" customFormat="1" ht="16.5" customHeight="1" x14ac:dyDescent="0.3">
      <c r="A32" s="596"/>
      <c r="B32" s="662"/>
      <c r="C32" s="587"/>
      <c r="D32" s="587"/>
      <c r="E32" s="587"/>
      <c r="F32" s="614"/>
      <c r="G32" s="613"/>
      <c r="H32" s="642"/>
      <c r="I32" s="98" t="s">
        <v>1759</v>
      </c>
      <c r="J32" s="309" t="s">
        <v>1760</v>
      </c>
      <c r="K32" s="96"/>
      <c r="L32" s="159">
        <v>25</v>
      </c>
      <c r="M32" s="489"/>
      <c r="N32" s="489"/>
      <c r="O32" s="489"/>
      <c r="P32" s="489"/>
      <c r="Q32" s="489"/>
      <c r="R32" s="489"/>
      <c r="S32" s="489"/>
      <c r="T32" s="489"/>
      <c r="U32" s="489"/>
      <c r="V32" s="489"/>
      <c r="W32" s="489"/>
      <c r="X32" s="489"/>
      <c r="Y32" s="489"/>
      <c r="Z32" s="489"/>
      <c r="AA32" s="489"/>
      <c r="AB32" s="489"/>
      <c r="AC32" s="489"/>
      <c r="AD32" s="489"/>
      <c r="AE32" s="489"/>
      <c r="AF32" s="489"/>
      <c r="AG32" s="489"/>
      <c r="AH32" s="489"/>
      <c r="AI32" s="489"/>
      <c r="AJ32" s="489"/>
      <c r="AK32" s="489"/>
      <c r="AL32" s="489"/>
      <c r="AM32" s="489"/>
      <c r="AN32" s="489"/>
      <c r="AO32" s="489"/>
      <c r="AP32" s="489"/>
      <c r="AQ32" s="489"/>
      <c r="AR32" s="489"/>
      <c r="AS32" s="489"/>
      <c r="AT32" s="489"/>
      <c r="AU32" s="489"/>
      <c r="AV32" s="489"/>
      <c r="AW32" s="513"/>
    </row>
    <row r="33" spans="1:49" s="97" customFormat="1" ht="16.5" customHeight="1" x14ac:dyDescent="0.3">
      <c r="A33" s="596"/>
      <c r="B33" s="662"/>
      <c r="C33" s="587"/>
      <c r="D33" s="587"/>
      <c r="E33" s="587"/>
      <c r="F33" s="614"/>
      <c r="G33" s="308" t="s">
        <v>1761</v>
      </c>
      <c r="H33" s="309" t="s">
        <v>1684</v>
      </c>
      <c r="I33" s="98" t="s">
        <v>1717</v>
      </c>
      <c r="J33" s="309" t="s">
        <v>1684</v>
      </c>
      <c r="K33" s="96"/>
      <c r="L33" s="159">
        <v>26</v>
      </c>
      <c r="M33" s="489"/>
      <c r="N33" s="489"/>
      <c r="O33" s="489"/>
      <c r="P33" s="489"/>
      <c r="Q33" s="489"/>
      <c r="R33" s="489"/>
      <c r="S33" s="489"/>
      <c r="T33" s="489"/>
      <c r="U33" s="489"/>
      <c r="V33" s="489"/>
      <c r="W33" s="489"/>
      <c r="X33" s="489"/>
      <c r="Y33" s="489"/>
      <c r="Z33" s="489"/>
      <c r="AA33" s="489"/>
      <c r="AB33" s="489"/>
      <c r="AC33" s="489"/>
      <c r="AD33" s="489"/>
      <c r="AE33" s="489"/>
      <c r="AF33" s="489"/>
      <c r="AG33" s="489"/>
      <c r="AH33" s="489"/>
      <c r="AI33" s="489"/>
      <c r="AJ33" s="489"/>
      <c r="AK33" s="489"/>
      <c r="AL33" s="489"/>
      <c r="AM33" s="489"/>
      <c r="AN33" s="489"/>
      <c r="AO33" s="489"/>
      <c r="AP33" s="489"/>
      <c r="AQ33" s="489"/>
      <c r="AR33" s="489"/>
      <c r="AS33" s="489"/>
      <c r="AT33" s="489"/>
      <c r="AU33" s="489"/>
      <c r="AV33" s="489"/>
      <c r="AW33" s="513"/>
    </row>
    <row r="34" spans="1:49" s="97" customFormat="1" ht="16.5" customHeight="1" x14ac:dyDescent="0.3">
      <c r="A34" s="596"/>
      <c r="B34" s="662"/>
      <c r="C34" s="587"/>
      <c r="D34" s="587"/>
      <c r="E34" s="587"/>
      <c r="F34" s="614"/>
      <c r="G34" s="308" t="s">
        <v>1762</v>
      </c>
      <c r="H34" s="309" t="s">
        <v>1685</v>
      </c>
      <c r="I34" s="544" t="s">
        <v>2399</v>
      </c>
      <c r="J34" s="309" t="s">
        <v>1685</v>
      </c>
      <c r="K34" s="96"/>
      <c r="L34" s="159">
        <v>27</v>
      </c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89"/>
      <c r="X34" s="489"/>
      <c r="Y34" s="489"/>
      <c r="Z34" s="489"/>
      <c r="AA34" s="489"/>
      <c r="AB34" s="489"/>
      <c r="AC34" s="489"/>
      <c r="AD34" s="489"/>
      <c r="AE34" s="489"/>
      <c r="AF34" s="489"/>
      <c r="AG34" s="489"/>
      <c r="AH34" s="489"/>
      <c r="AI34" s="489"/>
      <c r="AJ34" s="489"/>
      <c r="AK34" s="489"/>
      <c r="AL34" s="489"/>
      <c r="AM34" s="489"/>
      <c r="AN34" s="489"/>
      <c r="AO34" s="489"/>
      <c r="AP34" s="489"/>
      <c r="AQ34" s="489"/>
      <c r="AR34" s="489"/>
      <c r="AS34" s="489"/>
      <c r="AT34" s="489"/>
      <c r="AU34" s="489"/>
      <c r="AV34" s="489"/>
      <c r="AW34" s="513"/>
    </row>
    <row r="35" spans="1:49" s="97" customFormat="1" ht="16.5" customHeight="1" x14ac:dyDescent="0.3">
      <c r="A35" s="596"/>
      <c r="B35" s="662"/>
      <c r="C35" s="596" t="s">
        <v>1948</v>
      </c>
      <c r="D35" s="587" t="s">
        <v>1952</v>
      </c>
      <c r="E35" s="596" t="s">
        <v>1949</v>
      </c>
      <c r="F35" s="614" t="s">
        <v>1953</v>
      </c>
      <c r="G35" s="612" t="s">
        <v>1950</v>
      </c>
      <c r="H35" s="609" t="s">
        <v>1951</v>
      </c>
      <c r="I35" s="98" t="s">
        <v>1718</v>
      </c>
      <c r="J35" s="309" t="s">
        <v>1686</v>
      </c>
      <c r="K35" s="448" t="s">
        <v>2279</v>
      </c>
      <c r="L35" s="461">
        <v>28</v>
      </c>
      <c r="M35" s="485"/>
      <c r="N35" s="485"/>
      <c r="O35" s="485"/>
      <c r="P35" s="485"/>
      <c r="Q35" s="485"/>
      <c r="R35" s="485"/>
      <c r="S35" s="485"/>
      <c r="T35" s="449">
        <v>21.088000000000001</v>
      </c>
      <c r="U35" s="449">
        <v>21.088000000000001</v>
      </c>
      <c r="V35" s="449">
        <v>0</v>
      </c>
      <c r="W35" s="449">
        <v>0</v>
      </c>
      <c r="X35" s="449">
        <v>16.094000000000001</v>
      </c>
      <c r="Y35" s="449">
        <v>1.714</v>
      </c>
      <c r="Z35" s="449">
        <v>1.5649999999999999</v>
      </c>
      <c r="AA35" s="449">
        <v>1.7150000000000001</v>
      </c>
      <c r="AB35" s="449">
        <v>0</v>
      </c>
      <c r="AC35" s="449">
        <v>0</v>
      </c>
      <c r="AD35" s="449">
        <v>0</v>
      </c>
      <c r="AE35" s="449">
        <v>0</v>
      </c>
      <c r="AF35" s="449">
        <v>0</v>
      </c>
      <c r="AG35" s="449">
        <v>0</v>
      </c>
      <c r="AH35" s="449">
        <v>0</v>
      </c>
      <c r="AI35" s="449">
        <v>0</v>
      </c>
      <c r="AJ35" s="449">
        <v>0</v>
      </c>
      <c r="AK35" s="449">
        <v>0</v>
      </c>
      <c r="AL35" s="449">
        <v>0</v>
      </c>
      <c r="AM35" s="449">
        <v>0</v>
      </c>
      <c r="AN35" s="449">
        <v>0</v>
      </c>
      <c r="AO35" s="449">
        <v>0</v>
      </c>
      <c r="AP35" s="485"/>
      <c r="AQ35" s="485"/>
      <c r="AR35" s="485"/>
      <c r="AS35" s="485"/>
      <c r="AT35" s="485"/>
      <c r="AU35" s="485"/>
      <c r="AV35" s="485"/>
      <c r="AW35" s="502"/>
    </row>
    <row r="36" spans="1:49" s="97" customFormat="1" ht="16.5" customHeight="1" x14ac:dyDescent="0.3">
      <c r="A36" s="596"/>
      <c r="B36" s="662"/>
      <c r="C36" s="587"/>
      <c r="D36" s="587"/>
      <c r="E36" s="587"/>
      <c r="F36" s="614"/>
      <c r="G36" s="613"/>
      <c r="H36" s="610"/>
      <c r="I36" s="98" t="s">
        <v>1719</v>
      </c>
      <c r="J36" s="309" t="s">
        <v>1687</v>
      </c>
      <c r="K36" s="448" t="s">
        <v>2280</v>
      </c>
      <c r="L36" s="461">
        <v>29</v>
      </c>
      <c r="M36" s="485"/>
      <c r="N36" s="485"/>
      <c r="O36" s="485"/>
      <c r="P36" s="485"/>
      <c r="Q36" s="485"/>
      <c r="R36" s="485"/>
      <c r="S36" s="485"/>
      <c r="T36" s="449">
        <v>6701.2730000000001</v>
      </c>
      <c r="U36" s="449">
        <v>6701.2730000000001</v>
      </c>
      <c r="V36" s="449">
        <v>645.05399999999997</v>
      </c>
      <c r="W36" s="449">
        <v>3.1E-2</v>
      </c>
      <c r="X36" s="449">
        <v>5611.2560000000003</v>
      </c>
      <c r="Y36" s="449">
        <v>259.20299999999997</v>
      </c>
      <c r="Z36" s="449">
        <v>34.811</v>
      </c>
      <c r="AA36" s="449">
        <v>150.91800000000001</v>
      </c>
      <c r="AB36" s="449">
        <v>0</v>
      </c>
      <c r="AC36" s="449">
        <v>0</v>
      </c>
      <c r="AD36" s="449">
        <v>0</v>
      </c>
      <c r="AE36" s="449">
        <v>0</v>
      </c>
      <c r="AF36" s="449">
        <v>0</v>
      </c>
      <c r="AG36" s="449">
        <v>0</v>
      </c>
      <c r="AH36" s="449">
        <v>0</v>
      </c>
      <c r="AI36" s="449">
        <v>0</v>
      </c>
      <c r="AJ36" s="449">
        <v>0</v>
      </c>
      <c r="AK36" s="449">
        <v>0</v>
      </c>
      <c r="AL36" s="449">
        <v>0</v>
      </c>
      <c r="AM36" s="449">
        <v>0</v>
      </c>
      <c r="AN36" s="449">
        <v>0</v>
      </c>
      <c r="AO36" s="449">
        <v>0</v>
      </c>
      <c r="AP36" s="485"/>
      <c r="AQ36" s="485"/>
      <c r="AR36" s="485"/>
      <c r="AS36" s="485"/>
      <c r="AT36" s="485"/>
      <c r="AU36" s="485"/>
      <c r="AV36" s="485"/>
      <c r="AW36" s="502"/>
    </row>
    <row r="37" spans="1:49" s="97" customFormat="1" ht="16.5" customHeight="1" x14ac:dyDescent="0.3">
      <c r="A37" s="596"/>
      <c r="B37" s="662"/>
      <c r="C37" s="587"/>
      <c r="D37" s="587"/>
      <c r="E37" s="616"/>
      <c r="F37" s="615"/>
      <c r="G37" s="304" t="s">
        <v>1763</v>
      </c>
      <c r="H37" s="309" t="s">
        <v>1688</v>
      </c>
      <c r="I37" s="98" t="s">
        <v>1720</v>
      </c>
      <c r="J37" s="309" t="s">
        <v>1688</v>
      </c>
      <c r="K37" s="96"/>
      <c r="L37" s="159">
        <v>30</v>
      </c>
      <c r="M37" s="489"/>
      <c r="N37" s="489"/>
      <c r="O37" s="489"/>
      <c r="P37" s="489"/>
      <c r="Q37" s="489"/>
      <c r="R37" s="489"/>
      <c r="S37" s="489"/>
      <c r="T37" s="489"/>
      <c r="U37" s="489"/>
      <c r="V37" s="489"/>
      <c r="W37" s="489"/>
      <c r="X37" s="489"/>
      <c r="Y37" s="489"/>
      <c r="Z37" s="489"/>
      <c r="AA37" s="489"/>
      <c r="AB37" s="489"/>
      <c r="AC37" s="489"/>
      <c r="AD37" s="489"/>
      <c r="AE37" s="489"/>
      <c r="AF37" s="489"/>
      <c r="AG37" s="489"/>
      <c r="AH37" s="489"/>
      <c r="AI37" s="489"/>
      <c r="AJ37" s="489"/>
      <c r="AK37" s="489"/>
      <c r="AL37" s="489"/>
      <c r="AM37" s="489"/>
      <c r="AN37" s="489"/>
      <c r="AO37" s="489"/>
      <c r="AP37" s="489"/>
      <c r="AQ37" s="489"/>
      <c r="AR37" s="489"/>
      <c r="AS37" s="489"/>
      <c r="AT37" s="489"/>
      <c r="AU37" s="489"/>
      <c r="AV37" s="489"/>
      <c r="AW37" s="513"/>
    </row>
    <row r="38" spans="1:49" s="97" customFormat="1" ht="16.5" customHeight="1" x14ac:dyDescent="0.3">
      <c r="A38" s="596"/>
      <c r="B38" s="662"/>
      <c r="C38" s="627"/>
      <c r="D38" s="627"/>
      <c r="E38" s="679" t="s">
        <v>1764</v>
      </c>
      <c r="F38" s="680" t="s">
        <v>1765</v>
      </c>
      <c r="G38" s="655" t="s">
        <v>1766</v>
      </c>
      <c r="H38" s="657" t="s">
        <v>1689</v>
      </c>
      <c r="I38" s="98" t="s">
        <v>1721</v>
      </c>
      <c r="J38" s="309" t="s">
        <v>1690</v>
      </c>
      <c r="K38" s="96"/>
      <c r="L38" s="159">
        <v>31</v>
      </c>
      <c r="M38" s="489"/>
      <c r="N38" s="489"/>
      <c r="O38" s="489"/>
      <c r="P38" s="489"/>
      <c r="Q38" s="489"/>
      <c r="R38" s="489"/>
      <c r="S38" s="489"/>
      <c r="T38" s="489"/>
      <c r="U38" s="489"/>
      <c r="V38" s="489"/>
      <c r="W38" s="489"/>
      <c r="X38" s="489"/>
      <c r="Y38" s="489"/>
      <c r="Z38" s="489"/>
      <c r="AA38" s="489"/>
      <c r="AB38" s="489"/>
      <c r="AC38" s="489"/>
      <c r="AD38" s="489"/>
      <c r="AE38" s="489"/>
      <c r="AF38" s="489"/>
      <c r="AG38" s="489"/>
      <c r="AH38" s="489"/>
      <c r="AI38" s="489"/>
      <c r="AJ38" s="489"/>
      <c r="AK38" s="489"/>
      <c r="AL38" s="489"/>
      <c r="AM38" s="489"/>
      <c r="AN38" s="489"/>
      <c r="AO38" s="489"/>
      <c r="AP38" s="489"/>
      <c r="AQ38" s="489"/>
      <c r="AR38" s="489"/>
      <c r="AS38" s="489"/>
      <c r="AT38" s="489"/>
      <c r="AU38" s="489"/>
      <c r="AV38" s="489"/>
      <c r="AW38" s="513"/>
    </row>
    <row r="39" spans="1:49" s="97" customFormat="1" ht="16.5" customHeight="1" x14ac:dyDescent="0.3">
      <c r="A39" s="596"/>
      <c r="B39" s="662"/>
      <c r="C39" s="627"/>
      <c r="D39" s="627"/>
      <c r="E39" s="614"/>
      <c r="F39" s="632"/>
      <c r="G39" s="613"/>
      <c r="H39" s="646"/>
      <c r="I39" s="98" t="s">
        <v>1722</v>
      </c>
      <c r="J39" s="309" t="s">
        <v>1691</v>
      </c>
      <c r="K39" s="96"/>
      <c r="L39" s="159">
        <v>32</v>
      </c>
      <c r="M39" s="489"/>
      <c r="N39" s="489"/>
      <c r="O39" s="489"/>
      <c r="P39" s="489"/>
      <c r="Q39" s="489"/>
      <c r="R39" s="489"/>
      <c r="S39" s="489"/>
      <c r="T39" s="489"/>
      <c r="U39" s="489"/>
      <c r="V39" s="489"/>
      <c r="W39" s="489"/>
      <c r="X39" s="489"/>
      <c r="Y39" s="489"/>
      <c r="Z39" s="489"/>
      <c r="AA39" s="489"/>
      <c r="AB39" s="489"/>
      <c r="AC39" s="489"/>
      <c r="AD39" s="489"/>
      <c r="AE39" s="489"/>
      <c r="AF39" s="489"/>
      <c r="AG39" s="489"/>
      <c r="AH39" s="489"/>
      <c r="AI39" s="489"/>
      <c r="AJ39" s="489"/>
      <c r="AK39" s="489"/>
      <c r="AL39" s="489"/>
      <c r="AM39" s="489"/>
      <c r="AN39" s="489"/>
      <c r="AO39" s="489"/>
      <c r="AP39" s="489"/>
      <c r="AQ39" s="489"/>
      <c r="AR39" s="489"/>
      <c r="AS39" s="489"/>
      <c r="AT39" s="489"/>
      <c r="AU39" s="489"/>
      <c r="AV39" s="489"/>
      <c r="AW39" s="513"/>
    </row>
    <row r="40" spans="1:49" s="97" customFormat="1" ht="16.5" customHeight="1" x14ac:dyDescent="0.3">
      <c r="A40" s="596"/>
      <c r="B40" s="662"/>
      <c r="C40" s="627"/>
      <c r="D40" s="627"/>
      <c r="E40" s="614"/>
      <c r="F40" s="632"/>
      <c r="G40" s="613"/>
      <c r="H40" s="646"/>
      <c r="I40" s="98" t="s">
        <v>1723</v>
      </c>
      <c r="J40" s="309" t="s">
        <v>1692</v>
      </c>
      <c r="K40" s="96"/>
      <c r="L40" s="159">
        <v>33</v>
      </c>
      <c r="M40" s="489"/>
      <c r="N40" s="489"/>
      <c r="O40" s="489"/>
      <c r="P40" s="489"/>
      <c r="Q40" s="489"/>
      <c r="R40" s="489"/>
      <c r="S40" s="489"/>
      <c r="T40" s="489"/>
      <c r="U40" s="489"/>
      <c r="V40" s="489"/>
      <c r="W40" s="489"/>
      <c r="X40" s="489"/>
      <c r="Y40" s="489"/>
      <c r="Z40" s="489"/>
      <c r="AA40" s="489"/>
      <c r="AB40" s="489"/>
      <c r="AC40" s="489"/>
      <c r="AD40" s="489"/>
      <c r="AE40" s="489"/>
      <c r="AF40" s="489"/>
      <c r="AG40" s="489"/>
      <c r="AH40" s="489"/>
      <c r="AI40" s="489"/>
      <c r="AJ40" s="489"/>
      <c r="AK40" s="489"/>
      <c r="AL40" s="489"/>
      <c r="AM40" s="489"/>
      <c r="AN40" s="489"/>
      <c r="AO40" s="489"/>
      <c r="AP40" s="489"/>
      <c r="AQ40" s="489"/>
      <c r="AR40" s="489"/>
      <c r="AS40" s="489"/>
      <c r="AT40" s="489"/>
      <c r="AU40" s="489"/>
      <c r="AV40" s="489"/>
      <c r="AW40" s="513"/>
    </row>
    <row r="41" spans="1:49" s="97" customFormat="1" ht="16.5" customHeight="1" x14ac:dyDescent="0.3">
      <c r="A41" s="660"/>
      <c r="B41" s="663"/>
      <c r="C41" s="628"/>
      <c r="D41" s="628"/>
      <c r="E41" s="630"/>
      <c r="F41" s="633"/>
      <c r="G41" s="101" t="s">
        <v>1767</v>
      </c>
      <c r="H41" s="102" t="s">
        <v>1768</v>
      </c>
      <c r="I41" s="103" t="s">
        <v>1724</v>
      </c>
      <c r="J41" s="102" t="s">
        <v>1693</v>
      </c>
      <c r="K41" s="451" t="s">
        <v>2281</v>
      </c>
      <c r="L41" s="498">
        <v>34</v>
      </c>
      <c r="M41" s="464"/>
      <c r="N41" s="464"/>
      <c r="O41" s="464"/>
      <c r="P41" s="464"/>
      <c r="Q41" s="464"/>
      <c r="R41" s="464"/>
      <c r="S41" s="464"/>
      <c r="T41" s="491">
        <v>49.78</v>
      </c>
      <c r="U41" s="491">
        <v>47.613999999999997</v>
      </c>
      <c r="V41" s="491">
        <v>0</v>
      </c>
      <c r="W41" s="491">
        <v>1.107</v>
      </c>
      <c r="X41" s="491">
        <v>2.5430000000000001</v>
      </c>
      <c r="Y41" s="491">
        <v>3.0000000000000001E-3</v>
      </c>
      <c r="Z41" s="491">
        <v>3.0379999999999998</v>
      </c>
      <c r="AA41" s="491">
        <v>40.923000000000002</v>
      </c>
      <c r="AB41" s="491">
        <v>0</v>
      </c>
      <c r="AC41" s="491">
        <v>0</v>
      </c>
      <c r="AD41" s="491">
        <v>0</v>
      </c>
      <c r="AE41" s="491">
        <v>1.4370000000000001</v>
      </c>
      <c r="AF41" s="491">
        <v>1.4370000000000001</v>
      </c>
      <c r="AG41" s="491">
        <v>0</v>
      </c>
      <c r="AH41" s="491">
        <v>0.72899999999999998</v>
      </c>
      <c r="AI41" s="491">
        <v>0</v>
      </c>
      <c r="AJ41" s="491">
        <v>0</v>
      </c>
      <c r="AK41" s="491">
        <v>0</v>
      </c>
      <c r="AL41" s="491">
        <v>0</v>
      </c>
      <c r="AM41" s="491">
        <v>0</v>
      </c>
      <c r="AN41" s="491">
        <v>0</v>
      </c>
      <c r="AO41" s="491">
        <v>0.72899999999999998</v>
      </c>
      <c r="AP41" s="464"/>
      <c r="AQ41" s="464"/>
      <c r="AR41" s="464"/>
      <c r="AS41" s="464"/>
      <c r="AT41" s="464"/>
      <c r="AU41" s="464"/>
      <c r="AV41" s="464"/>
      <c r="AW41" s="492"/>
    </row>
    <row r="42" spans="1:49" s="97" customFormat="1" ht="16.5" customHeight="1" x14ac:dyDescent="0.3">
      <c r="A42" s="300"/>
      <c r="B42" s="305"/>
      <c r="C42" s="302"/>
      <c r="D42" s="302"/>
      <c r="E42" s="301"/>
      <c r="F42" s="303"/>
      <c r="G42" s="538"/>
      <c r="H42" s="100"/>
      <c r="I42" s="537"/>
      <c r="J42" s="100"/>
      <c r="K42" s="521" t="s">
        <v>2383</v>
      </c>
      <c r="L42" s="532"/>
      <c r="M42" s="520"/>
      <c r="N42" s="520"/>
      <c r="O42" s="520"/>
      <c r="P42" s="520"/>
      <c r="Q42" s="520"/>
      <c r="R42" s="520"/>
      <c r="S42" s="520"/>
      <c r="T42" s="520">
        <f>T43+T45+T46+T47+T51</f>
        <v>661.923</v>
      </c>
      <c r="U42" s="520">
        <f t="shared" ref="U42:AO42" si="16">U43+U45+U46+U47+U51</f>
        <v>592.47</v>
      </c>
      <c r="V42" s="520">
        <f t="shared" si="16"/>
        <v>2.6500000000000004</v>
      </c>
      <c r="W42" s="520">
        <f t="shared" si="16"/>
        <v>84.248999999999995</v>
      </c>
      <c r="X42" s="520">
        <f t="shared" si="16"/>
        <v>331.17899999999997</v>
      </c>
      <c r="Y42" s="520">
        <f t="shared" si="16"/>
        <v>46.158999999999999</v>
      </c>
      <c r="Z42" s="520">
        <f t="shared" si="16"/>
        <v>40.156999999999996</v>
      </c>
      <c r="AA42" s="520">
        <f t="shared" si="16"/>
        <v>88.075999999999993</v>
      </c>
      <c r="AB42" s="520">
        <f t="shared" si="16"/>
        <v>0</v>
      </c>
      <c r="AC42" s="520">
        <f t="shared" si="16"/>
        <v>0</v>
      </c>
      <c r="AD42" s="520">
        <f t="shared" si="16"/>
        <v>0</v>
      </c>
      <c r="AE42" s="520">
        <f t="shared" si="16"/>
        <v>34.114000000000004</v>
      </c>
      <c r="AF42" s="520">
        <f t="shared" si="16"/>
        <v>34.114000000000004</v>
      </c>
      <c r="AG42" s="520">
        <f t="shared" si="16"/>
        <v>0</v>
      </c>
      <c r="AH42" s="520">
        <f t="shared" si="16"/>
        <v>35.338999999999999</v>
      </c>
      <c r="AI42" s="520">
        <f t="shared" si="16"/>
        <v>0</v>
      </c>
      <c r="AJ42" s="520">
        <f t="shared" si="16"/>
        <v>3.593</v>
      </c>
      <c r="AK42" s="520">
        <f t="shared" si="16"/>
        <v>0</v>
      </c>
      <c r="AL42" s="520">
        <f t="shared" si="16"/>
        <v>0</v>
      </c>
      <c r="AM42" s="520">
        <f t="shared" si="16"/>
        <v>0</v>
      </c>
      <c r="AN42" s="520">
        <f t="shared" si="16"/>
        <v>0</v>
      </c>
      <c r="AO42" s="520">
        <f t="shared" si="16"/>
        <v>31.746000000000002</v>
      </c>
      <c r="AP42" s="520"/>
      <c r="AQ42" s="520"/>
      <c r="AR42" s="520"/>
      <c r="AS42" s="520"/>
      <c r="AT42" s="520"/>
      <c r="AU42" s="520"/>
      <c r="AV42" s="520"/>
      <c r="AW42" s="519"/>
    </row>
    <row r="43" spans="1:49" s="97" customFormat="1" ht="13.5" customHeight="1" x14ac:dyDescent="0.25">
      <c r="A43" s="686" t="s">
        <v>1965</v>
      </c>
      <c r="B43" s="688" t="s">
        <v>1964</v>
      </c>
      <c r="C43" s="681" t="s">
        <v>529</v>
      </c>
      <c r="D43" s="683" t="s">
        <v>585</v>
      </c>
      <c r="E43" s="681" t="s">
        <v>530</v>
      </c>
      <c r="F43" s="683" t="s">
        <v>586</v>
      </c>
      <c r="G43" s="681" t="s">
        <v>531</v>
      </c>
      <c r="H43" s="683" t="s">
        <v>586</v>
      </c>
      <c r="I43" s="105" t="s">
        <v>1156</v>
      </c>
      <c r="J43" s="106" t="s">
        <v>586</v>
      </c>
      <c r="K43" s="454" t="s">
        <v>2282</v>
      </c>
      <c r="L43" s="461">
        <v>35</v>
      </c>
      <c r="M43" s="452">
        <v>0</v>
      </c>
      <c r="N43" s="452">
        <v>0</v>
      </c>
      <c r="O43" s="473">
        <v>0</v>
      </c>
      <c r="P43" s="473">
        <v>0</v>
      </c>
      <c r="Q43" s="452">
        <v>0</v>
      </c>
      <c r="R43" s="444">
        <v>0</v>
      </c>
      <c r="S43" s="444">
        <v>0</v>
      </c>
      <c r="T43" s="449">
        <v>194.30199999999999</v>
      </c>
      <c r="U43" s="449">
        <v>194.30199999999999</v>
      </c>
      <c r="V43" s="449">
        <v>1.165</v>
      </c>
      <c r="W43" s="449">
        <v>41.281999999999996</v>
      </c>
      <c r="X43" s="449">
        <v>147.71799999999999</v>
      </c>
      <c r="Y43" s="449">
        <v>0.5</v>
      </c>
      <c r="Z43" s="449">
        <v>0</v>
      </c>
      <c r="AA43" s="449">
        <v>3.637</v>
      </c>
      <c r="AB43" s="449">
        <v>0</v>
      </c>
      <c r="AC43" s="449">
        <v>0</v>
      </c>
      <c r="AD43" s="449">
        <v>0</v>
      </c>
      <c r="AE43" s="449">
        <v>0</v>
      </c>
      <c r="AF43" s="449">
        <v>0</v>
      </c>
      <c r="AG43" s="449">
        <v>0</v>
      </c>
      <c r="AH43" s="449">
        <v>0</v>
      </c>
      <c r="AI43" s="449">
        <v>0</v>
      </c>
      <c r="AJ43" s="449">
        <v>0</v>
      </c>
      <c r="AK43" s="449">
        <v>0</v>
      </c>
      <c r="AL43" s="449">
        <v>0</v>
      </c>
      <c r="AM43" s="449">
        <v>0</v>
      </c>
      <c r="AN43" s="449">
        <v>0</v>
      </c>
      <c r="AO43" s="449">
        <v>0</v>
      </c>
      <c r="AP43" s="444">
        <v>0</v>
      </c>
      <c r="AQ43" s="488">
        <v>3.0000000000000005E-3</v>
      </c>
      <c r="AR43" s="473">
        <v>0</v>
      </c>
      <c r="AS43" s="473">
        <v>0</v>
      </c>
      <c r="AT43" s="488">
        <v>1682.9589999999998</v>
      </c>
      <c r="AU43" s="473">
        <v>0</v>
      </c>
      <c r="AV43" s="473">
        <v>0</v>
      </c>
      <c r="AW43" s="510">
        <v>239.60213881571894</v>
      </c>
    </row>
    <row r="44" spans="1:49" s="97" customFormat="1" ht="16.5" customHeight="1" x14ac:dyDescent="0.3">
      <c r="A44" s="686"/>
      <c r="B44" s="688"/>
      <c r="C44" s="682"/>
      <c r="D44" s="684"/>
      <c r="E44" s="682"/>
      <c r="F44" s="684"/>
      <c r="G44" s="682"/>
      <c r="H44" s="684"/>
      <c r="I44" s="107" t="s">
        <v>1156</v>
      </c>
      <c r="J44" s="108" t="s">
        <v>1159</v>
      </c>
      <c r="K44" s="109"/>
      <c r="L44" s="159">
        <v>36</v>
      </c>
      <c r="M44" s="489"/>
      <c r="N44" s="489"/>
      <c r="O44" s="489"/>
      <c r="P44" s="489"/>
      <c r="Q44" s="489"/>
      <c r="R44" s="489"/>
      <c r="S44" s="489"/>
      <c r="T44" s="489"/>
      <c r="U44" s="489"/>
      <c r="V44" s="489"/>
      <c r="W44" s="489"/>
      <c r="X44" s="489"/>
      <c r="Y44" s="489"/>
      <c r="Z44" s="489"/>
      <c r="AA44" s="489"/>
      <c r="AB44" s="489"/>
      <c r="AC44" s="489"/>
      <c r="AD44" s="489"/>
      <c r="AE44" s="489"/>
      <c r="AF44" s="489"/>
      <c r="AG44" s="489"/>
      <c r="AH44" s="489"/>
      <c r="AI44" s="489"/>
      <c r="AJ44" s="489"/>
      <c r="AK44" s="489"/>
      <c r="AL44" s="489"/>
      <c r="AM44" s="489"/>
      <c r="AN44" s="489"/>
      <c r="AO44" s="489"/>
      <c r="AP44" s="489"/>
      <c r="AQ44" s="489"/>
      <c r="AR44" s="489"/>
      <c r="AS44" s="489"/>
      <c r="AT44" s="489"/>
      <c r="AU44" s="489"/>
      <c r="AV44" s="489"/>
      <c r="AW44" s="513"/>
    </row>
    <row r="45" spans="1:49" s="97" customFormat="1" ht="16.5" customHeight="1" x14ac:dyDescent="0.3">
      <c r="A45" s="686"/>
      <c r="B45" s="688"/>
      <c r="C45" s="682"/>
      <c r="D45" s="684"/>
      <c r="E45" s="313" t="s">
        <v>532</v>
      </c>
      <c r="F45" s="315" t="s">
        <v>589</v>
      </c>
      <c r="G45" s="313" t="s">
        <v>533</v>
      </c>
      <c r="H45" s="315" t="s">
        <v>589</v>
      </c>
      <c r="I45" s="107" t="s">
        <v>1161</v>
      </c>
      <c r="J45" s="108" t="s">
        <v>589</v>
      </c>
      <c r="K45" s="480" t="s">
        <v>2283</v>
      </c>
      <c r="L45" s="461">
        <v>37</v>
      </c>
      <c r="M45" s="485"/>
      <c r="N45" s="485"/>
      <c r="O45" s="485"/>
      <c r="P45" s="485"/>
      <c r="Q45" s="485"/>
      <c r="R45" s="485"/>
      <c r="S45" s="485"/>
      <c r="T45" s="449">
        <v>8.8999999999999996E-2</v>
      </c>
      <c r="U45" s="449">
        <v>8.8999999999999996E-2</v>
      </c>
      <c r="V45" s="449">
        <v>0</v>
      </c>
      <c r="W45" s="449">
        <v>0</v>
      </c>
      <c r="X45" s="449">
        <v>8.8999999999999996E-2</v>
      </c>
      <c r="Y45" s="449">
        <v>0</v>
      </c>
      <c r="Z45" s="449">
        <v>0</v>
      </c>
      <c r="AA45" s="449">
        <v>0</v>
      </c>
      <c r="AB45" s="449">
        <v>0</v>
      </c>
      <c r="AC45" s="449">
        <v>0</v>
      </c>
      <c r="AD45" s="449">
        <v>0</v>
      </c>
      <c r="AE45" s="449">
        <v>0</v>
      </c>
      <c r="AF45" s="449">
        <v>0</v>
      </c>
      <c r="AG45" s="449">
        <v>0</v>
      </c>
      <c r="AH45" s="449">
        <v>0</v>
      </c>
      <c r="AI45" s="449">
        <v>0</v>
      </c>
      <c r="AJ45" s="449">
        <v>0</v>
      </c>
      <c r="AK45" s="449">
        <v>0</v>
      </c>
      <c r="AL45" s="449">
        <v>0</v>
      </c>
      <c r="AM45" s="449">
        <v>0</v>
      </c>
      <c r="AN45" s="449">
        <v>0</v>
      </c>
      <c r="AO45" s="449">
        <v>0</v>
      </c>
      <c r="AP45" s="485"/>
      <c r="AQ45" s="485"/>
      <c r="AR45" s="485"/>
      <c r="AS45" s="485"/>
      <c r="AT45" s="485"/>
      <c r="AU45" s="485"/>
      <c r="AV45" s="485"/>
      <c r="AW45" s="502"/>
    </row>
    <row r="46" spans="1:49" s="97" customFormat="1" ht="16.5" customHeight="1" x14ac:dyDescent="0.3">
      <c r="A46" s="686"/>
      <c r="B46" s="688"/>
      <c r="C46" s="682" t="s">
        <v>534</v>
      </c>
      <c r="D46" s="684" t="s">
        <v>590</v>
      </c>
      <c r="E46" s="313" t="s">
        <v>535</v>
      </c>
      <c r="F46" s="315" t="s">
        <v>591</v>
      </c>
      <c r="G46" s="313" t="s">
        <v>536</v>
      </c>
      <c r="H46" s="315" t="s">
        <v>591</v>
      </c>
      <c r="I46" s="107" t="s">
        <v>1165</v>
      </c>
      <c r="J46" s="108" t="s">
        <v>591</v>
      </c>
      <c r="K46" s="480" t="s">
        <v>2284</v>
      </c>
      <c r="L46" s="461">
        <v>38</v>
      </c>
      <c r="M46" s="485"/>
      <c r="N46" s="485"/>
      <c r="O46" s="485"/>
      <c r="P46" s="485"/>
      <c r="Q46" s="485"/>
      <c r="R46" s="485"/>
      <c r="S46" s="485"/>
      <c r="T46" s="449">
        <v>11.487</v>
      </c>
      <c r="U46" s="449">
        <v>5.3970000000000002</v>
      </c>
      <c r="V46" s="449">
        <v>0</v>
      </c>
      <c r="W46" s="449">
        <v>0</v>
      </c>
      <c r="X46" s="449">
        <v>1.4</v>
      </c>
      <c r="Y46" s="449">
        <v>0</v>
      </c>
      <c r="Z46" s="449">
        <v>0</v>
      </c>
      <c r="AA46" s="449">
        <v>3.9969999999999999</v>
      </c>
      <c r="AB46" s="449">
        <v>0</v>
      </c>
      <c r="AC46" s="449">
        <v>0</v>
      </c>
      <c r="AD46" s="449">
        <v>0</v>
      </c>
      <c r="AE46" s="449">
        <v>0</v>
      </c>
      <c r="AF46" s="449">
        <v>0</v>
      </c>
      <c r="AG46" s="449">
        <v>0</v>
      </c>
      <c r="AH46" s="449">
        <v>6.09</v>
      </c>
      <c r="AI46" s="449">
        <v>0</v>
      </c>
      <c r="AJ46" s="449">
        <v>2.0760000000000001</v>
      </c>
      <c r="AK46" s="449">
        <v>0</v>
      </c>
      <c r="AL46" s="449">
        <v>0</v>
      </c>
      <c r="AM46" s="449">
        <v>0</v>
      </c>
      <c r="AN46" s="449">
        <v>0</v>
      </c>
      <c r="AO46" s="449">
        <v>4.0140000000000002</v>
      </c>
      <c r="AP46" s="485"/>
      <c r="AQ46" s="485"/>
      <c r="AR46" s="485"/>
      <c r="AS46" s="485"/>
      <c r="AT46" s="485"/>
      <c r="AU46" s="485"/>
      <c r="AV46" s="485"/>
      <c r="AW46" s="502"/>
    </row>
    <row r="47" spans="1:49" s="97" customFormat="1" ht="16.5" customHeight="1" x14ac:dyDescent="0.3">
      <c r="A47" s="686"/>
      <c r="B47" s="688"/>
      <c r="C47" s="682"/>
      <c r="D47" s="684"/>
      <c r="E47" s="682" t="s">
        <v>537</v>
      </c>
      <c r="F47" s="684" t="s">
        <v>2285</v>
      </c>
      <c r="G47" s="313" t="s">
        <v>538</v>
      </c>
      <c r="H47" s="315" t="s">
        <v>1867</v>
      </c>
      <c r="I47" s="107" t="s">
        <v>1164</v>
      </c>
      <c r="J47" s="108" t="s">
        <v>593</v>
      </c>
      <c r="K47" s="480" t="s">
        <v>2286</v>
      </c>
      <c r="L47" s="461">
        <v>39</v>
      </c>
      <c r="M47" s="485"/>
      <c r="N47" s="485"/>
      <c r="O47" s="485"/>
      <c r="P47" s="485"/>
      <c r="Q47" s="485"/>
      <c r="R47" s="485"/>
      <c r="S47" s="485"/>
      <c r="T47" s="449">
        <v>98.078999999999994</v>
      </c>
      <c r="U47" s="449">
        <v>59.207999999999998</v>
      </c>
      <c r="V47" s="449">
        <v>0</v>
      </c>
      <c r="W47" s="449">
        <v>31.047999999999998</v>
      </c>
      <c r="X47" s="449">
        <v>4.8360000000000003</v>
      </c>
      <c r="Y47" s="449">
        <v>0.16</v>
      </c>
      <c r="Z47" s="449">
        <v>8.6679999999999993</v>
      </c>
      <c r="AA47" s="449">
        <v>14.496</v>
      </c>
      <c r="AB47" s="449">
        <v>0</v>
      </c>
      <c r="AC47" s="449">
        <v>0</v>
      </c>
      <c r="AD47" s="449">
        <v>0</v>
      </c>
      <c r="AE47" s="449">
        <v>30.591000000000001</v>
      </c>
      <c r="AF47" s="449">
        <v>30.591000000000001</v>
      </c>
      <c r="AG47" s="449">
        <v>0</v>
      </c>
      <c r="AH47" s="449">
        <v>8.2799999999999994</v>
      </c>
      <c r="AI47" s="449">
        <v>0</v>
      </c>
      <c r="AJ47" s="449">
        <v>1.5169999999999999</v>
      </c>
      <c r="AK47" s="449">
        <v>0</v>
      </c>
      <c r="AL47" s="449">
        <v>0</v>
      </c>
      <c r="AM47" s="449">
        <v>0</v>
      </c>
      <c r="AN47" s="449">
        <v>0</v>
      </c>
      <c r="AO47" s="449">
        <v>6.7629999999999999</v>
      </c>
      <c r="AP47" s="485"/>
      <c r="AQ47" s="485"/>
      <c r="AR47" s="485"/>
      <c r="AS47" s="485"/>
      <c r="AT47" s="485"/>
      <c r="AU47" s="485"/>
      <c r="AV47" s="485"/>
      <c r="AW47" s="502"/>
    </row>
    <row r="48" spans="1:49" s="97" customFormat="1" ht="16.5" customHeight="1" x14ac:dyDescent="0.3">
      <c r="A48" s="686"/>
      <c r="B48" s="688"/>
      <c r="C48" s="682"/>
      <c r="D48" s="684"/>
      <c r="E48" s="682"/>
      <c r="F48" s="684"/>
      <c r="G48" s="682" t="s">
        <v>539</v>
      </c>
      <c r="H48" s="684" t="s">
        <v>595</v>
      </c>
      <c r="I48" s="107" t="s">
        <v>1167</v>
      </c>
      <c r="J48" s="108" t="s">
        <v>596</v>
      </c>
      <c r="K48" s="109"/>
      <c r="L48" s="159">
        <v>40</v>
      </c>
      <c r="M48" s="489"/>
      <c r="N48" s="489"/>
      <c r="O48" s="489"/>
      <c r="P48" s="489"/>
      <c r="Q48" s="489"/>
      <c r="R48" s="489"/>
      <c r="S48" s="489"/>
      <c r="T48" s="489"/>
      <c r="U48" s="489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489"/>
      <c r="AH48" s="489"/>
      <c r="AI48" s="489"/>
      <c r="AJ48" s="489"/>
      <c r="AK48" s="489"/>
      <c r="AL48" s="489"/>
      <c r="AM48" s="489"/>
      <c r="AN48" s="489"/>
      <c r="AO48" s="489"/>
      <c r="AP48" s="489"/>
      <c r="AQ48" s="489"/>
      <c r="AR48" s="489"/>
      <c r="AS48" s="489"/>
      <c r="AT48" s="489"/>
      <c r="AU48" s="489"/>
      <c r="AV48" s="489"/>
      <c r="AW48" s="513"/>
    </row>
    <row r="49" spans="1:49" s="97" customFormat="1" ht="16.5" customHeight="1" x14ac:dyDescent="0.3">
      <c r="A49" s="686"/>
      <c r="B49" s="688"/>
      <c r="C49" s="682"/>
      <c r="D49" s="684"/>
      <c r="E49" s="682"/>
      <c r="F49" s="684"/>
      <c r="G49" s="682"/>
      <c r="H49" s="684"/>
      <c r="I49" s="107" t="s">
        <v>1169</v>
      </c>
      <c r="J49" s="108" t="s">
        <v>598</v>
      </c>
      <c r="K49" s="109"/>
      <c r="L49" s="159">
        <v>41</v>
      </c>
      <c r="M49" s="489"/>
      <c r="N49" s="489"/>
      <c r="O49" s="489"/>
      <c r="P49" s="489"/>
      <c r="Q49" s="489"/>
      <c r="R49" s="489"/>
      <c r="S49" s="489"/>
      <c r="T49" s="489"/>
      <c r="U49" s="489"/>
      <c r="V49" s="489"/>
      <c r="W49" s="489"/>
      <c r="X49" s="489"/>
      <c r="Y49" s="489"/>
      <c r="Z49" s="489"/>
      <c r="AA49" s="489"/>
      <c r="AB49" s="489"/>
      <c r="AC49" s="489"/>
      <c r="AD49" s="489"/>
      <c r="AE49" s="489"/>
      <c r="AF49" s="489"/>
      <c r="AG49" s="489"/>
      <c r="AH49" s="489"/>
      <c r="AI49" s="489"/>
      <c r="AJ49" s="489"/>
      <c r="AK49" s="489"/>
      <c r="AL49" s="489"/>
      <c r="AM49" s="489"/>
      <c r="AN49" s="489"/>
      <c r="AO49" s="489"/>
      <c r="AP49" s="489"/>
      <c r="AQ49" s="489"/>
      <c r="AR49" s="489"/>
      <c r="AS49" s="489"/>
      <c r="AT49" s="489"/>
      <c r="AU49" s="489"/>
      <c r="AV49" s="489"/>
      <c r="AW49" s="513"/>
    </row>
    <row r="50" spans="1:49" s="97" customFormat="1" ht="16.5" customHeight="1" x14ac:dyDescent="0.3">
      <c r="A50" s="686"/>
      <c r="B50" s="688"/>
      <c r="C50" s="682"/>
      <c r="D50" s="684"/>
      <c r="E50" s="682"/>
      <c r="F50" s="684"/>
      <c r="G50" s="682"/>
      <c r="H50" s="684"/>
      <c r="I50" s="107" t="s">
        <v>1171</v>
      </c>
      <c r="J50" s="108" t="s">
        <v>600</v>
      </c>
      <c r="K50" s="109"/>
      <c r="L50" s="159">
        <v>42</v>
      </c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89"/>
      <c r="X50" s="489"/>
      <c r="Y50" s="489"/>
      <c r="Z50" s="489"/>
      <c r="AA50" s="489"/>
      <c r="AB50" s="489"/>
      <c r="AC50" s="489"/>
      <c r="AD50" s="489"/>
      <c r="AE50" s="489"/>
      <c r="AF50" s="489"/>
      <c r="AG50" s="489"/>
      <c r="AH50" s="489"/>
      <c r="AI50" s="489"/>
      <c r="AJ50" s="489"/>
      <c r="AK50" s="489"/>
      <c r="AL50" s="489"/>
      <c r="AM50" s="489"/>
      <c r="AN50" s="489"/>
      <c r="AO50" s="489"/>
      <c r="AP50" s="489"/>
      <c r="AQ50" s="489"/>
      <c r="AR50" s="489"/>
      <c r="AS50" s="489"/>
      <c r="AT50" s="489"/>
      <c r="AU50" s="489"/>
      <c r="AV50" s="489"/>
      <c r="AW50" s="513"/>
    </row>
    <row r="51" spans="1:49" s="97" customFormat="1" ht="13.5" customHeight="1" x14ac:dyDescent="0.3">
      <c r="A51" s="686"/>
      <c r="B51" s="688"/>
      <c r="C51" s="691" t="s">
        <v>602</v>
      </c>
      <c r="D51" s="684" t="s">
        <v>603</v>
      </c>
      <c r="E51" s="691" t="s">
        <v>604</v>
      </c>
      <c r="F51" s="684" t="s">
        <v>605</v>
      </c>
      <c r="G51" s="682" t="s">
        <v>540</v>
      </c>
      <c r="H51" s="684" t="s">
        <v>606</v>
      </c>
      <c r="I51" s="107" t="s">
        <v>1172</v>
      </c>
      <c r="J51" s="108" t="s">
        <v>607</v>
      </c>
      <c r="K51" s="480" t="s">
        <v>2287</v>
      </c>
      <c r="L51" s="461">
        <v>43</v>
      </c>
      <c r="M51" s="485"/>
      <c r="N51" s="485"/>
      <c r="O51" s="485"/>
      <c r="P51" s="485"/>
      <c r="Q51" s="485"/>
      <c r="R51" s="485"/>
      <c r="S51" s="485"/>
      <c r="T51" s="449">
        <v>357.96600000000001</v>
      </c>
      <c r="U51" s="449">
        <v>333.47399999999999</v>
      </c>
      <c r="V51" s="449">
        <v>1.4850000000000001</v>
      </c>
      <c r="W51" s="449">
        <v>11.919</v>
      </c>
      <c r="X51" s="449">
        <v>177.136</v>
      </c>
      <c r="Y51" s="449">
        <v>45.499000000000002</v>
      </c>
      <c r="Z51" s="449">
        <v>31.489000000000001</v>
      </c>
      <c r="AA51" s="449">
        <v>65.945999999999998</v>
      </c>
      <c r="AB51" s="449">
        <v>0</v>
      </c>
      <c r="AC51" s="449">
        <v>0</v>
      </c>
      <c r="AD51" s="449">
        <v>0</v>
      </c>
      <c r="AE51" s="449">
        <v>3.5230000000000001</v>
      </c>
      <c r="AF51" s="449">
        <v>3.5230000000000001</v>
      </c>
      <c r="AG51" s="449">
        <v>0</v>
      </c>
      <c r="AH51" s="449">
        <v>20.969000000000001</v>
      </c>
      <c r="AI51" s="449">
        <v>0</v>
      </c>
      <c r="AJ51" s="449">
        <v>0</v>
      </c>
      <c r="AK51" s="449">
        <v>0</v>
      </c>
      <c r="AL51" s="449">
        <v>0</v>
      </c>
      <c r="AM51" s="449">
        <v>0</v>
      </c>
      <c r="AN51" s="449">
        <v>0</v>
      </c>
      <c r="AO51" s="449">
        <v>20.969000000000001</v>
      </c>
      <c r="AP51" s="485"/>
      <c r="AQ51" s="485"/>
      <c r="AR51" s="485"/>
      <c r="AS51" s="485"/>
      <c r="AT51" s="485"/>
      <c r="AU51" s="485"/>
      <c r="AV51" s="485"/>
      <c r="AW51" s="502"/>
    </row>
    <row r="52" spans="1:49" s="97" customFormat="1" ht="16.5" customHeight="1" x14ac:dyDescent="0.3">
      <c r="A52" s="686"/>
      <c r="B52" s="688"/>
      <c r="C52" s="691"/>
      <c r="D52" s="684"/>
      <c r="E52" s="691"/>
      <c r="F52" s="684"/>
      <c r="G52" s="682"/>
      <c r="H52" s="684"/>
      <c r="I52" s="107" t="s">
        <v>1173</v>
      </c>
      <c r="J52" s="108" t="s">
        <v>609</v>
      </c>
      <c r="K52" s="109"/>
      <c r="L52" s="159">
        <v>44</v>
      </c>
      <c r="M52" s="489"/>
      <c r="N52" s="489"/>
      <c r="O52" s="489"/>
      <c r="P52" s="489"/>
      <c r="Q52" s="489"/>
      <c r="R52" s="489"/>
      <c r="S52" s="489"/>
      <c r="T52" s="489"/>
      <c r="U52" s="489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489"/>
      <c r="AH52" s="489"/>
      <c r="AI52" s="489"/>
      <c r="AJ52" s="489"/>
      <c r="AK52" s="489"/>
      <c r="AL52" s="489"/>
      <c r="AM52" s="489"/>
      <c r="AN52" s="489"/>
      <c r="AO52" s="489"/>
      <c r="AP52" s="489"/>
      <c r="AQ52" s="489"/>
      <c r="AR52" s="489"/>
      <c r="AS52" s="489"/>
      <c r="AT52" s="489"/>
      <c r="AU52" s="489"/>
      <c r="AV52" s="489"/>
      <c r="AW52" s="513"/>
    </row>
    <row r="53" spans="1:49" s="97" customFormat="1" ht="16.5" customHeight="1" x14ac:dyDescent="0.3">
      <c r="A53" s="686"/>
      <c r="B53" s="688"/>
      <c r="C53" s="691"/>
      <c r="D53" s="684"/>
      <c r="E53" s="691"/>
      <c r="F53" s="684"/>
      <c r="G53" s="682" t="s">
        <v>541</v>
      </c>
      <c r="H53" s="684" t="s">
        <v>611</v>
      </c>
      <c r="I53" s="107" t="s">
        <v>1174</v>
      </c>
      <c r="J53" s="108" t="s">
        <v>612</v>
      </c>
      <c r="K53" s="109"/>
      <c r="L53" s="159">
        <v>45</v>
      </c>
      <c r="M53" s="489"/>
      <c r="N53" s="489"/>
      <c r="O53" s="489"/>
      <c r="P53" s="489"/>
      <c r="Q53" s="489"/>
      <c r="R53" s="489"/>
      <c r="S53" s="489"/>
      <c r="T53" s="489"/>
      <c r="U53" s="489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489"/>
      <c r="AH53" s="489"/>
      <c r="AI53" s="489"/>
      <c r="AJ53" s="489"/>
      <c r="AK53" s="489"/>
      <c r="AL53" s="489"/>
      <c r="AM53" s="489"/>
      <c r="AN53" s="489"/>
      <c r="AO53" s="489"/>
      <c r="AP53" s="489"/>
      <c r="AQ53" s="489"/>
      <c r="AR53" s="489"/>
      <c r="AS53" s="489"/>
      <c r="AT53" s="489"/>
      <c r="AU53" s="489"/>
      <c r="AV53" s="489"/>
      <c r="AW53" s="513"/>
    </row>
    <row r="54" spans="1:49" s="97" customFormat="1" ht="16.5" customHeight="1" x14ac:dyDescent="0.3">
      <c r="A54" s="686"/>
      <c r="B54" s="688"/>
      <c r="C54" s="691"/>
      <c r="D54" s="684"/>
      <c r="E54" s="691"/>
      <c r="F54" s="684"/>
      <c r="G54" s="682"/>
      <c r="H54" s="684"/>
      <c r="I54" s="107" t="s">
        <v>1175</v>
      </c>
      <c r="J54" s="108" t="s">
        <v>614</v>
      </c>
      <c r="K54" s="109"/>
      <c r="L54" s="159">
        <v>46</v>
      </c>
      <c r="M54" s="489"/>
      <c r="N54" s="489"/>
      <c r="O54" s="489"/>
      <c r="P54" s="489"/>
      <c r="Q54" s="489"/>
      <c r="R54" s="489"/>
      <c r="S54" s="489"/>
      <c r="T54" s="489"/>
      <c r="U54" s="489"/>
      <c r="V54" s="489"/>
      <c r="W54" s="489"/>
      <c r="X54" s="489"/>
      <c r="Y54" s="489"/>
      <c r="Z54" s="489"/>
      <c r="AA54" s="489"/>
      <c r="AB54" s="489"/>
      <c r="AC54" s="489"/>
      <c r="AD54" s="489"/>
      <c r="AE54" s="489"/>
      <c r="AF54" s="489"/>
      <c r="AG54" s="489"/>
      <c r="AH54" s="489"/>
      <c r="AI54" s="489"/>
      <c r="AJ54" s="489"/>
      <c r="AK54" s="489"/>
      <c r="AL54" s="489"/>
      <c r="AM54" s="489"/>
      <c r="AN54" s="489"/>
      <c r="AO54" s="489"/>
      <c r="AP54" s="489"/>
      <c r="AQ54" s="489"/>
      <c r="AR54" s="489"/>
      <c r="AS54" s="489"/>
      <c r="AT54" s="489"/>
      <c r="AU54" s="489"/>
      <c r="AV54" s="489"/>
      <c r="AW54" s="513"/>
    </row>
    <row r="55" spans="1:49" s="97" customFormat="1" ht="16.5" customHeight="1" x14ac:dyDescent="0.3">
      <c r="A55" s="686"/>
      <c r="B55" s="688"/>
      <c r="C55" s="691"/>
      <c r="D55" s="684"/>
      <c r="E55" s="691"/>
      <c r="F55" s="684"/>
      <c r="G55" s="682"/>
      <c r="H55" s="684"/>
      <c r="I55" s="107" t="s">
        <v>1176</v>
      </c>
      <c r="J55" s="108" t="s">
        <v>616</v>
      </c>
      <c r="K55" s="109"/>
      <c r="L55" s="159">
        <v>47</v>
      </c>
      <c r="M55" s="489"/>
      <c r="N55" s="489"/>
      <c r="O55" s="489"/>
      <c r="P55" s="489"/>
      <c r="Q55" s="489"/>
      <c r="R55" s="489"/>
      <c r="S55" s="489"/>
      <c r="T55" s="489"/>
      <c r="U55" s="489"/>
      <c r="V55" s="489"/>
      <c r="W55" s="489"/>
      <c r="X55" s="489"/>
      <c r="Y55" s="489"/>
      <c r="Z55" s="489"/>
      <c r="AA55" s="489"/>
      <c r="AB55" s="489"/>
      <c r="AC55" s="489"/>
      <c r="AD55" s="489"/>
      <c r="AE55" s="489"/>
      <c r="AF55" s="489"/>
      <c r="AG55" s="489"/>
      <c r="AH55" s="489"/>
      <c r="AI55" s="489"/>
      <c r="AJ55" s="489"/>
      <c r="AK55" s="489"/>
      <c r="AL55" s="489"/>
      <c r="AM55" s="489"/>
      <c r="AN55" s="489"/>
      <c r="AO55" s="489"/>
      <c r="AP55" s="489"/>
      <c r="AQ55" s="489"/>
      <c r="AR55" s="489"/>
      <c r="AS55" s="489"/>
      <c r="AT55" s="489"/>
      <c r="AU55" s="489"/>
      <c r="AV55" s="489"/>
      <c r="AW55" s="513"/>
    </row>
    <row r="56" spans="1:49" s="97" customFormat="1" ht="16.5" customHeight="1" x14ac:dyDescent="0.3">
      <c r="A56" s="686"/>
      <c r="B56" s="688"/>
      <c r="C56" s="691"/>
      <c r="D56" s="684"/>
      <c r="E56" s="691" t="s">
        <v>618</v>
      </c>
      <c r="F56" s="684" t="s">
        <v>619</v>
      </c>
      <c r="G56" s="313" t="s">
        <v>542</v>
      </c>
      <c r="H56" s="315" t="s">
        <v>1798</v>
      </c>
      <c r="I56" s="107" t="s">
        <v>1177</v>
      </c>
      <c r="J56" s="108" t="s">
        <v>620</v>
      </c>
      <c r="K56" s="109"/>
      <c r="L56" s="159">
        <v>48</v>
      </c>
      <c r="M56" s="489"/>
      <c r="N56" s="489"/>
      <c r="O56" s="489"/>
      <c r="P56" s="489"/>
      <c r="Q56" s="489"/>
      <c r="R56" s="489"/>
      <c r="S56" s="489"/>
      <c r="T56" s="489"/>
      <c r="U56" s="489"/>
      <c r="V56" s="489"/>
      <c r="W56" s="489"/>
      <c r="X56" s="489"/>
      <c r="Y56" s="489"/>
      <c r="Z56" s="489"/>
      <c r="AA56" s="489"/>
      <c r="AB56" s="489"/>
      <c r="AC56" s="489"/>
      <c r="AD56" s="489"/>
      <c r="AE56" s="489"/>
      <c r="AF56" s="489"/>
      <c r="AG56" s="489"/>
      <c r="AH56" s="489"/>
      <c r="AI56" s="489"/>
      <c r="AJ56" s="489"/>
      <c r="AK56" s="489"/>
      <c r="AL56" s="489"/>
      <c r="AM56" s="489"/>
      <c r="AN56" s="489"/>
      <c r="AO56" s="489"/>
      <c r="AP56" s="489"/>
      <c r="AQ56" s="489"/>
      <c r="AR56" s="489"/>
      <c r="AS56" s="489"/>
      <c r="AT56" s="489"/>
      <c r="AU56" s="489"/>
      <c r="AV56" s="489"/>
      <c r="AW56" s="513"/>
    </row>
    <row r="57" spans="1:49" s="97" customFormat="1" ht="16.5" customHeight="1" x14ac:dyDescent="0.3">
      <c r="A57" s="686"/>
      <c r="B57" s="688"/>
      <c r="C57" s="691"/>
      <c r="D57" s="684"/>
      <c r="E57" s="691"/>
      <c r="F57" s="684"/>
      <c r="G57" s="313" t="s">
        <v>543</v>
      </c>
      <c r="H57" s="315" t="s">
        <v>622</v>
      </c>
      <c r="I57" s="107" t="s">
        <v>1178</v>
      </c>
      <c r="J57" s="108" t="s">
        <v>622</v>
      </c>
      <c r="K57" s="109"/>
      <c r="L57" s="159">
        <v>49</v>
      </c>
      <c r="M57" s="489"/>
      <c r="N57" s="489"/>
      <c r="O57" s="489"/>
      <c r="P57" s="489"/>
      <c r="Q57" s="489"/>
      <c r="R57" s="489"/>
      <c r="S57" s="489"/>
      <c r="T57" s="489"/>
      <c r="U57" s="489"/>
      <c r="V57" s="489"/>
      <c r="W57" s="489"/>
      <c r="X57" s="489"/>
      <c r="Y57" s="489"/>
      <c r="Z57" s="489"/>
      <c r="AA57" s="489"/>
      <c r="AB57" s="489"/>
      <c r="AC57" s="489"/>
      <c r="AD57" s="489"/>
      <c r="AE57" s="489"/>
      <c r="AF57" s="489"/>
      <c r="AG57" s="489"/>
      <c r="AH57" s="489"/>
      <c r="AI57" s="489"/>
      <c r="AJ57" s="489"/>
      <c r="AK57" s="489"/>
      <c r="AL57" s="489"/>
      <c r="AM57" s="489"/>
      <c r="AN57" s="489"/>
      <c r="AO57" s="489"/>
      <c r="AP57" s="489"/>
      <c r="AQ57" s="489"/>
      <c r="AR57" s="489"/>
      <c r="AS57" s="489"/>
      <c r="AT57" s="489"/>
      <c r="AU57" s="489"/>
      <c r="AV57" s="489"/>
      <c r="AW57" s="513"/>
    </row>
    <row r="58" spans="1:49" s="97" customFormat="1" ht="16.5" customHeight="1" x14ac:dyDescent="0.3">
      <c r="A58" s="686"/>
      <c r="B58" s="688"/>
      <c r="C58" s="691"/>
      <c r="D58" s="684"/>
      <c r="E58" s="691"/>
      <c r="F58" s="684"/>
      <c r="G58" s="691" t="s">
        <v>624</v>
      </c>
      <c r="H58" s="684" t="s">
        <v>625</v>
      </c>
      <c r="I58" s="107" t="s">
        <v>1160</v>
      </c>
      <c r="J58" s="108" t="s">
        <v>625</v>
      </c>
      <c r="K58" s="109"/>
      <c r="L58" s="159">
        <v>50</v>
      </c>
      <c r="M58" s="489"/>
      <c r="N58" s="489"/>
      <c r="O58" s="489"/>
      <c r="P58" s="489"/>
      <c r="Q58" s="489"/>
      <c r="R58" s="489"/>
      <c r="S58" s="489"/>
      <c r="T58" s="489"/>
      <c r="U58" s="489"/>
      <c r="V58" s="489"/>
      <c r="W58" s="489"/>
      <c r="X58" s="489"/>
      <c r="Y58" s="489"/>
      <c r="Z58" s="489"/>
      <c r="AA58" s="489"/>
      <c r="AB58" s="489"/>
      <c r="AC58" s="489"/>
      <c r="AD58" s="489"/>
      <c r="AE58" s="489"/>
      <c r="AF58" s="489"/>
      <c r="AG58" s="489"/>
      <c r="AH58" s="489"/>
      <c r="AI58" s="489"/>
      <c r="AJ58" s="489"/>
      <c r="AK58" s="489"/>
      <c r="AL58" s="489"/>
      <c r="AM58" s="489"/>
      <c r="AN58" s="489"/>
      <c r="AO58" s="489"/>
      <c r="AP58" s="489"/>
      <c r="AQ58" s="489"/>
      <c r="AR58" s="489"/>
      <c r="AS58" s="489"/>
      <c r="AT58" s="489"/>
      <c r="AU58" s="489"/>
      <c r="AV58" s="489"/>
      <c r="AW58" s="513"/>
    </row>
    <row r="59" spans="1:49" s="97" customFormat="1" ht="16.5" customHeight="1" x14ac:dyDescent="0.3">
      <c r="A59" s="686"/>
      <c r="B59" s="688"/>
      <c r="C59" s="691"/>
      <c r="D59" s="684"/>
      <c r="E59" s="691"/>
      <c r="F59" s="684"/>
      <c r="G59" s="691"/>
      <c r="H59" s="684"/>
      <c r="I59" s="107" t="s">
        <v>1160</v>
      </c>
      <c r="J59" s="108" t="s">
        <v>1179</v>
      </c>
      <c r="K59" s="109"/>
      <c r="L59" s="159">
        <v>51</v>
      </c>
      <c r="M59" s="489"/>
      <c r="N59" s="489"/>
      <c r="O59" s="489"/>
      <c r="P59" s="489"/>
      <c r="Q59" s="489"/>
      <c r="R59" s="489"/>
      <c r="S59" s="489"/>
      <c r="T59" s="489"/>
      <c r="U59" s="489"/>
      <c r="V59" s="489"/>
      <c r="W59" s="489"/>
      <c r="X59" s="489"/>
      <c r="Y59" s="489"/>
      <c r="Z59" s="489"/>
      <c r="AA59" s="489"/>
      <c r="AB59" s="489"/>
      <c r="AC59" s="489"/>
      <c r="AD59" s="489"/>
      <c r="AE59" s="489"/>
      <c r="AF59" s="489"/>
      <c r="AG59" s="489"/>
      <c r="AH59" s="489"/>
      <c r="AI59" s="489"/>
      <c r="AJ59" s="489"/>
      <c r="AK59" s="489"/>
      <c r="AL59" s="489"/>
      <c r="AM59" s="489"/>
      <c r="AN59" s="489"/>
      <c r="AO59" s="489"/>
      <c r="AP59" s="489"/>
      <c r="AQ59" s="489"/>
      <c r="AR59" s="489"/>
      <c r="AS59" s="489"/>
      <c r="AT59" s="489"/>
      <c r="AU59" s="489"/>
      <c r="AV59" s="489"/>
      <c r="AW59" s="513"/>
    </row>
    <row r="60" spans="1:49" s="97" customFormat="1" ht="13.5" customHeight="1" x14ac:dyDescent="0.3">
      <c r="A60" s="686"/>
      <c r="B60" s="688"/>
      <c r="C60" s="682" t="s">
        <v>544</v>
      </c>
      <c r="D60" s="684" t="s">
        <v>628</v>
      </c>
      <c r="E60" s="682" t="s">
        <v>545</v>
      </c>
      <c r="F60" s="684" t="s">
        <v>628</v>
      </c>
      <c r="G60" s="313" t="s">
        <v>546</v>
      </c>
      <c r="H60" s="315" t="s">
        <v>1799</v>
      </c>
      <c r="I60" s="107" t="s">
        <v>1163</v>
      </c>
      <c r="J60" s="108" t="s">
        <v>629</v>
      </c>
      <c r="K60" s="109"/>
      <c r="L60" s="159">
        <v>52</v>
      </c>
      <c r="M60" s="489"/>
      <c r="N60" s="489"/>
      <c r="O60" s="489"/>
      <c r="P60" s="489"/>
      <c r="Q60" s="489"/>
      <c r="R60" s="489"/>
      <c r="S60" s="489"/>
      <c r="T60" s="489"/>
      <c r="U60" s="489"/>
      <c r="V60" s="489"/>
      <c r="W60" s="489"/>
      <c r="X60" s="489"/>
      <c r="Y60" s="489"/>
      <c r="Z60" s="489"/>
      <c r="AA60" s="489"/>
      <c r="AB60" s="489"/>
      <c r="AC60" s="489"/>
      <c r="AD60" s="489"/>
      <c r="AE60" s="489"/>
      <c r="AF60" s="489"/>
      <c r="AG60" s="489"/>
      <c r="AH60" s="489"/>
      <c r="AI60" s="489"/>
      <c r="AJ60" s="489"/>
      <c r="AK60" s="489"/>
      <c r="AL60" s="489"/>
      <c r="AM60" s="489"/>
      <c r="AN60" s="489"/>
      <c r="AO60" s="489"/>
      <c r="AP60" s="489"/>
      <c r="AQ60" s="489"/>
      <c r="AR60" s="489"/>
      <c r="AS60" s="489"/>
      <c r="AT60" s="489"/>
      <c r="AU60" s="489"/>
      <c r="AV60" s="489"/>
      <c r="AW60" s="513"/>
    </row>
    <row r="61" spans="1:49" s="97" customFormat="1" ht="16.5" customHeight="1" x14ac:dyDescent="0.3">
      <c r="A61" s="686"/>
      <c r="B61" s="688"/>
      <c r="C61" s="682"/>
      <c r="D61" s="684"/>
      <c r="E61" s="682"/>
      <c r="F61" s="684"/>
      <c r="G61" s="682" t="s">
        <v>630</v>
      </c>
      <c r="H61" s="684" t="s">
        <v>631</v>
      </c>
      <c r="I61" s="107" t="s">
        <v>1157</v>
      </c>
      <c r="J61" s="108" t="s">
        <v>631</v>
      </c>
      <c r="K61" s="109"/>
      <c r="L61" s="159">
        <v>53</v>
      </c>
      <c r="M61" s="489"/>
      <c r="N61" s="489"/>
      <c r="O61" s="489"/>
      <c r="P61" s="489"/>
      <c r="Q61" s="489"/>
      <c r="R61" s="489"/>
      <c r="S61" s="489"/>
      <c r="T61" s="489"/>
      <c r="U61" s="489"/>
      <c r="V61" s="489"/>
      <c r="W61" s="489"/>
      <c r="X61" s="489"/>
      <c r="Y61" s="489"/>
      <c r="Z61" s="489"/>
      <c r="AA61" s="489"/>
      <c r="AB61" s="489"/>
      <c r="AC61" s="489"/>
      <c r="AD61" s="489"/>
      <c r="AE61" s="489"/>
      <c r="AF61" s="489"/>
      <c r="AG61" s="489"/>
      <c r="AH61" s="489"/>
      <c r="AI61" s="489"/>
      <c r="AJ61" s="489"/>
      <c r="AK61" s="489"/>
      <c r="AL61" s="489"/>
      <c r="AM61" s="489"/>
      <c r="AN61" s="489"/>
      <c r="AO61" s="489"/>
      <c r="AP61" s="489"/>
      <c r="AQ61" s="489"/>
      <c r="AR61" s="489"/>
      <c r="AS61" s="489"/>
      <c r="AT61" s="489"/>
      <c r="AU61" s="489"/>
      <c r="AV61" s="489"/>
      <c r="AW61" s="513"/>
    </row>
    <row r="62" spans="1:49" s="97" customFormat="1" ht="16.5" customHeight="1" x14ac:dyDescent="0.3">
      <c r="A62" s="686"/>
      <c r="B62" s="688"/>
      <c r="C62" s="682"/>
      <c r="D62" s="684"/>
      <c r="E62" s="682"/>
      <c r="F62" s="684"/>
      <c r="G62" s="682"/>
      <c r="H62" s="684"/>
      <c r="I62" s="107" t="s">
        <v>1157</v>
      </c>
      <c r="J62" s="108" t="s">
        <v>631</v>
      </c>
      <c r="K62" s="109"/>
      <c r="L62" s="159">
        <v>54</v>
      </c>
      <c r="M62" s="489"/>
      <c r="N62" s="489"/>
      <c r="O62" s="489"/>
      <c r="P62" s="489"/>
      <c r="Q62" s="489"/>
      <c r="R62" s="489"/>
      <c r="S62" s="489"/>
      <c r="T62" s="489"/>
      <c r="U62" s="489"/>
      <c r="V62" s="489"/>
      <c r="W62" s="489"/>
      <c r="X62" s="489"/>
      <c r="Y62" s="489"/>
      <c r="Z62" s="489"/>
      <c r="AA62" s="489"/>
      <c r="AB62" s="489"/>
      <c r="AC62" s="489"/>
      <c r="AD62" s="489"/>
      <c r="AE62" s="489"/>
      <c r="AF62" s="489"/>
      <c r="AG62" s="489"/>
      <c r="AH62" s="489"/>
      <c r="AI62" s="489"/>
      <c r="AJ62" s="489"/>
      <c r="AK62" s="489"/>
      <c r="AL62" s="489"/>
      <c r="AM62" s="489"/>
      <c r="AN62" s="489"/>
      <c r="AO62" s="489"/>
      <c r="AP62" s="489"/>
      <c r="AQ62" s="489"/>
      <c r="AR62" s="489"/>
      <c r="AS62" s="489"/>
      <c r="AT62" s="489"/>
      <c r="AU62" s="489"/>
      <c r="AV62" s="489"/>
      <c r="AW62" s="513"/>
    </row>
    <row r="63" spans="1:49" s="97" customFormat="1" ht="16.5" customHeight="1" x14ac:dyDescent="0.3">
      <c r="A63" s="686"/>
      <c r="B63" s="688"/>
      <c r="C63" s="682"/>
      <c r="D63" s="684"/>
      <c r="E63" s="682"/>
      <c r="F63" s="684"/>
      <c r="G63" s="682"/>
      <c r="H63" s="684"/>
      <c r="I63" s="107" t="s">
        <v>1157</v>
      </c>
      <c r="J63" s="108" t="s">
        <v>631</v>
      </c>
      <c r="K63" s="109"/>
      <c r="L63" s="159">
        <v>55</v>
      </c>
      <c r="M63" s="489"/>
      <c r="N63" s="489"/>
      <c r="O63" s="489"/>
      <c r="P63" s="489"/>
      <c r="Q63" s="489"/>
      <c r="R63" s="489"/>
      <c r="S63" s="489"/>
      <c r="T63" s="489"/>
      <c r="U63" s="489"/>
      <c r="V63" s="489"/>
      <c r="W63" s="489"/>
      <c r="X63" s="489"/>
      <c r="Y63" s="489"/>
      <c r="Z63" s="489"/>
      <c r="AA63" s="489"/>
      <c r="AB63" s="489"/>
      <c r="AC63" s="489"/>
      <c r="AD63" s="489"/>
      <c r="AE63" s="489"/>
      <c r="AF63" s="489"/>
      <c r="AG63" s="489"/>
      <c r="AH63" s="489"/>
      <c r="AI63" s="489"/>
      <c r="AJ63" s="489"/>
      <c r="AK63" s="489"/>
      <c r="AL63" s="489"/>
      <c r="AM63" s="489"/>
      <c r="AN63" s="489"/>
      <c r="AO63" s="489"/>
      <c r="AP63" s="489"/>
      <c r="AQ63" s="489"/>
      <c r="AR63" s="489"/>
      <c r="AS63" s="489"/>
      <c r="AT63" s="489"/>
      <c r="AU63" s="489"/>
      <c r="AV63" s="489"/>
      <c r="AW63" s="513"/>
    </row>
    <row r="64" spans="1:49" s="97" customFormat="1" ht="16.5" customHeight="1" x14ac:dyDescent="0.3">
      <c r="A64" s="686"/>
      <c r="B64" s="688"/>
      <c r="C64" s="682"/>
      <c r="D64" s="684"/>
      <c r="E64" s="682"/>
      <c r="F64" s="684"/>
      <c r="G64" s="682"/>
      <c r="H64" s="684"/>
      <c r="I64" s="107" t="s">
        <v>1157</v>
      </c>
      <c r="J64" s="108" t="s">
        <v>631</v>
      </c>
      <c r="K64" s="109"/>
      <c r="L64" s="159">
        <v>56</v>
      </c>
      <c r="M64" s="489"/>
      <c r="N64" s="489"/>
      <c r="O64" s="489"/>
      <c r="P64" s="489"/>
      <c r="Q64" s="489"/>
      <c r="R64" s="489"/>
      <c r="S64" s="489"/>
      <c r="T64" s="489"/>
      <c r="U64" s="489"/>
      <c r="V64" s="489"/>
      <c r="W64" s="489"/>
      <c r="X64" s="489"/>
      <c r="Y64" s="489"/>
      <c r="Z64" s="489"/>
      <c r="AA64" s="489"/>
      <c r="AB64" s="489"/>
      <c r="AC64" s="489"/>
      <c r="AD64" s="489"/>
      <c r="AE64" s="489"/>
      <c r="AF64" s="489"/>
      <c r="AG64" s="489"/>
      <c r="AH64" s="489"/>
      <c r="AI64" s="489"/>
      <c r="AJ64" s="489"/>
      <c r="AK64" s="489"/>
      <c r="AL64" s="489"/>
      <c r="AM64" s="489"/>
      <c r="AN64" s="489"/>
      <c r="AO64" s="489"/>
      <c r="AP64" s="489"/>
      <c r="AQ64" s="489"/>
      <c r="AR64" s="489"/>
      <c r="AS64" s="489"/>
      <c r="AT64" s="489"/>
      <c r="AU64" s="489"/>
      <c r="AV64" s="489"/>
      <c r="AW64" s="513"/>
    </row>
    <row r="65" spans="1:49" s="97" customFormat="1" ht="16.5" customHeight="1" x14ac:dyDescent="0.3">
      <c r="A65" s="686"/>
      <c r="B65" s="688"/>
      <c r="C65" s="682"/>
      <c r="D65" s="684"/>
      <c r="E65" s="682"/>
      <c r="F65" s="684"/>
      <c r="G65" s="682"/>
      <c r="H65" s="684"/>
      <c r="I65" s="107" t="s">
        <v>1157</v>
      </c>
      <c r="J65" s="108" t="s">
        <v>631</v>
      </c>
      <c r="K65" s="109"/>
      <c r="L65" s="159">
        <v>57</v>
      </c>
      <c r="M65" s="489"/>
      <c r="N65" s="489"/>
      <c r="O65" s="489"/>
      <c r="P65" s="489"/>
      <c r="Q65" s="489"/>
      <c r="R65" s="489"/>
      <c r="S65" s="489"/>
      <c r="T65" s="489"/>
      <c r="U65" s="489"/>
      <c r="V65" s="489"/>
      <c r="W65" s="489"/>
      <c r="X65" s="489"/>
      <c r="Y65" s="489"/>
      <c r="Z65" s="489"/>
      <c r="AA65" s="489"/>
      <c r="AB65" s="489"/>
      <c r="AC65" s="489"/>
      <c r="AD65" s="489"/>
      <c r="AE65" s="489"/>
      <c r="AF65" s="489"/>
      <c r="AG65" s="489"/>
      <c r="AH65" s="489"/>
      <c r="AI65" s="489"/>
      <c r="AJ65" s="489"/>
      <c r="AK65" s="489"/>
      <c r="AL65" s="489"/>
      <c r="AM65" s="489"/>
      <c r="AN65" s="489"/>
      <c r="AO65" s="489"/>
      <c r="AP65" s="489"/>
      <c r="AQ65" s="489"/>
      <c r="AR65" s="489"/>
      <c r="AS65" s="489"/>
      <c r="AT65" s="489"/>
      <c r="AU65" s="489"/>
      <c r="AV65" s="489"/>
      <c r="AW65" s="513"/>
    </row>
    <row r="66" spans="1:49" s="97" customFormat="1" ht="16.5" customHeight="1" x14ac:dyDescent="0.3">
      <c r="A66" s="686"/>
      <c r="B66" s="688"/>
      <c r="C66" s="682"/>
      <c r="D66" s="684"/>
      <c r="E66" s="682"/>
      <c r="F66" s="684"/>
      <c r="G66" s="682"/>
      <c r="H66" s="684"/>
      <c r="I66" s="107" t="s">
        <v>1157</v>
      </c>
      <c r="J66" s="108" t="s">
        <v>631</v>
      </c>
      <c r="K66" s="109"/>
      <c r="L66" s="159">
        <v>58</v>
      </c>
      <c r="M66" s="489"/>
      <c r="N66" s="489"/>
      <c r="O66" s="489"/>
      <c r="P66" s="489"/>
      <c r="Q66" s="489"/>
      <c r="R66" s="489"/>
      <c r="S66" s="489"/>
      <c r="T66" s="489"/>
      <c r="U66" s="489"/>
      <c r="V66" s="489"/>
      <c r="W66" s="489"/>
      <c r="X66" s="489"/>
      <c r="Y66" s="489"/>
      <c r="Z66" s="489"/>
      <c r="AA66" s="489"/>
      <c r="AB66" s="489"/>
      <c r="AC66" s="489"/>
      <c r="AD66" s="489"/>
      <c r="AE66" s="489"/>
      <c r="AF66" s="489"/>
      <c r="AG66" s="489"/>
      <c r="AH66" s="489"/>
      <c r="AI66" s="489"/>
      <c r="AJ66" s="489"/>
      <c r="AK66" s="489"/>
      <c r="AL66" s="489"/>
      <c r="AM66" s="489"/>
      <c r="AN66" s="489"/>
      <c r="AO66" s="489"/>
      <c r="AP66" s="489"/>
      <c r="AQ66" s="489"/>
      <c r="AR66" s="489"/>
      <c r="AS66" s="489"/>
      <c r="AT66" s="489"/>
      <c r="AU66" s="489"/>
      <c r="AV66" s="489"/>
      <c r="AW66" s="513"/>
    </row>
    <row r="67" spans="1:49" s="97" customFormat="1" ht="16.5" customHeight="1" x14ac:dyDescent="0.3">
      <c r="A67" s="686"/>
      <c r="B67" s="688"/>
      <c r="C67" s="682"/>
      <c r="D67" s="684"/>
      <c r="E67" s="682"/>
      <c r="F67" s="684"/>
      <c r="G67" s="682"/>
      <c r="H67" s="684"/>
      <c r="I67" s="107" t="s">
        <v>1157</v>
      </c>
      <c r="J67" s="108" t="s">
        <v>631</v>
      </c>
      <c r="K67" s="109"/>
      <c r="L67" s="159">
        <v>59</v>
      </c>
      <c r="M67" s="489"/>
      <c r="N67" s="489"/>
      <c r="O67" s="489"/>
      <c r="P67" s="489"/>
      <c r="Q67" s="489"/>
      <c r="R67" s="489"/>
      <c r="S67" s="489"/>
      <c r="T67" s="489"/>
      <c r="U67" s="489"/>
      <c r="V67" s="489"/>
      <c r="W67" s="489"/>
      <c r="X67" s="489"/>
      <c r="Y67" s="489"/>
      <c r="Z67" s="489"/>
      <c r="AA67" s="489"/>
      <c r="AB67" s="489"/>
      <c r="AC67" s="489"/>
      <c r="AD67" s="489"/>
      <c r="AE67" s="489"/>
      <c r="AF67" s="489"/>
      <c r="AG67" s="489"/>
      <c r="AH67" s="489"/>
      <c r="AI67" s="489"/>
      <c r="AJ67" s="489"/>
      <c r="AK67" s="489"/>
      <c r="AL67" s="489"/>
      <c r="AM67" s="489"/>
      <c r="AN67" s="489"/>
      <c r="AO67" s="489"/>
      <c r="AP67" s="489"/>
      <c r="AQ67" s="489"/>
      <c r="AR67" s="489"/>
      <c r="AS67" s="489"/>
      <c r="AT67" s="489"/>
      <c r="AU67" s="489"/>
      <c r="AV67" s="489"/>
      <c r="AW67" s="513"/>
    </row>
    <row r="68" spans="1:49" s="97" customFormat="1" ht="16.5" customHeight="1" x14ac:dyDescent="0.3">
      <c r="A68" s="686"/>
      <c r="B68" s="688"/>
      <c r="C68" s="682"/>
      <c r="D68" s="684"/>
      <c r="E68" s="682"/>
      <c r="F68" s="684"/>
      <c r="G68" s="682"/>
      <c r="H68" s="684"/>
      <c r="I68" s="107" t="s">
        <v>1157</v>
      </c>
      <c r="J68" s="108" t="s">
        <v>631</v>
      </c>
      <c r="K68" s="109"/>
      <c r="L68" s="159">
        <v>60</v>
      </c>
      <c r="M68" s="489"/>
      <c r="N68" s="489"/>
      <c r="O68" s="489"/>
      <c r="P68" s="489"/>
      <c r="Q68" s="489"/>
      <c r="R68" s="489"/>
      <c r="S68" s="489"/>
      <c r="T68" s="489"/>
      <c r="U68" s="489"/>
      <c r="V68" s="489"/>
      <c r="W68" s="489"/>
      <c r="X68" s="489"/>
      <c r="Y68" s="489"/>
      <c r="Z68" s="489"/>
      <c r="AA68" s="489"/>
      <c r="AB68" s="489"/>
      <c r="AC68" s="489"/>
      <c r="AD68" s="489"/>
      <c r="AE68" s="489"/>
      <c r="AF68" s="489"/>
      <c r="AG68" s="489"/>
      <c r="AH68" s="489"/>
      <c r="AI68" s="489"/>
      <c r="AJ68" s="489"/>
      <c r="AK68" s="489"/>
      <c r="AL68" s="489"/>
      <c r="AM68" s="489"/>
      <c r="AN68" s="489"/>
      <c r="AO68" s="489"/>
      <c r="AP68" s="489"/>
      <c r="AQ68" s="489"/>
      <c r="AR68" s="489"/>
      <c r="AS68" s="489"/>
      <c r="AT68" s="489"/>
      <c r="AU68" s="489"/>
      <c r="AV68" s="489"/>
      <c r="AW68" s="513"/>
    </row>
    <row r="69" spans="1:49" s="97" customFormat="1" ht="16.5" customHeight="1" x14ac:dyDescent="0.3">
      <c r="A69" s="686"/>
      <c r="B69" s="688"/>
      <c r="C69" s="682"/>
      <c r="D69" s="684"/>
      <c r="E69" s="682"/>
      <c r="F69" s="684"/>
      <c r="G69" s="682"/>
      <c r="H69" s="684"/>
      <c r="I69" s="107" t="s">
        <v>1157</v>
      </c>
      <c r="J69" s="108" t="s">
        <v>631</v>
      </c>
      <c r="K69" s="109"/>
      <c r="L69" s="159">
        <v>61</v>
      </c>
      <c r="M69" s="489"/>
      <c r="N69" s="489"/>
      <c r="O69" s="489"/>
      <c r="P69" s="489"/>
      <c r="Q69" s="489"/>
      <c r="R69" s="489"/>
      <c r="S69" s="489"/>
      <c r="T69" s="489"/>
      <c r="U69" s="489"/>
      <c r="V69" s="489"/>
      <c r="W69" s="489"/>
      <c r="X69" s="489"/>
      <c r="Y69" s="489"/>
      <c r="Z69" s="489"/>
      <c r="AA69" s="489"/>
      <c r="AB69" s="489"/>
      <c r="AC69" s="489"/>
      <c r="AD69" s="489"/>
      <c r="AE69" s="489"/>
      <c r="AF69" s="489"/>
      <c r="AG69" s="489"/>
      <c r="AH69" s="489"/>
      <c r="AI69" s="489"/>
      <c r="AJ69" s="489"/>
      <c r="AK69" s="489"/>
      <c r="AL69" s="489"/>
      <c r="AM69" s="489"/>
      <c r="AN69" s="489"/>
      <c r="AO69" s="489"/>
      <c r="AP69" s="489"/>
      <c r="AQ69" s="489"/>
      <c r="AR69" s="489"/>
      <c r="AS69" s="489"/>
      <c r="AT69" s="489"/>
      <c r="AU69" s="489"/>
      <c r="AV69" s="489"/>
      <c r="AW69" s="513"/>
    </row>
    <row r="70" spans="1:49" s="97" customFormat="1" ht="16.5" customHeight="1" x14ac:dyDescent="0.3">
      <c r="A70" s="686"/>
      <c r="B70" s="688"/>
      <c r="C70" s="682"/>
      <c r="D70" s="684"/>
      <c r="E70" s="682"/>
      <c r="F70" s="684"/>
      <c r="G70" s="682"/>
      <c r="H70" s="684"/>
      <c r="I70" s="107" t="s">
        <v>1157</v>
      </c>
      <c r="J70" s="108" t="s">
        <v>631</v>
      </c>
      <c r="K70" s="109"/>
      <c r="L70" s="159">
        <v>62</v>
      </c>
      <c r="M70" s="489"/>
      <c r="N70" s="489"/>
      <c r="O70" s="489"/>
      <c r="P70" s="489"/>
      <c r="Q70" s="489"/>
      <c r="R70" s="489"/>
      <c r="S70" s="489"/>
      <c r="T70" s="489"/>
      <c r="U70" s="489"/>
      <c r="V70" s="489"/>
      <c r="W70" s="489"/>
      <c r="X70" s="489"/>
      <c r="Y70" s="489"/>
      <c r="Z70" s="489"/>
      <c r="AA70" s="489"/>
      <c r="AB70" s="489"/>
      <c r="AC70" s="489"/>
      <c r="AD70" s="489"/>
      <c r="AE70" s="489"/>
      <c r="AF70" s="489"/>
      <c r="AG70" s="489"/>
      <c r="AH70" s="489"/>
      <c r="AI70" s="489"/>
      <c r="AJ70" s="489"/>
      <c r="AK70" s="489"/>
      <c r="AL70" s="489"/>
      <c r="AM70" s="489"/>
      <c r="AN70" s="489"/>
      <c r="AO70" s="489"/>
      <c r="AP70" s="489"/>
      <c r="AQ70" s="489"/>
      <c r="AR70" s="489"/>
      <c r="AS70" s="489"/>
      <c r="AT70" s="489"/>
      <c r="AU70" s="489"/>
      <c r="AV70" s="489"/>
      <c r="AW70" s="513"/>
    </row>
    <row r="71" spans="1:49" s="97" customFormat="1" ht="16.5" customHeight="1" x14ac:dyDescent="0.3">
      <c r="A71" s="686"/>
      <c r="B71" s="688"/>
      <c r="C71" s="682"/>
      <c r="D71" s="684"/>
      <c r="E71" s="682"/>
      <c r="F71" s="684"/>
      <c r="G71" s="682"/>
      <c r="H71" s="684"/>
      <c r="I71" s="107" t="s">
        <v>1157</v>
      </c>
      <c r="J71" s="108" t="s">
        <v>631</v>
      </c>
      <c r="K71" s="109"/>
      <c r="L71" s="159">
        <v>63</v>
      </c>
      <c r="M71" s="489"/>
      <c r="N71" s="489"/>
      <c r="O71" s="489"/>
      <c r="P71" s="489"/>
      <c r="Q71" s="489"/>
      <c r="R71" s="489"/>
      <c r="S71" s="489"/>
      <c r="T71" s="489"/>
      <c r="U71" s="489"/>
      <c r="V71" s="489"/>
      <c r="W71" s="489"/>
      <c r="X71" s="489"/>
      <c r="Y71" s="489"/>
      <c r="Z71" s="489"/>
      <c r="AA71" s="489"/>
      <c r="AB71" s="489"/>
      <c r="AC71" s="489"/>
      <c r="AD71" s="489"/>
      <c r="AE71" s="489"/>
      <c r="AF71" s="489"/>
      <c r="AG71" s="489"/>
      <c r="AH71" s="489"/>
      <c r="AI71" s="489"/>
      <c r="AJ71" s="489"/>
      <c r="AK71" s="489"/>
      <c r="AL71" s="489"/>
      <c r="AM71" s="489"/>
      <c r="AN71" s="489"/>
      <c r="AO71" s="489"/>
      <c r="AP71" s="489"/>
      <c r="AQ71" s="489"/>
      <c r="AR71" s="489"/>
      <c r="AS71" s="489"/>
      <c r="AT71" s="489"/>
      <c r="AU71" s="489"/>
      <c r="AV71" s="489"/>
      <c r="AW71" s="513"/>
    </row>
    <row r="72" spans="1:49" s="97" customFormat="1" ht="16.5" customHeight="1" x14ac:dyDescent="0.3">
      <c r="A72" s="686"/>
      <c r="B72" s="688"/>
      <c r="C72" s="682"/>
      <c r="D72" s="684"/>
      <c r="E72" s="682"/>
      <c r="F72" s="684"/>
      <c r="G72" s="682"/>
      <c r="H72" s="684"/>
      <c r="I72" s="107" t="s">
        <v>1157</v>
      </c>
      <c r="J72" s="108" t="s">
        <v>631</v>
      </c>
      <c r="K72" s="109"/>
      <c r="L72" s="159">
        <v>64</v>
      </c>
      <c r="M72" s="489"/>
      <c r="N72" s="489"/>
      <c r="O72" s="489"/>
      <c r="P72" s="489"/>
      <c r="Q72" s="489"/>
      <c r="R72" s="489"/>
      <c r="S72" s="489"/>
      <c r="T72" s="489"/>
      <c r="U72" s="489"/>
      <c r="V72" s="489"/>
      <c r="W72" s="489"/>
      <c r="X72" s="489"/>
      <c r="Y72" s="489"/>
      <c r="Z72" s="489"/>
      <c r="AA72" s="489"/>
      <c r="AB72" s="489"/>
      <c r="AC72" s="489"/>
      <c r="AD72" s="489"/>
      <c r="AE72" s="489"/>
      <c r="AF72" s="489"/>
      <c r="AG72" s="489"/>
      <c r="AH72" s="489"/>
      <c r="AI72" s="489"/>
      <c r="AJ72" s="489"/>
      <c r="AK72" s="489"/>
      <c r="AL72" s="489"/>
      <c r="AM72" s="489"/>
      <c r="AN72" s="489"/>
      <c r="AO72" s="489"/>
      <c r="AP72" s="489"/>
      <c r="AQ72" s="489"/>
      <c r="AR72" s="489"/>
      <c r="AS72" s="489"/>
      <c r="AT72" s="489"/>
      <c r="AU72" s="489"/>
      <c r="AV72" s="489"/>
      <c r="AW72" s="513"/>
    </row>
    <row r="73" spans="1:49" s="97" customFormat="1" ht="16.5" customHeight="1" x14ac:dyDescent="0.3">
      <c r="A73" s="686"/>
      <c r="B73" s="688"/>
      <c r="C73" s="682"/>
      <c r="D73" s="684"/>
      <c r="E73" s="682"/>
      <c r="F73" s="684"/>
      <c r="G73" s="682"/>
      <c r="H73" s="684"/>
      <c r="I73" s="107" t="s">
        <v>1157</v>
      </c>
      <c r="J73" s="108" t="s">
        <v>631</v>
      </c>
      <c r="K73" s="109"/>
      <c r="L73" s="159">
        <v>65</v>
      </c>
      <c r="M73" s="489"/>
      <c r="N73" s="489"/>
      <c r="O73" s="489"/>
      <c r="P73" s="489"/>
      <c r="Q73" s="489"/>
      <c r="R73" s="489"/>
      <c r="S73" s="489"/>
      <c r="T73" s="489"/>
      <c r="U73" s="489"/>
      <c r="V73" s="489"/>
      <c r="W73" s="489"/>
      <c r="X73" s="489"/>
      <c r="Y73" s="489"/>
      <c r="Z73" s="489"/>
      <c r="AA73" s="489"/>
      <c r="AB73" s="489"/>
      <c r="AC73" s="489"/>
      <c r="AD73" s="489"/>
      <c r="AE73" s="489"/>
      <c r="AF73" s="489"/>
      <c r="AG73" s="489"/>
      <c r="AH73" s="489"/>
      <c r="AI73" s="489"/>
      <c r="AJ73" s="489"/>
      <c r="AK73" s="489"/>
      <c r="AL73" s="489"/>
      <c r="AM73" s="489"/>
      <c r="AN73" s="489"/>
      <c r="AO73" s="489"/>
      <c r="AP73" s="489"/>
      <c r="AQ73" s="489"/>
      <c r="AR73" s="489"/>
      <c r="AS73" s="489"/>
      <c r="AT73" s="489"/>
      <c r="AU73" s="489"/>
      <c r="AV73" s="489"/>
      <c r="AW73" s="513"/>
    </row>
    <row r="74" spans="1:49" s="97" customFormat="1" ht="16.5" customHeight="1" x14ac:dyDescent="0.3">
      <c r="A74" s="686"/>
      <c r="B74" s="688"/>
      <c r="C74" s="682"/>
      <c r="D74" s="684"/>
      <c r="E74" s="682"/>
      <c r="F74" s="684"/>
      <c r="G74" s="682"/>
      <c r="H74" s="684"/>
      <c r="I74" s="107" t="s">
        <v>1157</v>
      </c>
      <c r="J74" s="108" t="s">
        <v>631</v>
      </c>
      <c r="K74" s="109"/>
      <c r="L74" s="159">
        <v>66</v>
      </c>
      <c r="M74" s="489"/>
      <c r="N74" s="489"/>
      <c r="O74" s="489"/>
      <c r="P74" s="489"/>
      <c r="Q74" s="489"/>
      <c r="R74" s="489"/>
      <c r="S74" s="489"/>
      <c r="T74" s="489"/>
      <c r="U74" s="489"/>
      <c r="V74" s="489"/>
      <c r="W74" s="489"/>
      <c r="X74" s="489"/>
      <c r="Y74" s="489"/>
      <c r="Z74" s="489"/>
      <c r="AA74" s="489"/>
      <c r="AB74" s="489"/>
      <c r="AC74" s="489"/>
      <c r="AD74" s="489"/>
      <c r="AE74" s="489"/>
      <c r="AF74" s="489"/>
      <c r="AG74" s="489"/>
      <c r="AH74" s="489"/>
      <c r="AI74" s="489"/>
      <c r="AJ74" s="489"/>
      <c r="AK74" s="489"/>
      <c r="AL74" s="489"/>
      <c r="AM74" s="489"/>
      <c r="AN74" s="489"/>
      <c r="AO74" s="489"/>
      <c r="AP74" s="489"/>
      <c r="AQ74" s="489"/>
      <c r="AR74" s="489"/>
      <c r="AS74" s="489"/>
      <c r="AT74" s="489"/>
      <c r="AU74" s="489"/>
      <c r="AV74" s="489"/>
      <c r="AW74" s="513"/>
    </row>
    <row r="75" spans="1:49" s="97" customFormat="1" ht="16.5" customHeight="1" x14ac:dyDescent="0.3">
      <c r="A75" s="686"/>
      <c r="B75" s="688"/>
      <c r="C75" s="682"/>
      <c r="D75" s="684"/>
      <c r="E75" s="682"/>
      <c r="F75" s="684"/>
      <c r="G75" s="682"/>
      <c r="H75" s="684"/>
      <c r="I75" s="107" t="s">
        <v>1157</v>
      </c>
      <c r="J75" s="108" t="s">
        <v>631</v>
      </c>
      <c r="K75" s="109"/>
      <c r="L75" s="159">
        <v>67</v>
      </c>
      <c r="M75" s="489"/>
      <c r="N75" s="489"/>
      <c r="O75" s="489"/>
      <c r="P75" s="489"/>
      <c r="Q75" s="489"/>
      <c r="R75" s="489"/>
      <c r="S75" s="489"/>
      <c r="T75" s="489"/>
      <c r="U75" s="489"/>
      <c r="V75" s="489"/>
      <c r="W75" s="489"/>
      <c r="X75" s="489"/>
      <c r="Y75" s="489"/>
      <c r="Z75" s="489"/>
      <c r="AA75" s="489"/>
      <c r="AB75" s="489"/>
      <c r="AC75" s="489"/>
      <c r="AD75" s="489"/>
      <c r="AE75" s="489"/>
      <c r="AF75" s="489"/>
      <c r="AG75" s="489"/>
      <c r="AH75" s="489" t="s">
        <v>2323</v>
      </c>
      <c r="AI75" s="489"/>
      <c r="AJ75" s="489"/>
      <c r="AK75" s="489"/>
      <c r="AL75" s="489"/>
      <c r="AM75" s="489"/>
      <c r="AN75" s="489"/>
      <c r="AO75" s="489"/>
      <c r="AP75" s="489"/>
      <c r="AQ75" s="489"/>
      <c r="AR75" s="489"/>
      <c r="AS75" s="489"/>
      <c r="AT75" s="489"/>
      <c r="AU75" s="489"/>
      <c r="AV75" s="489"/>
      <c r="AW75" s="513"/>
    </row>
    <row r="76" spans="1:49" s="97" customFormat="1" ht="16.5" customHeight="1" x14ac:dyDescent="0.3">
      <c r="A76" s="687"/>
      <c r="B76" s="689"/>
      <c r="C76" s="692"/>
      <c r="D76" s="694"/>
      <c r="E76" s="692"/>
      <c r="F76" s="694"/>
      <c r="G76" s="692"/>
      <c r="H76" s="694"/>
      <c r="I76" s="163" t="s">
        <v>1157</v>
      </c>
      <c r="J76" s="164" t="s">
        <v>631</v>
      </c>
      <c r="K76" s="165"/>
      <c r="L76" s="159">
        <v>68</v>
      </c>
      <c r="M76" s="489"/>
      <c r="N76" s="489"/>
      <c r="O76" s="489"/>
      <c r="P76" s="489"/>
      <c r="Q76" s="489"/>
      <c r="R76" s="489"/>
      <c r="S76" s="489"/>
      <c r="T76" s="489"/>
      <c r="U76" s="489"/>
      <c r="V76" s="489"/>
      <c r="W76" s="489"/>
      <c r="X76" s="489"/>
      <c r="Y76" s="489"/>
      <c r="Z76" s="489"/>
      <c r="AA76" s="489"/>
      <c r="AB76" s="489"/>
      <c r="AC76" s="489"/>
      <c r="AD76" s="489"/>
      <c r="AE76" s="489"/>
      <c r="AF76" s="489"/>
      <c r="AG76" s="489"/>
      <c r="AH76" s="489"/>
      <c r="AI76" s="489"/>
      <c r="AJ76" s="489"/>
      <c r="AK76" s="489"/>
      <c r="AL76" s="489"/>
      <c r="AM76" s="489"/>
      <c r="AN76" s="489"/>
      <c r="AO76" s="489"/>
      <c r="AP76" s="489"/>
      <c r="AQ76" s="489"/>
      <c r="AR76" s="489"/>
      <c r="AS76" s="489"/>
      <c r="AT76" s="489"/>
      <c r="AU76" s="489"/>
      <c r="AV76" s="489"/>
      <c r="AW76" s="513"/>
    </row>
    <row r="77" spans="1:49" s="97" customFormat="1" ht="16.5" customHeight="1" x14ac:dyDescent="0.3">
      <c r="A77" s="316"/>
      <c r="B77" s="317"/>
      <c r="C77" s="495"/>
      <c r="D77" s="325"/>
      <c r="E77" s="495"/>
      <c r="F77" s="325"/>
      <c r="G77" s="495"/>
      <c r="H77" s="325"/>
      <c r="I77" s="484"/>
      <c r="J77" s="505"/>
      <c r="K77" s="531" t="s">
        <v>2130</v>
      </c>
      <c r="L77" s="529"/>
      <c r="M77" s="518">
        <f>M78+M136+M195+M210+M233+M236+M299+M338+M350+M364+M563</f>
        <v>34251.672999999995</v>
      </c>
      <c r="N77" s="518">
        <f t="shared" ref="N77:AW77" si="17">N78+N136+N195+N210+N233+N236+N299+N338+N350+N364+N563</f>
        <v>0</v>
      </c>
      <c r="O77" s="518">
        <f t="shared" si="17"/>
        <v>0</v>
      </c>
      <c r="P77" s="518">
        <f t="shared" si="17"/>
        <v>0</v>
      </c>
      <c r="Q77" s="518">
        <f t="shared" si="17"/>
        <v>34251.672999999995</v>
      </c>
      <c r="R77" s="518">
        <f t="shared" si="17"/>
        <v>27209.999999999993</v>
      </c>
      <c r="S77" s="518">
        <f t="shared" si="17"/>
        <v>7041.6729999999998</v>
      </c>
      <c r="T77" s="518">
        <f>U77+AE77+AH77</f>
        <v>408260.39099999995</v>
      </c>
      <c r="U77" s="518">
        <f>SUM(V77:AD77)</f>
        <v>26988.62</v>
      </c>
      <c r="V77" s="518">
        <f>V78+V123+V134+V136+V187+V195+V210+V226+V233+V236+V239+V248+V251+V254+V279+V285+V299+V307+V312+V317+V327+V338+V350+V364+V424+V444+V479+V535+V547+V553+V555+V559+V571+V594</f>
        <v>317.47300000000001</v>
      </c>
      <c r="W77" s="518">
        <f t="shared" ref="W77:AD77" si="18">W78+W123+W134+W136+W187+W195+W210+W226+W233+W236+W239+W248+W251+W254+W279+W285+W299+W307+W312+W317+W327+W338+W350+W364+W424+W444+W479+W535+W547+W553+W555+W559+W571+W594</f>
        <v>2231.4829999999997</v>
      </c>
      <c r="X77" s="518">
        <f t="shared" si="18"/>
        <v>3243.0419999999999</v>
      </c>
      <c r="Y77" s="518">
        <f t="shared" si="18"/>
        <v>258.51</v>
      </c>
      <c r="Z77" s="518">
        <f t="shared" si="18"/>
        <v>315.21000000000004</v>
      </c>
      <c r="AA77" s="518">
        <f t="shared" si="18"/>
        <v>20622.796999999999</v>
      </c>
      <c r="AB77" s="518">
        <f t="shared" si="18"/>
        <v>6.8000000000000005E-2</v>
      </c>
      <c r="AC77" s="518">
        <f t="shared" si="18"/>
        <v>0</v>
      </c>
      <c r="AD77" s="518">
        <f t="shared" si="18"/>
        <v>3.7000000000000005E-2</v>
      </c>
      <c r="AE77" s="518">
        <f>AF77+AG77</f>
        <v>31408.501000000004</v>
      </c>
      <c r="AF77" s="518">
        <f t="shared" ref="AF77" si="19">AF78+AF123+AF134+AF136+AF187+AF195+AF210+AF226+AF233+AF236+AF239+AF248+AF251+AF254+AF279+AF285+AF299+AF307+AF312+AF317+AF327+AF338+AF350+AF364+AF424+AF444+AF479+AF535+AF547+AF553+AF555+AF559+AF571+AF594</f>
        <v>21441.473000000002</v>
      </c>
      <c r="AG77" s="518">
        <f t="shared" ref="AG77" si="20">AG78+AG123+AG134+AG136+AG187+AG195+AG210+AG226+AG233+AG236+AG239+AG248+AG251+AG254+AG279+AG285+AG299+AG307+AG312+AG317+AG327+AG338+AG350+AG364+AG424+AG444+AG479+AG535+AG547+AG553+AG555+AG559+AG571+AG594</f>
        <v>9967.0280000000002</v>
      </c>
      <c r="AH77" s="518">
        <f>SUM(AI77:AO77)</f>
        <v>349863.26999999996</v>
      </c>
      <c r="AI77" s="518">
        <f t="shared" ref="AI77" si="21">AI78+AI123+AI134+AI136+AI187+AI195+AI210+AI226+AI233+AI236+AI239+AI248+AI251+AI254+AI279+AI285+AI299+AI307+AI312+AI317+AI327+AI338+AI350+AI364+AI424+AI444+AI479+AI535+AI547+AI553+AI555+AI559+AI571+AI594</f>
        <v>331819.12699999998</v>
      </c>
      <c r="AJ77" s="518">
        <f t="shared" ref="AJ77" si="22">AJ78+AJ123+AJ134+AJ136+AJ187+AJ195+AJ210+AJ226+AJ233+AJ236+AJ239+AJ248+AJ251+AJ254+AJ279+AJ285+AJ299+AJ307+AJ312+AJ317+AJ327+AJ338+AJ350+AJ364+AJ424+AJ444+AJ479+AJ535+AJ547+AJ553+AJ555+AJ559+AJ571+AJ594</f>
        <v>3691.2289999999994</v>
      </c>
      <c r="AK77" s="518">
        <f t="shared" ref="AK77" si="23">AK78+AK123+AK134+AK136+AK187+AK195+AK210+AK226+AK233+AK236+AK239+AK248+AK251+AK254+AK279+AK285+AK299+AK307+AK312+AK317+AK327+AK338+AK350+AK364+AK424+AK444+AK479+AK535+AK547+AK553+AK555+AK559+AK571+AK594</f>
        <v>0</v>
      </c>
      <c r="AL77" s="518">
        <f t="shared" ref="AL77" si="24">AL78+AL123+AL134+AL136+AL187+AL195+AL210+AL226+AL233+AL236+AL239+AL248+AL251+AL254+AL279+AL285+AL299+AL307+AL312+AL317+AL327+AL338+AL350+AL364+AL424+AL444+AL479+AL535+AL547+AL553+AL555+AL559+AL571+AL594</f>
        <v>5238.1890000000003</v>
      </c>
      <c r="AM77" s="518">
        <f t="shared" ref="AM77" si="25">AM78+AM123+AM134+AM136+AM187+AM195+AM210+AM226+AM233+AM236+AM239+AM248+AM251+AM254+AM279+AM285+AM299+AM307+AM312+AM317+AM327+AM338+AM350+AM364+AM424+AM444+AM479+AM535+AM547+AM553+AM555+AM559+AM571+AM594</f>
        <v>132.517</v>
      </c>
      <c r="AN77" s="518">
        <f t="shared" ref="AN77" si="26">AN78+AN123+AN134+AN136+AN187+AN195+AN210+AN226+AN233+AN236+AN239+AN248+AN251+AN254+AN279+AN285+AN299+AN307+AN312+AN317+AN327+AN338+AN350+AN364+AN424+AN444+AN479+AN535+AN547+AN553+AN555+AN559+AN571+AN594</f>
        <v>914.94800000000009</v>
      </c>
      <c r="AO77" s="518">
        <f t="shared" ref="AO77" si="27">AO78+AO123+AO134+AO136+AO187+AO195+AO210+AO226+AO233+AO236+AO239+AO248+AO251+AO254+AO279+AO285+AO299+AO307+AO312+AO317+AO327+AO338+AO350+AO364+AO424+AO444+AO479+AO535+AO547+AO553+AO555+AO559+AO571+AO594</f>
        <v>8067.2599999999993</v>
      </c>
      <c r="AP77" s="518">
        <f t="shared" si="17"/>
        <v>430.10545500000001</v>
      </c>
      <c r="AQ77" s="518">
        <f t="shared" si="17"/>
        <v>6942.4409999999998</v>
      </c>
      <c r="AR77" s="518">
        <f t="shared" si="17"/>
        <v>0</v>
      </c>
      <c r="AS77" s="518">
        <f t="shared" si="17"/>
        <v>0</v>
      </c>
      <c r="AT77" s="518">
        <f t="shared" si="17"/>
        <v>211446.595</v>
      </c>
      <c r="AU77" s="518">
        <f t="shared" si="17"/>
        <v>0</v>
      </c>
      <c r="AV77" s="518">
        <f t="shared" si="17"/>
        <v>0</v>
      </c>
      <c r="AW77" s="530">
        <f t="shared" si="17"/>
        <v>101780.3001329921</v>
      </c>
    </row>
    <row r="78" spans="1:49" s="97" customFormat="1" ht="13.5" customHeight="1" x14ac:dyDescent="0.25">
      <c r="A78" s="695" t="s">
        <v>1967</v>
      </c>
      <c r="B78" s="698" t="s">
        <v>1966</v>
      </c>
      <c r="C78" s="700" t="s">
        <v>645</v>
      </c>
      <c r="D78" s="683" t="s">
        <v>1957</v>
      </c>
      <c r="E78" s="700" t="s">
        <v>646</v>
      </c>
      <c r="F78" s="683" t="s">
        <v>647</v>
      </c>
      <c r="G78" s="319" t="s">
        <v>648</v>
      </c>
      <c r="H78" s="314" t="s">
        <v>649</v>
      </c>
      <c r="I78" s="166" t="s">
        <v>1180</v>
      </c>
      <c r="J78" s="106" t="s">
        <v>649</v>
      </c>
      <c r="K78" s="454" t="s">
        <v>2288</v>
      </c>
      <c r="L78" s="461">
        <v>69</v>
      </c>
      <c r="M78" s="452">
        <v>49.991</v>
      </c>
      <c r="N78" s="452">
        <v>0</v>
      </c>
      <c r="O78" s="473">
        <v>0</v>
      </c>
      <c r="P78" s="473">
        <v>0</v>
      </c>
      <c r="Q78" s="452">
        <v>49.991</v>
      </c>
      <c r="R78" s="444">
        <v>0</v>
      </c>
      <c r="S78" s="444">
        <v>49.991</v>
      </c>
      <c r="T78" s="449">
        <v>2087.395</v>
      </c>
      <c r="U78" s="449">
        <v>1355.635</v>
      </c>
      <c r="V78" s="449">
        <v>3.27</v>
      </c>
      <c r="W78" s="449">
        <v>165.988</v>
      </c>
      <c r="X78" s="449">
        <v>68.069000000000003</v>
      </c>
      <c r="Y78" s="449">
        <v>8.5519999999999996</v>
      </c>
      <c r="Z78" s="449">
        <v>34.588999999999999</v>
      </c>
      <c r="AA78" s="449">
        <v>1075.1669999999999</v>
      </c>
      <c r="AB78" s="449">
        <v>0</v>
      </c>
      <c r="AC78" s="449">
        <v>0</v>
      </c>
      <c r="AD78" s="449">
        <v>0</v>
      </c>
      <c r="AE78" s="449">
        <v>182.227</v>
      </c>
      <c r="AF78" s="449">
        <v>182.14400000000001</v>
      </c>
      <c r="AG78" s="449">
        <v>8.3000000000000004E-2</v>
      </c>
      <c r="AH78" s="449">
        <v>549.53300000000002</v>
      </c>
      <c r="AI78" s="449">
        <v>0</v>
      </c>
      <c r="AJ78" s="449">
        <v>0</v>
      </c>
      <c r="AK78" s="449">
        <v>0</v>
      </c>
      <c r="AL78" s="449">
        <v>0</v>
      </c>
      <c r="AM78" s="449">
        <v>0</v>
      </c>
      <c r="AN78" s="449">
        <v>0</v>
      </c>
      <c r="AO78" s="449">
        <v>549.53300000000002</v>
      </c>
      <c r="AP78" s="444">
        <v>0</v>
      </c>
      <c r="AQ78" s="488">
        <v>567.13200000000006</v>
      </c>
      <c r="AR78" s="473">
        <v>0</v>
      </c>
      <c r="AS78" s="473">
        <v>0</v>
      </c>
      <c r="AT78" s="488">
        <v>8736.5319999999992</v>
      </c>
      <c r="AU78" s="473">
        <v>0</v>
      </c>
      <c r="AV78" s="473">
        <v>0</v>
      </c>
      <c r="AW78" s="510">
        <v>1713.4857623413081</v>
      </c>
    </row>
    <row r="79" spans="1:49" s="97" customFormat="1" ht="16.5" customHeight="1" x14ac:dyDescent="0.3">
      <c r="A79" s="696"/>
      <c r="B79" s="688"/>
      <c r="C79" s="691"/>
      <c r="D79" s="684"/>
      <c r="E79" s="691"/>
      <c r="F79" s="684"/>
      <c r="G79" s="691" t="s">
        <v>650</v>
      </c>
      <c r="H79" s="684" t="s">
        <v>651</v>
      </c>
      <c r="I79" s="110" t="s">
        <v>1181</v>
      </c>
      <c r="J79" s="108" t="s">
        <v>25</v>
      </c>
      <c r="K79" s="109"/>
      <c r="L79" s="159">
        <v>70</v>
      </c>
      <c r="M79" s="489"/>
      <c r="N79" s="489"/>
      <c r="O79" s="489"/>
      <c r="P79" s="489"/>
      <c r="Q79" s="489"/>
      <c r="R79" s="489"/>
      <c r="S79" s="489"/>
      <c r="T79" s="489"/>
      <c r="U79" s="489"/>
      <c r="V79" s="489"/>
      <c r="W79" s="489"/>
      <c r="X79" s="489"/>
      <c r="Y79" s="489"/>
      <c r="Z79" s="489"/>
      <c r="AA79" s="489"/>
      <c r="AB79" s="489"/>
      <c r="AC79" s="489"/>
      <c r="AD79" s="489"/>
      <c r="AE79" s="489"/>
      <c r="AF79" s="489"/>
      <c r="AG79" s="489"/>
      <c r="AH79" s="489"/>
      <c r="AI79" s="489"/>
      <c r="AJ79" s="489"/>
      <c r="AK79" s="489"/>
      <c r="AL79" s="489"/>
      <c r="AM79" s="489"/>
      <c r="AN79" s="489"/>
      <c r="AO79" s="489"/>
      <c r="AP79" s="489"/>
      <c r="AQ79" s="489"/>
      <c r="AR79" s="489"/>
      <c r="AS79" s="489"/>
      <c r="AT79" s="489"/>
      <c r="AU79" s="489"/>
      <c r="AV79" s="489"/>
      <c r="AW79" s="513"/>
    </row>
    <row r="80" spans="1:49" s="97" customFormat="1" ht="16.5" customHeight="1" x14ac:dyDescent="0.3">
      <c r="A80" s="696"/>
      <c r="B80" s="688"/>
      <c r="C80" s="691"/>
      <c r="D80" s="684"/>
      <c r="E80" s="691"/>
      <c r="F80" s="684"/>
      <c r="G80" s="691"/>
      <c r="H80" s="684"/>
      <c r="I80" s="110" t="s">
        <v>1182</v>
      </c>
      <c r="J80" s="108" t="s">
        <v>27</v>
      </c>
      <c r="K80" s="109"/>
      <c r="L80" s="159">
        <v>71</v>
      </c>
      <c r="M80" s="489"/>
      <c r="N80" s="489"/>
      <c r="O80" s="489"/>
      <c r="P80" s="489"/>
      <c r="Q80" s="489"/>
      <c r="R80" s="489"/>
      <c r="S80" s="489"/>
      <c r="T80" s="489"/>
      <c r="U80" s="489"/>
      <c r="V80" s="489"/>
      <c r="W80" s="489"/>
      <c r="X80" s="489"/>
      <c r="Y80" s="489"/>
      <c r="Z80" s="489"/>
      <c r="AA80" s="489"/>
      <c r="AB80" s="489"/>
      <c r="AC80" s="489"/>
      <c r="AD80" s="489"/>
      <c r="AE80" s="489"/>
      <c r="AF80" s="489"/>
      <c r="AG80" s="489"/>
      <c r="AH80" s="489"/>
      <c r="AI80" s="489"/>
      <c r="AJ80" s="489"/>
      <c r="AK80" s="489"/>
      <c r="AL80" s="489"/>
      <c r="AM80" s="489"/>
      <c r="AN80" s="489"/>
      <c r="AO80" s="489"/>
      <c r="AP80" s="489"/>
      <c r="AQ80" s="489"/>
      <c r="AR80" s="489"/>
      <c r="AS80" s="489"/>
      <c r="AT80" s="489"/>
      <c r="AU80" s="489"/>
      <c r="AV80" s="489"/>
      <c r="AW80" s="513"/>
    </row>
    <row r="81" spans="1:49" s="97" customFormat="1" ht="16.5" customHeight="1" x14ac:dyDescent="0.3">
      <c r="A81" s="696"/>
      <c r="B81" s="688"/>
      <c r="C81" s="691"/>
      <c r="D81" s="684"/>
      <c r="E81" s="691" t="s">
        <v>652</v>
      </c>
      <c r="F81" s="684" t="s">
        <v>653</v>
      </c>
      <c r="G81" s="691" t="s">
        <v>654</v>
      </c>
      <c r="H81" s="684" t="s">
        <v>655</v>
      </c>
      <c r="I81" s="110" t="s">
        <v>1185</v>
      </c>
      <c r="J81" s="108" t="s">
        <v>30</v>
      </c>
      <c r="K81" s="109"/>
      <c r="L81" s="159">
        <v>72</v>
      </c>
      <c r="M81" s="489"/>
      <c r="N81" s="489"/>
      <c r="O81" s="489"/>
      <c r="P81" s="489"/>
      <c r="Q81" s="489"/>
      <c r="R81" s="489"/>
      <c r="S81" s="489"/>
      <c r="T81" s="489"/>
      <c r="U81" s="489"/>
      <c r="V81" s="489"/>
      <c r="W81" s="489"/>
      <c r="X81" s="489"/>
      <c r="Y81" s="489"/>
      <c r="Z81" s="489"/>
      <c r="AA81" s="489"/>
      <c r="AB81" s="489"/>
      <c r="AC81" s="489"/>
      <c r="AD81" s="489"/>
      <c r="AE81" s="489"/>
      <c r="AF81" s="489"/>
      <c r="AG81" s="489"/>
      <c r="AH81" s="489"/>
      <c r="AI81" s="489"/>
      <c r="AJ81" s="489"/>
      <c r="AK81" s="489"/>
      <c r="AL81" s="489"/>
      <c r="AM81" s="489"/>
      <c r="AN81" s="489"/>
      <c r="AO81" s="489"/>
      <c r="AP81" s="489"/>
      <c r="AQ81" s="489"/>
      <c r="AR81" s="489"/>
      <c r="AS81" s="489"/>
      <c r="AT81" s="489"/>
      <c r="AU81" s="489"/>
      <c r="AV81" s="489"/>
      <c r="AW81" s="513"/>
    </row>
    <row r="82" spans="1:49" s="97" customFormat="1" ht="16.5" customHeight="1" x14ac:dyDescent="0.3">
      <c r="A82" s="696"/>
      <c r="B82" s="688"/>
      <c r="C82" s="691"/>
      <c r="D82" s="684"/>
      <c r="E82" s="691"/>
      <c r="F82" s="684"/>
      <c r="G82" s="691"/>
      <c r="H82" s="684"/>
      <c r="I82" s="110" t="s">
        <v>1187</v>
      </c>
      <c r="J82" s="108" t="s">
        <v>32</v>
      </c>
      <c r="K82" s="109"/>
      <c r="L82" s="159">
        <v>73</v>
      </c>
      <c r="M82" s="489"/>
      <c r="N82" s="489"/>
      <c r="O82" s="489"/>
      <c r="P82" s="489"/>
      <c r="Q82" s="489"/>
      <c r="R82" s="489"/>
      <c r="S82" s="489"/>
      <c r="T82" s="489"/>
      <c r="U82" s="489"/>
      <c r="V82" s="489"/>
      <c r="W82" s="489"/>
      <c r="X82" s="489"/>
      <c r="Y82" s="489"/>
      <c r="Z82" s="489"/>
      <c r="AA82" s="489"/>
      <c r="AB82" s="489"/>
      <c r="AC82" s="489"/>
      <c r="AD82" s="489"/>
      <c r="AE82" s="489"/>
      <c r="AF82" s="489"/>
      <c r="AG82" s="489"/>
      <c r="AH82" s="489"/>
      <c r="AI82" s="489"/>
      <c r="AJ82" s="489"/>
      <c r="AK82" s="489"/>
      <c r="AL82" s="489"/>
      <c r="AM82" s="489"/>
      <c r="AN82" s="489"/>
      <c r="AO82" s="489"/>
      <c r="AP82" s="489"/>
      <c r="AQ82" s="489"/>
      <c r="AR82" s="489"/>
      <c r="AS82" s="489"/>
      <c r="AT82" s="489"/>
      <c r="AU82" s="489"/>
      <c r="AV82" s="489"/>
      <c r="AW82" s="513"/>
    </row>
    <row r="83" spans="1:49" s="97" customFormat="1" ht="16.5" customHeight="1" x14ac:dyDescent="0.3">
      <c r="A83" s="696"/>
      <c r="B83" s="688"/>
      <c r="C83" s="691"/>
      <c r="D83" s="684"/>
      <c r="E83" s="691"/>
      <c r="F83" s="684"/>
      <c r="G83" s="691"/>
      <c r="H83" s="684"/>
      <c r="I83" s="110" t="s">
        <v>1186</v>
      </c>
      <c r="J83" s="108" t="s">
        <v>31</v>
      </c>
      <c r="K83" s="109"/>
      <c r="L83" s="159">
        <v>74</v>
      </c>
      <c r="M83" s="489"/>
      <c r="N83" s="489"/>
      <c r="O83" s="489"/>
      <c r="P83" s="489"/>
      <c r="Q83" s="489"/>
      <c r="R83" s="489"/>
      <c r="S83" s="489"/>
      <c r="T83" s="489"/>
      <c r="U83" s="489"/>
      <c r="V83" s="489"/>
      <c r="W83" s="489"/>
      <c r="X83" s="489"/>
      <c r="Y83" s="489"/>
      <c r="Z83" s="489"/>
      <c r="AA83" s="489"/>
      <c r="AB83" s="489"/>
      <c r="AC83" s="489"/>
      <c r="AD83" s="489"/>
      <c r="AE83" s="489"/>
      <c r="AF83" s="489"/>
      <c r="AG83" s="489"/>
      <c r="AH83" s="489"/>
      <c r="AI83" s="489"/>
      <c r="AJ83" s="489"/>
      <c r="AK83" s="489"/>
      <c r="AL83" s="489"/>
      <c r="AM83" s="489"/>
      <c r="AN83" s="489"/>
      <c r="AO83" s="489"/>
      <c r="AP83" s="489"/>
      <c r="AQ83" s="489"/>
      <c r="AR83" s="489"/>
      <c r="AS83" s="489"/>
      <c r="AT83" s="489"/>
      <c r="AU83" s="489"/>
      <c r="AV83" s="489"/>
      <c r="AW83" s="513"/>
    </row>
    <row r="84" spans="1:49" s="97" customFormat="1" ht="16.5" customHeight="1" x14ac:dyDescent="0.3">
      <c r="A84" s="696"/>
      <c r="B84" s="688"/>
      <c r="C84" s="691"/>
      <c r="D84" s="684"/>
      <c r="E84" s="691"/>
      <c r="F84" s="684"/>
      <c r="G84" s="691"/>
      <c r="H84" s="684"/>
      <c r="I84" s="110" t="s">
        <v>1184</v>
      </c>
      <c r="J84" s="108" t="s">
        <v>1802</v>
      </c>
      <c r="K84" s="109"/>
      <c r="L84" s="159">
        <v>75</v>
      </c>
      <c r="M84" s="489"/>
      <c r="N84" s="489"/>
      <c r="O84" s="489"/>
      <c r="P84" s="489"/>
      <c r="Q84" s="489"/>
      <c r="R84" s="489"/>
      <c r="S84" s="489"/>
      <c r="T84" s="489"/>
      <c r="U84" s="489"/>
      <c r="V84" s="489"/>
      <c r="W84" s="489"/>
      <c r="X84" s="489"/>
      <c r="Y84" s="489"/>
      <c r="Z84" s="489"/>
      <c r="AA84" s="489"/>
      <c r="AB84" s="489"/>
      <c r="AC84" s="489"/>
      <c r="AD84" s="489"/>
      <c r="AE84" s="489"/>
      <c r="AF84" s="489"/>
      <c r="AG84" s="489"/>
      <c r="AH84" s="489"/>
      <c r="AI84" s="489"/>
      <c r="AJ84" s="489"/>
      <c r="AK84" s="489"/>
      <c r="AL84" s="489"/>
      <c r="AM84" s="489"/>
      <c r="AN84" s="489"/>
      <c r="AO84" s="489"/>
      <c r="AP84" s="489"/>
      <c r="AQ84" s="489"/>
      <c r="AR84" s="489"/>
      <c r="AS84" s="489"/>
      <c r="AT84" s="489"/>
      <c r="AU84" s="489"/>
      <c r="AV84" s="489"/>
      <c r="AW84" s="513"/>
    </row>
    <row r="85" spans="1:49" s="97" customFormat="1" ht="16.5" customHeight="1" x14ac:dyDescent="0.3">
      <c r="A85" s="696"/>
      <c r="B85" s="688"/>
      <c r="C85" s="691"/>
      <c r="D85" s="684"/>
      <c r="E85" s="691"/>
      <c r="F85" s="684"/>
      <c r="G85" s="691"/>
      <c r="H85" s="684"/>
      <c r="I85" s="110" t="s">
        <v>1184</v>
      </c>
      <c r="J85" s="108" t="s">
        <v>28</v>
      </c>
      <c r="K85" s="109"/>
      <c r="L85" s="159">
        <v>76</v>
      </c>
      <c r="M85" s="489"/>
      <c r="N85" s="489"/>
      <c r="O85" s="489"/>
      <c r="P85" s="489"/>
      <c r="Q85" s="489"/>
      <c r="R85" s="489"/>
      <c r="S85" s="489"/>
      <c r="T85" s="489" t="s">
        <v>2378</v>
      </c>
      <c r="U85" s="489"/>
      <c r="V85" s="489"/>
      <c r="W85" s="489"/>
      <c r="X85" s="489"/>
      <c r="Y85" s="489"/>
      <c r="Z85" s="489"/>
      <c r="AA85" s="489"/>
      <c r="AB85" s="489"/>
      <c r="AC85" s="489"/>
      <c r="AD85" s="489"/>
      <c r="AE85" s="489"/>
      <c r="AF85" s="489"/>
      <c r="AG85" s="489"/>
      <c r="AH85" s="489"/>
      <c r="AI85" s="489"/>
      <c r="AJ85" s="489"/>
      <c r="AK85" s="489"/>
      <c r="AL85" s="489"/>
      <c r="AM85" s="489"/>
      <c r="AN85" s="489"/>
      <c r="AO85" s="489"/>
      <c r="AP85" s="489"/>
      <c r="AQ85" s="489"/>
      <c r="AR85" s="489"/>
      <c r="AS85" s="489"/>
      <c r="AT85" s="489"/>
      <c r="AU85" s="489"/>
      <c r="AV85" s="489"/>
      <c r="AW85" s="513"/>
    </row>
    <row r="86" spans="1:49" s="97" customFormat="1" ht="16.5" customHeight="1" x14ac:dyDescent="0.3">
      <c r="A86" s="696"/>
      <c r="B86" s="688"/>
      <c r="C86" s="691"/>
      <c r="D86" s="684"/>
      <c r="E86" s="691"/>
      <c r="F86" s="684"/>
      <c r="G86" s="318" t="s">
        <v>656</v>
      </c>
      <c r="H86" s="315" t="s">
        <v>33</v>
      </c>
      <c r="I86" s="110" t="s">
        <v>1162</v>
      </c>
      <c r="J86" s="108" t="s">
        <v>33</v>
      </c>
      <c r="K86" s="109"/>
      <c r="L86" s="159">
        <v>77</v>
      </c>
      <c r="M86" s="489"/>
      <c r="N86" s="489"/>
      <c r="O86" s="489"/>
      <c r="P86" s="489"/>
      <c r="Q86" s="489"/>
      <c r="R86" s="489"/>
      <c r="S86" s="489"/>
      <c r="T86" s="489"/>
      <c r="U86" s="489"/>
      <c r="V86" s="489"/>
      <c r="W86" s="489"/>
      <c r="X86" s="489"/>
      <c r="Y86" s="489"/>
      <c r="Z86" s="489"/>
      <c r="AA86" s="489"/>
      <c r="AB86" s="489"/>
      <c r="AC86" s="489"/>
      <c r="AD86" s="489"/>
      <c r="AE86" s="489"/>
      <c r="AF86" s="489"/>
      <c r="AG86" s="489"/>
      <c r="AH86" s="489"/>
      <c r="AI86" s="489"/>
      <c r="AJ86" s="489"/>
      <c r="AK86" s="489"/>
      <c r="AL86" s="489"/>
      <c r="AM86" s="489"/>
      <c r="AN86" s="489"/>
      <c r="AO86" s="489"/>
      <c r="AP86" s="489"/>
      <c r="AQ86" s="489"/>
      <c r="AR86" s="489"/>
      <c r="AS86" s="489"/>
      <c r="AT86" s="489"/>
      <c r="AU86" s="489"/>
      <c r="AV86" s="489"/>
      <c r="AW86" s="513"/>
    </row>
    <row r="87" spans="1:49" s="97" customFormat="1" ht="16.5" customHeight="1" x14ac:dyDescent="0.3">
      <c r="A87" s="696"/>
      <c r="B87" s="688"/>
      <c r="C87" s="691"/>
      <c r="D87" s="684"/>
      <c r="E87" s="691" t="s">
        <v>657</v>
      </c>
      <c r="F87" s="684" t="s">
        <v>658</v>
      </c>
      <c r="G87" s="691" t="s">
        <v>659</v>
      </c>
      <c r="H87" s="684" t="s">
        <v>658</v>
      </c>
      <c r="I87" s="110" t="s">
        <v>1190</v>
      </c>
      <c r="J87" s="108" t="s">
        <v>36</v>
      </c>
      <c r="K87" s="109"/>
      <c r="L87" s="159">
        <v>78</v>
      </c>
      <c r="M87" s="489"/>
      <c r="N87" s="489"/>
      <c r="O87" s="489"/>
      <c r="P87" s="489"/>
      <c r="Q87" s="489"/>
      <c r="R87" s="489"/>
      <c r="S87" s="489"/>
      <c r="T87" s="489"/>
      <c r="U87" s="489"/>
      <c r="V87" s="489"/>
      <c r="W87" s="489"/>
      <c r="X87" s="489"/>
      <c r="Y87" s="489"/>
      <c r="Z87" s="489"/>
      <c r="AA87" s="489"/>
      <c r="AB87" s="489"/>
      <c r="AC87" s="489"/>
      <c r="AD87" s="489"/>
      <c r="AE87" s="489"/>
      <c r="AF87" s="489"/>
      <c r="AG87" s="489"/>
      <c r="AH87" s="489"/>
      <c r="AI87" s="489"/>
      <c r="AJ87" s="489"/>
      <c r="AK87" s="489"/>
      <c r="AL87" s="489"/>
      <c r="AM87" s="489"/>
      <c r="AN87" s="489"/>
      <c r="AO87" s="489"/>
      <c r="AP87" s="489"/>
      <c r="AQ87" s="489"/>
      <c r="AR87" s="489"/>
      <c r="AS87" s="489"/>
      <c r="AT87" s="489"/>
      <c r="AU87" s="489"/>
      <c r="AV87" s="489"/>
      <c r="AW87" s="513"/>
    </row>
    <row r="88" spans="1:49" s="97" customFormat="1" ht="16.5" customHeight="1" x14ac:dyDescent="0.3">
      <c r="A88" s="696"/>
      <c r="B88" s="688"/>
      <c r="C88" s="691"/>
      <c r="D88" s="684"/>
      <c r="E88" s="691"/>
      <c r="F88" s="684"/>
      <c r="G88" s="691"/>
      <c r="H88" s="684"/>
      <c r="I88" s="110" t="s">
        <v>1190</v>
      </c>
      <c r="J88" s="108" t="s">
        <v>36</v>
      </c>
      <c r="K88" s="109"/>
      <c r="L88" s="159">
        <v>79</v>
      </c>
      <c r="M88" s="489"/>
      <c r="N88" s="489"/>
      <c r="O88" s="489"/>
      <c r="P88" s="489"/>
      <c r="Q88" s="489"/>
      <c r="R88" s="489"/>
      <c r="S88" s="489"/>
      <c r="T88" s="489"/>
      <c r="U88" s="489"/>
      <c r="V88" s="489"/>
      <c r="W88" s="489"/>
      <c r="X88" s="489"/>
      <c r="Y88" s="489"/>
      <c r="Z88" s="489"/>
      <c r="AA88" s="489"/>
      <c r="AB88" s="489"/>
      <c r="AC88" s="489"/>
      <c r="AD88" s="489"/>
      <c r="AE88" s="489"/>
      <c r="AF88" s="489"/>
      <c r="AG88" s="489"/>
      <c r="AH88" s="489"/>
      <c r="AI88" s="489"/>
      <c r="AJ88" s="489"/>
      <c r="AK88" s="489"/>
      <c r="AL88" s="489"/>
      <c r="AM88" s="489"/>
      <c r="AN88" s="489"/>
      <c r="AO88" s="489"/>
      <c r="AP88" s="489"/>
      <c r="AQ88" s="489"/>
      <c r="AR88" s="489"/>
      <c r="AS88" s="489"/>
      <c r="AT88" s="489"/>
      <c r="AU88" s="489"/>
      <c r="AV88" s="489"/>
      <c r="AW88" s="513"/>
    </row>
    <row r="89" spans="1:49" s="97" customFormat="1" ht="16.5" customHeight="1" x14ac:dyDescent="0.3">
      <c r="A89" s="696"/>
      <c r="B89" s="688"/>
      <c r="C89" s="691"/>
      <c r="D89" s="684"/>
      <c r="E89" s="691"/>
      <c r="F89" s="684"/>
      <c r="G89" s="691"/>
      <c r="H89" s="684"/>
      <c r="I89" s="110" t="s">
        <v>1189</v>
      </c>
      <c r="J89" s="108" t="s">
        <v>1803</v>
      </c>
      <c r="K89" s="109"/>
      <c r="L89" s="159">
        <v>80</v>
      </c>
      <c r="M89" s="489"/>
      <c r="N89" s="489"/>
      <c r="O89" s="489"/>
      <c r="P89" s="489"/>
      <c r="Q89" s="489"/>
      <c r="R89" s="489"/>
      <c r="S89" s="489"/>
      <c r="T89" s="489"/>
      <c r="U89" s="489"/>
      <c r="V89" s="489"/>
      <c r="W89" s="489"/>
      <c r="X89" s="489"/>
      <c r="Y89" s="489"/>
      <c r="Z89" s="489"/>
      <c r="AA89" s="489"/>
      <c r="AB89" s="489"/>
      <c r="AC89" s="489"/>
      <c r="AD89" s="489"/>
      <c r="AE89" s="489"/>
      <c r="AF89" s="489"/>
      <c r="AG89" s="489"/>
      <c r="AH89" s="489"/>
      <c r="AI89" s="489"/>
      <c r="AJ89" s="489"/>
      <c r="AK89" s="489"/>
      <c r="AL89" s="489"/>
      <c r="AM89" s="489"/>
      <c r="AN89" s="489"/>
      <c r="AO89" s="489"/>
      <c r="AP89" s="489"/>
      <c r="AQ89" s="489"/>
      <c r="AR89" s="489"/>
      <c r="AS89" s="489"/>
      <c r="AT89" s="489"/>
      <c r="AU89" s="489"/>
      <c r="AV89" s="489"/>
      <c r="AW89" s="513"/>
    </row>
    <row r="90" spans="1:49" s="97" customFormat="1" ht="16.5" customHeight="1" x14ac:dyDescent="0.3">
      <c r="A90" s="696"/>
      <c r="B90" s="688"/>
      <c r="C90" s="691"/>
      <c r="D90" s="684"/>
      <c r="E90" s="691"/>
      <c r="F90" s="684"/>
      <c r="G90" s="691"/>
      <c r="H90" s="684"/>
      <c r="I90" s="110" t="s">
        <v>1189</v>
      </c>
      <c r="J90" s="108" t="s">
        <v>1803</v>
      </c>
      <c r="K90" s="109"/>
      <c r="L90" s="159">
        <v>81</v>
      </c>
      <c r="M90" s="489"/>
      <c r="N90" s="489"/>
      <c r="O90" s="489"/>
      <c r="P90" s="489"/>
      <c r="Q90" s="489"/>
      <c r="R90" s="489"/>
      <c r="S90" s="489"/>
      <c r="T90" s="489"/>
      <c r="U90" s="489"/>
      <c r="V90" s="489"/>
      <c r="W90" s="489"/>
      <c r="X90" s="489"/>
      <c r="Y90" s="489"/>
      <c r="Z90" s="489"/>
      <c r="AA90" s="489"/>
      <c r="AB90" s="489"/>
      <c r="AC90" s="489"/>
      <c r="AD90" s="489"/>
      <c r="AE90" s="489"/>
      <c r="AF90" s="489"/>
      <c r="AG90" s="489"/>
      <c r="AH90" s="489"/>
      <c r="AI90" s="489"/>
      <c r="AJ90" s="489"/>
      <c r="AK90" s="489"/>
      <c r="AL90" s="489"/>
      <c r="AM90" s="489"/>
      <c r="AN90" s="489"/>
      <c r="AO90" s="489"/>
      <c r="AP90" s="489"/>
      <c r="AQ90" s="489"/>
      <c r="AR90" s="489"/>
      <c r="AS90" s="489"/>
      <c r="AT90" s="489"/>
      <c r="AU90" s="489"/>
      <c r="AV90" s="489"/>
      <c r="AW90" s="513"/>
    </row>
    <row r="91" spans="1:49" s="97" customFormat="1" ht="16.5" customHeight="1" x14ac:dyDescent="0.3">
      <c r="A91" s="696"/>
      <c r="B91" s="688"/>
      <c r="C91" s="691"/>
      <c r="D91" s="684"/>
      <c r="E91" s="691"/>
      <c r="F91" s="684"/>
      <c r="G91" s="691"/>
      <c r="H91" s="684"/>
      <c r="I91" s="110" t="s">
        <v>1189</v>
      </c>
      <c r="J91" s="108" t="s">
        <v>1805</v>
      </c>
      <c r="K91" s="109"/>
      <c r="L91" s="159">
        <v>82</v>
      </c>
      <c r="M91" s="489"/>
      <c r="N91" s="489"/>
      <c r="O91" s="489"/>
      <c r="P91" s="489"/>
      <c r="Q91" s="489"/>
      <c r="R91" s="489"/>
      <c r="S91" s="489"/>
      <c r="T91" s="489"/>
      <c r="U91" s="489"/>
      <c r="V91" s="489"/>
      <c r="W91" s="489"/>
      <c r="X91" s="489"/>
      <c r="Y91" s="489"/>
      <c r="Z91" s="489"/>
      <c r="AA91" s="489"/>
      <c r="AB91" s="489"/>
      <c r="AC91" s="489"/>
      <c r="AD91" s="489"/>
      <c r="AE91" s="489"/>
      <c r="AF91" s="489"/>
      <c r="AG91" s="489"/>
      <c r="AH91" s="489"/>
      <c r="AI91" s="489"/>
      <c r="AJ91" s="489"/>
      <c r="AK91" s="489"/>
      <c r="AL91" s="489"/>
      <c r="AM91" s="489"/>
      <c r="AN91" s="489"/>
      <c r="AO91" s="489"/>
      <c r="AP91" s="489"/>
      <c r="AQ91" s="489"/>
      <c r="AR91" s="489"/>
      <c r="AS91" s="489"/>
      <c r="AT91" s="489"/>
      <c r="AU91" s="489"/>
      <c r="AV91" s="489"/>
      <c r="AW91" s="513"/>
    </row>
    <row r="92" spans="1:49" s="97" customFormat="1" ht="16.5" customHeight="1" x14ac:dyDescent="0.3">
      <c r="A92" s="696"/>
      <c r="B92" s="688"/>
      <c r="C92" s="691"/>
      <c r="D92" s="684"/>
      <c r="E92" s="691" t="s">
        <v>660</v>
      </c>
      <c r="F92" s="684" t="s">
        <v>661</v>
      </c>
      <c r="G92" s="691" t="s">
        <v>662</v>
      </c>
      <c r="H92" s="684" t="s">
        <v>661</v>
      </c>
      <c r="I92" s="110" t="s">
        <v>1191</v>
      </c>
      <c r="J92" s="108" t="s">
        <v>41</v>
      </c>
      <c r="K92" s="109"/>
      <c r="L92" s="159">
        <v>83</v>
      </c>
      <c r="M92" s="489"/>
      <c r="N92" s="489"/>
      <c r="O92" s="489"/>
      <c r="P92" s="489"/>
      <c r="Q92" s="489"/>
      <c r="R92" s="489"/>
      <c r="S92" s="489"/>
      <c r="T92" s="489"/>
      <c r="U92" s="489"/>
      <c r="V92" s="489"/>
      <c r="W92" s="489"/>
      <c r="X92" s="489"/>
      <c r="Y92" s="489"/>
      <c r="Z92" s="489"/>
      <c r="AA92" s="489"/>
      <c r="AB92" s="489"/>
      <c r="AC92" s="489"/>
      <c r="AD92" s="489"/>
      <c r="AE92" s="489"/>
      <c r="AF92" s="489"/>
      <c r="AG92" s="489"/>
      <c r="AH92" s="489"/>
      <c r="AI92" s="489"/>
      <c r="AJ92" s="489"/>
      <c r="AK92" s="489"/>
      <c r="AL92" s="489"/>
      <c r="AM92" s="489"/>
      <c r="AN92" s="489"/>
      <c r="AO92" s="489"/>
      <c r="AP92" s="489"/>
      <c r="AQ92" s="489"/>
      <c r="AR92" s="489"/>
      <c r="AS92" s="489"/>
      <c r="AT92" s="489"/>
      <c r="AU92" s="489"/>
      <c r="AV92" s="489"/>
      <c r="AW92" s="513"/>
    </row>
    <row r="93" spans="1:49" s="97" customFormat="1" ht="16.5" customHeight="1" x14ac:dyDescent="0.3">
      <c r="A93" s="696"/>
      <c r="B93" s="688"/>
      <c r="C93" s="691"/>
      <c r="D93" s="684"/>
      <c r="E93" s="691"/>
      <c r="F93" s="684"/>
      <c r="G93" s="691"/>
      <c r="H93" s="684"/>
      <c r="I93" s="110" t="s">
        <v>1192</v>
      </c>
      <c r="J93" s="108" t="s">
        <v>42</v>
      </c>
      <c r="K93" s="109"/>
      <c r="L93" s="159">
        <v>84</v>
      </c>
      <c r="M93" s="489"/>
      <c r="N93" s="489"/>
      <c r="O93" s="489"/>
      <c r="P93" s="489"/>
      <c r="Q93" s="489"/>
      <c r="R93" s="489"/>
      <c r="S93" s="489"/>
      <c r="T93" s="489"/>
      <c r="U93" s="489"/>
      <c r="V93" s="489"/>
      <c r="W93" s="489"/>
      <c r="X93" s="489"/>
      <c r="Y93" s="489"/>
      <c r="Z93" s="489"/>
      <c r="AA93" s="489"/>
      <c r="AB93" s="489"/>
      <c r="AC93" s="489"/>
      <c r="AD93" s="489"/>
      <c r="AE93" s="489"/>
      <c r="AF93" s="489"/>
      <c r="AG93" s="489"/>
      <c r="AH93" s="489"/>
      <c r="AI93" s="489"/>
      <c r="AJ93" s="489"/>
      <c r="AK93" s="489"/>
      <c r="AL93" s="489"/>
      <c r="AM93" s="489"/>
      <c r="AN93" s="489"/>
      <c r="AO93" s="489"/>
      <c r="AP93" s="489"/>
      <c r="AQ93" s="489"/>
      <c r="AR93" s="489"/>
      <c r="AS93" s="489"/>
      <c r="AT93" s="489"/>
      <c r="AU93" s="489"/>
      <c r="AV93" s="489"/>
      <c r="AW93" s="513"/>
    </row>
    <row r="94" spans="1:49" s="97" customFormat="1" ht="16.5" customHeight="1" x14ac:dyDescent="0.3">
      <c r="A94" s="696"/>
      <c r="B94" s="688"/>
      <c r="C94" s="691"/>
      <c r="D94" s="684"/>
      <c r="E94" s="691"/>
      <c r="F94" s="684"/>
      <c r="G94" s="691"/>
      <c r="H94" s="684"/>
      <c r="I94" s="110" t="s">
        <v>1193</v>
      </c>
      <c r="J94" s="108" t="s">
        <v>43</v>
      </c>
      <c r="K94" s="109"/>
      <c r="L94" s="159">
        <v>85</v>
      </c>
      <c r="M94" s="489"/>
      <c r="N94" s="489"/>
      <c r="O94" s="489"/>
      <c r="P94" s="489"/>
      <c r="Q94" s="489"/>
      <c r="R94" s="489"/>
      <c r="S94" s="489"/>
      <c r="T94" s="489"/>
      <c r="U94" s="489"/>
      <c r="V94" s="489"/>
      <c r="W94" s="489"/>
      <c r="X94" s="489"/>
      <c r="Y94" s="489"/>
      <c r="Z94" s="489"/>
      <c r="AA94" s="489"/>
      <c r="AB94" s="489"/>
      <c r="AC94" s="489"/>
      <c r="AD94" s="489"/>
      <c r="AE94" s="489"/>
      <c r="AF94" s="489"/>
      <c r="AG94" s="489"/>
      <c r="AH94" s="489"/>
      <c r="AI94" s="489"/>
      <c r="AJ94" s="489"/>
      <c r="AK94" s="489"/>
      <c r="AL94" s="489"/>
      <c r="AM94" s="489"/>
      <c r="AN94" s="489"/>
      <c r="AO94" s="489"/>
      <c r="AP94" s="489"/>
      <c r="AQ94" s="489"/>
      <c r="AR94" s="489"/>
      <c r="AS94" s="489"/>
      <c r="AT94" s="489"/>
      <c r="AU94" s="489"/>
      <c r="AV94" s="489"/>
      <c r="AW94" s="513"/>
    </row>
    <row r="95" spans="1:49" s="97" customFormat="1" ht="16.5" customHeight="1" x14ac:dyDescent="0.3">
      <c r="A95" s="696"/>
      <c r="B95" s="688"/>
      <c r="C95" s="691"/>
      <c r="D95" s="684"/>
      <c r="E95" s="691" t="s">
        <v>663</v>
      </c>
      <c r="F95" s="684" t="s">
        <v>547</v>
      </c>
      <c r="G95" s="691" t="s">
        <v>664</v>
      </c>
      <c r="H95" s="684" t="s">
        <v>547</v>
      </c>
      <c r="I95" s="110" t="s">
        <v>1194</v>
      </c>
      <c r="J95" s="108" t="s">
        <v>1806</v>
      </c>
      <c r="K95" s="109"/>
      <c r="L95" s="159">
        <v>86</v>
      </c>
      <c r="M95" s="489"/>
      <c r="N95" s="489"/>
      <c r="O95" s="489"/>
      <c r="P95" s="489"/>
      <c r="Q95" s="489"/>
      <c r="R95" s="489"/>
      <c r="S95" s="489"/>
      <c r="T95" s="489"/>
      <c r="U95" s="489"/>
      <c r="V95" s="489"/>
      <c r="W95" s="489"/>
      <c r="X95" s="489"/>
      <c r="Y95" s="489"/>
      <c r="Z95" s="489"/>
      <c r="AA95" s="489"/>
      <c r="AB95" s="489"/>
      <c r="AC95" s="489"/>
      <c r="AD95" s="489"/>
      <c r="AE95" s="489"/>
      <c r="AF95" s="489"/>
      <c r="AG95" s="489"/>
      <c r="AH95" s="489"/>
      <c r="AI95" s="489"/>
      <c r="AJ95" s="489"/>
      <c r="AK95" s="489"/>
      <c r="AL95" s="489"/>
      <c r="AM95" s="489"/>
      <c r="AN95" s="489"/>
      <c r="AO95" s="489"/>
      <c r="AP95" s="489"/>
      <c r="AQ95" s="489"/>
      <c r="AR95" s="489"/>
      <c r="AS95" s="489"/>
      <c r="AT95" s="489"/>
      <c r="AU95" s="489"/>
      <c r="AV95" s="489"/>
      <c r="AW95" s="513"/>
    </row>
    <row r="96" spans="1:49" s="97" customFormat="1" ht="16.5" customHeight="1" x14ac:dyDescent="0.3">
      <c r="A96" s="696"/>
      <c r="B96" s="688"/>
      <c r="C96" s="691"/>
      <c r="D96" s="684"/>
      <c r="E96" s="691"/>
      <c r="F96" s="684"/>
      <c r="G96" s="691"/>
      <c r="H96" s="684"/>
      <c r="I96" s="110" t="s">
        <v>1195</v>
      </c>
      <c r="J96" s="108" t="s">
        <v>1807</v>
      </c>
      <c r="K96" s="109"/>
      <c r="L96" s="159">
        <v>87</v>
      </c>
      <c r="M96" s="489"/>
      <c r="N96" s="489"/>
      <c r="O96" s="489"/>
      <c r="P96" s="489"/>
      <c r="Q96" s="489"/>
      <c r="R96" s="489"/>
      <c r="S96" s="489"/>
      <c r="T96" s="489"/>
      <c r="U96" s="489"/>
      <c r="V96" s="489"/>
      <c r="W96" s="489"/>
      <c r="X96" s="489"/>
      <c r="Y96" s="489"/>
      <c r="Z96" s="489"/>
      <c r="AA96" s="489"/>
      <c r="AB96" s="489"/>
      <c r="AC96" s="489"/>
      <c r="AD96" s="489"/>
      <c r="AE96" s="489"/>
      <c r="AF96" s="489"/>
      <c r="AG96" s="489"/>
      <c r="AH96" s="489"/>
      <c r="AI96" s="489"/>
      <c r="AJ96" s="489"/>
      <c r="AK96" s="489"/>
      <c r="AL96" s="489"/>
      <c r="AM96" s="489"/>
      <c r="AN96" s="489"/>
      <c r="AO96" s="489"/>
      <c r="AP96" s="489"/>
      <c r="AQ96" s="489"/>
      <c r="AR96" s="489"/>
      <c r="AS96" s="489"/>
      <c r="AT96" s="489"/>
      <c r="AU96" s="489"/>
      <c r="AV96" s="489"/>
      <c r="AW96" s="513"/>
    </row>
    <row r="97" spans="1:49" s="97" customFormat="1" ht="16.5" customHeight="1" x14ac:dyDescent="0.3">
      <c r="A97" s="696"/>
      <c r="B97" s="688"/>
      <c r="C97" s="691"/>
      <c r="D97" s="684"/>
      <c r="E97" s="691" t="s">
        <v>665</v>
      </c>
      <c r="F97" s="684" t="s">
        <v>666</v>
      </c>
      <c r="G97" s="691" t="s">
        <v>667</v>
      </c>
      <c r="H97" s="684" t="s">
        <v>668</v>
      </c>
      <c r="I97" s="110" t="s">
        <v>1196</v>
      </c>
      <c r="J97" s="108" t="s">
        <v>44</v>
      </c>
      <c r="K97" s="109"/>
      <c r="L97" s="159">
        <v>88</v>
      </c>
      <c r="M97" s="489"/>
      <c r="N97" s="489"/>
      <c r="O97" s="489"/>
      <c r="P97" s="489"/>
      <c r="Q97" s="489"/>
      <c r="R97" s="489"/>
      <c r="S97" s="489"/>
      <c r="T97" s="489"/>
      <c r="U97" s="489"/>
      <c r="V97" s="489"/>
      <c r="W97" s="489"/>
      <c r="X97" s="489"/>
      <c r="Y97" s="489"/>
      <c r="Z97" s="489"/>
      <c r="AA97" s="489"/>
      <c r="AB97" s="489"/>
      <c r="AC97" s="489"/>
      <c r="AD97" s="489"/>
      <c r="AE97" s="489"/>
      <c r="AF97" s="489"/>
      <c r="AG97" s="489"/>
      <c r="AH97" s="489"/>
      <c r="AI97" s="489"/>
      <c r="AJ97" s="489"/>
      <c r="AK97" s="489"/>
      <c r="AL97" s="489"/>
      <c r="AM97" s="489"/>
      <c r="AN97" s="489"/>
      <c r="AO97" s="489"/>
      <c r="AP97" s="489"/>
      <c r="AQ97" s="489"/>
      <c r="AR97" s="489"/>
      <c r="AS97" s="489"/>
      <c r="AT97" s="489"/>
      <c r="AU97" s="489"/>
      <c r="AV97" s="489"/>
      <c r="AW97" s="513"/>
    </row>
    <row r="98" spans="1:49" s="97" customFormat="1" ht="16.5" customHeight="1" x14ac:dyDescent="0.3">
      <c r="A98" s="696"/>
      <c r="B98" s="688"/>
      <c r="C98" s="691"/>
      <c r="D98" s="684"/>
      <c r="E98" s="691"/>
      <c r="F98" s="684"/>
      <c r="G98" s="691"/>
      <c r="H98" s="684"/>
      <c r="I98" s="110" t="s">
        <v>1197</v>
      </c>
      <c r="J98" s="108" t="s">
        <v>45</v>
      </c>
      <c r="K98" s="109"/>
      <c r="L98" s="159">
        <v>89</v>
      </c>
      <c r="M98" s="489"/>
      <c r="N98" s="489"/>
      <c r="O98" s="489"/>
      <c r="P98" s="489"/>
      <c r="Q98" s="489"/>
      <c r="R98" s="489"/>
      <c r="S98" s="489"/>
      <c r="T98" s="489"/>
      <c r="U98" s="489"/>
      <c r="V98" s="489"/>
      <c r="W98" s="489"/>
      <c r="X98" s="489"/>
      <c r="Y98" s="489"/>
      <c r="Z98" s="489"/>
      <c r="AA98" s="489"/>
      <c r="AB98" s="489"/>
      <c r="AC98" s="489"/>
      <c r="AD98" s="489"/>
      <c r="AE98" s="489"/>
      <c r="AF98" s="489"/>
      <c r="AG98" s="489"/>
      <c r="AH98" s="489"/>
      <c r="AI98" s="489"/>
      <c r="AJ98" s="489"/>
      <c r="AK98" s="489"/>
      <c r="AL98" s="489"/>
      <c r="AM98" s="489"/>
      <c r="AN98" s="489"/>
      <c r="AO98" s="489"/>
      <c r="AP98" s="489"/>
      <c r="AQ98" s="489"/>
      <c r="AR98" s="489"/>
      <c r="AS98" s="489"/>
      <c r="AT98" s="489"/>
      <c r="AU98" s="489"/>
      <c r="AV98" s="489"/>
      <c r="AW98" s="513"/>
    </row>
    <row r="99" spans="1:49" s="97" customFormat="1" ht="16.5" customHeight="1" x14ac:dyDescent="0.3">
      <c r="A99" s="696"/>
      <c r="B99" s="688"/>
      <c r="C99" s="691"/>
      <c r="D99" s="684"/>
      <c r="E99" s="691"/>
      <c r="F99" s="684"/>
      <c r="G99" s="691"/>
      <c r="H99" s="684"/>
      <c r="I99" s="110" t="s">
        <v>1199</v>
      </c>
      <c r="J99" s="108" t="s">
        <v>1198</v>
      </c>
      <c r="K99" s="109"/>
      <c r="L99" s="159">
        <v>90</v>
      </c>
      <c r="M99" s="489"/>
      <c r="N99" s="489"/>
      <c r="O99" s="489"/>
      <c r="P99" s="489"/>
      <c r="Q99" s="489"/>
      <c r="R99" s="489"/>
      <c r="S99" s="489"/>
      <c r="T99" s="489"/>
      <c r="U99" s="489"/>
      <c r="V99" s="489"/>
      <c r="W99" s="489"/>
      <c r="X99" s="489"/>
      <c r="Y99" s="489"/>
      <c r="Z99" s="489"/>
      <c r="AA99" s="489"/>
      <c r="AB99" s="489"/>
      <c r="AC99" s="489"/>
      <c r="AD99" s="489"/>
      <c r="AE99" s="489"/>
      <c r="AF99" s="489"/>
      <c r="AG99" s="489"/>
      <c r="AH99" s="489"/>
      <c r="AI99" s="489"/>
      <c r="AJ99" s="489"/>
      <c r="AK99" s="489"/>
      <c r="AL99" s="489"/>
      <c r="AM99" s="489"/>
      <c r="AN99" s="489"/>
      <c r="AO99" s="489"/>
      <c r="AP99" s="489"/>
      <c r="AQ99" s="489"/>
      <c r="AR99" s="489"/>
      <c r="AS99" s="489"/>
      <c r="AT99" s="489"/>
      <c r="AU99" s="489"/>
      <c r="AV99" s="489"/>
      <c r="AW99" s="513"/>
    </row>
    <row r="100" spans="1:49" s="97" customFormat="1" ht="16.5" customHeight="1" x14ac:dyDescent="0.3">
      <c r="A100" s="696"/>
      <c r="B100" s="688"/>
      <c r="C100" s="691"/>
      <c r="D100" s="684"/>
      <c r="E100" s="691"/>
      <c r="F100" s="684"/>
      <c r="G100" s="691"/>
      <c r="H100" s="684"/>
      <c r="I100" s="110" t="s">
        <v>1200</v>
      </c>
      <c r="J100" s="108" t="s">
        <v>46</v>
      </c>
      <c r="K100" s="109"/>
      <c r="L100" s="159">
        <v>91</v>
      </c>
      <c r="M100" s="489"/>
      <c r="N100" s="489"/>
      <c r="O100" s="489"/>
      <c r="P100" s="489"/>
      <c r="Q100" s="489"/>
      <c r="R100" s="489"/>
      <c r="S100" s="489"/>
      <c r="T100" s="489"/>
      <c r="U100" s="489"/>
      <c r="V100" s="489"/>
      <c r="W100" s="489"/>
      <c r="X100" s="489"/>
      <c r="Y100" s="489"/>
      <c r="Z100" s="489"/>
      <c r="AA100" s="489"/>
      <c r="AB100" s="489"/>
      <c r="AC100" s="489"/>
      <c r="AD100" s="489"/>
      <c r="AE100" s="489"/>
      <c r="AF100" s="489"/>
      <c r="AG100" s="489"/>
      <c r="AH100" s="489"/>
      <c r="AI100" s="489"/>
      <c r="AJ100" s="489"/>
      <c r="AK100" s="489"/>
      <c r="AL100" s="489"/>
      <c r="AM100" s="489"/>
      <c r="AN100" s="489"/>
      <c r="AO100" s="489"/>
      <c r="AP100" s="489"/>
      <c r="AQ100" s="489"/>
      <c r="AR100" s="489"/>
      <c r="AS100" s="489"/>
      <c r="AT100" s="489"/>
      <c r="AU100" s="489"/>
      <c r="AV100" s="489"/>
      <c r="AW100" s="513"/>
    </row>
    <row r="101" spans="1:49" s="97" customFormat="1" ht="16.5" customHeight="1" x14ac:dyDescent="0.3">
      <c r="A101" s="696"/>
      <c r="B101" s="688"/>
      <c r="C101" s="691"/>
      <c r="D101" s="684"/>
      <c r="E101" s="691"/>
      <c r="F101" s="684"/>
      <c r="G101" s="691"/>
      <c r="H101" s="684"/>
      <c r="I101" s="110" t="s">
        <v>1201</v>
      </c>
      <c r="J101" s="108" t="s">
        <v>47</v>
      </c>
      <c r="K101" s="109"/>
      <c r="L101" s="159">
        <v>92</v>
      </c>
      <c r="M101" s="489"/>
      <c r="N101" s="489"/>
      <c r="O101" s="489"/>
      <c r="P101" s="489"/>
      <c r="Q101" s="489"/>
      <c r="R101" s="489"/>
      <c r="S101" s="489"/>
      <c r="T101" s="489"/>
      <c r="U101" s="489"/>
      <c r="V101" s="489"/>
      <c r="W101" s="489"/>
      <c r="X101" s="489"/>
      <c r="Y101" s="489"/>
      <c r="Z101" s="489"/>
      <c r="AA101" s="489"/>
      <c r="AB101" s="489"/>
      <c r="AC101" s="489"/>
      <c r="AD101" s="489"/>
      <c r="AE101" s="489"/>
      <c r="AF101" s="489"/>
      <c r="AG101" s="489"/>
      <c r="AH101" s="489"/>
      <c r="AI101" s="489"/>
      <c r="AJ101" s="489"/>
      <c r="AK101" s="489"/>
      <c r="AL101" s="489"/>
      <c r="AM101" s="489"/>
      <c r="AN101" s="489"/>
      <c r="AO101" s="489"/>
      <c r="AP101" s="489"/>
      <c r="AQ101" s="489"/>
      <c r="AR101" s="489"/>
      <c r="AS101" s="489"/>
      <c r="AT101" s="489"/>
      <c r="AU101" s="489"/>
      <c r="AV101" s="489"/>
      <c r="AW101" s="513"/>
    </row>
    <row r="102" spans="1:49" s="97" customFormat="1" ht="16.5" customHeight="1" x14ac:dyDescent="0.3">
      <c r="A102" s="696"/>
      <c r="B102" s="688"/>
      <c r="C102" s="691"/>
      <c r="D102" s="684"/>
      <c r="E102" s="691"/>
      <c r="F102" s="684"/>
      <c r="G102" s="318" t="s">
        <v>669</v>
      </c>
      <c r="H102" s="315" t="s">
        <v>1958</v>
      </c>
      <c r="I102" s="110" t="s">
        <v>1201</v>
      </c>
      <c r="J102" s="108" t="s">
        <v>47</v>
      </c>
      <c r="K102" s="109"/>
      <c r="L102" s="159">
        <v>93</v>
      </c>
      <c r="M102" s="489"/>
      <c r="N102" s="489"/>
      <c r="O102" s="489"/>
      <c r="P102" s="489"/>
      <c r="Q102" s="489"/>
      <c r="R102" s="489"/>
      <c r="S102" s="489"/>
      <c r="T102" s="489"/>
      <c r="U102" s="489"/>
      <c r="V102" s="489"/>
      <c r="W102" s="489"/>
      <c r="X102" s="489"/>
      <c r="Y102" s="489"/>
      <c r="Z102" s="489"/>
      <c r="AA102" s="489"/>
      <c r="AB102" s="489"/>
      <c r="AC102" s="489"/>
      <c r="AD102" s="489"/>
      <c r="AE102" s="489"/>
      <c r="AF102" s="489"/>
      <c r="AG102" s="489"/>
      <c r="AH102" s="489"/>
      <c r="AI102" s="489"/>
      <c r="AJ102" s="489"/>
      <c r="AK102" s="489"/>
      <c r="AL102" s="489"/>
      <c r="AM102" s="489"/>
      <c r="AN102" s="489"/>
      <c r="AO102" s="489"/>
      <c r="AP102" s="489"/>
      <c r="AQ102" s="489"/>
      <c r="AR102" s="489"/>
      <c r="AS102" s="489"/>
      <c r="AT102" s="489"/>
      <c r="AU102" s="489"/>
      <c r="AV102" s="489"/>
      <c r="AW102" s="513"/>
    </row>
    <row r="103" spans="1:49" s="97" customFormat="1" ht="16.5" customHeight="1" x14ac:dyDescent="0.3">
      <c r="A103" s="696"/>
      <c r="B103" s="688"/>
      <c r="C103" s="691"/>
      <c r="D103" s="684"/>
      <c r="E103" s="691" t="s">
        <v>670</v>
      </c>
      <c r="F103" s="684" t="s">
        <v>671</v>
      </c>
      <c r="G103" s="691" t="s">
        <v>672</v>
      </c>
      <c r="H103" s="684" t="s">
        <v>548</v>
      </c>
      <c r="I103" s="110" t="s">
        <v>1206</v>
      </c>
      <c r="J103" s="108" t="s">
        <v>1205</v>
      </c>
      <c r="K103" s="109"/>
      <c r="L103" s="159">
        <v>94</v>
      </c>
      <c r="M103" s="489"/>
      <c r="N103" s="489"/>
      <c r="O103" s="489"/>
      <c r="P103" s="489"/>
      <c r="Q103" s="489"/>
      <c r="R103" s="489"/>
      <c r="S103" s="489"/>
      <c r="T103" s="489"/>
      <c r="U103" s="489"/>
      <c r="V103" s="489"/>
      <c r="W103" s="489"/>
      <c r="X103" s="489"/>
      <c r="Y103" s="489"/>
      <c r="Z103" s="489"/>
      <c r="AA103" s="489"/>
      <c r="AB103" s="489"/>
      <c r="AC103" s="489"/>
      <c r="AD103" s="489"/>
      <c r="AE103" s="489"/>
      <c r="AF103" s="489"/>
      <c r="AG103" s="489"/>
      <c r="AH103" s="489"/>
      <c r="AI103" s="489"/>
      <c r="AJ103" s="489"/>
      <c r="AK103" s="489"/>
      <c r="AL103" s="489"/>
      <c r="AM103" s="489"/>
      <c r="AN103" s="489"/>
      <c r="AO103" s="489"/>
      <c r="AP103" s="489"/>
      <c r="AQ103" s="489"/>
      <c r="AR103" s="489"/>
      <c r="AS103" s="489"/>
      <c r="AT103" s="489"/>
      <c r="AU103" s="489"/>
      <c r="AV103" s="489"/>
      <c r="AW103" s="513"/>
    </row>
    <row r="104" spans="1:49" s="97" customFormat="1" ht="16.5" customHeight="1" x14ac:dyDescent="0.3">
      <c r="A104" s="696"/>
      <c r="B104" s="688"/>
      <c r="C104" s="691"/>
      <c r="D104" s="684"/>
      <c r="E104" s="691"/>
      <c r="F104" s="684"/>
      <c r="G104" s="691"/>
      <c r="H104" s="684"/>
      <c r="I104" s="110" t="s">
        <v>1204</v>
      </c>
      <c r="J104" s="108" t="s">
        <v>1203</v>
      </c>
      <c r="K104" s="109"/>
      <c r="L104" s="159">
        <v>95</v>
      </c>
      <c r="M104" s="489"/>
      <c r="N104" s="489"/>
      <c r="O104" s="489"/>
      <c r="P104" s="489"/>
      <c r="Q104" s="489"/>
      <c r="R104" s="489"/>
      <c r="S104" s="489"/>
      <c r="T104" s="489"/>
      <c r="U104" s="489"/>
      <c r="V104" s="489"/>
      <c r="W104" s="489"/>
      <c r="X104" s="489"/>
      <c r="Y104" s="489"/>
      <c r="Z104" s="489"/>
      <c r="AA104" s="489"/>
      <c r="AB104" s="489"/>
      <c r="AC104" s="489"/>
      <c r="AD104" s="489"/>
      <c r="AE104" s="489"/>
      <c r="AF104" s="489"/>
      <c r="AG104" s="489"/>
      <c r="AH104" s="489"/>
      <c r="AI104" s="489"/>
      <c r="AJ104" s="489"/>
      <c r="AK104" s="489"/>
      <c r="AL104" s="489"/>
      <c r="AM104" s="489"/>
      <c r="AN104" s="489"/>
      <c r="AO104" s="489"/>
      <c r="AP104" s="489"/>
      <c r="AQ104" s="489"/>
      <c r="AR104" s="489"/>
      <c r="AS104" s="489"/>
      <c r="AT104" s="489"/>
      <c r="AU104" s="489"/>
      <c r="AV104" s="489"/>
      <c r="AW104" s="513"/>
    </row>
    <row r="105" spans="1:49" s="97" customFormat="1" ht="16.5" customHeight="1" x14ac:dyDescent="0.3">
      <c r="A105" s="696"/>
      <c r="B105" s="688"/>
      <c r="C105" s="691"/>
      <c r="D105" s="684"/>
      <c r="E105" s="691"/>
      <c r="F105" s="684"/>
      <c r="G105" s="691"/>
      <c r="H105" s="684"/>
      <c r="I105" s="110" t="s">
        <v>1207</v>
      </c>
      <c r="J105" s="108" t="s">
        <v>1208</v>
      </c>
      <c r="K105" s="109"/>
      <c r="L105" s="159">
        <v>96</v>
      </c>
      <c r="M105" s="489"/>
      <c r="N105" s="489"/>
      <c r="O105" s="489"/>
      <c r="P105" s="489"/>
      <c r="Q105" s="489"/>
      <c r="R105" s="489"/>
      <c r="S105" s="489"/>
      <c r="T105" s="489"/>
      <c r="U105" s="489"/>
      <c r="V105" s="489"/>
      <c r="W105" s="489"/>
      <c r="X105" s="489"/>
      <c r="Y105" s="489"/>
      <c r="Z105" s="489"/>
      <c r="AA105" s="489"/>
      <c r="AB105" s="489"/>
      <c r="AC105" s="489"/>
      <c r="AD105" s="489"/>
      <c r="AE105" s="489"/>
      <c r="AF105" s="489"/>
      <c r="AG105" s="489"/>
      <c r="AH105" s="489"/>
      <c r="AI105" s="489"/>
      <c r="AJ105" s="489"/>
      <c r="AK105" s="489"/>
      <c r="AL105" s="489"/>
      <c r="AM105" s="489"/>
      <c r="AN105" s="489"/>
      <c r="AO105" s="489"/>
      <c r="AP105" s="489"/>
      <c r="AQ105" s="489"/>
      <c r="AR105" s="489"/>
      <c r="AS105" s="489"/>
      <c r="AT105" s="489"/>
      <c r="AU105" s="489"/>
      <c r="AV105" s="489"/>
      <c r="AW105" s="513"/>
    </row>
    <row r="106" spans="1:49" s="97" customFormat="1" ht="16.5" customHeight="1" x14ac:dyDescent="0.3">
      <c r="A106" s="696"/>
      <c r="B106" s="688"/>
      <c r="C106" s="691"/>
      <c r="D106" s="684"/>
      <c r="E106" s="691"/>
      <c r="F106" s="684"/>
      <c r="G106" s="691"/>
      <c r="H106" s="684"/>
      <c r="I106" s="110" t="s">
        <v>1207</v>
      </c>
      <c r="J106" s="108" t="s">
        <v>1208</v>
      </c>
      <c r="K106" s="109"/>
      <c r="L106" s="159">
        <v>97</v>
      </c>
      <c r="M106" s="489"/>
      <c r="N106" s="489"/>
      <c r="O106" s="489"/>
      <c r="P106" s="489"/>
      <c r="Q106" s="489"/>
      <c r="R106" s="489"/>
      <c r="S106" s="489"/>
      <c r="T106" s="489"/>
      <c r="U106" s="489"/>
      <c r="V106" s="489"/>
      <c r="W106" s="489"/>
      <c r="X106" s="489"/>
      <c r="Y106" s="489"/>
      <c r="Z106" s="489"/>
      <c r="AA106" s="489"/>
      <c r="AB106" s="489"/>
      <c r="AC106" s="489"/>
      <c r="AD106" s="489"/>
      <c r="AE106" s="489"/>
      <c r="AF106" s="489"/>
      <c r="AG106" s="489"/>
      <c r="AH106" s="489"/>
      <c r="AI106" s="489"/>
      <c r="AJ106" s="489"/>
      <c r="AK106" s="489"/>
      <c r="AL106" s="489"/>
      <c r="AM106" s="489"/>
      <c r="AN106" s="489"/>
      <c r="AO106" s="489"/>
      <c r="AP106" s="489"/>
      <c r="AQ106" s="489"/>
      <c r="AR106" s="489"/>
      <c r="AS106" s="489"/>
      <c r="AT106" s="489"/>
      <c r="AU106" s="489"/>
      <c r="AV106" s="489"/>
      <c r="AW106" s="513"/>
    </row>
    <row r="107" spans="1:49" s="97" customFormat="1" ht="16.5" customHeight="1" x14ac:dyDescent="0.3">
      <c r="A107" s="696"/>
      <c r="B107" s="688"/>
      <c r="C107" s="691"/>
      <c r="D107" s="684"/>
      <c r="E107" s="691"/>
      <c r="F107" s="684"/>
      <c r="G107" s="318" t="s">
        <v>673</v>
      </c>
      <c r="H107" s="315" t="s">
        <v>52</v>
      </c>
      <c r="I107" s="110" t="s">
        <v>1209</v>
      </c>
      <c r="J107" s="108" t="s">
        <v>52</v>
      </c>
      <c r="K107" s="109"/>
      <c r="L107" s="159">
        <v>98</v>
      </c>
      <c r="M107" s="489"/>
      <c r="N107" s="489"/>
      <c r="O107" s="489"/>
      <c r="P107" s="489"/>
      <c r="Q107" s="489"/>
      <c r="R107" s="489"/>
      <c r="S107" s="489"/>
      <c r="T107" s="489"/>
      <c r="U107" s="489"/>
      <c r="V107" s="489"/>
      <c r="W107" s="489"/>
      <c r="X107" s="489"/>
      <c r="Y107" s="489"/>
      <c r="Z107" s="489"/>
      <c r="AA107" s="489"/>
      <c r="AB107" s="489"/>
      <c r="AC107" s="489"/>
      <c r="AD107" s="489"/>
      <c r="AE107" s="489"/>
      <c r="AF107" s="489"/>
      <c r="AG107" s="489"/>
      <c r="AH107" s="489"/>
      <c r="AI107" s="489"/>
      <c r="AJ107" s="489"/>
      <c r="AK107" s="489"/>
      <c r="AL107" s="489"/>
      <c r="AM107" s="489"/>
      <c r="AN107" s="489"/>
      <c r="AO107" s="489"/>
      <c r="AP107" s="489"/>
      <c r="AQ107" s="489"/>
      <c r="AR107" s="489"/>
      <c r="AS107" s="489"/>
      <c r="AT107" s="489"/>
      <c r="AU107" s="489"/>
      <c r="AV107" s="489"/>
      <c r="AW107" s="513"/>
    </row>
    <row r="108" spans="1:49" s="97" customFormat="1" ht="16.5" customHeight="1" x14ac:dyDescent="0.3">
      <c r="A108" s="696"/>
      <c r="B108" s="688"/>
      <c r="C108" s="691"/>
      <c r="D108" s="684"/>
      <c r="E108" s="691"/>
      <c r="F108" s="684"/>
      <c r="G108" s="318" t="s">
        <v>674</v>
      </c>
      <c r="H108" s="315" t="s">
        <v>1809</v>
      </c>
      <c r="I108" s="110" t="s">
        <v>1210</v>
      </c>
      <c r="J108" s="108" t="s">
        <v>1808</v>
      </c>
      <c r="K108" s="109"/>
      <c r="L108" s="159">
        <v>99</v>
      </c>
      <c r="M108" s="489"/>
      <c r="N108" s="489"/>
      <c r="O108" s="489"/>
      <c r="P108" s="489"/>
      <c r="Q108" s="489"/>
      <c r="R108" s="489"/>
      <c r="S108" s="489"/>
      <c r="T108" s="489"/>
      <c r="U108" s="489"/>
      <c r="V108" s="489"/>
      <c r="W108" s="489"/>
      <c r="X108" s="489"/>
      <c r="Y108" s="489"/>
      <c r="Z108" s="489"/>
      <c r="AA108" s="489"/>
      <c r="AB108" s="489"/>
      <c r="AC108" s="489"/>
      <c r="AD108" s="489"/>
      <c r="AE108" s="489"/>
      <c r="AF108" s="489"/>
      <c r="AG108" s="489"/>
      <c r="AH108" s="489"/>
      <c r="AI108" s="489"/>
      <c r="AJ108" s="489"/>
      <c r="AK108" s="489"/>
      <c r="AL108" s="489"/>
      <c r="AM108" s="489"/>
      <c r="AN108" s="489"/>
      <c r="AO108" s="489"/>
      <c r="AP108" s="489"/>
      <c r="AQ108" s="489"/>
      <c r="AR108" s="489"/>
      <c r="AS108" s="489"/>
      <c r="AT108" s="489"/>
      <c r="AU108" s="489"/>
      <c r="AV108" s="489"/>
      <c r="AW108" s="513"/>
    </row>
    <row r="109" spans="1:49" s="97" customFormat="1" ht="16.5" customHeight="1" x14ac:dyDescent="0.3">
      <c r="A109" s="696"/>
      <c r="B109" s="688"/>
      <c r="C109" s="691"/>
      <c r="D109" s="684"/>
      <c r="E109" s="691"/>
      <c r="F109" s="684"/>
      <c r="G109" s="691" t="s">
        <v>549</v>
      </c>
      <c r="H109" s="684" t="s">
        <v>550</v>
      </c>
      <c r="I109" s="110" t="s">
        <v>1213</v>
      </c>
      <c r="J109" s="108" t="s">
        <v>56</v>
      </c>
      <c r="K109" s="109"/>
      <c r="L109" s="159">
        <v>100</v>
      </c>
      <c r="M109" s="489"/>
      <c r="N109" s="489"/>
      <c r="O109" s="489"/>
      <c r="P109" s="489"/>
      <c r="Q109" s="489"/>
      <c r="R109" s="489"/>
      <c r="S109" s="489"/>
      <c r="T109" s="489"/>
      <c r="U109" s="489"/>
      <c r="V109" s="489"/>
      <c r="W109" s="489"/>
      <c r="X109" s="489"/>
      <c r="Y109" s="489"/>
      <c r="Z109" s="489"/>
      <c r="AA109" s="489"/>
      <c r="AB109" s="489"/>
      <c r="AC109" s="489"/>
      <c r="AD109" s="489"/>
      <c r="AE109" s="489"/>
      <c r="AF109" s="489"/>
      <c r="AG109" s="489"/>
      <c r="AH109" s="489"/>
      <c r="AI109" s="489"/>
      <c r="AJ109" s="489"/>
      <c r="AK109" s="489"/>
      <c r="AL109" s="489"/>
      <c r="AM109" s="489"/>
      <c r="AN109" s="489"/>
      <c r="AO109" s="489"/>
      <c r="AP109" s="489"/>
      <c r="AQ109" s="489"/>
      <c r="AR109" s="489"/>
      <c r="AS109" s="489"/>
      <c r="AT109" s="489"/>
      <c r="AU109" s="489"/>
      <c r="AV109" s="489"/>
      <c r="AW109" s="513"/>
    </row>
    <row r="110" spans="1:49" s="97" customFormat="1" ht="16.5" customHeight="1" x14ac:dyDescent="0.3">
      <c r="A110" s="696"/>
      <c r="B110" s="688"/>
      <c r="C110" s="691"/>
      <c r="D110" s="684"/>
      <c r="E110" s="691"/>
      <c r="F110" s="684"/>
      <c r="G110" s="691"/>
      <c r="H110" s="684"/>
      <c r="I110" s="110" t="s">
        <v>1211</v>
      </c>
      <c r="J110" s="108" t="s">
        <v>54</v>
      </c>
      <c r="K110" s="109"/>
      <c r="L110" s="159">
        <v>101</v>
      </c>
      <c r="M110" s="489"/>
      <c r="N110" s="489"/>
      <c r="O110" s="489"/>
      <c r="P110" s="489"/>
      <c r="Q110" s="489"/>
      <c r="R110" s="489"/>
      <c r="S110" s="489"/>
      <c r="T110" s="489"/>
      <c r="U110" s="489"/>
      <c r="V110" s="489"/>
      <c r="W110" s="489"/>
      <c r="X110" s="489"/>
      <c r="Y110" s="489"/>
      <c r="Z110" s="489"/>
      <c r="AA110" s="489"/>
      <c r="AB110" s="489"/>
      <c r="AC110" s="489"/>
      <c r="AD110" s="489"/>
      <c r="AE110" s="489"/>
      <c r="AF110" s="489"/>
      <c r="AG110" s="489"/>
      <c r="AH110" s="489"/>
      <c r="AI110" s="489"/>
      <c r="AJ110" s="489"/>
      <c r="AK110" s="489"/>
      <c r="AL110" s="489"/>
      <c r="AM110" s="489"/>
      <c r="AN110" s="489"/>
      <c r="AO110" s="489"/>
      <c r="AP110" s="489"/>
      <c r="AQ110" s="489"/>
      <c r="AR110" s="489"/>
      <c r="AS110" s="489"/>
      <c r="AT110" s="489"/>
      <c r="AU110" s="489"/>
      <c r="AV110" s="489"/>
      <c r="AW110" s="513"/>
    </row>
    <row r="111" spans="1:49" s="97" customFormat="1" ht="16.5" customHeight="1" x14ac:dyDescent="0.3">
      <c r="A111" s="696"/>
      <c r="B111" s="688"/>
      <c r="C111" s="691"/>
      <c r="D111" s="684"/>
      <c r="E111" s="691"/>
      <c r="F111" s="684"/>
      <c r="G111" s="691"/>
      <c r="H111" s="684"/>
      <c r="I111" s="110" t="s">
        <v>1212</v>
      </c>
      <c r="J111" s="108" t="s">
        <v>55</v>
      </c>
      <c r="K111" s="109"/>
      <c r="L111" s="159">
        <v>102</v>
      </c>
      <c r="M111" s="489"/>
      <c r="N111" s="489"/>
      <c r="O111" s="489"/>
      <c r="P111" s="489"/>
      <c r="Q111" s="489"/>
      <c r="R111" s="489"/>
      <c r="S111" s="489"/>
      <c r="T111" s="489"/>
      <c r="U111" s="489"/>
      <c r="V111" s="489"/>
      <c r="W111" s="489"/>
      <c r="X111" s="489"/>
      <c r="Y111" s="489"/>
      <c r="Z111" s="489"/>
      <c r="AA111" s="489"/>
      <c r="AB111" s="489"/>
      <c r="AC111" s="489"/>
      <c r="AD111" s="489"/>
      <c r="AE111" s="489"/>
      <c r="AF111" s="489"/>
      <c r="AG111" s="489"/>
      <c r="AH111" s="489"/>
      <c r="AI111" s="489"/>
      <c r="AJ111" s="489"/>
      <c r="AK111" s="489"/>
      <c r="AL111" s="489"/>
      <c r="AM111" s="489"/>
      <c r="AN111" s="489"/>
      <c r="AO111" s="489"/>
      <c r="AP111" s="489"/>
      <c r="AQ111" s="489"/>
      <c r="AR111" s="489"/>
      <c r="AS111" s="489"/>
      <c r="AT111" s="489"/>
      <c r="AU111" s="489"/>
      <c r="AV111" s="489"/>
      <c r="AW111" s="513"/>
    </row>
    <row r="112" spans="1:49" s="97" customFormat="1" ht="16.5" customHeight="1" x14ac:dyDescent="0.3">
      <c r="A112" s="696"/>
      <c r="B112" s="688"/>
      <c r="C112" s="691"/>
      <c r="D112" s="684"/>
      <c r="E112" s="691"/>
      <c r="F112" s="684"/>
      <c r="G112" s="691"/>
      <c r="H112" s="684"/>
      <c r="I112" s="110" t="s">
        <v>1214</v>
      </c>
      <c r="J112" s="108" t="s">
        <v>57</v>
      </c>
      <c r="K112" s="109"/>
      <c r="L112" s="159">
        <v>103</v>
      </c>
      <c r="M112" s="489"/>
      <c r="N112" s="489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E112" s="489"/>
      <c r="AF112" s="489"/>
      <c r="AG112" s="489"/>
      <c r="AH112" s="489"/>
      <c r="AI112" s="489"/>
      <c r="AJ112" s="489"/>
      <c r="AK112" s="489"/>
      <c r="AL112" s="489"/>
      <c r="AM112" s="489"/>
      <c r="AN112" s="489"/>
      <c r="AO112" s="489"/>
      <c r="AP112" s="489"/>
      <c r="AQ112" s="489"/>
      <c r="AR112" s="489"/>
      <c r="AS112" s="489"/>
      <c r="AT112" s="489"/>
      <c r="AU112" s="489"/>
      <c r="AV112" s="489"/>
      <c r="AW112" s="513"/>
    </row>
    <row r="113" spans="1:49" s="97" customFormat="1" ht="16.5" customHeight="1" x14ac:dyDescent="0.3">
      <c r="A113" s="696"/>
      <c r="B113" s="688"/>
      <c r="C113" s="691"/>
      <c r="D113" s="684"/>
      <c r="E113" s="691"/>
      <c r="F113" s="684"/>
      <c r="G113" s="691" t="s">
        <v>675</v>
      </c>
      <c r="H113" s="684" t="s">
        <v>551</v>
      </c>
      <c r="I113" s="110" t="s">
        <v>1215</v>
      </c>
      <c r="J113" s="108" t="s">
        <v>58</v>
      </c>
      <c r="K113" s="109"/>
      <c r="L113" s="159">
        <v>104</v>
      </c>
      <c r="M113" s="489"/>
      <c r="N113" s="489"/>
      <c r="O113" s="489"/>
      <c r="P113" s="489"/>
      <c r="Q113" s="489"/>
      <c r="R113" s="489"/>
      <c r="S113" s="489"/>
      <c r="T113" s="489"/>
      <c r="U113" s="489"/>
      <c r="V113" s="489"/>
      <c r="W113" s="489"/>
      <c r="X113" s="489"/>
      <c r="Y113" s="489"/>
      <c r="Z113" s="489"/>
      <c r="AA113" s="489"/>
      <c r="AB113" s="489"/>
      <c r="AC113" s="489"/>
      <c r="AD113" s="489"/>
      <c r="AE113" s="489"/>
      <c r="AF113" s="489"/>
      <c r="AG113" s="489"/>
      <c r="AH113" s="489"/>
      <c r="AI113" s="489"/>
      <c r="AJ113" s="489"/>
      <c r="AK113" s="489"/>
      <c r="AL113" s="489"/>
      <c r="AM113" s="489"/>
      <c r="AN113" s="489"/>
      <c r="AO113" s="489"/>
      <c r="AP113" s="489"/>
      <c r="AQ113" s="489"/>
      <c r="AR113" s="489"/>
      <c r="AS113" s="489"/>
      <c r="AT113" s="489"/>
      <c r="AU113" s="489"/>
      <c r="AV113" s="489"/>
      <c r="AW113" s="513"/>
    </row>
    <row r="114" spans="1:49" s="97" customFormat="1" ht="16.5" customHeight="1" x14ac:dyDescent="0.3">
      <c r="A114" s="696"/>
      <c r="B114" s="688"/>
      <c r="C114" s="691"/>
      <c r="D114" s="684"/>
      <c r="E114" s="691"/>
      <c r="F114" s="684"/>
      <c r="G114" s="691"/>
      <c r="H114" s="684"/>
      <c r="I114" s="110" t="s">
        <v>1216</v>
      </c>
      <c r="J114" s="108" t="s">
        <v>59</v>
      </c>
      <c r="K114" s="109"/>
      <c r="L114" s="159">
        <v>105</v>
      </c>
      <c r="M114" s="489"/>
      <c r="N114" s="489"/>
      <c r="O114" s="489"/>
      <c r="P114" s="489"/>
      <c r="Q114" s="489"/>
      <c r="R114" s="489"/>
      <c r="S114" s="489"/>
      <c r="T114" s="489"/>
      <c r="U114" s="489"/>
      <c r="V114" s="489"/>
      <c r="W114" s="489"/>
      <c r="X114" s="489"/>
      <c r="Y114" s="489"/>
      <c r="Z114" s="489"/>
      <c r="AA114" s="489"/>
      <c r="AB114" s="489"/>
      <c r="AC114" s="489"/>
      <c r="AD114" s="489"/>
      <c r="AE114" s="489"/>
      <c r="AF114" s="489"/>
      <c r="AG114" s="489"/>
      <c r="AH114" s="489"/>
      <c r="AI114" s="489"/>
      <c r="AJ114" s="489"/>
      <c r="AK114" s="489"/>
      <c r="AL114" s="489"/>
      <c r="AM114" s="489"/>
      <c r="AN114" s="489"/>
      <c r="AO114" s="489"/>
      <c r="AP114" s="489"/>
      <c r="AQ114" s="489"/>
      <c r="AR114" s="489"/>
      <c r="AS114" s="489"/>
      <c r="AT114" s="489"/>
      <c r="AU114" s="489"/>
      <c r="AV114" s="489"/>
      <c r="AW114" s="513"/>
    </row>
    <row r="115" spans="1:49" s="97" customFormat="1" ht="16.5" customHeight="1" x14ac:dyDescent="0.3">
      <c r="A115" s="696"/>
      <c r="B115" s="688"/>
      <c r="C115" s="691"/>
      <c r="D115" s="684"/>
      <c r="E115" s="691"/>
      <c r="F115" s="684"/>
      <c r="G115" s="691"/>
      <c r="H115" s="684"/>
      <c r="I115" s="110" t="s">
        <v>1217</v>
      </c>
      <c r="J115" s="108" t="s">
        <v>60</v>
      </c>
      <c r="K115" s="109"/>
      <c r="L115" s="159">
        <v>106</v>
      </c>
      <c r="M115" s="489"/>
      <c r="N115" s="489"/>
      <c r="O115" s="489"/>
      <c r="P115" s="489"/>
      <c r="Q115" s="489"/>
      <c r="R115" s="489"/>
      <c r="S115" s="489"/>
      <c r="T115" s="489"/>
      <c r="U115" s="489"/>
      <c r="V115" s="489"/>
      <c r="W115" s="489"/>
      <c r="X115" s="489"/>
      <c r="Y115" s="489"/>
      <c r="Z115" s="489"/>
      <c r="AA115" s="489"/>
      <c r="AB115" s="489"/>
      <c r="AC115" s="489"/>
      <c r="AD115" s="489"/>
      <c r="AE115" s="489"/>
      <c r="AF115" s="489"/>
      <c r="AG115" s="489"/>
      <c r="AH115" s="489"/>
      <c r="AI115" s="489"/>
      <c r="AJ115" s="489"/>
      <c r="AK115" s="489"/>
      <c r="AL115" s="489"/>
      <c r="AM115" s="489"/>
      <c r="AN115" s="489"/>
      <c r="AO115" s="489"/>
      <c r="AP115" s="489"/>
      <c r="AQ115" s="489"/>
      <c r="AR115" s="489"/>
      <c r="AS115" s="489"/>
      <c r="AT115" s="489"/>
      <c r="AU115" s="489"/>
      <c r="AV115" s="489"/>
      <c r="AW115" s="513"/>
    </row>
    <row r="116" spans="1:49" s="97" customFormat="1" ht="16.5" customHeight="1" x14ac:dyDescent="0.3">
      <c r="A116" s="696"/>
      <c r="B116" s="688"/>
      <c r="C116" s="691"/>
      <c r="D116" s="684"/>
      <c r="E116" s="691"/>
      <c r="F116" s="684"/>
      <c r="G116" s="691"/>
      <c r="H116" s="684"/>
      <c r="I116" s="110" t="s">
        <v>1218</v>
      </c>
      <c r="J116" s="108" t="s">
        <v>61</v>
      </c>
      <c r="K116" s="109"/>
      <c r="L116" s="159">
        <v>107</v>
      </c>
      <c r="M116" s="489"/>
      <c r="N116" s="489"/>
      <c r="O116" s="489"/>
      <c r="P116" s="489"/>
      <c r="Q116" s="489"/>
      <c r="R116" s="489"/>
      <c r="S116" s="489"/>
      <c r="T116" s="489"/>
      <c r="U116" s="489"/>
      <c r="V116" s="489"/>
      <c r="W116" s="489"/>
      <c r="X116" s="489"/>
      <c r="Y116" s="489"/>
      <c r="Z116" s="489"/>
      <c r="AA116" s="489"/>
      <c r="AB116" s="489"/>
      <c r="AC116" s="489"/>
      <c r="AD116" s="489"/>
      <c r="AE116" s="489"/>
      <c r="AF116" s="489"/>
      <c r="AG116" s="489"/>
      <c r="AH116" s="489"/>
      <c r="AI116" s="489"/>
      <c r="AJ116" s="489"/>
      <c r="AK116" s="489"/>
      <c r="AL116" s="489"/>
      <c r="AM116" s="489"/>
      <c r="AN116" s="489"/>
      <c r="AO116" s="489"/>
      <c r="AP116" s="489"/>
      <c r="AQ116" s="489"/>
      <c r="AR116" s="489"/>
      <c r="AS116" s="489"/>
      <c r="AT116" s="489"/>
      <c r="AU116" s="489"/>
      <c r="AV116" s="489"/>
      <c r="AW116" s="513"/>
    </row>
    <row r="117" spans="1:49" s="97" customFormat="1" ht="16.5" customHeight="1" x14ac:dyDescent="0.3">
      <c r="A117" s="696"/>
      <c r="B117" s="688"/>
      <c r="C117" s="691"/>
      <c r="D117" s="684"/>
      <c r="E117" s="691"/>
      <c r="F117" s="684"/>
      <c r="G117" s="691"/>
      <c r="H117" s="684"/>
      <c r="I117" s="110" t="s">
        <v>1219</v>
      </c>
      <c r="J117" s="108" t="s">
        <v>62</v>
      </c>
      <c r="K117" s="109"/>
      <c r="L117" s="159">
        <v>108</v>
      </c>
      <c r="M117" s="489"/>
      <c r="N117" s="489"/>
      <c r="O117" s="489"/>
      <c r="P117" s="489"/>
      <c r="Q117" s="489"/>
      <c r="R117" s="489"/>
      <c r="S117" s="489"/>
      <c r="T117" s="489"/>
      <c r="U117" s="489"/>
      <c r="V117" s="489"/>
      <c r="W117" s="489"/>
      <c r="X117" s="489"/>
      <c r="Y117" s="489"/>
      <c r="Z117" s="489"/>
      <c r="AA117" s="489"/>
      <c r="AB117" s="489"/>
      <c r="AC117" s="489"/>
      <c r="AD117" s="489"/>
      <c r="AE117" s="489"/>
      <c r="AF117" s="489"/>
      <c r="AG117" s="489"/>
      <c r="AH117" s="489"/>
      <c r="AI117" s="489"/>
      <c r="AJ117" s="489"/>
      <c r="AK117" s="489"/>
      <c r="AL117" s="489"/>
      <c r="AM117" s="489"/>
      <c r="AN117" s="489"/>
      <c r="AO117" s="489"/>
      <c r="AP117" s="489"/>
      <c r="AQ117" s="489"/>
      <c r="AR117" s="489"/>
      <c r="AS117" s="489"/>
      <c r="AT117" s="489"/>
      <c r="AU117" s="489"/>
      <c r="AV117" s="489"/>
      <c r="AW117" s="513"/>
    </row>
    <row r="118" spans="1:49" s="97" customFormat="1" ht="16.5" customHeight="1" x14ac:dyDescent="0.3">
      <c r="A118" s="696"/>
      <c r="B118" s="688"/>
      <c r="C118" s="691"/>
      <c r="D118" s="684"/>
      <c r="E118" s="691"/>
      <c r="F118" s="684"/>
      <c r="G118" s="691"/>
      <c r="H118" s="684"/>
      <c r="I118" s="110" t="s">
        <v>1221</v>
      </c>
      <c r="J118" s="108" t="s">
        <v>63</v>
      </c>
      <c r="K118" s="109"/>
      <c r="L118" s="159">
        <v>109</v>
      </c>
      <c r="M118" s="489"/>
      <c r="N118" s="489"/>
      <c r="O118" s="489"/>
      <c r="P118" s="489"/>
      <c r="Q118" s="489"/>
      <c r="R118" s="489"/>
      <c r="S118" s="489"/>
      <c r="T118" s="489"/>
      <c r="U118" s="489"/>
      <c r="V118" s="489"/>
      <c r="W118" s="489"/>
      <c r="X118" s="489"/>
      <c r="Y118" s="489"/>
      <c r="Z118" s="489"/>
      <c r="AA118" s="489"/>
      <c r="AB118" s="489"/>
      <c r="AC118" s="489"/>
      <c r="AD118" s="489"/>
      <c r="AE118" s="489"/>
      <c r="AF118" s="489"/>
      <c r="AG118" s="489"/>
      <c r="AH118" s="489"/>
      <c r="AI118" s="489"/>
      <c r="AJ118" s="489"/>
      <c r="AK118" s="489"/>
      <c r="AL118" s="489"/>
      <c r="AM118" s="489"/>
      <c r="AN118" s="489"/>
      <c r="AO118" s="489"/>
      <c r="AP118" s="489"/>
      <c r="AQ118" s="489"/>
      <c r="AR118" s="489"/>
      <c r="AS118" s="489"/>
      <c r="AT118" s="489"/>
      <c r="AU118" s="489"/>
      <c r="AV118" s="489"/>
      <c r="AW118" s="513"/>
    </row>
    <row r="119" spans="1:49" s="97" customFormat="1" ht="16.5" customHeight="1" x14ac:dyDescent="0.3">
      <c r="A119" s="696"/>
      <c r="B119" s="688"/>
      <c r="C119" s="691"/>
      <c r="D119" s="684"/>
      <c r="E119" s="691"/>
      <c r="F119" s="684"/>
      <c r="G119" s="691"/>
      <c r="H119" s="684"/>
      <c r="I119" s="110" t="s">
        <v>1222</v>
      </c>
      <c r="J119" s="108" t="s">
        <v>64</v>
      </c>
      <c r="K119" s="109"/>
      <c r="L119" s="159">
        <v>110</v>
      </c>
      <c r="M119" s="489"/>
      <c r="N119" s="489"/>
      <c r="O119" s="489"/>
      <c r="P119" s="489"/>
      <c r="Q119" s="489"/>
      <c r="R119" s="489"/>
      <c r="S119" s="489"/>
      <c r="T119" s="489"/>
      <c r="U119" s="489"/>
      <c r="V119" s="489"/>
      <c r="W119" s="489"/>
      <c r="X119" s="489"/>
      <c r="Y119" s="489"/>
      <c r="Z119" s="489"/>
      <c r="AA119" s="489"/>
      <c r="AB119" s="489"/>
      <c r="AC119" s="489"/>
      <c r="AD119" s="489"/>
      <c r="AE119" s="489"/>
      <c r="AF119" s="489"/>
      <c r="AG119" s="489"/>
      <c r="AH119" s="489"/>
      <c r="AI119" s="489"/>
      <c r="AJ119" s="489"/>
      <c r="AK119" s="489"/>
      <c r="AL119" s="489"/>
      <c r="AM119" s="489"/>
      <c r="AN119" s="489"/>
      <c r="AO119" s="489"/>
      <c r="AP119" s="489"/>
      <c r="AQ119" s="489"/>
      <c r="AR119" s="489"/>
      <c r="AS119" s="489"/>
      <c r="AT119" s="489"/>
      <c r="AU119" s="489"/>
      <c r="AV119" s="489"/>
      <c r="AW119" s="513"/>
    </row>
    <row r="120" spans="1:49" s="97" customFormat="1" ht="16.5" customHeight="1" x14ac:dyDescent="0.3">
      <c r="A120" s="696"/>
      <c r="B120" s="688"/>
      <c r="C120" s="691"/>
      <c r="D120" s="684"/>
      <c r="E120" s="691"/>
      <c r="F120" s="684"/>
      <c r="G120" s="691"/>
      <c r="H120" s="684"/>
      <c r="I120" s="110" t="s">
        <v>1220</v>
      </c>
      <c r="J120" s="108" t="s">
        <v>1810</v>
      </c>
      <c r="K120" s="109"/>
      <c r="L120" s="159">
        <v>111</v>
      </c>
      <c r="M120" s="489"/>
      <c r="N120" s="489"/>
      <c r="O120" s="489"/>
      <c r="P120" s="489"/>
      <c r="Q120" s="489"/>
      <c r="R120" s="489"/>
      <c r="S120" s="489"/>
      <c r="T120" s="489"/>
      <c r="U120" s="489"/>
      <c r="V120" s="489"/>
      <c r="W120" s="489"/>
      <c r="X120" s="489"/>
      <c r="Y120" s="489"/>
      <c r="Z120" s="489"/>
      <c r="AA120" s="489"/>
      <c r="AB120" s="489"/>
      <c r="AC120" s="489"/>
      <c r="AD120" s="489"/>
      <c r="AE120" s="489"/>
      <c r="AF120" s="489"/>
      <c r="AG120" s="489"/>
      <c r="AH120" s="489"/>
      <c r="AI120" s="489"/>
      <c r="AJ120" s="489"/>
      <c r="AK120" s="489"/>
      <c r="AL120" s="489"/>
      <c r="AM120" s="489"/>
      <c r="AN120" s="489"/>
      <c r="AO120" s="489"/>
      <c r="AP120" s="489"/>
      <c r="AQ120" s="489"/>
      <c r="AR120" s="489"/>
      <c r="AS120" s="489"/>
      <c r="AT120" s="489"/>
      <c r="AU120" s="489"/>
      <c r="AV120" s="489"/>
      <c r="AW120" s="513"/>
    </row>
    <row r="121" spans="1:49" s="97" customFormat="1" ht="16.5" customHeight="1" x14ac:dyDescent="0.3">
      <c r="A121" s="696"/>
      <c r="B121" s="688"/>
      <c r="C121" s="691"/>
      <c r="D121" s="684"/>
      <c r="E121" s="691"/>
      <c r="F121" s="684"/>
      <c r="G121" s="691"/>
      <c r="H121" s="684"/>
      <c r="I121" s="110" t="s">
        <v>1223</v>
      </c>
      <c r="J121" s="108" t="s">
        <v>66</v>
      </c>
      <c r="K121" s="109"/>
      <c r="L121" s="159">
        <v>112</v>
      </c>
      <c r="M121" s="489"/>
      <c r="N121" s="489"/>
      <c r="O121" s="489"/>
      <c r="P121" s="489"/>
      <c r="Q121" s="489"/>
      <c r="R121" s="489"/>
      <c r="S121" s="489"/>
      <c r="T121" s="489"/>
      <c r="U121" s="489"/>
      <c r="V121" s="489"/>
      <c r="W121" s="489"/>
      <c r="X121" s="489"/>
      <c r="Y121" s="489"/>
      <c r="Z121" s="489"/>
      <c r="AA121" s="489"/>
      <c r="AB121" s="489"/>
      <c r="AC121" s="489"/>
      <c r="AD121" s="489"/>
      <c r="AE121" s="489"/>
      <c r="AF121" s="489"/>
      <c r="AG121" s="489"/>
      <c r="AH121" s="489"/>
      <c r="AI121" s="489"/>
      <c r="AJ121" s="489"/>
      <c r="AK121" s="489"/>
      <c r="AL121" s="489"/>
      <c r="AM121" s="489"/>
      <c r="AN121" s="489"/>
      <c r="AO121" s="489"/>
      <c r="AP121" s="489"/>
      <c r="AQ121" s="489"/>
      <c r="AR121" s="489"/>
      <c r="AS121" s="489"/>
      <c r="AT121" s="489"/>
      <c r="AU121" s="489"/>
      <c r="AV121" s="489"/>
      <c r="AW121" s="513"/>
    </row>
    <row r="122" spans="1:49" s="97" customFormat="1" ht="16.5" customHeight="1" x14ac:dyDescent="0.3">
      <c r="A122" s="696"/>
      <c r="B122" s="688"/>
      <c r="C122" s="691"/>
      <c r="D122" s="684"/>
      <c r="E122" s="318" t="s">
        <v>676</v>
      </c>
      <c r="F122" s="315" t="s">
        <v>50</v>
      </c>
      <c r="G122" s="318" t="s">
        <v>677</v>
      </c>
      <c r="H122" s="315" t="s">
        <v>50</v>
      </c>
      <c r="I122" s="110" t="s">
        <v>1202</v>
      </c>
      <c r="J122" s="108" t="s">
        <v>50</v>
      </c>
      <c r="K122" s="109"/>
      <c r="L122" s="159">
        <v>113</v>
      </c>
      <c r="M122" s="489"/>
      <c r="N122" s="489"/>
      <c r="O122" s="489"/>
      <c r="P122" s="489"/>
      <c r="Q122" s="489"/>
      <c r="R122" s="489"/>
      <c r="S122" s="489"/>
      <c r="T122" s="489"/>
      <c r="U122" s="489"/>
      <c r="V122" s="489"/>
      <c r="W122" s="489"/>
      <c r="X122" s="489"/>
      <c r="Y122" s="489"/>
      <c r="Z122" s="489"/>
      <c r="AA122" s="489"/>
      <c r="AB122" s="489"/>
      <c r="AC122" s="489"/>
      <c r="AD122" s="489"/>
      <c r="AE122" s="489"/>
      <c r="AF122" s="489"/>
      <c r="AG122" s="489"/>
      <c r="AH122" s="489"/>
      <c r="AI122" s="489"/>
      <c r="AJ122" s="489"/>
      <c r="AK122" s="489"/>
      <c r="AL122" s="489"/>
      <c r="AM122" s="489"/>
      <c r="AN122" s="489"/>
      <c r="AO122" s="489"/>
      <c r="AP122" s="489"/>
      <c r="AQ122" s="489"/>
      <c r="AR122" s="489"/>
      <c r="AS122" s="489"/>
      <c r="AT122" s="489"/>
      <c r="AU122" s="489"/>
      <c r="AV122" s="489"/>
      <c r="AW122" s="513"/>
    </row>
    <row r="123" spans="1:49" s="97" customFormat="1" ht="16.5" customHeight="1" x14ac:dyDescent="0.3">
      <c r="A123" s="696"/>
      <c r="B123" s="688"/>
      <c r="C123" s="691" t="s">
        <v>678</v>
      </c>
      <c r="D123" s="684" t="s">
        <v>552</v>
      </c>
      <c r="E123" s="691" t="s">
        <v>679</v>
      </c>
      <c r="F123" s="684" t="s">
        <v>553</v>
      </c>
      <c r="G123" s="691" t="s">
        <v>680</v>
      </c>
      <c r="H123" s="684" t="s">
        <v>554</v>
      </c>
      <c r="I123" s="110" t="s">
        <v>1229</v>
      </c>
      <c r="J123" s="108" t="s">
        <v>1228</v>
      </c>
      <c r="K123" s="480" t="s">
        <v>2289</v>
      </c>
      <c r="L123" s="461">
        <v>114</v>
      </c>
      <c r="M123" s="485"/>
      <c r="N123" s="485"/>
      <c r="O123" s="485"/>
      <c r="P123" s="485"/>
      <c r="Q123" s="485"/>
      <c r="R123" s="485"/>
      <c r="S123" s="485"/>
      <c r="T123" s="449">
        <v>193.274</v>
      </c>
      <c r="U123" s="449">
        <v>147.55000000000001</v>
      </c>
      <c r="V123" s="449">
        <v>0.27900000000000003</v>
      </c>
      <c r="W123" s="449">
        <v>0.55500000000000005</v>
      </c>
      <c r="X123" s="449">
        <v>24.838999999999999</v>
      </c>
      <c r="Y123" s="449">
        <v>0.79300000000000004</v>
      </c>
      <c r="Z123" s="449">
        <v>0.996</v>
      </c>
      <c r="AA123" s="449">
        <v>120.08799999999999</v>
      </c>
      <c r="AB123" s="449">
        <v>0</v>
      </c>
      <c r="AC123" s="449">
        <v>0</v>
      </c>
      <c r="AD123" s="449">
        <v>0</v>
      </c>
      <c r="AE123" s="449">
        <v>18.574999999999999</v>
      </c>
      <c r="AF123" s="449">
        <v>18.574999999999999</v>
      </c>
      <c r="AG123" s="449">
        <v>0</v>
      </c>
      <c r="AH123" s="449">
        <v>27.149000000000001</v>
      </c>
      <c r="AI123" s="449">
        <v>0</v>
      </c>
      <c r="AJ123" s="449">
        <v>0</v>
      </c>
      <c r="AK123" s="449">
        <v>0</v>
      </c>
      <c r="AL123" s="449">
        <v>0</v>
      </c>
      <c r="AM123" s="449">
        <v>0</v>
      </c>
      <c r="AN123" s="449">
        <v>0</v>
      </c>
      <c r="AO123" s="449">
        <v>27.149000000000001</v>
      </c>
      <c r="AP123" s="485"/>
      <c r="AQ123" s="485"/>
      <c r="AR123" s="485"/>
      <c r="AS123" s="485"/>
      <c r="AT123" s="485"/>
      <c r="AU123" s="485"/>
      <c r="AV123" s="485"/>
      <c r="AW123" s="502"/>
    </row>
    <row r="124" spans="1:49" s="97" customFormat="1" ht="16.5" customHeight="1" x14ac:dyDescent="0.3">
      <c r="A124" s="696"/>
      <c r="B124" s="688"/>
      <c r="C124" s="691"/>
      <c r="D124" s="684"/>
      <c r="E124" s="691"/>
      <c r="F124" s="684"/>
      <c r="G124" s="691"/>
      <c r="H124" s="684"/>
      <c r="I124" s="110" t="s">
        <v>1231</v>
      </c>
      <c r="J124" s="108" t="s">
        <v>1230</v>
      </c>
      <c r="K124" s="109"/>
      <c r="L124" s="159">
        <v>115</v>
      </c>
      <c r="M124" s="489"/>
      <c r="N124" s="489"/>
      <c r="O124" s="489"/>
      <c r="P124" s="489"/>
      <c r="Q124" s="489"/>
      <c r="R124" s="489"/>
      <c r="S124" s="489"/>
      <c r="T124" s="489"/>
      <c r="U124" s="489"/>
      <c r="V124" s="489"/>
      <c r="W124" s="489"/>
      <c r="X124" s="489"/>
      <c r="Y124" s="489"/>
      <c r="Z124" s="489"/>
      <c r="AA124" s="489"/>
      <c r="AB124" s="489"/>
      <c r="AC124" s="489"/>
      <c r="AD124" s="489"/>
      <c r="AE124" s="489"/>
      <c r="AF124" s="489"/>
      <c r="AG124" s="489"/>
      <c r="AH124" s="489"/>
      <c r="AI124" s="489"/>
      <c r="AJ124" s="489"/>
      <c r="AK124" s="489"/>
      <c r="AL124" s="489"/>
      <c r="AM124" s="489"/>
      <c r="AN124" s="489"/>
      <c r="AO124" s="489"/>
      <c r="AP124" s="489"/>
      <c r="AQ124" s="489"/>
      <c r="AR124" s="489"/>
      <c r="AS124" s="489"/>
      <c r="AT124" s="489"/>
      <c r="AU124" s="489"/>
      <c r="AV124" s="489"/>
      <c r="AW124" s="513"/>
    </row>
    <row r="125" spans="1:49" s="97" customFormat="1" ht="16.5" customHeight="1" x14ac:dyDescent="0.3">
      <c r="A125" s="696"/>
      <c r="B125" s="688"/>
      <c r="C125" s="691"/>
      <c r="D125" s="684"/>
      <c r="E125" s="691"/>
      <c r="F125" s="684"/>
      <c r="G125" s="691"/>
      <c r="H125" s="684"/>
      <c r="I125" s="110" t="s">
        <v>1234</v>
      </c>
      <c r="J125" s="108" t="s">
        <v>69</v>
      </c>
      <c r="K125" s="109"/>
      <c r="L125" s="159">
        <v>116</v>
      </c>
      <c r="M125" s="489"/>
      <c r="N125" s="489"/>
      <c r="O125" s="489"/>
      <c r="P125" s="489"/>
      <c r="Q125" s="489"/>
      <c r="R125" s="489"/>
      <c r="S125" s="489"/>
      <c r="T125" s="489"/>
      <c r="U125" s="489"/>
      <c r="V125" s="489"/>
      <c r="W125" s="489"/>
      <c r="X125" s="489"/>
      <c r="Y125" s="489"/>
      <c r="Z125" s="489"/>
      <c r="AA125" s="489"/>
      <c r="AB125" s="489"/>
      <c r="AC125" s="489"/>
      <c r="AD125" s="489"/>
      <c r="AE125" s="489"/>
      <c r="AF125" s="489"/>
      <c r="AG125" s="489"/>
      <c r="AH125" s="489"/>
      <c r="AI125" s="489"/>
      <c r="AJ125" s="489"/>
      <c r="AK125" s="489"/>
      <c r="AL125" s="489"/>
      <c r="AM125" s="489"/>
      <c r="AN125" s="489"/>
      <c r="AO125" s="489"/>
      <c r="AP125" s="489"/>
      <c r="AQ125" s="489"/>
      <c r="AR125" s="489"/>
      <c r="AS125" s="489"/>
      <c r="AT125" s="489"/>
      <c r="AU125" s="489"/>
      <c r="AV125" s="489"/>
      <c r="AW125" s="513"/>
    </row>
    <row r="126" spans="1:49" s="97" customFormat="1" ht="16.5" customHeight="1" x14ac:dyDescent="0.3">
      <c r="A126" s="696"/>
      <c r="B126" s="688"/>
      <c r="C126" s="691"/>
      <c r="D126" s="684"/>
      <c r="E126" s="691"/>
      <c r="F126" s="684"/>
      <c r="G126" s="691"/>
      <c r="H126" s="684"/>
      <c r="I126" s="110" t="s">
        <v>1234</v>
      </c>
      <c r="J126" s="108" t="s">
        <v>69</v>
      </c>
      <c r="K126" s="109"/>
      <c r="L126" s="159">
        <v>117</v>
      </c>
      <c r="M126" s="489"/>
      <c r="N126" s="489"/>
      <c r="O126" s="489"/>
      <c r="P126" s="489"/>
      <c r="Q126" s="489"/>
      <c r="R126" s="489"/>
      <c r="S126" s="489"/>
      <c r="T126" s="489"/>
      <c r="U126" s="489"/>
      <c r="V126" s="489"/>
      <c r="W126" s="489"/>
      <c r="X126" s="489"/>
      <c r="Y126" s="489"/>
      <c r="Z126" s="489"/>
      <c r="AA126" s="489"/>
      <c r="AB126" s="489"/>
      <c r="AC126" s="489"/>
      <c r="AD126" s="489"/>
      <c r="AE126" s="489"/>
      <c r="AF126" s="489"/>
      <c r="AG126" s="489"/>
      <c r="AH126" s="489"/>
      <c r="AI126" s="489"/>
      <c r="AJ126" s="489"/>
      <c r="AK126" s="489"/>
      <c r="AL126" s="489"/>
      <c r="AM126" s="489"/>
      <c r="AN126" s="489"/>
      <c r="AO126" s="489"/>
      <c r="AP126" s="489"/>
      <c r="AQ126" s="489"/>
      <c r="AR126" s="489"/>
      <c r="AS126" s="489"/>
      <c r="AT126" s="489"/>
      <c r="AU126" s="489"/>
      <c r="AV126" s="489"/>
      <c r="AW126" s="513"/>
    </row>
    <row r="127" spans="1:49" s="97" customFormat="1" ht="16.5" customHeight="1" x14ac:dyDescent="0.3">
      <c r="A127" s="696"/>
      <c r="B127" s="688"/>
      <c r="C127" s="691"/>
      <c r="D127" s="684"/>
      <c r="E127" s="691"/>
      <c r="F127" s="684"/>
      <c r="G127" s="691"/>
      <c r="H127" s="684"/>
      <c r="I127" s="110" t="s">
        <v>1233</v>
      </c>
      <c r="J127" s="108" t="s">
        <v>1232</v>
      </c>
      <c r="K127" s="109"/>
      <c r="L127" s="159">
        <v>118</v>
      </c>
      <c r="M127" s="489"/>
      <c r="N127" s="489"/>
      <c r="O127" s="489"/>
      <c r="P127" s="489"/>
      <c r="Q127" s="489"/>
      <c r="R127" s="489"/>
      <c r="S127" s="489"/>
      <c r="T127" s="489"/>
      <c r="U127" s="489"/>
      <c r="V127" s="489"/>
      <c r="W127" s="489"/>
      <c r="X127" s="489"/>
      <c r="Y127" s="489"/>
      <c r="Z127" s="489"/>
      <c r="AA127" s="489"/>
      <c r="AB127" s="489"/>
      <c r="AC127" s="489"/>
      <c r="AD127" s="489"/>
      <c r="AE127" s="489"/>
      <c r="AF127" s="489"/>
      <c r="AG127" s="489"/>
      <c r="AH127" s="489"/>
      <c r="AI127" s="489"/>
      <c r="AJ127" s="489"/>
      <c r="AK127" s="489"/>
      <c r="AL127" s="489"/>
      <c r="AM127" s="489"/>
      <c r="AN127" s="489"/>
      <c r="AO127" s="489"/>
      <c r="AP127" s="489"/>
      <c r="AQ127" s="489"/>
      <c r="AR127" s="489"/>
      <c r="AS127" s="489"/>
      <c r="AT127" s="489"/>
      <c r="AU127" s="489"/>
      <c r="AV127" s="489"/>
      <c r="AW127" s="513"/>
    </row>
    <row r="128" spans="1:49" s="97" customFormat="1" ht="16.5" customHeight="1" x14ac:dyDescent="0.3">
      <c r="A128" s="696"/>
      <c r="B128" s="688"/>
      <c r="C128" s="691"/>
      <c r="D128" s="684"/>
      <c r="E128" s="691"/>
      <c r="F128" s="684"/>
      <c r="G128" s="691" t="s">
        <v>681</v>
      </c>
      <c r="H128" s="684" t="s">
        <v>682</v>
      </c>
      <c r="I128" s="110" t="s">
        <v>1224</v>
      </c>
      <c r="J128" s="108" t="s">
        <v>67</v>
      </c>
      <c r="K128" s="109"/>
      <c r="L128" s="159">
        <v>119</v>
      </c>
      <c r="M128" s="489"/>
      <c r="N128" s="489"/>
      <c r="O128" s="489"/>
      <c r="P128" s="489"/>
      <c r="Q128" s="489"/>
      <c r="R128" s="489"/>
      <c r="S128" s="489"/>
      <c r="T128" s="489"/>
      <c r="U128" s="489"/>
      <c r="V128" s="489"/>
      <c r="W128" s="489"/>
      <c r="X128" s="489"/>
      <c r="Y128" s="489"/>
      <c r="Z128" s="489"/>
      <c r="AA128" s="489"/>
      <c r="AB128" s="489"/>
      <c r="AC128" s="489"/>
      <c r="AD128" s="489"/>
      <c r="AE128" s="489"/>
      <c r="AF128" s="489"/>
      <c r="AG128" s="489"/>
      <c r="AH128" s="489"/>
      <c r="AI128" s="489"/>
      <c r="AJ128" s="489"/>
      <c r="AK128" s="489"/>
      <c r="AL128" s="489"/>
      <c r="AM128" s="489"/>
      <c r="AN128" s="489"/>
      <c r="AO128" s="489"/>
      <c r="AP128" s="489"/>
      <c r="AQ128" s="489"/>
      <c r="AR128" s="489"/>
      <c r="AS128" s="489"/>
      <c r="AT128" s="489"/>
      <c r="AU128" s="489"/>
      <c r="AV128" s="489"/>
      <c r="AW128" s="513"/>
    </row>
    <row r="129" spans="1:49" s="97" customFormat="1" ht="16.5" customHeight="1" x14ac:dyDescent="0.3">
      <c r="A129" s="696"/>
      <c r="B129" s="688"/>
      <c r="C129" s="691"/>
      <c r="D129" s="684"/>
      <c r="E129" s="691"/>
      <c r="F129" s="684"/>
      <c r="G129" s="691"/>
      <c r="H129" s="684"/>
      <c r="I129" s="110" t="s">
        <v>1225</v>
      </c>
      <c r="J129" s="108" t="s">
        <v>68</v>
      </c>
      <c r="K129" s="109"/>
      <c r="L129" s="159">
        <v>120</v>
      </c>
      <c r="M129" s="489"/>
      <c r="N129" s="489"/>
      <c r="O129" s="489"/>
      <c r="P129" s="489"/>
      <c r="Q129" s="489"/>
      <c r="R129" s="489"/>
      <c r="S129" s="489"/>
      <c r="T129" s="489"/>
      <c r="U129" s="489"/>
      <c r="V129" s="489"/>
      <c r="W129" s="489"/>
      <c r="X129" s="489"/>
      <c r="Y129" s="489"/>
      <c r="Z129" s="489"/>
      <c r="AA129" s="489"/>
      <c r="AB129" s="489"/>
      <c r="AC129" s="489"/>
      <c r="AD129" s="489"/>
      <c r="AE129" s="489"/>
      <c r="AF129" s="489"/>
      <c r="AG129" s="489"/>
      <c r="AH129" s="489"/>
      <c r="AI129" s="489"/>
      <c r="AJ129" s="489"/>
      <c r="AK129" s="489"/>
      <c r="AL129" s="489"/>
      <c r="AM129" s="489"/>
      <c r="AN129" s="489"/>
      <c r="AO129" s="489"/>
      <c r="AP129" s="489"/>
      <c r="AQ129" s="489"/>
      <c r="AR129" s="489"/>
      <c r="AS129" s="489"/>
      <c r="AT129" s="489"/>
      <c r="AU129" s="489"/>
      <c r="AV129" s="489"/>
      <c r="AW129" s="513"/>
    </row>
    <row r="130" spans="1:49" s="97" customFormat="1" ht="16.5" customHeight="1" x14ac:dyDescent="0.3">
      <c r="A130" s="696"/>
      <c r="B130" s="688"/>
      <c r="C130" s="691"/>
      <c r="D130" s="684"/>
      <c r="E130" s="691"/>
      <c r="F130" s="684"/>
      <c r="G130" s="691"/>
      <c r="H130" s="684"/>
      <c r="I130" s="110" t="s">
        <v>1227</v>
      </c>
      <c r="J130" s="108" t="s">
        <v>1226</v>
      </c>
      <c r="K130" s="109"/>
      <c r="L130" s="159">
        <v>121</v>
      </c>
      <c r="M130" s="489"/>
      <c r="N130" s="489"/>
      <c r="O130" s="489"/>
      <c r="P130" s="489"/>
      <c r="Q130" s="489"/>
      <c r="R130" s="489"/>
      <c r="S130" s="489"/>
      <c r="T130" s="489"/>
      <c r="U130" s="489"/>
      <c r="V130" s="489"/>
      <c r="W130" s="489"/>
      <c r="X130" s="489"/>
      <c r="Y130" s="489"/>
      <c r="Z130" s="489"/>
      <c r="AA130" s="489"/>
      <c r="AB130" s="489"/>
      <c r="AC130" s="489"/>
      <c r="AD130" s="489"/>
      <c r="AE130" s="489"/>
      <c r="AF130" s="489"/>
      <c r="AG130" s="489"/>
      <c r="AH130" s="489"/>
      <c r="AI130" s="489"/>
      <c r="AJ130" s="489"/>
      <c r="AK130" s="489"/>
      <c r="AL130" s="489"/>
      <c r="AM130" s="489"/>
      <c r="AN130" s="489"/>
      <c r="AO130" s="489"/>
      <c r="AP130" s="489"/>
      <c r="AQ130" s="489"/>
      <c r="AR130" s="489"/>
      <c r="AS130" s="489"/>
      <c r="AT130" s="489"/>
      <c r="AU130" s="489"/>
      <c r="AV130" s="489"/>
      <c r="AW130" s="513"/>
    </row>
    <row r="131" spans="1:49" s="97" customFormat="1" ht="16.5" customHeight="1" x14ac:dyDescent="0.3">
      <c r="A131" s="696"/>
      <c r="B131" s="688"/>
      <c r="C131" s="691"/>
      <c r="D131" s="684"/>
      <c r="E131" s="691" t="s">
        <v>683</v>
      </c>
      <c r="F131" s="684" t="s">
        <v>684</v>
      </c>
      <c r="G131" s="691" t="s">
        <v>685</v>
      </c>
      <c r="H131" s="684" t="s">
        <v>684</v>
      </c>
      <c r="I131" s="110" t="s">
        <v>1166</v>
      </c>
      <c r="J131" s="108" t="s">
        <v>72</v>
      </c>
      <c r="K131" s="109"/>
      <c r="L131" s="159">
        <v>122</v>
      </c>
      <c r="M131" s="489"/>
      <c r="N131" s="489"/>
      <c r="O131" s="489"/>
      <c r="P131" s="489"/>
      <c r="Q131" s="489"/>
      <c r="R131" s="489"/>
      <c r="S131" s="489"/>
      <c r="T131" s="489"/>
      <c r="U131" s="489"/>
      <c r="V131" s="489"/>
      <c r="W131" s="489"/>
      <c r="X131" s="489"/>
      <c r="Y131" s="489"/>
      <c r="Z131" s="489"/>
      <c r="AA131" s="489"/>
      <c r="AB131" s="489"/>
      <c r="AC131" s="489"/>
      <c r="AD131" s="489"/>
      <c r="AE131" s="489"/>
      <c r="AF131" s="489"/>
      <c r="AG131" s="489"/>
      <c r="AH131" s="489"/>
      <c r="AI131" s="489"/>
      <c r="AJ131" s="489"/>
      <c r="AK131" s="489"/>
      <c r="AL131" s="489"/>
      <c r="AM131" s="489"/>
      <c r="AN131" s="489"/>
      <c r="AO131" s="489"/>
      <c r="AP131" s="489"/>
      <c r="AQ131" s="489"/>
      <c r="AR131" s="489"/>
      <c r="AS131" s="489"/>
      <c r="AT131" s="489"/>
      <c r="AU131" s="489"/>
      <c r="AV131" s="489"/>
      <c r="AW131" s="513"/>
    </row>
    <row r="132" spans="1:49" s="97" customFormat="1" ht="16.5" customHeight="1" x14ac:dyDescent="0.3">
      <c r="A132" s="696"/>
      <c r="B132" s="688"/>
      <c r="C132" s="691"/>
      <c r="D132" s="684"/>
      <c r="E132" s="691"/>
      <c r="F132" s="684"/>
      <c r="G132" s="691"/>
      <c r="H132" s="684"/>
      <c r="I132" s="110" t="s">
        <v>1168</v>
      </c>
      <c r="J132" s="108" t="s">
        <v>73</v>
      </c>
      <c r="K132" s="109"/>
      <c r="L132" s="159">
        <v>123</v>
      </c>
      <c r="M132" s="489"/>
      <c r="N132" s="489"/>
      <c r="O132" s="489"/>
      <c r="P132" s="489"/>
      <c r="Q132" s="489"/>
      <c r="R132" s="489"/>
      <c r="S132" s="489"/>
      <c r="T132" s="489"/>
      <c r="U132" s="489"/>
      <c r="V132" s="489"/>
      <c r="W132" s="489"/>
      <c r="X132" s="489"/>
      <c r="Y132" s="489"/>
      <c r="Z132" s="489"/>
      <c r="AA132" s="489"/>
      <c r="AB132" s="489"/>
      <c r="AC132" s="489"/>
      <c r="AD132" s="489"/>
      <c r="AE132" s="489"/>
      <c r="AF132" s="489"/>
      <c r="AG132" s="489"/>
      <c r="AH132" s="489"/>
      <c r="AI132" s="489"/>
      <c r="AJ132" s="489"/>
      <c r="AK132" s="489"/>
      <c r="AL132" s="489"/>
      <c r="AM132" s="489"/>
      <c r="AN132" s="489"/>
      <c r="AO132" s="489"/>
      <c r="AP132" s="489"/>
      <c r="AQ132" s="489"/>
      <c r="AR132" s="489"/>
      <c r="AS132" s="489"/>
      <c r="AT132" s="489"/>
      <c r="AU132" s="489"/>
      <c r="AV132" s="489"/>
      <c r="AW132" s="513"/>
    </row>
    <row r="133" spans="1:49" s="97" customFormat="1" ht="16.5" customHeight="1" x14ac:dyDescent="0.3">
      <c r="A133" s="696"/>
      <c r="B133" s="688"/>
      <c r="C133" s="691"/>
      <c r="D133" s="684"/>
      <c r="E133" s="691"/>
      <c r="F133" s="684"/>
      <c r="G133" s="691"/>
      <c r="H133" s="684"/>
      <c r="I133" s="110" t="s">
        <v>1170</v>
      </c>
      <c r="J133" s="108" t="s">
        <v>74</v>
      </c>
      <c r="K133" s="109"/>
      <c r="L133" s="159">
        <v>124</v>
      </c>
      <c r="M133" s="489"/>
      <c r="N133" s="489"/>
      <c r="O133" s="489"/>
      <c r="P133" s="489"/>
      <c r="Q133" s="489"/>
      <c r="R133" s="489"/>
      <c r="S133" s="489"/>
      <c r="T133" s="489"/>
      <c r="U133" s="489"/>
      <c r="V133" s="489"/>
      <c r="W133" s="489"/>
      <c r="X133" s="489"/>
      <c r="Y133" s="489"/>
      <c r="Z133" s="489"/>
      <c r="AA133" s="489"/>
      <c r="AB133" s="489"/>
      <c r="AC133" s="489"/>
      <c r="AD133" s="489"/>
      <c r="AE133" s="489"/>
      <c r="AF133" s="489"/>
      <c r="AG133" s="489"/>
      <c r="AH133" s="489"/>
      <c r="AI133" s="489"/>
      <c r="AJ133" s="489"/>
      <c r="AK133" s="489"/>
      <c r="AL133" s="489"/>
      <c r="AM133" s="489"/>
      <c r="AN133" s="489"/>
      <c r="AO133" s="489"/>
      <c r="AP133" s="489"/>
      <c r="AQ133" s="489"/>
      <c r="AR133" s="489"/>
      <c r="AS133" s="489"/>
      <c r="AT133" s="489"/>
      <c r="AU133" s="489"/>
      <c r="AV133" s="489"/>
      <c r="AW133" s="513"/>
    </row>
    <row r="134" spans="1:49" s="97" customFormat="1" ht="16.5" customHeight="1" x14ac:dyDescent="0.3">
      <c r="A134" s="696"/>
      <c r="B134" s="688"/>
      <c r="C134" s="691" t="s">
        <v>686</v>
      </c>
      <c r="D134" s="684" t="s">
        <v>687</v>
      </c>
      <c r="E134" s="691" t="s">
        <v>688</v>
      </c>
      <c r="F134" s="684" t="s">
        <v>687</v>
      </c>
      <c r="G134" s="691" t="s">
        <v>689</v>
      </c>
      <c r="H134" s="684" t="s">
        <v>687</v>
      </c>
      <c r="I134" s="110" t="s">
        <v>1235</v>
      </c>
      <c r="J134" s="108" t="s">
        <v>75</v>
      </c>
      <c r="K134" s="480" t="s">
        <v>2290</v>
      </c>
      <c r="L134" s="461">
        <v>125</v>
      </c>
      <c r="M134" s="485"/>
      <c r="N134" s="485"/>
      <c r="O134" s="485"/>
      <c r="P134" s="485"/>
      <c r="Q134" s="485"/>
      <c r="R134" s="485"/>
      <c r="S134" s="485"/>
      <c r="T134" s="449">
        <v>0.372</v>
      </c>
      <c r="U134" s="449">
        <v>0.372</v>
      </c>
      <c r="V134" s="449">
        <v>0</v>
      </c>
      <c r="W134" s="449">
        <v>0</v>
      </c>
      <c r="X134" s="449">
        <v>0</v>
      </c>
      <c r="Y134" s="449">
        <v>0</v>
      </c>
      <c r="Z134" s="449">
        <v>0.372</v>
      </c>
      <c r="AA134" s="449">
        <v>0</v>
      </c>
      <c r="AB134" s="449">
        <v>0</v>
      </c>
      <c r="AC134" s="449">
        <v>0</v>
      </c>
      <c r="AD134" s="449">
        <v>0</v>
      </c>
      <c r="AE134" s="449">
        <v>0</v>
      </c>
      <c r="AF134" s="449">
        <v>0</v>
      </c>
      <c r="AG134" s="449">
        <v>0</v>
      </c>
      <c r="AH134" s="449">
        <v>0</v>
      </c>
      <c r="AI134" s="449">
        <v>0</v>
      </c>
      <c r="AJ134" s="449">
        <v>0</v>
      </c>
      <c r="AK134" s="449">
        <v>0</v>
      </c>
      <c r="AL134" s="449">
        <v>0</v>
      </c>
      <c r="AM134" s="449">
        <v>0</v>
      </c>
      <c r="AN134" s="449">
        <v>0</v>
      </c>
      <c r="AO134" s="449">
        <v>0</v>
      </c>
      <c r="AP134" s="485"/>
      <c r="AQ134" s="485"/>
      <c r="AR134" s="485"/>
      <c r="AS134" s="485"/>
      <c r="AT134" s="485"/>
      <c r="AU134" s="485"/>
      <c r="AV134" s="485"/>
      <c r="AW134" s="502"/>
    </row>
    <row r="135" spans="1:49" s="97" customFormat="1" ht="16.5" customHeight="1" x14ac:dyDescent="0.3">
      <c r="A135" s="696"/>
      <c r="B135" s="688"/>
      <c r="C135" s="691"/>
      <c r="D135" s="684"/>
      <c r="E135" s="691"/>
      <c r="F135" s="684"/>
      <c r="G135" s="691"/>
      <c r="H135" s="684"/>
      <c r="I135" s="110" t="s">
        <v>1236</v>
      </c>
      <c r="J135" s="108" t="s">
        <v>76</v>
      </c>
      <c r="K135" s="109" t="s">
        <v>2291</v>
      </c>
      <c r="L135" s="159">
        <v>126</v>
      </c>
      <c r="M135" s="489"/>
      <c r="N135" s="489"/>
      <c r="O135" s="489"/>
      <c r="P135" s="489"/>
      <c r="Q135" s="489"/>
      <c r="R135" s="489"/>
      <c r="S135" s="489"/>
      <c r="T135" s="489"/>
      <c r="U135" s="489"/>
      <c r="V135" s="489"/>
      <c r="W135" s="489"/>
      <c r="X135" s="489"/>
      <c r="Y135" s="489"/>
      <c r="Z135" s="489"/>
      <c r="AA135" s="489"/>
      <c r="AB135" s="489"/>
      <c r="AC135" s="489"/>
      <c r="AD135" s="489"/>
      <c r="AE135" s="489"/>
      <c r="AF135" s="489"/>
      <c r="AG135" s="489"/>
      <c r="AH135" s="489"/>
      <c r="AI135" s="489"/>
      <c r="AJ135" s="489"/>
      <c r="AK135" s="489"/>
      <c r="AL135" s="489"/>
      <c r="AM135" s="489"/>
      <c r="AN135" s="489"/>
      <c r="AO135" s="489"/>
      <c r="AP135" s="489"/>
      <c r="AQ135" s="489"/>
      <c r="AR135" s="489"/>
      <c r="AS135" s="489"/>
      <c r="AT135" s="489"/>
      <c r="AU135" s="489"/>
      <c r="AV135" s="489"/>
      <c r="AW135" s="513"/>
    </row>
    <row r="136" spans="1:49" s="97" customFormat="1" ht="13.5" customHeight="1" x14ac:dyDescent="0.25">
      <c r="A136" s="696"/>
      <c r="B136" s="688"/>
      <c r="C136" s="691" t="s">
        <v>690</v>
      </c>
      <c r="D136" s="684" t="s">
        <v>691</v>
      </c>
      <c r="E136" s="691" t="s">
        <v>692</v>
      </c>
      <c r="F136" s="684" t="s">
        <v>693</v>
      </c>
      <c r="G136" s="691" t="s">
        <v>694</v>
      </c>
      <c r="H136" s="684" t="s">
        <v>693</v>
      </c>
      <c r="I136" s="110" t="s">
        <v>1238</v>
      </c>
      <c r="J136" s="108" t="s">
        <v>79</v>
      </c>
      <c r="K136" s="480" t="s">
        <v>1150</v>
      </c>
      <c r="L136" s="461">
        <v>127</v>
      </c>
      <c r="M136" s="452">
        <v>156.15600000000001</v>
      </c>
      <c r="N136" s="452">
        <v>0</v>
      </c>
      <c r="O136" s="473">
        <v>0</v>
      </c>
      <c r="P136" s="473">
        <v>0</v>
      </c>
      <c r="Q136" s="452">
        <v>156.15600000000001</v>
      </c>
      <c r="R136" s="444">
        <v>0</v>
      </c>
      <c r="S136" s="444">
        <v>156.15600000000001</v>
      </c>
      <c r="T136" s="449">
        <v>2490.4369999999999</v>
      </c>
      <c r="U136" s="449">
        <v>2357.694</v>
      </c>
      <c r="V136" s="449">
        <v>2.1680000000000001</v>
      </c>
      <c r="W136" s="449">
        <v>185.85599999999999</v>
      </c>
      <c r="X136" s="449">
        <v>42.459000000000003</v>
      </c>
      <c r="Y136" s="449">
        <v>1.41</v>
      </c>
      <c r="Z136" s="449">
        <v>23.081</v>
      </c>
      <c r="AA136" s="449">
        <v>2102.7199999999998</v>
      </c>
      <c r="AB136" s="449">
        <v>0</v>
      </c>
      <c r="AC136" s="449">
        <v>0</v>
      </c>
      <c r="AD136" s="449">
        <v>0</v>
      </c>
      <c r="AE136" s="449">
        <v>22.754000000000001</v>
      </c>
      <c r="AF136" s="449">
        <v>22.754000000000001</v>
      </c>
      <c r="AG136" s="449">
        <v>0</v>
      </c>
      <c r="AH136" s="449">
        <v>109.989</v>
      </c>
      <c r="AI136" s="449">
        <v>0</v>
      </c>
      <c r="AJ136" s="449">
        <v>55.582000000000001</v>
      </c>
      <c r="AK136" s="449">
        <v>0</v>
      </c>
      <c r="AL136" s="449">
        <v>0</v>
      </c>
      <c r="AM136" s="449">
        <v>0</v>
      </c>
      <c r="AN136" s="449">
        <v>0</v>
      </c>
      <c r="AO136" s="449">
        <v>54.406999999999996</v>
      </c>
      <c r="AP136" s="444">
        <v>0</v>
      </c>
      <c r="AQ136" s="488">
        <v>511.71400000000006</v>
      </c>
      <c r="AR136" s="473">
        <v>0</v>
      </c>
      <c r="AS136" s="473">
        <v>0</v>
      </c>
      <c r="AT136" s="488">
        <v>12361.616999999998</v>
      </c>
      <c r="AU136" s="473">
        <v>0</v>
      </c>
      <c r="AV136" s="473">
        <v>0</v>
      </c>
      <c r="AW136" s="510">
        <v>2094.5346393940904</v>
      </c>
    </row>
    <row r="137" spans="1:49" s="97" customFormat="1" ht="16.5" customHeight="1" x14ac:dyDescent="0.3">
      <c r="A137" s="696"/>
      <c r="B137" s="688"/>
      <c r="C137" s="691"/>
      <c r="D137" s="684"/>
      <c r="E137" s="691"/>
      <c r="F137" s="684"/>
      <c r="G137" s="691"/>
      <c r="H137" s="684"/>
      <c r="I137" s="110" t="s">
        <v>1239</v>
      </c>
      <c r="J137" s="108" t="s">
        <v>80</v>
      </c>
      <c r="K137" s="109"/>
      <c r="L137" s="159">
        <v>128</v>
      </c>
      <c r="M137" s="489"/>
      <c r="N137" s="489"/>
      <c r="O137" s="489"/>
      <c r="P137" s="489"/>
      <c r="Q137" s="489"/>
      <c r="R137" s="489"/>
      <c r="S137" s="489"/>
      <c r="T137" s="489"/>
      <c r="U137" s="489"/>
      <c r="V137" s="489"/>
      <c r="W137" s="489"/>
      <c r="X137" s="489"/>
      <c r="Y137" s="489"/>
      <c r="Z137" s="489"/>
      <c r="AA137" s="489"/>
      <c r="AB137" s="489"/>
      <c r="AC137" s="489"/>
      <c r="AD137" s="489"/>
      <c r="AE137" s="489"/>
      <c r="AF137" s="489"/>
      <c r="AG137" s="489"/>
      <c r="AH137" s="489"/>
      <c r="AI137" s="489"/>
      <c r="AJ137" s="489"/>
      <c r="AK137" s="489"/>
      <c r="AL137" s="489"/>
      <c r="AM137" s="489"/>
      <c r="AN137" s="489"/>
      <c r="AO137" s="489"/>
      <c r="AP137" s="489"/>
      <c r="AQ137" s="489"/>
      <c r="AR137" s="489"/>
      <c r="AS137" s="489"/>
      <c r="AT137" s="489"/>
      <c r="AU137" s="489"/>
      <c r="AV137" s="489"/>
      <c r="AW137" s="513"/>
    </row>
    <row r="138" spans="1:49" s="97" customFormat="1" ht="16.5" customHeight="1" x14ac:dyDescent="0.3">
      <c r="A138" s="696"/>
      <c r="B138" s="688"/>
      <c r="C138" s="691"/>
      <c r="D138" s="684"/>
      <c r="E138" s="691"/>
      <c r="F138" s="684"/>
      <c r="G138" s="691"/>
      <c r="H138" s="684"/>
      <c r="I138" s="110" t="s">
        <v>1240</v>
      </c>
      <c r="J138" s="108" t="s">
        <v>81</v>
      </c>
      <c r="K138" s="109"/>
      <c r="L138" s="159">
        <v>129</v>
      </c>
      <c r="M138" s="489"/>
      <c r="N138" s="489"/>
      <c r="O138" s="489"/>
      <c r="P138" s="489"/>
      <c r="Q138" s="489"/>
      <c r="R138" s="489"/>
      <c r="S138" s="489"/>
      <c r="T138" s="489"/>
      <c r="U138" s="489"/>
      <c r="V138" s="489"/>
      <c r="W138" s="489"/>
      <c r="X138" s="489"/>
      <c r="Y138" s="489"/>
      <c r="Z138" s="489"/>
      <c r="AA138" s="489"/>
      <c r="AB138" s="489"/>
      <c r="AC138" s="489"/>
      <c r="AD138" s="489"/>
      <c r="AE138" s="489"/>
      <c r="AF138" s="489"/>
      <c r="AG138" s="489"/>
      <c r="AH138" s="489"/>
      <c r="AI138" s="489"/>
      <c r="AJ138" s="489"/>
      <c r="AK138" s="489"/>
      <c r="AL138" s="489"/>
      <c r="AM138" s="489"/>
      <c r="AN138" s="489"/>
      <c r="AO138" s="489"/>
      <c r="AP138" s="489"/>
      <c r="AQ138" s="489"/>
      <c r="AR138" s="489"/>
      <c r="AS138" s="489"/>
      <c r="AT138" s="489"/>
      <c r="AU138" s="489"/>
      <c r="AV138" s="489"/>
      <c r="AW138" s="513"/>
    </row>
    <row r="139" spans="1:49" s="97" customFormat="1" ht="16.5" customHeight="1" x14ac:dyDescent="0.3">
      <c r="A139" s="696"/>
      <c r="B139" s="688"/>
      <c r="C139" s="691"/>
      <c r="D139" s="684"/>
      <c r="E139" s="691"/>
      <c r="F139" s="684"/>
      <c r="G139" s="691"/>
      <c r="H139" s="684"/>
      <c r="I139" s="110" t="s">
        <v>1241</v>
      </c>
      <c r="J139" s="108" t="s">
        <v>82</v>
      </c>
      <c r="K139" s="109"/>
      <c r="L139" s="159">
        <v>130</v>
      </c>
      <c r="M139" s="489"/>
      <c r="N139" s="489"/>
      <c r="O139" s="489"/>
      <c r="P139" s="489"/>
      <c r="Q139" s="489"/>
      <c r="R139" s="489"/>
      <c r="S139" s="489"/>
      <c r="T139" s="489"/>
      <c r="U139" s="489"/>
      <c r="V139" s="489"/>
      <c r="W139" s="489"/>
      <c r="X139" s="489"/>
      <c r="Y139" s="489"/>
      <c r="Z139" s="489"/>
      <c r="AA139" s="489"/>
      <c r="AB139" s="489"/>
      <c r="AC139" s="489"/>
      <c r="AD139" s="489"/>
      <c r="AE139" s="489"/>
      <c r="AF139" s="489"/>
      <c r="AG139" s="489"/>
      <c r="AH139" s="489"/>
      <c r="AI139" s="489"/>
      <c r="AJ139" s="489"/>
      <c r="AK139" s="489"/>
      <c r="AL139" s="489"/>
      <c r="AM139" s="489"/>
      <c r="AN139" s="489"/>
      <c r="AO139" s="489"/>
      <c r="AP139" s="489"/>
      <c r="AQ139" s="489"/>
      <c r="AR139" s="489"/>
      <c r="AS139" s="489"/>
      <c r="AT139" s="489"/>
      <c r="AU139" s="489"/>
      <c r="AV139" s="489"/>
      <c r="AW139" s="513"/>
    </row>
    <row r="140" spans="1:49" s="97" customFormat="1" ht="16.5" customHeight="1" x14ac:dyDescent="0.3">
      <c r="A140" s="696"/>
      <c r="B140" s="688"/>
      <c r="C140" s="691"/>
      <c r="D140" s="684"/>
      <c r="E140" s="691"/>
      <c r="F140" s="684"/>
      <c r="G140" s="691"/>
      <c r="H140" s="684"/>
      <c r="I140" s="110" t="s">
        <v>1237</v>
      </c>
      <c r="J140" s="108" t="s">
        <v>77</v>
      </c>
      <c r="K140" s="109"/>
      <c r="L140" s="159">
        <v>131</v>
      </c>
      <c r="M140" s="489"/>
      <c r="N140" s="489"/>
      <c r="O140" s="489"/>
      <c r="P140" s="489"/>
      <c r="Q140" s="489"/>
      <c r="R140" s="489"/>
      <c r="S140" s="489"/>
      <c r="T140" s="489"/>
      <c r="U140" s="489"/>
      <c r="V140" s="489"/>
      <c r="W140" s="489"/>
      <c r="X140" s="489"/>
      <c r="Y140" s="489"/>
      <c r="Z140" s="489"/>
      <c r="AA140" s="489"/>
      <c r="AB140" s="489"/>
      <c r="AC140" s="489"/>
      <c r="AD140" s="489"/>
      <c r="AE140" s="489"/>
      <c r="AF140" s="489"/>
      <c r="AG140" s="489"/>
      <c r="AH140" s="489"/>
      <c r="AI140" s="489"/>
      <c r="AJ140" s="489"/>
      <c r="AK140" s="489"/>
      <c r="AL140" s="489"/>
      <c r="AM140" s="489"/>
      <c r="AN140" s="489"/>
      <c r="AO140" s="489"/>
      <c r="AP140" s="489"/>
      <c r="AQ140" s="489"/>
      <c r="AR140" s="489"/>
      <c r="AS140" s="489"/>
      <c r="AT140" s="489"/>
      <c r="AU140" s="489"/>
      <c r="AV140" s="489"/>
      <c r="AW140" s="513"/>
    </row>
    <row r="141" spans="1:49" s="97" customFormat="1" ht="16.5" customHeight="1" x14ac:dyDescent="0.3">
      <c r="A141" s="696"/>
      <c r="B141" s="688"/>
      <c r="C141" s="691"/>
      <c r="D141" s="684"/>
      <c r="E141" s="691"/>
      <c r="F141" s="684"/>
      <c r="G141" s="691"/>
      <c r="H141" s="684"/>
      <c r="I141" s="110" t="s">
        <v>1237</v>
      </c>
      <c r="J141" s="108" t="s">
        <v>77</v>
      </c>
      <c r="K141" s="109"/>
      <c r="L141" s="159">
        <v>132</v>
      </c>
      <c r="M141" s="489"/>
      <c r="N141" s="489"/>
      <c r="O141" s="489"/>
      <c r="P141" s="489"/>
      <c r="Q141" s="489"/>
      <c r="R141" s="489"/>
      <c r="S141" s="489"/>
      <c r="T141" s="489"/>
      <c r="U141" s="489"/>
      <c r="V141" s="489"/>
      <c r="W141" s="489"/>
      <c r="X141" s="489"/>
      <c r="Y141" s="489"/>
      <c r="Z141" s="489"/>
      <c r="AA141" s="489"/>
      <c r="AB141" s="489"/>
      <c r="AC141" s="489"/>
      <c r="AD141" s="489"/>
      <c r="AE141" s="489"/>
      <c r="AF141" s="489"/>
      <c r="AG141" s="489"/>
      <c r="AH141" s="489"/>
      <c r="AI141" s="489"/>
      <c r="AJ141" s="489"/>
      <c r="AK141" s="489"/>
      <c r="AL141" s="489"/>
      <c r="AM141" s="489"/>
      <c r="AN141" s="489"/>
      <c r="AO141" s="489"/>
      <c r="AP141" s="489"/>
      <c r="AQ141" s="489"/>
      <c r="AR141" s="489"/>
      <c r="AS141" s="489"/>
      <c r="AT141" s="489"/>
      <c r="AU141" s="489"/>
      <c r="AV141" s="489"/>
      <c r="AW141" s="513"/>
    </row>
    <row r="142" spans="1:49" s="97" customFormat="1" ht="16.5" customHeight="1" x14ac:dyDescent="0.3">
      <c r="A142" s="696"/>
      <c r="B142" s="688"/>
      <c r="C142" s="691"/>
      <c r="D142" s="684"/>
      <c r="E142" s="691" t="s">
        <v>695</v>
      </c>
      <c r="F142" s="684" t="s">
        <v>696</v>
      </c>
      <c r="G142" s="691" t="s">
        <v>697</v>
      </c>
      <c r="H142" s="684" t="s">
        <v>698</v>
      </c>
      <c r="I142" s="110" t="s">
        <v>1243</v>
      </c>
      <c r="J142" s="108" t="s">
        <v>85</v>
      </c>
      <c r="K142" s="109"/>
      <c r="L142" s="159">
        <v>133</v>
      </c>
      <c r="M142" s="489"/>
      <c r="N142" s="489"/>
      <c r="O142" s="489"/>
      <c r="P142" s="489"/>
      <c r="Q142" s="489"/>
      <c r="R142" s="489"/>
      <c r="S142" s="489"/>
      <c r="T142" s="489"/>
      <c r="U142" s="489"/>
      <c r="V142" s="489"/>
      <c r="W142" s="489"/>
      <c r="X142" s="489"/>
      <c r="Y142" s="489"/>
      <c r="Z142" s="489"/>
      <c r="AA142" s="489"/>
      <c r="AB142" s="489"/>
      <c r="AC142" s="489"/>
      <c r="AD142" s="489"/>
      <c r="AE142" s="489"/>
      <c r="AF142" s="489"/>
      <c r="AG142" s="489"/>
      <c r="AH142" s="489"/>
      <c r="AI142" s="489"/>
      <c r="AJ142" s="489"/>
      <c r="AK142" s="489"/>
      <c r="AL142" s="489"/>
      <c r="AM142" s="489"/>
      <c r="AN142" s="489"/>
      <c r="AO142" s="489"/>
      <c r="AP142" s="489"/>
      <c r="AQ142" s="489"/>
      <c r="AR142" s="489"/>
      <c r="AS142" s="489"/>
      <c r="AT142" s="489"/>
      <c r="AU142" s="489"/>
      <c r="AV142" s="489"/>
      <c r="AW142" s="513"/>
    </row>
    <row r="143" spans="1:49" s="97" customFormat="1" ht="16.5" customHeight="1" x14ac:dyDescent="0.3">
      <c r="A143" s="696"/>
      <c r="B143" s="688"/>
      <c r="C143" s="691"/>
      <c r="D143" s="684"/>
      <c r="E143" s="691"/>
      <c r="F143" s="684"/>
      <c r="G143" s="691"/>
      <c r="H143" s="684"/>
      <c r="I143" s="110" t="s">
        <v>1244</v>
      </c>
      <c r="J143" s="108" t="s">
        <v>86</v>
      </c>
      <c r="K143" s="109"/>
      <c r="L143" s="159">
        <v>134</v>
      </c>
      <c r="M143" s="489"/>
      <c r="N143" s="489"/>
      <c r="O143" s="489"/>
      <c r="P143" s="489"/>
      <c r="Q143" s="489"/>
      <c r="R143" s="489"/>
      <c r="S143" s="489"/>
      <c r="T143" s="489"/>
      <c r="U143" s="489"/>
      <c r="V143" s="489"/>
      <c r="W143" s="489"/>
      <c r="X143" s="489"/>
      <c r="Y143" s="489"/>
      <c r="Z143" s="489"/>
      <c r="AA143" s="489"/>
      <c r="AB143" s="489"/>
      <c r="AC143" s="489"/>
      <c r="AD143" s="489"/>
      <c r="AE143" s="489"/>
      <c r="AF143" s="489"/>
      <c r="AG143" s="489"/>
      <c r="AH143" s="489"/>
      <c r="AI143" s="489"/>
      <c r="AJ143" s="489"/>
      <c r="AK143" s="489"/>
      <c r="AL143" s="489"/>
      <c r="AM143" s="489"/>
      <c r="AN143" s="489"/>
      <c r="AO143" s="489"/>
      <c r="AP143" s="489"/>
      <c r="AQ143" s="489"/>
      <c r="AR143" s="489"/>
      <c r="AS143" s="489"/>
      <c r="AT143" s="489"/>
      <c r="AU143" s="489"/>
      <c r="AV143" s="489"/>
      <c r="AW143" s="513"/>
    </row>
    <row r="144" spans="1:49" s="97" customFormat="1" ht="16.5" customHeight="1" x14ac:dyDescent="0.3">
      <c r="A144" s="696"/>
      <c r="B144" s="688"/>
      <c r="C144" s="691"/>
      <c r="D144" s="684"/>
      <c r="E144" s="691"/>
      <c r="F144" s="684"/>
      <c r="G144" s="691"/>
      <c r="H144" s="684"/>
      <c r="I144" s="110" t="s">
        <v>1242</v>
      </c>
      <c r="J144" s="108" t="s">
        <v>84</v>
      </c>
      <c r="K144" s="109"/>
      <c r="L144" s="159">
        <v>135</v>
      </c>
      <c r="M144" s="489"/>
      <c r="N144" s="489"/>
      <c r="O144" s="489"/>
      <c r="P144" s="489"/>
      <c r="Q144" s="489"/>
      <c r="R144" s="489"/>
      <c r="S144" s="489"/>
      <c r="T144" s="489"/>
      <c r="U144" s="489"/>
      <c r="V144" s="489"/>
      <c r="W144" s="489"/>
      <c r="X144" s="489"/>
      <c r="Y144" s="489"/>
      <c r="Z144" s="489"/>
      <c r="AA144" s="489"/>
      <c r="AB144" s="489"/>
      <c r="AC144" s="489"/>
      <c r="AD144" s="489"/>
      <c r="AE144" s="489"/>
      <c r="AF144" s="489"/>
      <c r="AG144" s="489"/>
      <c r="AH144" s="489"/>
      <c r="AI144" s="489"/>
      <c r="AJ144" s="489"/>
      <c r="AK144" s="489"/>
      <c r="AL144" s="489"/>
      <c r="AM144" s="489"/>
      <c r="AN144" s="489"/>
      <c r="AO144" s="489"/>
      <c r="AP144" s="489"/>
      <c r="AQ144" s="489"/>
      <c r="AR144" s="489"/>
      <c r="AS144" s="489"/>
      <c r="AT144" s="489"/>
      <c r="AU144" s="489"/>
      <c r="AV144" s="489"/>
      <c r="AW144" s="513"/>
    </row>
    <row r="145" spans="1:49" s="97" customFormat="1" ht="16.5" customHeight="1" x14ac:dyDescent="0.3">
      <c r="A145" s="696"/>
      <c r="B145" s="688"/>
      <c r="C145" s="691"/>
      <c r="D145" s="684"/>
      <c r="E145" s="691"/>
      <c r="F145" s="684"/>
      <c r="G145" s="691"/>
      <c r="H145" s="684"/>
      <c r="I145" s="110" t="s">
        <v>1245</v>
      </c>
      <c r="J145" s="108" t="s">
        <v>87</v>
      </c>
      <c r="K145" s="109"/>
      <c r="L145" s="159">
        <v>136</v>
      </c>
      <c r="M145" s="489"/>
      <c r="N145" s="489"/>
      <c r="O145" s="489"/>
      <c r="P145" s="489"/>
      <c r="Q145" s="489"/>
      <c r="R145" s="489"/>
      <c r="S145" s="489"/>
      <c r="T145" s="489"/>
      <c r="U145" s="489"/>
      <c r="V145" s="489"/>
      <c r="W145" s="489"/>
      <c r="X145" s="489"/>
      <c r="Y145" s="489"/>
      <c r="Z145" s="489"/>
      <c r="AA145" s="489"/>
      <c r="AB145" s="489"/>
      <c r="AC145" s="489"/>
      <c r="AD145" s="489"/>
      <c r="AE145" s="489"/>
      <c r="AF145" s="489"/>
      <c r="AG145" s="489"/>
      <c r="AH145" s="489"/>
      <c r="AI145" s="489"/>
      <c r="AJ145" s="489"/>
      <c r="AK145" s="489"/>
      <c r="AL145" s="489"/>
      <c r="AM145" s="489"/>
      <c r="AN145" s="489"/>
      <c r="AO145" s="489"/>
      <c r="AP145" s="489"/>
      <c r="AQ145" s="489"/>
      <c r="AR145" s="489"/>
      <c r="AS145" s="489"/>
      <c r="AT145" s="489"/>
      <c r="AU145" s="489"/>
      <c r="AV145" s="489"/>
      <c r="AW145" s="513"/>
    </row>
    <row r="146" spans="1:49" s="97" customFormat="1" ht="16.5" customHeight="1" x14ac:dyDescent="0.3">
      <c r="A146" s="696"/>
      <c r="B146" s="688"/>
      <c r="C146" s="691"/>
      <c r="D146" s="684"/>
      <c r="E146" s="691"/>
      <c r="F146" s="684"/>
      <c r="G146" s="691"/>
      <c r="H146" s="684"/>
      <c r="I146" s="110" t="s">
        <v>1246</v>
      </c>
      <c r="J146" s="108" t="s">
        <v>88</v>
      </c>
      <c r="K146" s="109"/>
      <c r="L146" s="159">
        <v>137</v>
      </c>
      <c r="M146" s="489"/>
      <c r="N146" s="489"/>
      <c r="O146" s="489"/>
      <c r="P146" s="489"/>
      <c r="Q146" s="489"/>
      <c r="R146" s="489"/>
      <c r="S146" s="489"/>
      <c r="T146" s="489"/>
      <c r="U146" s="489"/>
      <c r="V146" s="489"/>
      <c r="W146" s="489"/>
      <c r="X146" s="489"/>
      <c r="Y146" s="489"/>
      <c r="Z146" s="489"/>
      <c r="AA146" s="489"/>
      <c r="AB146" s="489"/>
      <c r="AC146" s="489"/>
      <c r="AD146" s="489"/>
      <c r="AE146" s="489"/>
      <c r="AF146" s="489"/>
      <c r="AG146" s="489"/>
      <c r="AH146" s="489"/>
      <c r="AI146" s="489"/>
      <c r="AJ146" s="489"/>
      <c r="AK146" s="489"/>
      <c r="AL146" s="489"/>
      <c r="AM146" s="489"/>
      <c r="AN146" s="489"/>
      <c r="AO146" s="489"/>
      <c r="AP146" s="489"/>
      <c r="AQ146" s="489"/>
      <c r="AR146" s="489"/>
      <c r="AS146" s="489"/>
      <c r="AT146" s="489"/>
      <c r="AU146" s="489"/>
      <c r="AV146" s="489"/>
      <c r="AW146" s="513"/>
    </row>
    <row r="147" spans="1:49" s="97" customFormat="1" ht="16.5" customHeight="1" x14ac:dyDescent="0.3">
      <c r="A147" s="696"/>
      <c r="B147" s="688"/>
      <c r="C147" s="691"/>
      <c r="D147" s="684"/>
      <c r="E147" s="691"/>
      <c r="F147" s="684"/>
      <c r="G147" s="691" t="s">
        <v>699</v>
      </c>
      <c r="H147" s="684" t="s">
        <v>700</v>
      </c>
      <c r="I147" s="110" t="s">
        <v>1257</v>
      </c>
      <c r="J147" s="108" t="s">
        <v>97</v>
      </c>
      <c r="K147" s="109"/>
      <c r="L147" s="159">
        <v>138</v>
      </c>
      <c r="M147" s="489"/>
      <c r="N147" s="489"/>
      <c r="O147" s="489"/>
      <c r="P147" s="489"/>
      <c r="Q147" s="489"/>
      <c r="R147" s="489"/>
      <c r="S147" s="489"/>
      <c r="T147" s="489"/>
      <c r="U147" s="489"/>
      <c r="V147" s="489"/>
      <c r="W147" s="489"/>
      <c r="X147" s="489"/>
      <c r="Y147" s="489"/>
      <c r="Z147" s="489"/>
      <c r="AA147" s="489"/>
      <c r="AB147" s="489"/>
      <c r="AC147" s="489"/>
      <c r="AD147" s="489"/>
      <c r="AE147" s="489"/>
      <c r="AF147" s="489"/>
      <c r="AG147" s="489"/>
      <c r="AH147" s="489"/>
      <c r="AI147" s="489"/>
      <c r="AJ147" s="489"/>
      <c r="AK147" s="489"/>
      <c r="AL147" s="489"/>
      <c r="AM147" s="489"/>
      <c r="AN147" s="489"/>
      <c r="AO147" s="489"/>
      <c r="AP147" s="489"/>
      <c r="AQ147" s="489"/>
      <c r="AR147" s="489"/>
      <c r="AS147" s="489"/>
      <c r="AT147" s="489"/>
      <c r="AU147" s="489"/>
      <c r="AV147" s="489"/>
      <c r="AW147" s="513"/>
    </row>
    <row r="148" spans="1:49" s="97" customFormat="1" ht="16.5" customHeight="1" x14ac:dyDescent="0.3">
      <c r="A148" s="696"/>
      <c r="B148" s="688"/>
      <c r="C148" s="691"/>
      <c r="D148" s="684"/>
      <c r="E148" s="691"/>
      <c r="F148" s="684"/>
      <c r="G148" s="691"/>
      <c r="H148" s="684"/>
      <c r="I148" s="110" t="s">
        <v>1258</v>
      </c>
      <c r="J148" s="108" t="s">
        <v>98</v>
      </c>
      <c r="K148" s="109"/>
      <c r="L148" s="159">
        <v>139</v>
      </c>
      <c r="M148" s="489"/>
      <c r="N148" s="489"/>
      <c r="O148" s="489"/>
      <c r="P148" s="489"/>
      <c r="Q148" s="489"/>
      <c r="R148" s="489"/>
      <c r="S148" s="489"/>
      <c r="T148" s="489"/>
      <c r="U148" s="489"/>
      <c r="V148" s="489"/>
      <c r="W148" s="489"/>
      <c r="X148" s="489"/>
      <c r="Y148" s="489"/>
      <c r="Z148" s="489"/>
      <c r="AA148" s="489"/>
      <c r="AB148" s="489"/>
      <c r="AC148" s="489"/>
      <c r="AD148" s="489"/>
      <c r="AE148" s="489"/>
      <c r="AF148" s="489"/>
      <c r="AG148" s="489"/>
      <c r="AH148" s="489"/>
      <c r="AI148" s="489"/>
      <c r="AJ148" s="489"/>
      <c r="AK148" s="489"/>
      <c r="AL148" s="489"/>
      <c r="AM148" s="489"/>
      <c r="AN148" s="489"/>
      <c r="AO148" s="489"/>
      <c r="AP148" s="489"/>
      <c r="AQ148" s="489"/>
      <c r="AR148" s="489"/>
      <c r="AS148" s="489"/>
      <c r="AT148" s="489"/>
      <c r="AU148" s="489"/>
      <c r="AV148" s="489"/>
      <c r="AW148" s="513"/>
    </row>
    <row r="149" spans="1:49" s="97" customFormat="1" ht="16.5" customHeight="1" x14ac:dyDescent="0.3">
      <c r="A149" s="696"/>
      <c r="B149" s="688"/>
      <c r="C149" s="691"/>
      <c r="D149" s="684"/>
      <c r="E149" s="691"/>
      <c r="F149" s="684"/>
      <c r="G149" s="691"/>
      <c r="H149" s="684"/>
      <c r="I149" s="110" t="s">
        <v>1259</v>
      </c>
      <c r="J149" s="108" t="s">
        <v>99</v>
      </c>
      <c r="K149" s="109"/>
      <c r="L149" s="159">
        <v>140</v>
      </c>
      <c r="M149" s="489"/>
      <c r="N149" s="489"/>
      <c r="O149" s="489"/>
      <c r="P149" s="489"/>
      <c r="Q149" s="489"/>
      <c r="R149" s="489"/>
      <c r="S149" s="489"/>
      <c r="T149" s="489"/>
      <c r="U149" s="489"/>
      <c r="V149" s="489"/>
      <c r="W149" s="489"/>
      <c r="X149" s="489"/>
      <c r="Y149" s="489"/>
      <c r="Z149" s="489"/>
      <c r="AA149" s="489"/>
      <c r="AB149" s="489"/>
      <c r="AC149" s="489"/>
      <c r="AD149" s="489"/>
      <c r="AE149" s="489"/>
      <c r="AF149" s="489"/>
      <c r="AG149" s="489"/>
      <c r="AH149" s="489"/>
      <c r="AI149" s="489"/>
      <c r="AJ149" s="489"/>
      <c r="AK149" s="489"/>
      <c r="AL149" s="489"/>
      <c r="AM149" s="489"/>
      <c r="AN149" s="489"/>
      <c r="AO149" s="489"/>
      <c r="AP149" s="489"/>
      <c r="AQ149" s="489"/>
      <c r="AR149" s="489"/>
      <c r="AS149" s="489"/>
      <c r="AT149" s="489"/>
      <c r="AU149" s="489"/>
      <c r="AV149" s="489"/>
      <c r="AW149" s="513"/>
    </row>
    <row r="150" spans="1:49" s="97" customFormat="1" ht="16.5" customHeight="1" x14ac:dyDescent="0.3">
      <c r="A150" s="696"/>
      <c r="B150" s="688"/>
      <c r="C150" s="691"/>
      <c r="D150" s="684"/>
      <c r="E150" s="691"/>
      <c r="F150" s="684"/>
      <c r="G150" s="691"/>
      <c r="H150" s="684"/>
      <c r="I150" s="110" t="s">
        <v>1260</v>
      </c>
      <c r="J150" s="108" t="s">
        <v>100</v>
      </c>
      <c r="K150" s="109"/>
      <c r="L150" s="159">
        <v>141</v>
      </c>
      <c r="M150" s="489"/>
      <c r="N150" s="489"/>
      <c r="O150" s="489"/>
      <c r="P150" s="489"/>
      <c r="Q150" s="489"/>
      <c r="R150" s="489"/>
      <c r="S150" s="489"/>
      <c r="T150" s="489"/>
      <c r="U150" s="489"/>
      <c r="V150" s="489"/>
      <c r="W150" s="489"/>
      <c r="X150" s="489"/>
      <c r="Y150" s="489"/>
      <c r="Z150" s="489"/>
      <c r="AA150" s="489"/>
      <c r="AB150" s="489"/>
      <c r="AC150" s="489"/>
      <c r="AD150" s="489"/>
      <c r="AE150" s="489"/>
      <c r="AF150" s="489"/>
      <c r="AG150" s="489"/>
      <c r="AH150" s="489"/>
      <c r="AI150" s="489"/>
      <c r="AJ150" s="489"/>
      <c r="AK150" s="489"/>
      <c r="AL150" s="489"/>
      <c r="AM150" s="489"/>
      <c r="AN150" s="489"/>
      <c r="AO150" s="489"/>
      <c r="AP150" s="489"/>
      <c r="AQ150" s="489"/>
      <c r="AR150" s="489"/>
      <c r="AS150" s="489"/>
      <c r="AT150" s="489"/>
      <c r="AU150" s="489"/>
      <c r="AV150" s="489"/>
      <c r="AW150" s="513"/>
    </row>
    <row r="151" spans="1:49" s="97" customFormat="1" ht="16.5" customHeight="1" x14ac:dyDescent="0.3">
      <c r="A151" s="696"/>
      <c r="B151" s="688"/>
      <c r="C151" s="691"/>
      <c r="D151" s="684"/>
      <c r="E151" s="691"/>
      <c r="F151" s="684"/>
      <c r="G151" s="691"/>
      <c r="H151" s="684"/>
      <c r="I151" s="110" t="s">
        <v>1261</v>
      </c>
      <c r="J151" s="108" t="s">
        <v>101</v>
      </c>
      <c r="K151" s="109"/>
      <c r="L151" s="159">
        <v>142</v>
      </c>
      <c r="M151" s="489"/>
      <c r="N151" s="489"/>
      <c r="O151" s="489"/>
      <c r="P151" s="489"/>
      <c r="Q151" s="489"/>
      <c r="R151" s="489"/>
      <c r="S151" s="489"/>
      <c r="T151" s="489"/>
      <c r="U151" s="489"/>
      <c r="V151" s="489"/>
      <c r="W151" s="489"/>
      <c r="X151" s="489"/>
      <c r="Y151" s="489"/>
      <c r="Z151" s="489"/>
      <c r="AA151" s="489"/>
      <c r="AB151" s="489"/>
      <c r="AC151" s="489"/>
      <c r="AD151" s="489"/>
      <c r="AE151" s="489"/>
      <c r="AF151" s="489"/>
      <c r="AG151" s="489"/>
      <c r="AH151" s="489"/>
      <c r="AI151" s="489"/>
      <c r="AJ151" s="489"/>
      <c r="AK151" s="489"/>
      <c r="AL151" s="489"/>
      <c r="AM151" s="489"/>
      <c r="AN151" s="489"/>
      <c r="AO151" s="489"/>
      <c r="AP151" s="489"/>
      <c r="AQ151" s="489"/>
      <c r="AR151" s="489"/>
      <c r="AS151" s="489"/>
      <c r="AT151" s="489"/>
      <c r="AU151" s="489"/>
      <c r="AV151" s="489"/>
      <c r="AW151" s="513"/>
    </row>
    <row r="152" spans="1:49" s="97" customFormat="1" ht="16.5" customHeight="1" x14ac:dyDescent="0.3">
      <c r="A152" s="696"/>
      <c r="B152" s="688"/>
      <c r="C152" s="691"/>
      <c r="D152" s="684"/>
      <c r="E152" s="691"/>
      <c r="F152" s="684"/>
      <c r="G152" s="691"/>
      <c r="H152" s="684"/>
      <c r="I152" s="110" t="s">
        <v>1262</v>
      </c>
      <c r="J152" s="108" t="s">
        <v>102</v>
      </c>
      <c r="K152" s="109"/>
      <c r="L152" s="159">
        <v>143</v>
      </c>
      <c r="M152" s="489"/>
      <c r="N152" s="489"/>
      <c r="O152" s="489"/>
      <c r="P152" s="489"/>
      <c r="Q152" s="489"/>
      <c r="R152" s="489"/>
      <c r="S152" s="489"/>
      <c r="T152" s="489"/>
      <c r="U152" s="489"/>
      <c r="V152" s="489"/>
      <c r="W152" s="489"/>
      <c r="X152" s="489"/>
      <c r="Y152" s="489"/>
      <c r="Z152" s="489"/>
      <c r="AA152" s="489"/>
      <c r="AB152" s="489"/>
      <c r="AC152" s="489"/>
      <c r="AD152" s="489"/>
      <c r="AE152" s="489"/>
      <c r="AF152" s="489"/>
      <c r="AG152" s="489"/>
      <c r="AH152" s="489"/>
      <c r="AI152" s="489"/>
      <c r="AJ152" s="489"/>
      <c r="AK152" s="489"/>
      <c r="AL152" s="489"/>
      <c r="AM152" s="489"/>
      <c r="AN152" s="489"/>
      <c r="AO152" s="489"/>
      <c r="AP152" s="489"/>
      <c r="AQ152" s="489"/>
      <c r="AR152" s="489"/>
      <c r="AS152" s="489"/>
      <c r="AT152" s="489"/>
      <c r="AU152" s="489"/>
      <c r="AV152" s="489"/>
      <c r="AW152" s="513"/>
    </row>
    <row r="153" spans="1:49" s="97" customFormat="1" ht="16.5" customHeight="1" x14ac:dyDescent="0.3">
      <c r="A153" s="696"/>
      <c r="B153" s="688"/>
      <c r="C153" s="691"/>
      <c r="D153" s="684"/>
      <c r="E153" s="691" t="s">
        <v>701</v>
      </c>
      <c r="F153" s="684" t="s">
        <v>702</v>
      </c>
      <c r="G153" s="318" t="s">
        <v>703</v>
      </c>
      <c r="H153" s="315" t="s">
        <v>89</v>
      </c>
      <c r="I153" s="110" t="s">
        <v>1247</v>
      </c>
      <c r="J153" s="108" t="s">
        <v>89</v>
      </c>
      <c r="K153" s="109"/>
      <c r="L153" s="159">
        <v>144</v>
      </c>
      <c r="M153" s="489"/>
      <c r="N153" s="489"/>
      <c r="O153" s="489"/>
      <c r="P153" s="489"/>
      <c r="Q153" s="489"/>
      <c r="R153" s="489"/>
      <c r="S153" s="489"/>
      <c r="T153" s="489"/>
      <c r="U153" s="489"/>
      <c r="V153" s="489"/>
      <c r="W153" s="489"/>
      <c r="X153" s="489"/>
      <c r="Y153" s="489"/>
      <c r="Z153" s="489"/>
      <c r="AA153" s="489"/>
      <c r="AB153" s="489"/>
      <c r="AC153" s="489"/>
      <c r="AD153" s="489"/>
      <c r="AE153" s="489"/>
      <c r="AF153" s="489"/>
      <c r="AG153" s="489"/>
      <c r="AH153" s="489"/>
      <c r="AI153" s="489"/>
      <c r="AJ153" s="489"/>
      <c r="AK153" s="489"/>
      <c r="AL153" s="489"/>
      <c r="AM153" s="489"/>
      <c r="AN153" s="489"/>
      <c r="AO153" s="489"/>
      <c r="AP153" s="489"/>
      <c r="AQ153" s="489"/>
      <c r="AR153" s="489"/>
      <c r="AS153" s="489"/>
      <c r="AT153" s="489"/>
      <c r="AU153" s="489"/>
      <c r="AV153" s="489"/>
      <c r="AW153" s="513"/>
    </row>
    <row r="154" spans="1:49" s="97" customFormat="1" ht="16.5" customHeight="1" x14ac:dyDescent="0.3">
      <c r="A154" s="696"/>
      <c r="B154" s="688"/>
      <c r="C154" s="691"/>
      <c r="D154" s="684"/>
      <c r="E154" s="691"/>
      <c r="F154" s="684"/>
      <c r="G154" s="318" t="s">
        <v>704</v>
      </c>
      <c r="H154" s="315" t="s">
        <v>91</v>
      </c>
      <c r="I154" s="110" t="s">
        <v>1250</v>
      </c>
      <c r="J154" s="108" t="s">
        <v>91</v>
      </c>
      <c r="K154" s="109"/>
      <c r="L154" s="159">
        <v>145</v>
      </c>
      <c r="M154" s="489"/>
      <c r="N154" s="489"/>
      <c r="O154" s="489"/>
      <c r="P154" s="489"/>
      <c r="Q154" s="489"/>
      <c r="R154" s="489"/>
      <c r="S154" s="489"/>
      <c r="T154" s="489"/>
      <c r="U154" s="489"/>
      <c r="V154" s="489"/>
      <c r="W154" s="489"/>
      <c r="X154" s="489"/>
      <c r="Y154" s="489"/>
      <c r="Z154" s="489"/>
      <c r="AA154" s="489"/>
      <c r="AB154" s="489"/>
      <c r="AC154" s="489"/>
      <c r="AD154" s="489"/>
      <c r="AE154" s="489"/>
      <c r="AF154" s="489"/>
      <c r="AG154" s="489"/>
      <c r="AH154" s="489"/>
      <c r="AI154" s="489"/>
      <c r="AJ154" s="489"/>
      <c r="AK154" s="489"/>
      <c r="AL154" s="489"/>
      <c r="AM154" s="489"/>
      <c r="AN154" s="489"/>
      <c r="AO154" s="489"/>
      <c r="AP154" s="489"/>
      <c r="AQ154" s="489"/>
      <c r="AR154" s="489"/>
      <c r="AS154" s="489"/>
      <c r="AT154" s="489"/>
      <c r="AU154" s="489"/>
      <c r="AV154" s="489"/>
      <c r="AW154" s="513"/>
    </row>
    <row r="155" spans="1:49" s="97" customFormat="1" ht="16.5" customHeight="1" x14ac:dyDescent="0.3">
      <c r="A155" s="696"/>
      <c r="B155" s="688"/>
      <c r="C155" s="691"/>
      <c r="D155" s="684"/>
      <c r="E155" s="691" t="s">
        <v>705</v>
      </c>
      <c r="F155" s="684" t="s">
        <v>706</v>
      </c>
      <c r="G155" s="691" t="s">
        <v>707</v>
      </c>
      <c r="H155" s="684" t="s">
        <v>706</v>
      </c>
      <c r="I155" s="110" t="s">
        <v>1252</v>
      </c>
      <c r="J155" s="108" t="s">
        <v>93</v>
      </c>
      <c r="K155" s="109"/>
      <c r="L155" s="159">
        <v>146</v>
      </c>
      <c r="M155" s="489"/>
      <c r="N155" s="489"/>
      <c r="O155" s="489"/>
      <c r="P155" s="489"/>
      <c r="Q155" s="489"/>
      <c r="R155" s="489"/>
      <c r="S155" s="489"/>
      <c r="T155" s="489"/>
      <c r="U155" s="489"/>
      <c r="V155" s="489"/>
      <c r="W155" s="489"/>
      <c r="X155" s="489"/>
      <c r="Y155" s="489"/>
      <c r="Z155" s="489"/>
      <c r="AA155" s="489"/>
      <c r="AB155" s="489"/>
      <c r="AC155" s="489"/>
      <c r="AD155" s="489"/>
      <c r="AE155" s="489"/>
      <c r="AF155" s="489"/>
      <c r="AG155" s="489"/>
      <c r="AH155" s="489"/>
      <c r="AI155" s="489"/>
      <c r="AJ155" s="489"/>
      <c r="AK155" s="489"/>
      <c r="AL155" s="489"/>
      <c r="AM155" s="489"/>
      <c r="AN155" s="489"/>
      <c r="AO155" s="489"/>
      <c r="AP155" s="489"/>
      <c r="AQ155" s="489"/>
      <c r="AR155" s="489"/>
      <c r="AS155" s="489"/>
      <c r="AT155" s="489"/>
      <c r="AU155" s="489"/>
      <c r="AV155" s="489"/>
      <c r="AW155" s="513"/>
    </row>
    <row r="156" spans="1:49" s="97" customFormat="1" ht="16.5" customHeight="1" x14ac:dyDescent="0.3">
      <c r="A156" s="696"/>
      <c r="B156" s="688"/>
      <c r="C156" s="691"/>
      <c r="D156" s="684"/>
      <c r="E156" s="691"/>
      <c r="F156" s="684"/>
      <c r="G156" s="691"/>
      <c r="H156" s="684"/>
      <c r="I156" s="110" t="s">
        <v>1253</v>
      </c>
      <c r="J156" s="108" t="s">
        <v>94</v>
      </c>
      <c r="K156" s="109"/>
      <c r="L156" s="159">
        <v>147</v>
      </c>
      <c r="M156" s="489"/>
      <c r="N156" s="489"/>
      <c r="O156" s="489"/>
      <c r="P156" s="489"/>
      <c r="Q156" s="489"/>
      <c r="R156" s="489"/>
      <c r="S156" s="489"/>
      <c r="T156" s="489"/>
      <c r="U156" s="489"/>
      <c r="V156" s="489"/>
      <c r="W156" s="489"/>
      <c r="X156" s="489"/>
      <c r="Y156" s="489"/>
      <c r="Z156" s="489"/>
      <c r="AA156" s="489"/>
      <c r="AB156" s="489"/>
      <c r="AC156" s="489"/>
      <c r="AD156" s="489"/>
      <c r="AE156" s="489"/>
      <c r="AF156" s="489"/>
      <c r="AG156" s="489"/>
      <c r="AH156" s="489"/>
      <c r="AI156" s="489"/>
      <c r="AJ156" s="489"/>
      <c r="AK156" s="489"/>
      <c r="AL156" s="489"/>
      <c r="AM156" s="489"/>
      <c r="AN156" s="489"/>
      <c r="AO156" s="489"/>
      <c r="AP156" s="489"/>
      <c r="AQ156" s="489"/>
      <c r="AR156" s="489"/>
      <c r="AS156" s="489"/>
      <c r="AT156" s="489"/>
      <c r="AU156" s="489"/>
      <c r="AV156" s="489"/>
      <c r="AW156" s="513"/>
    </row>
    <row r="157" spans="1:49" s="97" customFormat="1" ht="16.5" customHeight="1" x14ac:dyDescent="0.3">
      <c r="A157" s="696"/>
      <c r="B157" s="688"/>
      <c r="C157" s="691"/>
      <c r="D157" s="684"/>
      <c r="E157" s="691"/>
      <c r="F157" s="684"/>
      <c r="G157" s="691"/>
      <c r="H157" s="684"/>
      <c r="I157" s="110" t="s">
        <v>1254</v>
      </c>
      <c r="J157" s="108" t="s">
        <v>95</v>
      </c>
      <c r="K157" s="109"/>
      <c r="L157" s="159">
        <v>148</v>
      </c>
      <c r="M157" s="489"/>
      <c r="N157" s="489"/>
      <c r="O157" s="489"/>
      <c r="P157" s="489"/>
      <c r="Q157" s="489"/>
      <c r="R157" s="489"/>
      <c r="S157" s="489"/>
      <c r="T157" s="489"/>
      <c r="U157" s="489"/>
      <c r="V157" s="489"/>
      <c r="W157" s="489"/>
      <c r="X157" s="489"/>
      <c r="Y157" s="489"/>
      <c r="Z157" s="489"/>
      <c r="AA157" s="489"/>
      <c r="AB157" s="489"/>
      <c r="AC157" s="489"/>
      <c r="AD157" s="489"/>
      <c r="AE157" s="489"/>
      <c r="AF157" s="489"/>
      <c r="AG157" s="489"/>
      <c r="AH157" s="489"/>
      <c r="AI157" s="489"/>
      <c r="AJ157" s="489"/>
      <c r="AK157" s="489"/>
      <c r="AL157" s="489"/>
      <c r="AM157" s="489"/>
      <c r="AN157" s="489"/>
      <c r="AO157" s="489"/>
      <c r="AP157" s="489"/>
      <c r="AQ157" s="489"/>
      <c r="AR157" s="489"/>
      <c r="AS157" s="489"/>
      <c r="AT157" s="489"/>
      <c r="AU157" s="489"/>
      <c r="AV157" s="489"/>
      <c r="AW157" s="513"/>
    </row>
    <row r="158" spans="1:49" s="97" customFormat="1" ht="16.5" customHeight="1" x14ac:dyDescent="0.3">
      <c r="A158" s="696"/>
      <c r="B158" s="688"/>
      <c r="C158" s="691"/>
      <c r="D158" s="684"/>
      <c r="E158" s="691"/>
      <c r="F158" s="684"/>
      <c r="G158" s="691"/>
      <c r="H158" s="684"/>
      <c r="I158" s="110" t="s">
        <v>1255</v>
      </c>
      <c r="J158" s="108" t="s">
        <v>96</v>
      </c>
      <c r="K158" s="109"/>
      <c r="L158" s="159">
        <v>149</v>
      </c>
      <c r="M158" s="489"/>
      <c r="N158" s="489"/>
      <c r="O158" s="489"/>
      <c r="P158" s="489"/>
      <c r="Q158" s="489"/>
      <c r="R158" s="489"/>
      <c r="S158" s="489"/>
      <c r="T158" s="489"/>
      <c r="U158" s="489"/>
      <c r="V158" s="489"/>
      <c r="W158" s="489"/>
      <c r="X158" s="489"/>
      <c r="Y158" s="489"/>
      <c r="Z158" s="489"/>
      <c r="AA158" s="489"/>
      <c r="AB158" s="489"/>
      <c r="AC158" s="489"/>
      <c r="AD158" s="489"/>
      <c r="AE158" s="489"/>
      <c r="AF158" s="489"/>
      <c r="AG158" s="489"/>
      <c r="AH158" s="489"/>
      <c r="AI158" s="489"/>
      <c r="AJ158" s="489"/>
      <c r="AK158" s="489"/>
      <c r="AL158" s="489"/>
      <c r="AM158" s="489"/>
      <c r="AN158" s="489"/>
      <c r="AO158" s="489"/>
      <c r="AP158" s="489"/>
      <c r="AQ158" s="489"/>
      <c r="AR158" s="489"/>
      <c r="AS158" s="489"/>
      <c r="AT158" s="489"/>
      <c r="AU158" s="489"/>
      <c r="AV158" s="489"/>
      <c r="AW158" s="513"/>
    </row>
    <row r="159" spans="1:49" s="97" customFormat="1" ht="16.5" customHeight="1" x14ac:dyDescent="0.3">
      <c r="A159" s="696"/>
      <c r="B159" s="688"/>
      <c r="C159" s="691"/>
      <c r="D159" s="684"/>
      <c r="E159" s="691"/>
      <c r="F159" s="684"/>
      <c r="G159" s="691"/>
      <c r="H159" s="684"/>
      <c r="I159" s="110" t="s">
        <v>1256</v>
      </c>
      <c r="J159" s="108" t="s">
        <v>1812</v>
      </c>
      <c r="K159" s="109"/>
      <c r="L159" s="159">
        <v>150</v>
      </c>
      <c r="M159" s="489"/>
      <c r="N159" s="489"/>
      <c r="O159" s="489"/>
      <c r="P159" s="489"/>
      <c r="Q159" s="489"/>
      <c r="R159" s="489"/>
      <c r="S159" s="489"/>
      <c r="T159" s="489"/>
      <c r="U159" s="489"/>
      <c r="V159" s="489"/>
      <c r="W159" s="489"/>
      <c r="X159" s="489"/>
      <c r="Y159" s="489"/>
      <c r="Z159" s="489"/>
      <c r="AA159" s="489"/>
      <c r="AB159" s="489"/>
      <c r="AC159" s="489"/>
      <c r="AD159" s="489"/>
      <c r="AE159" s="489"/>
      <c r="AF159" s="489"/>
      <c r="AG159" s="489"/>
      <c r="AH159" s="489"/>
      <c r="AI159" s="489"/>
      <c r="AJ159" s="489"/>
      <c r="AK159" s="489"/>
      <c r="AL159" s="489"/>
      <c r="AM159" s="489"/>
      <c r="AN159" s="489"/>
      <c r="AO159" s="489"/>
      <c r="AP159" s="489"/>
      <c r="AQ159" s="489"/>
      <c r="AR159" s="489"/>
      <c r="AS159" s="489"/>
      <c r="AT159" s="489"/>
      <c r="AU159" s="489"/>
      <c r="AV159" s="489"/>
      <c r="AW159" s="513"/>
    </row>
    <row r="160" spans="1:49" s="97" customFormat="1" ht="16.5" customHeight="1" x14ac:dyDescent="0.3">
      <c r="A160" s="696"/>
      <c r="B160" s="688"/>
      <c r="C160" s="691"/>
      <c r="D160" s="684"/>
      <c r="E160" s="691" t="s">
        <v>708</v>
      </c>
      <c r="F160" s="684" t="s">
        <v>709</v>
      </c>
      <c r="G160" s="318" t="s">
        <v>710</v>
      </c>
      <c r="H160" s="315" t="s">
        <v>1814</v>
      </c>
      <c r="I160" s="110" t="s">
        <v>1263</v>
      </c>
      <c r="J160" s="108" t="s">
        <v>1813</v>
      </c>
      <c r="K160" s="109"/>
      <c r="L160" s="159">
        <v>151</v>
      </c>
      <c r="M160" s="489"/>
      <c r="N160" s="489"/>
      <c r="O160" s="489"/>
      <c r="P160" s="489"/>
      <c r="Q160" s="489"/>
      <c r="R160" s="489"/>
      <c r="S160" s="489"/>
      <c r="T160" s="489"/>
      <c r="U160" s="489"/>
      <c r="V160" s="489"/>
      <c r="W160" s="489"/>
      <c r="X160" s="489"/>
      <c r="Y160" s="489"/>
      <c r="Z160" s="489"/>
      <c r="AA160" s="489"/>
      <c r="AB160" s="489"/>
      <c r="AC160" s="489"/>
      <c r="AD160" s="489"/>
      <c r="AE160" s="489"/>
      <c r="AF160" s="489"/>
      <c r="AG160" s="489"/>
      <c r="AH160" s="489"/>
      <c r="AI160" s="489"/>
      <c r="AJ160" s="489"/>
      <c r="AK160" s="489"/>
      <c r="AL160" s="489"/>
      <c r="AM160" s="489"/>
      <c r="AN160" s="489"/>
      <c r="AO160" s="489"/>
      <c r="AP160" s="489"/>
      <c r="AQ160" s="489"/>
      <c r="AR160" s="489"/>
      <c r="AS160" s="489"/>
      <c r="AT160" s="489"/>
      <c r="AU160" s="489"/>
      <c r="AV160" s="489"/>
      <c r="AW160" s="513"/>
    </row>
    <row r="161" spans="1:49" s="97" customFormat="1" ht="16.5" customHeight="1" x14ac:dyDescent="0.3">
      <c r="A161" s="696"/>
      <c r="B161" s="688"/>
      <c r="C161" s="691"/>
      <c r="D161" s="684"/>
      <c r="E161" s="691"/>
      <c r="F161" s="684"/>
      <c r="G161" s="691" t="s">
        <v>555</v>
      </c>
      <c r="H161" s="684" t="s">
        <v>711</v>
      </c>
      <c r="I161" s="110" t="s">
        <v>1264</v>
      </c>
      <c r="J161" s="108" t="s">
        <v>103</v>
      </c>
      <c r="K161" s="109"/>
      <c r="L161" s="159">
        <v>152</v>
      </c>
      <c r="M161" s="489"/>
      <c r="N161" s="489"/>
      <c r="O161" s="489"/>
      <c r="P161" s="489"/>
      <c r="Q161" s="489"/>
      <c r="R161" s="489"/>
      <c r="S161" s="489"/>
      <c r="T161" s="489"/>
      <c r="U161" s="489"/>
      <c r="V161" s="489"/>
      <c r="W161" s="489"/>
      <c r="X161" s="489"/>
      <c r="Y161" s="489"/>
      <c r="Z161" s="489"/>
      <c r="AA161" s="489"/>
      <c r="AB161" s="489"/>
      <c r="AC161" s="489"/>
      <c r="AD161" s="489"/>
      <c r="AE161" s="489"/>
      <c r="AF161" s="489"/>
      <c r="AG161" s="489"/>
      <c r="AH161" s="489"/>
      <c r="AI161" s="489"/>
      <c r="AJ161" s="489"/>
      <c r="AK161" s="489"/>
      <c r="AL161" s="489"/>
      <c r="AM161" s="489"/>
      <c r="AN161" s="489"/>
      <c r="AO161" s="489"/>
      <c r="AP161" s="489"/>
      <c r="AQ161" s="489"/>
      <c r="AR161" s="489"/>
      <c r="AS161" s="489"/>
      <c r="AT161" s="489"/>
      <c r="AU161" s="489"/>
      <c r="AV161" s="489"/>
      <c r="AW161" s="513"/>
    </row>
    <row r="162" spans="1:49" s="97" customFormat="1" ht="16.5" customHeight="1" x14ac:dyDescent="0.3">
      <c r="A162" s="696"/>
      <c r="B162" s="688"/>
      <c r="C162" s="691"/>
      <c r="D162" s="684"/>
      <c r="E162" s="691"/>
      <c r="F162" s="684"/>
      <c r="G162" s="691"/>
      <c r="H162" s="684"/>
      <c r="I162" s="110" t="s">
        <v>1265</v>
      </c>
      <c r="J162" s="108" t="s">
        <v>104</v>
      </c>
      <c r="K162" s="109"/>
      <c r="L162" s="159">
        <v>153</v>
      </c>
      <c r="M162" s="489"/>
      <c r="N162" s="489"/>
      <c r="O162" s="489"/>
      <c r="P162" s="489"/>
      <c r="Q162" s="489"/>
      <c r="R162" s="489"/>
      <c r="S162" s="489"/>
      <c r="T162" s="489"/>
      <c r="U162" s="489"/>
      <c r="V162" s="489"/>
      <c r="W162" s="489"/>
      <c r="X162" s="489"/>
      <c r="Y162" s="489"/>
      <c r="Z162" s="489"/>
      <c r="AA162" s="489"/>
      <c r="AB162" s="489"/>
      <c r="AC162" s="489"/>
      <c r="AD162" s="489"/>
      <c r="AE162" s="489"/>
      <c r="AF162" s="489"/>
      <c r="AG162" s="489"/>
      <c r="AH162" s="489"/>
      <c r="AI162" s="489"/>
      <c r="AJ162" s="489"/>
      <c r="AK162" s="489"/>
      <c r="AL162" s="489"/>
      <c r="AM162" s="489"/>
      <c r="AN162" s="489"/>
      <c r="AO162" s="489"/>
      <c r="AP162" s="489"/>
      <c r="AQ162" s="489"/>
      <c r="AR162" s="489"/>
      <c r="AS162" s="489"/>
      <c r="AT162" s="489"/>
      <c r="AU162" s="489"/>
      <c r="AV162" s="489"/>
      <c r="AW162" s="513"/>
    </row>
    <row r="163" spans="1:49" s="97" customFormat="1" ht="16.5" customHeight="1" x14ac:dyDescent="0.3">
      <c r="A163" s="696"/>
      <c r="B163" s="688"/>
      <c r="C163" s="691"/>
      <c r="D163" s="684"/>
      <c r="E163" s="691"/>
      <c r="F163" s="684"/>
      <c r="G163" s="691" t="s">
        <v>556</v>
      </c>
      <c r="H163" s="684" t="s">
        <v>712</v>
      </c>
      <c r="I163" s="110" t="s">
        <v>1266</v>
      </c>
      <c r="J163" s="108" t="s">
        <v>105</v>
      </c>
      <c r="K163" s="109"/>
      <c r="L163" s="159">
        <v>154</v>
      </c>
      <c r="M163" s="489"/>
      <c r="N163" s="489"/>
      <c r="O163" s="489"/>
      <c r="P163" s="489"/>
      <c r="Q163" s="489"/>
      <c r="R163" s="489"/>
      <c r="S163" s="489"/>
      <c r="T163" s="489"/>
      <c r="U163" s="489"/>
      <c r="V163" s="489"/>
      <c r="W163" s="489"/>
      <c r="X163" s="489"/>
      <c r="Y163" s="489"/>
      <c r="Z163" s="489"/>
      <c r="AA163" s="489"/>
      <c r="AB163" s="489"/>
      <c r="AC163" s="489"/>
      <c r="AD163" s="489"/>
      <c r="AE163" s="489"/>
      <c r="AF163" s="489"/>
      <c r="AG163" s="489"/>
      <c r="AH163" s="489"/>
      <c r="AI163" s="489"/>
      <c r="AJ163" s="489"/>
      <c r="AK163" s="489"/>
      <c r="AL163" s="489"/>
      <c r="AM163" s="489"/>
      <c r="AN163" s="489"/>
      <c r="AO163" s="489"/>
      <c r="AP163" s="489"/>
      <c r="AQ163" s="489"/>
      <c r="AR163" s="489"/>
      <c r="AS163" s="489"/>
      <c r="AT163" s="489"/>
      <c r="AU163" s="489"/>
      <c r="AV163" s="489"/>
      <c r="AW163" s="513"/>
    </row>
    <row r="164" spans="1:49" s="97" customFormat="1" ht="16.5" customHeight="1" x14ac:dyDescent="0.3">
      <c r="A164" s="696"/>
      <c r="B164" s="688"/>
      <c r="C164" s="691"/>
      <c r="D164" s="684"/>
      <c r="E164" s="691"/>
      <c r="F164" s="684"/>
      <c r="G164" s="691"/>
      <c r="H164" s="684"/>
      <c r="I164" s="110" t="s">
        <v>1268</v>
      </c>
      <c r="J164" s="108" t="s">
        <v>107</v>
      </c>
      <c r="K164" s="109"/>
      <c r="L164" s="159">
        <v>155</v>
      </c>
      <c r="M164" s="489"/>
      <c r="N164" s="489"/>
      <c r="O164" s="489"/>
      <c r="P164" s="489"/>
      <c r="Q164" s="489"/>
      <c r="R164" s="489"/>
      <c r="S164" s="489"/>
      <c r="T164" s="489"/>
      <c r="U164" s="489"/>
      <c r="V164" s="489"/>
      <c r="W164" s="489"/>
      <c r="X164" s="489"/>
      <c r="Y164" s="489"/>
      <c r="Z164" s="489"/>
      <c r="AA164" s="489"/>
      <c r="AB164" s="489"/>
      <c r="AC164" s="489"/>
      <c r="AD164" s="489"/>
      <c r="AE164" s="489"/>
      <c r="AF164" s="489"/>
      <c r="AG164" s="489"/>
      <c r="AH164" s="489"/>
      <c r="AI164" s="489"/>
      <c r="AJ164" s="489"/>
      <c r="AK164" s="489"/>
      <c r="AL164" s="489"/>
      <c r="AM164" s="489"/>
      <c r="AN164" s="489"/>
      <c r="AO164" s="489"/>
      <c r="AP164" s="489"/>
      <c r="AQ164" s="489"/>
      <c r="AR164" s="489"/>
      <c r="AS164" s="489"/>
      <c r="AT164" s="489"/>
      <c r="AU164" s="489"/>
      <c r="AV164" s="489"/>
      <c r="AW164" s="513"/>
    </row>
    <row r="165" spans="1:49" s="97" customFormat="1" ht="16.5" customHeight="1" x14ac:dyDescent="0.3">
      <c r="A165" s="696"/>
      <c r="B165" s="688"/>
      <c r="C165" s="691"/>
      <c r="D165" s="684"/>
      <c r="E165" s="691"/>
      <c r="F165" s="684"/>
      <c r="G165" s="691"/>
      <c r="H165" s="684"/>
      <c r="I165" s="110" t="s">
        <v>1269</v>
      </c>
      <c r="J165" s="108" t="s">
        <v>108</v>
      </c>
      <c r="K165" s="109"/>
      <c r="L165" s="159">
        <v>156</v>
      </c>
      <c r="M165" s="489"/>
      <c r="N165" s="489"/>
      <c r="O165" s="489"/>
      <c r="P165" s="489"/>
      <c r="Q165" s="489"/>
      <c r="R165" s="489"/>
      <c r="S165" s="489"/>
      <c r="T165" s="489"/>
      <c r="U165" s="489"/>
      <c r="V165" s="489"/>
      <c r="W165" s="489"/>
      <c r="X165" s="489"/>
      <c r="Y165" s="489"/>
      <c r="Z165" s="489"/>
      <c r="AA165" s="489"/>
      <c r="AB165" s="489"/>
      <c r="AC165" s="489"/>
      <c r="AD165" s="489"/>
      <c r="AE165" s="489"/>
      <c r="AF165" s="489"/>
      <c r="AG165" s="489"/>
      <c r="AH165" s="489"/>
      <c r="AI165" s="489"/>
      <c r="AJ165" s="489"/>
      <c r="AK165" s="489"/>
      <c r="AL165" s="489"/>
      <c r="AM165" s="489"/>
      <c r="AN165" s="489"/>
      <c r="AO165" s="489"/>
      <c r="AP165" s="489"/>
      <c r="AQ165" s="489"/>
      <c r="AR165" s="489"/>
      <c r="AS165" s="489"/>
      <c r="AT165" s="489"/>
      <c r="AU165" s="489"/>
      <c r="AV165" s="489"/>
      <c r="AW165" s="513"/>
    </row>
    <row r="166" spans="1:49" s="97" customFormat="1" ht="16.5" customHeight="1" x14ac:dyDescent="0.3">
      <c r="A166" s="696"/>
      <c r="B166" s="688"/>
      <c r="C166" s="691"/>
      <c r="D166" s="684"/>
      <c r="E166" s="691"/>
      <c r="F166" s="684"/>
      <c r="G166" s="691"/>
      <c r="H166" s="684"/>
      <c r="I166" s="110" t="s">
        <v>1270</v>
      </c>
      <c r="J166" s="108" t="s">
        <v>109</v>
      </c>
      <c r="K166" s="109"/>
      <c r="L166" s="159">
        <v>157</v>
      </c>
      <c r="M166" s="489"/>
      <c r="N166" s="489"/>
      <c r="O166" s="489"/>
      <c r="P166" s="489"/>
      <c r="Q166" s="489"/>
      <c r="R166" s="489"/>
      <c r="S166" s="489"/>
      <c r="T166" s="489"/>
      <c r="U166" s="489"/>
      <c r="V166" s="489"/>
      <c r="W166" s="489"/>
      <c r="X166" s="489"/>
      <c r="Y166" s="489"/>
      <c r="Z166" s="489"/>
      <c r="AA166" s="489"/>
      <c r="AB166" s="489"/>
      <c r="AC166" s="489"/>
      <c r="AD166" s="489"/>
      <c r="AE166" s="489"/>
      <c r="AF166" s="489"/>
      <c r="AG166" s="489"/>
      <c r="AH166" s="489"/>
      <c r="AI166" s="489"/>
      <c r="AJ166" s="489"/>
      <c r="AK166" s="489"/>
      <c r="AL166" s="489"/>
      <c r="AM166" s="489"/>
      <c r="AN166" s="489"/>
      <c r="AO166" s="489"/>
      <c r="AP166" s="489"/>
      <c r="AQ166" s="489"/>
      <c r="AR166" s="489"/>
      <c r="AS166" s="489"/>
      <c r="AT166" s="489"/>
      <c r="AU166" s="489"/>
      <c r="AV166" s="489"/>
      <c r="AW166" s="513"/>
    </row>
    <row r="167" spans="1:49" s="97" customFormat="1" ht="16.5" customHeight="1" x14ac:dyDescent="0.3">
      <c r="A167" s="696"/>
      <c r="B167" s="688"/>
      <c r="C167" s="691"/>
      <c r="D167" s="684"/>
      <c r="E167" s="691"/>
      <c r="F167" s="684"/>
      <c r="G167" s="691"/>
      <c r="H167" s="684"/>
      <c r="I167" s="110" t="s">
        <v>1267</v>
      </c>
      <c r="J167" s="108" t="s">
        <v>1815</v>
      </c>
      <c r="K167" s="109"/>
      <c r="L167" s="159">
        <v>158</v>
      </c>
      <c r="M167" s="489"/>
      <c r="N167" s="489"/>
      <c r="O167" s="489"/>
      <c r="P167" s="489"/>
      <c r="Q167" s="489"/>
      <c r="R167" s="489"/>
      <c r="S167" s="489"/>
      <c r="T167" s="489"/>
      <c r="U167" s="489"/>
      <c r="V167" s="489"/>
      <c r="W167" s="489"/>
      <c r="X167" s="489"/>
      <c r="Y167" s="489"/>
      <c r="Z167" s="489"/>
      <c r="AA167" s="489"/>
      <c r="AB167" s="489"/>
      <c r="AC167" s="489"/>
      <c r="AD167" s="489"/>
      <c r="AE167" s="489"/>
      <c r="AF167" s="489"/>
      <c r="AG167" s="489"/>
      <c r="AH167" s="489"/>
      <c r="AI167" s="489"/>
      <c r="AJ167" s="489"/>
      <c r="AK167" s="489"/>
      <c r="AL167" s="489"/>
      <c r="AM167" s="489"/>
      <c r="AN167" s="489"/>
      <c r="AO167" s="489"/>
      <c r="AP167" s="489"/>
      <c r="AQ167" s="489"/>
      <c r="AR167" s="489"/>
      <c r="AS167" s="489"/>
      <c r="AT167" s="489"/>
      <c r="AU167" s="489"/>
      <c r="AV167" s="489"/>
      <c r="AW167" s="513"/>
    </row>
    <row r="168" spans="1:49" s="97" customFormat="1" ht="16.5" customHeight="1" x14ac:dyDescent="0.3">
      <c r="A168" s="696"/>
      <c r="B168" s="688"/>
      <c r="C168" s="691"/>
      <c r="D168" s="684"/>
      <c r="E168" s="691"/>
      <c r="F168" s="684"/>
      <c r="G168" s="691"/>
      <c r="H168" s="684"/>
      <c r="I168" s="110" t="s">
        <v>1267</v>
      </c>
      <c r="J168" s="108" t="s">
        <v>1815</v>
      </c>
      <c r="K168" s="109"/>
      <c r="L168" s="159">
        <v>159</v>
      </c>
      <c r="M168" s="489"/>
      <c r="N168" s="489"/>
      <c r="O168" s="489"/>
      <c r="P168" s="489"/>
      <c r="Q168" s="489"/>
      <c r="R168" s="489"/>
      <c r="S168" s="489"/>
      <c r="T168" s="489"/>
      <c r="U168" s="489"/>
      <c r="V168" s="489"/>
      <c r="W168" s="489"/>
      <c r="X168" s="489"/>
      <c r="Y168" s="489"/>
      <c r="Z168" s="489"/>
      <c r="AA168" s="489"/>
      <c r="AB168" s="489"/>
      <c r="AC168" s="489"/>
      <c r="AD168" s="489"/>
      <c r="AE168" s="489"/>
      <c r="AF168" s="489"/>
      <c r="AG168" s="489"/>
      <c r="AH168" s="489"/>
      <c r="AI168" s="489"/>
      <c r="AJ168" s="489"/>
      <c r="AK168" s="489"/>
      <c r="AL168" s="489"/>
      <c r="AM168" s="489"/>
      <c r="AN168" s="489"/>
      <c r="AO168" s="489"/>
      <c r="AP168" s="489"/>
      <c r="AQ168" s="489"/>
      <c r="AR168" s="489"/>
      <c r="AS168" s="489"/>
      <c r="AT168" s="489"/>
      <c r="AU168" s="489"/>
      <c r="AV168" s="489"/>
      <c r="AW168" s="513"/>
    </row>
    <row r="169" spans="1:49" s="97" customFormat="1" ht="13.5" customHeight="1" x14ac:dyDescent="0.3">
      <c r="A169" s="696"/>
      <c r="B169" s="688"/>
      <c r="C169" s="691" t="s">
        <v>713</v>
      </c>
      <c r="D169" s="684" t="s">
        <v>714</v>
      </c>
      <c r="E169" s="691" t="s">
        <v>715</v>
      </c>
      <c r="F169" s="684" t="s">
        <v>716</v>
      </c>
      <c r="G169" s="691" t="s">
        <v>717</v>
      </c>
      <c r="H169" s="684" t="s">
        <v>718</v>
      </c>
      <c r="I169" s="110" t="s">
        <v>1272</v>
      </c>
      <c r="J169" s="108" t="s">
        <v>111</v>
      </c>
      <c r="K169" s="109"/>
      <c r="L169" s="159">
        <v>160</v>
      </c>
      <c r="M169" s="489"/>
      <c r="N169" s="489"/>
      <c r="O169" s="489"/>
      <c r="P169" s="489"/>
      <c r="Q169" s="489"/>
      <c r="R169" s="489"/>
      <c r="S169" s="489"/>
      <c r="T169" s="489"/>
      <c r="U169" s="489"/>
      <c r="V169" s="489"/>
      <c r="W169" s="489"/>
      <c r="X169" s="489"/>
      <c r="Y169" s="489"/>
      <c r="Z169" s="489"/>
      <c r="AA169" s="489"/>
      <c r="AB169" s="489"/>
      <c r="AC169" s="489"/>
      <c r="AD169" s="489"/>
      <c r="AE169" s="489"/>
      <c r="AF169" s="489"/>
      <c r="AG169" s="489"/>
      <c r="AH169" s="489"/>
      <c r="AI169" s="489"/>
      <c r="AJ169" s="489"/>
      <c r="AK169" s="489"/>
      <c r="AL169" s="489"/>
      <c r="AM169" s="489"/>
      <c r="AN169" s="489"/>
      <c r="AO169" s="489"/>
      <c r="AP169" s="489"/>
      <c r="AQ169" s="489"/>
      <c r="AR169" s="489"/>
      <c r="AS169" s="489"/>
      <c r="AT169" s="489"/>
      <c r="AU169" s="489"/>
      <c r="AV169" s="489"/>
      <c r="AW169" s="513"/>
    </row>
    <row r="170" spans="1:49" s="97" customFormat="1" ht="16.5" customHeight="1" x14ac:dyDescent="0.3">
      <c r="A170" s="696"/>
      <c r="B170" s="688"/>
      <c r="C170" s="691"/>
      <c r="D170" s="684"/>
      <c r="E170" s="691"/>
      <c r="F170" s="684"/>
      <c r="G170" s="691"/>
      <c r="H170" s="684"/>
      <c r="I170" s="110" t="s">
        <v>1274</v>
      </c>
      <c r="J170" s="108" t="s">
        <v>112</v>
      </c>
      <c r="K170" s="109"/>
      <c r="L170" s="159">
        <v>161</v>
      </c>
      <c r="M170" s="489"/>
      <c r="N170" s="489"/>
      <c r="O170" s="489"/>
      <c r="P170" s="489"/>
      <c r="Q170" s="489"/>
      <c r="R170" s="489"/>
      <c r="S170" s="489"/>
      <c r="T170" s="489"/>
      <c r="U170" s="489"/>
      <c r="V170" s="489"/>
      <c r="W170" s="489"/>
      <c r="X170" s="489"/>
      <c r="Y170" s="489"/>
      <c r="Z170" s="489"/>
      <c r="AA170" s="489"/>
      <c r="AB170" s="489"/>
      <c r="AC170" s="489"/>
      <c r="AD170" s="489"/>
      <c r="AE170" s="489"/>
      <c r="AF170" s="489"/>
      <c r="AG170" s="489"/>
      <c r="AH170" s="489"/>
      <c r="AI170" s="489"/>
      <c r="AJ170" s="489"/>
      <c r="AK170" s="489"/>
      <c r="AL170" s="489"/>
      <c r="AM170" s="489"/>
      <c r="AN170" s="489"/>
      <c r="AO170" s="489"/>
      <c r="AP170" s="489"/>
      <c r="AQ170" s="489"/>
      <c r="AR170" s="489"/>
      <c r="AS170" s="489"/>
      <c r="AT170" s="489"/>
      <c r="AU170" s="489"/>
      <c r="AV170" s="489"/>
      <c r="AW170" s="513"/>
    </row>
    <row r="171" spans="1:49" s="97" customFormat="1" ht="16.5" customHeight="1" x14ac:dyDescent="0.3">
      <c r="A171" s="696"/>
      <c r="B171" s="688"/>
      <c r="C171" s="691"/>
      <c r="D171" s="684"/>
      <c r="E171" s="691"/>
      <c r="F171" s="684"/>
      <c r="G171" s="318" t="s">
        <v>719</v>
      </c>
      <c r="H171" s="315" t="s">
        <v>113</v>
      </c>
      <c r="I171" s="110" t="s">
        <v>1275</v>
      </c>
      <c r="J171" s="108" t="s">
        <v>113</v>
      </c>
      <c r="K171" s="109"/>
      <c r="L171" s="159">
        <v>162</v>
      </c>
      <c r="M171" s="489"/>
      <c r="N171" s="489"/>
      <c r="O171" s="489"/>
      <c r="P171" s="489"/>
      <c r="Q171" s="489"/>
      <c r="R171" s="489"/>
      <c r="S171" s="489"/>
      <c r="T171" s="489"/>
      <c r="U171" s="489"/>
      <c r="V171" s="489"/>
      <c r="W171" s="489"/>
      <c r="X171" s="489"/>
      <c r="Y171" s="489"/>
      <c r="Z171" s="489"/>
      <c r="AA171" s="489"/>
      <c r="AB171" s="489"/>
      <c r="AC171" s="489"/>
      <c r="AD171" s="489"/>
      <c r="AE171" s="489"/>
      <c r="AF171" s="489"/>
      <c r="AG171" s="489"/>
      <c r="AH171" s="489"/>
      <c r="AI171" s="489"/>
      <c r="AJ171" s="489"/>
      <c r="AK171" s="489"/>
      <c r="AL171" s="489"/>
      <c r="AM171" s="489"/>
      <c r="AN171" s="489"/>
      <c r="AO171" s="489"/>
      <c r="AP171" s="489"/>
      <c r="AQ171" s="489"/>
      <c r="AR171" s="489"/>
      <c r="AS171" s="489"/>
      <c r="AT171" s="489"/>
      <c r="AU171" s="489"/>
      <c r="AV171" s="489"/>
      <c r="AW171" s="513"/>
    </row>
    <row r="172" spans="1:49" s="97" customFormat="1" ht="16.5" customHeight="1" x14ac:dyDescent="0.3">
      <c r="A172" s="696"/>
      <c r="B172" s="688"/>
      <c r="C172" s="691"/>
      <c r="D172" s="684"/>
      <c r="E172" s="691"/>
      <c r="F172" s="684"/>
      <c r="G172" s="318" t="s">
        <v>720</v>
      </c>
      <c r="H172" s="315" t="s">
        <v>114</v>
      </c>
      <c r="I172" s="110" t="s">
        <v>1276</v>
      </c>
      <c r="J172" s="108" t="s">
        <v>114</v>
      </c>
      <c r="K172" s="109"/>
      <c r="L172" s="159">
        <v>163</v>
      </c>
      <c r="M172" s="489"/>
      <c r="N172" s="489"/>
      <c r="O172" s="489"/>
      <c r="P172" s="489"/>
      <c r="Q172" s="489"/>
      <c r="R172" s="489"/>
      <c r="S172" s="489"/>
      <c r="T172" s="489"/>
      <c r="U172" s="489"/>
      <c r="V172" s="489"/>
      <c r="W172" s="489"/>
      <c r="X172" s="489"/>
      <c r="Y172" s="489"/>
      <c r="Z172" s="489"/>
      <c r="AA172" s="489"/>
      <c r="AB172" s="489"/>
      <c r="AC172" s="489"/>
      <c r="AD172" s="489"/>
      <c r="AE172" s="489"/>
      <c r="AF172" s="489"/>
      <c r="AG172" s="489"/>
      <c r="AH172" s="489"/>
      <c r="AI172" s="489"/>
      <c r="AJ172" s="489"/>
      <c r="AK172" s="489"/>
      <c r="AL172" s="489"/>
      <c r="AM172" s="489"/>
      <c r="AN172" s="489"/>
      <c r="AO172" s="489"/>
      <c r="AP172" s="489"/>
      <c r="AQ172" s="489"/>
      <c r="AR172" s="489"/>
      <c r="AS172" s="489"/>
      <c r="AT172" s="489"/>
      <c r="AU172" s="489"/>
      <c r="AV172" s="489"/>
      <c r="AW172" s="513"/>
    </row>
    <row r="173" spans="1:49" s="97" customFormat="1" ht="16.5" customHeight="1" x14ac:dyDescent="0.3">
      <c r="A173" s="696"/>
      <c r="B173" s="688"/>
      <c r="C173" s="691"/>
      <c r="D173" s="684"/>
      <c r="E173" s="691"/>
      <c r="F173" s="684"/>
      <c r="G173" s="691" t="s">
        <v>721</v>
      </c>
      <c r="H173" s="684" t="s">
        <v>722</v>
      </c>
      <c r="I173" s="110" t="s">
        <v>1277</v>
      </c>
      <c r="J173" s="108" t="s">
        <v>115</v>
      </c>
      <c r="K173" s="109"/>
      <c r="L173" s="159">
        <v>164</v>
      </c>
      <c r="M173" s="489"/>
      <c r="N173" s="489"/>
      <c r="O173" s="489"/>
      <c r="P173" s="489"/>
      <c r="Q173" s="489"/>
      <c r="R173" s="489"/>
      <c r="S173" s="489"/>
      <c r="T173" s="489"/>
      <c r="U173" s="489"/>
      <c r="V173" s="489"/>
      <c r="W173" s="489"/>
      <c r="X173" s="489"/>
      <c r="Y173" s="489"/>
      <c r="Z173" s="489"/>
      <c r="AA173" s="489"/>
      <c r="AB173" s="489"/>
      <c r="AC173" s="489"/>
      <c r="AD173" s="489"/>
      <c r="AE173" s="489"/>
      <c r="AF173" s="489"/>
      <c r="AG173" s="489"/>
      <c r="AH173" s="489"/>
      <c r="AI173" s="489"/>
      <c r="AJ173" s="489"/>
      <c r="AK173" s="489"/>
      <c r="AL173" s="489"/>
      <c r="AM173" s="489"/>
      <c r="AN173" s="489"/>
      <c r="AO173" s="489"/>
      <c r="AP173" s="489"/>
      <c r="AQ173" s="489"/>
      <c r="AR173" s="489"/>
      <c r="AS173" s="489"/>
      <c r="AT173" s="489"/>
      <c r="AU173" s="489"/>
      <c r="AV173" s="489"/>
      <c r="AW173" s="513"/>
    </row>
    <row r="174" spans="1:49" s="97" customFormat="1" ht="16.5" customHeight="1" x14ac:dyDescent="0.3">
      <c r="A174" s="696"/>
      <c r="B174" s="688"/>
      <c r="C174" s="691"/>
      <c r="D174" s="684"/>
      <c r="E174" s="691"/>
      <c r="F174" s="684"/>
      <c r="G174" s="691"/>
      <c r="H174" s="684"/>
      <c r="I174" s="110" t="s">
        <v>1278</v>
      </c>
      <c r="J174" s="108" t="s">
        <v>1858</v>
      </c>
      <c r="K174" s="109"/>
      <c r="L174" s="159">
        <v>165</v>
      </c>
      <c r="M174" s="489"/>
      <c r="N174" s="489"/>
      <c r="O174" s="489"/>
      <c r="P174" s="489"/>
      <c r="Q174" s="489"/>
      <c r="R174" s="489"/>
      <c r="S174" s="489"/>
      <c r="T174" s="489"/>
      <c r="U174" s="489"/>
      <c r="V174" s="489"/>
      <c r="W174" s="489"/>
      <c r="X174" s="489"/>
      <c r="Y174" s="489"/>
      <c r="Z174" s="489"/>
      <c r="AA174" s="489"/>
      <c r="AB174" s="489"/>
      <c r="AC174" s="489"/>
      <c r="AD174" s="489"/>
      <c r="AE174" s="489"/>
      <c r="AF174" s="489"/>
      <c r="AG174" s="489"/>
      <c r="AH174" s="489"/>
      <c r="AI174" s="489"/>
      <c r="AJ174" s="489"/>
      <c r="AK174" s="489"/>
      <c r="AL174" s="489"/>
      <c r="AM174" s="489"/>
      <c r="AN174" s="489"/>
      <c r="AO174" s="489"/>
      <c r="AP174" s="489"/>
      <c r="AQ174" s="489"/>
      <c r="AR174" s="489"/>
      <c r="AS174" s="489"/>
      <c r="AT174" s="489"/>
      <c r="AU174" s="489"/>
      <c r="AV174" s="489"/>
      <c r="AW174" s="513"/>
    </row>
    <row r="175" spans="1:49" s="97" customFormat="1" ht="16.5" customHeight="1" x14ac:dyDescent="0.3">
      <c r="A175" s="696"/>
      <c r="B175" s="688"/>
      <c r="C175" s="691"/>
      <c r="D175" s="684"/>
      <c r="E175" s="691"/>
      <c r="F175" s="684"/>
      <c r="G175" s="691"/>
      <c r="H175" s="684"/>
      <c r="I175" s="110" t="s">
        <v>1279</v>
      </c>
      <c r="J175" s="108" t="s">
        <v>116</v>
      </c>
      <c r="K175" s="109"/>
      <c r="L175" s="159">
        <v>166</v>
      </c>
      <c r="M175" s="489"/>
      <c r="N175" s="489"/>
      <c r="O175" s="489"/>
      <c r="P175" s="489"/>
      <c r="Q175" s="489"/>
      <c r="R175" s="489"/>
      <c r="S175" s="489"/>
      <c r="T175" s="489"/>
      <c r="U175" s="489"/>
      <c r="V175" s="489"/>
      <c r="W175" s="489"/>
      <c r="X175" s="489"/>
      <c r="Y175" s="489"/>
      <c r="Z175" s="489"/>
      <c r="AA175" s="489"/>
      <c r="AB175" s="489"/>
      <c r="AC175" s="489"/>
      <c r="AD175" s="489"/>
      <c r="AE175" s="489"/>
      <c r="AF175" s="489"/>
      <c r="AG175" s="489"/>
      <c r="AH175" s="489"/>
      <c r="AI175" s="489"/>
      <c r="AJ175" s="489"/>
      <c r="AK175" s="489"/>
      <c r="AL175" s="489"/>
      <c r="AM175" s="489"/>
      <c r="AN175" s="489"/>
      <c r="AO175" s="489"/>
      <c r="AP175" s="489"/>
      <c r="AQ175" s="489"/>
      <c r="AR175" s="489"/>
      <c r="AS175" s="489"/>
      <c r="AT175" s="489"/>
      <c r="AU175" s="489"/>
      <c r="AV175" s="489"/>
      <c r="AW175" s="513"/>
    </row>
    <row r="176" spans="1:49" s="97" customFormat="1" ht="16.5" customHeight="1" x14ac:dyDescent="0.3">
      <c r="A176" s="696"/>
      <c r="B176" s="688"/>
      <c r="C176" s="691"/>
      <c r="D176" s="684"/>
      <c r="E176" s="691"/>
      <c r="F176" s="684"/>
      <c r="G176" s="691"/>
      <c r="H176" s="684"/>
      <c r="I176" s="110" t="s">
        <v>1280</v>
      </c>
      <c r="J176" s="108" t="s">
        <v>117</v>
      </c>
      <c r="K176" s="109"/>
      <c r="L176" s="159">
        <v>167</v>
      </c>
      <c r="M176" s="489"/>
      <c r="N176" s="489"/>
      <c r="O176" s="489"/>
      <c r="P176" s="489"/>
      <c r="Q176" s="489"/>
      <c r="R176" s="489"/>
      <c r="S176" s="489"/>
      <c r="T176" s="489"/>
      <c r="U176" s="489"/>
      <c r="V176" s="489"/>
      <c r="W176" s="489"/>
      <c r="X176" s="489"/>
      <c r="Y176" s="489"/>
      <c r="Z176" s="489"/>
      <c r="AA176" s="489"/>
      <c r="AB176" s="489"/>
      <c r="AC176" s="489"/>
      <c r="AD176" s="489"/>
      <c r="AE176" s="489"/>
      <c r="AF176" s="489"/>
      <c r="AG176" s="489"/>
      <c r="AH176" s="489"/>
      <c r="AI176" s="489"/>
      <c r="AJ176" s="489"/>
      <c r="AK176" s="489"/>
      <c r="AL176" s="489"/>
      <c r="AM176" s="489"/>
      <c r="AN176" s="489"/>
      <c r="AO176" s="489"/>
      <c r="AP176" s="489"/>
      <c r="AQ176" s="489"/>
      <c r="AR176" s="489"/>
      <c r="AS176" s="489"/>
      <c r="AT176" s="489"/>
      <c r="AU176" s="489"/>
      <c r="AV176" s="489"/>
      <c r="AW176" s="513"/>
    </row>
    <row r="177" spans="1:49" s="97" customFormat="1" ht="16.5" customHeight="1" x14ac:dyDescent="0.3">
      <c r="A177" s="696"/>
      <c r="B177" s="688"/>
      <c r="C177" s="691"/>
      <c r="D177" s="684"/>
      <c r="E177" s="691"/>
      <c r="F177" s="684"/>
      <c r="G177" s="691"/>
      <c r="H177" s="684"/>
      <c r="I177" s="110" t="s">
        <v>1281</v>
      </c>
      <c r="J177" s="108" t="s">
        <v>118</v>
      </c>
      <c r="K177" s="109"/>
      <c r="L177" s="159">
        <v>168</v>
      </c>
      <c r="M177" s="489"/>
      <c r="N177" s="489"/>
      <c r="O177" s="489"/>
      <c r="P177" s="489"/>
      <c r="Q177" s="489"/>
      <c r="R177" s="489"/>
      <c r="S177" s="489"/>
      <c r="T177" s="489"/>
      <c r="U177" s="489"/>
      <c r="V177" s="489"/>
      <c r="W177" s="489"/>
      <c r="X177" s="489"/>
      <c r="Y177" s="489"/>
      <c r="Z177" s="489"/>
      <c r="AA177" s="489"/>
      <c r="AB177" s="489"/>
      <c r="AC177" s="489"/>
      <c r="AD177" s="489"/>
      <c r="AE177" s="489"/>
      <c r="AF177" s="489"/>
      <c r="AG177" s="489"/>
      <c r="AH177" s="489"/>
      <c r="AI177" s="489"/>
      <c r="AJ177" s="489"/>
      <c r="AK177" s="489"/>
      <c r="AL177" s="489"/>
      <c r="AM177" s="489"/>
      <c r="AN177" s="489"/>
      <c r="AO177" s="489"/>
      <c r="AP177" s="489"/>
      <c r="AQ177" s="489"/>
      <c r="AR177" s="489"/>
      <c r="AS177" s="489"/>
      <c r="AT177" s="489"/>
      <c r="AU177" s="489"/>
      <c r="AV177" s="489"/>
      <c r="AW177" s="513"/>
    </row>
    <row r="178" spans="1:49" s="97" customFormat="1" ht="16.5" customHeight="1" x14ac:dyDescent="0.3">
      <c r="A178" s="696"/>
      <c r="B178" s="688"/>
      <c r="C178" s="691"/>
      <c r="D178" s="684"/>
      <c r="E178" s="691" t="s">
        <v>723</v>
      </c>
      <c r="F178" s="684" t="s">
        <v>724</v>
      </c>
      <c r="G178" s="691" t="s">
        <v>725</v>
      </c>
      <c r="H178" s="684" t="s">
        <v>724</v>
      </c>
      <c r="I178" s="110" t="s">
        <v>1284</v>
      </c>
      <c r="J178" s="108" t="s">
        <v>119</v>
      </c>
      <c r="K178" s="109"/>
      <c r="L178" s="159">
        <v>169</v>
      </c>
      <c r="M178" s="489"/>
      <c r="N178" s="489"/>
      <c r="O178" s="489"/>
      <c r="P178" s="489"/>
      <c r="Q178" s="489"/>
      <c r="R178" s="489"/>
      <c r="S178" s="489"/>
      <c r="T178" s="489"/>
      <c r="U178" s="489"/>
      <c r="V178" s="489"/>
      <c r="W178" s="489"/>
      <c r="X178" s="489"/>
      <c r="Y178" s="489"/>
      <c r="Z178" s="489"/>
      <c r="AA178" s="489"/>
      <c r="AB178" s="489"/>
      <c r="AC178" s="489"/>
      <c r="AD178" s="489"/>
      <c r="AE178" s="489"/>
      <c r="AF178" s="489"/>
      <c r="AG178" s="489"/>
      <c r="AH178" s="489"/>
      <c r="AI178" s="489"/>
      <c r="AJ178" s="489"/>
      <c r="AK178" s="489"/>
      <c r="AL178" s="489"/>
      <c r="AM178" s="489"/>
      <c r="AN178" s="489"/>
      <c r="AO178" s="489"/>
      <c r="AP178" s="489"/>
      <c r="AQ178" s="489"/>
      <c r="AR178" s="489"/>
      <c r="AS178" s="489"/>
      <c r="AT178" s="489"/>
      <c r="AU178" s="489"/>
      <c r="AV178" s="489"/>
      <c r="AW178" s="513"/>
    </row>
    <row r="179" spans="1:49" s="97" customFormat="1" ht="16.5" customHeight="1" x14ac:dyDescent="0.3">
      <c r="A179" s="696"/>
      <c r="B179" s="688"/>
      <c r="C179" s="691"/>
      <c r="D179" s="684"/>
      <c r="E179" s="691"/>
      <c r="F179" s="684"/>
      <c r="G179" s="691"/>
      <c r="H179" s="684"/>
      <c r="I179" s="110" t="s">
        <v>1285</v>
      </c>
      <c r="J179" s="108" t="s">
        <v>120</v>
      </c>
      <c r="K179" s="109"/>
      <c r="L179" s="159">
        <v>170</v>
      </c>
      <c r="M179" s="489"/>
      <c r="N179" s="489"/>
      <c r="O179" s="489"/>
      <c r="P179" s="489"/>
      <c r="Q179" s="489"/>
      <c r="R179" s="489"/>
      <c r="S179" s="489"/>
      <c r="T179" s="489"/>
      <c r="U179" s="489"/>
      <c r="V179" s="489"/>
      <c r="W179" s="489"/>
      <c r="X179" s="489"/>
      <c r="Y179" s="489"/>
      <c r="Z179" s="489"/>
      <c r="AA179" s="489"/>
      <c r="AB179" s="489"/>
      <c r="AC179" s="489"/>
      <c r="AD179" s="489"/>
      <c r="AE179" s="489"/>
      <c r="AF179" s="489"/>
      <c r="AG179" s="489"/>
      <c r="AH179" s="489"/>
      <c r="AI179" s="489"/>
      <c r="AJ179" s="489"/>
      <c r="AK179" s="489"/>
      <c r="AL179" s="489"/>
      <c r="AM179" s="489"/>
      <c r="AN179" s="489"/>
      <c r="AO179" s="489"/>
      <c r="AP179" s="489"/>
      <c r="AQ179" s="489"/>
      <c r="AR179" s="489"/>
      <c r="AS179" s="489"/>
      <c r="AT179" s="489"/>
      <c r="AU179" s="489"/>
      <c r="AV179" s="489"/>
      <c r="AW179" s="513"/>
    </row>
    <row r="180" spans="1:49" s="97" customFormat="1" ht="16.5" customHeight="1" x14ac:dyDescent="0.3">
      <c r="A180" s="696"/>
      <c r="B180" s="688"/>
      <c r="C180" s="691"/>
      <c r="D180" s="684"/>
      <c r="E180" s="691"/>
      <c r="F180" s="684"/>
      <c r="G180" s="691"/>
      <c r="H180" s="684"/>
      <c r="I180" s="110" t="s">
        <v>1286</v>
      </c>
      <c r="J180" s="108" t="s">
        <v>1816</v>
      </c>
      <c r="K180" s="109"/>
      <c r="L180" s="159">
        <v>171</v>
      </c>
      <c r="M180" s="489"/>
      <c r="N180" s="489"/>
      <c r="O180" s="489"/>
      <c r="P180" s="489"/>
      <c r="Q180" s="489"/>
      <c r="R180" s="489"/>
      <c r="S180" s="489"/>
      <c r="T180" s="489"/>
      <c r="U180" s="489"/>
      <c r="V180" s="489"/>
      <c r="W180" s="489"/>
      <c r="X180" s="489"/>
      <c r="Y180" s="489"/>
      <c r="Z180" s="489"/>
      <c r="AA180" s="489"/>
      <c r="AB180" s="489"/>
      <c r="AC180" s="489"/>
      <c r="AD180" s="489"/>
      <c r="AE180" s="489"/>
      <c r="AF180" s="489"/>
      <c r="AG180" s="489"/>
      <c r="AH180" s="489"/>
      <c r="AI180" s="489"/>
      <c r="AJ180" s="489"/>
      <c r="AK180" s="489"/>
      <c r="AL180" s="489"/>
      <c r="AM180" s="489"/>
      <c r="AN180" s="489"/>
      <c r="AO180" s="489"/>
      <c r="AP180" s="489"/>
      <c r="AQ180" s="489"/>
      <c r="AR180" s="489"/>
      <c r="AS180" s="489"/>
      <c r="AT180" s="489"/>
      <c r="AU180" s="489"/>
      <c r="AV180" s="489"/>
      <c r="AW180" s="513"/>
    </row>
    <row r="181" spans="1:49" s="97" customFormat="1" ht="16.5" customHeight="1" x14ac:dyDescent="0.3">
      <c r="A181" s="696"/>
      <c r="B181" s="688"/>
      <c r="C181" s="691"/>
      <c r="D181" s="684"/>
      <c r="E181" s="318" t="s">
        <v>726</v>
      </c>
      <c r="F181" s="315" t="s">
        <v>90</v>
      </c>
      <c r="G181" s="318" t="s">
        <v>727</v>
      </c>
      <c r="H181" s="315" t="s">
        <v>90</v>
      </c>
      <c r="I181" s="110" t="s">
        <v>1248</v>
      </c>
      <c r="J181" s="108" t="s">
        <v>90</v>
      </c>
      <c r="K181" s="109"/>
      <c r="L181" s="159">
        <v>172</v>
      </c>
      <c r="M181" s="489"/>
      <c r="N181" s="489"/>
      <c r="O181" s="489"/>
      <c r="P181" s="489"/>
      <c r="Q181" s="489"/>
      <c r="R181" s="489"/>
      <c r="S181" s="489"/>
      <c r="T181" s="489"/>
      <c r="U181" s="489"/>
      <c r="V181" s="489"/>
      <c r="W181" s="489"/>
      <c r="X181" s="489"/>
      <c r="Y181" s="489"/>
      <c r="Z181" s="489"/>
      <c r="AA181" s="489"/>
      <c r="AB181" s="489"/>
      <c r="AC181" s="489"/>
      <c r="AD181" s="489"/>
      <c r="AE181" s="489"/>
      <c r="AF181" s="489"/>
      <c r="AG181" s="489"/>
      <c r="AH181" s="489"/>
      <c r="AI181" s="489"/>
      <c r="AJ181" s="489"/>
      <c r="AK181" s="489"/>
      <c r="AL181" s="489"/>
      <c r="AM181" s="489"/>
      <c r="AN181" s="489"/>
      <c r="AO181" s="489"/>
      <c r="AP181" s="489"/>
      <c r="AQ181" s="489"/>
      <c r="AR181" s="489"/>
      <c r="AS181" s="489"/>
      <c r="AT181" s="489"/>
      <c r="AU181" s="489"/>
      <c r="AV181" s="489"/>
      <c r="AW181" s="513"/>
    </row>
    <row r="182" spans="1:49" s="97" customFormat="1" ht="16.5" customHeight="1" x14ac:dyDescent="0.3">
      <c r="A182" s="696"/>
      <c r="B182" s="688"/>
      <c r="C182" s="691"/>
      <c r="D182" s="684"/>
      <c r="E182" s="691" t="s">
        <v>557</v>
      </c>
      <c r="F182" s="684" t="s">
        <v>728</v>
      </c>
      <c r="G182" s="691" t="s">
        <v>558</v>
      </c>
      <c r="H182" s="684" t="s">
        <v>729</v>
      </c>
      <c r="I182" s="110" t="s">
        <v>1249</v>
      </c>
      <c r="J182" s="108" t="s">
        <v>730</v>
      </c>
      <c r="K182" s="109"/>
      <c r="L182" s="159">
        <v>173</v>
      </c>
      <c r="M182" s="489"/>
      <c r="N182" s="489"/>
      <c r="O182" s="489"/>
      <c r="P182" s="489"/>
      <c r="Q182" s="489"/>
      <c r="R182" s="489"/>
      <c r="S182" s="489"/>
      <c r="T182" s="489"/>
      <c r="U182" s="489"/>
      <c r="V182" s="489"/>
      <c r="W182" s="489"/>
      <c r="X182" s="489"/>
      <c r="Y182" s="489"/>
      <c r="Z182" s="489"/>
      <c r="AA182" s="489"/>
      <c r="AB182" s="489"/>
      <c r="AC182" s="489"/>
      <c r="AD182" s="489"/>
      <c r="AE182" s="489"/>
      <c r="AF182" s="489"/>
      <c r="AG182" s="489"/>
      <c r="AH182" s="489"/>
      <c r="AI182" s="489"/>
      <c r="AJ182" s="489"/>
      <c r="AK182" s="489"/>
      <c r="AL182" s="489"/>
      <c r="AM182" s="489"/>
      <c r="AN182" s="489"/>
      <c r="AO182" s="489"/>
      <c r="AP182" s="489"/>
      <c r="AQ182" s="489"/>
      <c r="AR182" s="489"/>
      <c r="AS182" s="489"/>
      <c r="AT182" s="489"/>
      <c r="AU182" s="489"/>
      <c r="AV182" s="489"/>
      <c r="AW182" s="513"/>
    </row>
    <row r="183" spans="1:49" s="97" customFormat="1" ht="16.5" customHeight="1" x14ac:dyDescent="0.3">
      <c r="A183" s="696"/>
      <c r="B183" s="688"/>
      <c r="C183" s="691"/>
      <c r="D183" s="684"/>
      <c r="E183" s="691"/>
      <c r="F183" s="684"/>
      <c r="G183" s="691"/>
      <c r="H183" s="684"/>
      <c r="I183" s="110" t="s">
        <v>1251</v>
      </c>
      <c r="J183" s="108" t="s">
        <v>732</v>
      </c>
      <c r="K183" s="109"/>
      <c r="L183" s="159">
        <v>174</v>
      </c>
      <c r="M183" s="489"/>
      <c r="N183" s="489"/>
      <c r="O183" s="489"/>
      <c r="P183" s="489"/>
      <c r="Q183" s="489"/>
      <c r="R183" s="489"/>
      <c r="S183" s="489"/>
      <c r="T183" s="489"/>
      <c r="U183" s="489"/>
      <c r="V183" s="489"/>
      <c r="W183" s="489"/>
      <c r="X183" s="489"/>
      <c r="Y183" s="489"/>
      <c r="Z183" s="489"/>
      <c r="AA183" s="489"/>
      <c r="AB183" s="489"/>
      <c r="AC183" s="489"/>
      <c r="AD183" s="489"/>
      <c r="AE183" s="489"/>
      <c r="AF183" s="489"/>
      <c r="AG183" s="489"/>
      <c r="AH183" s="489"/>
      <c r="AI183" s="489"/>
      <c r="AJ183" s="489"/>
      <c r="AK183" s="489"/>
      <c r="AL183" s="489"/>
      <c r="AM183" s="489"/>
      <c r="AN183" s="489"/>
      <c r="AO183" s="489"/>
      <c r="AP183" s="489"/>
      <c r="AQ183" s="489"/>
      <c r="AR183" s="489"/>
      <c r="AS183" s="489"/>
      <c r="AT183" s="489"/>
      <c r="AU183" s="489"/>
      <c r="AV183" s="489"/>
      <c r="AW183" s="513"/>
    </row>
    <row r="184" spans="1:49" s="97" customFormat="1" ht="16.5" customHeight="1" x14ac:dyDescent="0.3">
      <c r="A184" s="696"/>
      <c r="B184" s="688"/>
      <c r="C184" s="691"/>
      <c r="D184" s="684"/>
      <c r="E184" s="691"/>
      <c r="F184" s="684"/>
      <c r="G184" s="691" t="s">
        <v>559</v>
      </c>
      <c r="H184" s="684" t="s">
        <v>733</v>
      </c>
      <c r="I184" s="110" t="s">
        <v>1282</v>
      </c>
      <c r="J184" s="108" t="s">
        <v>734</v>
      </c>
      <c r="K184" s="109"/>
      <c r="L184" s="159">
        <v>175</v>
      </c>
      <c r="M184" s="489"/>
      <c r="N184" s="489"/>
      <c r="O184" s="489"/>
      <c r="P184" s="489"/>
      <c r="Q184" s="489"/>
      <c r="R184" s="489"/>
      <c r="S184" s="489"/>
      <c r="T184" s="489"/>
      <c r="U184" s="489"/>
      <c r="V184" s="489"/>
      <c r="W184" s="489"/>
      <c r="X184" s="489"/>
      <c r="Y184" s="489"/>
      <c r="Z184" s="489"/>
      <c r="AA184" s="489"/>
      <c r="AB184" s="489"/>
      <c r="AC184" s="489"/>
      <c r="AD184" s="489"/>
      <c r="AE184" s="489"/>
      <c r="AF184" s="489"/>
      <c r="AG184" s="489"/>
      <c r="AH184" s="489"/>
      <c r="AI184" s="489"/>
      <c r="AJ184" s="489"/>
      <c r="AK184" s="489"/>
      <c r="AL184" s="489"/>
      <c r="AM184" s="489"/>
      <c r="AN184" s="489"/>
      <c r="AO184" s="489"/>
      <c r="AP184" s="489"/>
      <c r="AQ184" s="489"/>
      <c r="AR184" s="489"/>
      <c r="AS184" s="489"/>
      <c r="AT184" s="489"/>
      <c r="AU184" s="489"/>
      <c r="AV184" s="489"/>
      <c r="AW184" s="513"/>
    </row>
    <row r="185" spans="1:49" s="97" customFormat="1" ht="16.5" customHeight="1" x14ac:dyDescent="0.3">
      <c r="A185" s="696"/>
      <c r="B185" s="688"/>
      <c r="C185" s="691"/>
      <c r="D185" s="684"/>
      <c r="E185" s="691"/>
      <c r="F185" s="684"/>
      <c r="G185" s="691"/>
      <c r="H185" s="684"/>
      <c r="I185" s="110" t="s">
        <v>1283</v>
      </c>
      <c r="J185" s="108" t="s">
        <v>735</v>
      </c>
      <c r="K185" s="109"/>
      <c r="L185" s="159">
        <v>176</v>
      </c>
      <c r="M185" s="489"/>
      <c r="N185" s="489"/>
      <c r="O185" s="489"/>
      <c r="P185" s="489"/>
      <c r="Q185" s="489"/>
      <c r="R185" s="489"/>
      <c r="S185" s="489"/>
      <c r="T185" s="489"/>
      <c r="U185" s="489"/>
      <c r="V185" s="489"/>
      <c r="W185" s="489"/>
      <c r="X185" s="489"/>
      <c r="Y185" s="489"/>
      <c r="Z185" s="489"/>
      <c r="AA185" s="489"/>
      <c r="AB185" s="489"/>
      <c r="AC185" s="489"/>
      <c r="AD185" s="489"/>
      <c r="AE185" s="489"/>
      <c r="AF185" s="489"/>
      <c r="AG185" s="489"/>
      <c r="AH185" s="489"/>
      <c r="AI185" s="489"/>
      <c r="AJ185" s="489"/>
      <c r="AK185" s="489"/>
      <c r="AL185" s="489"/>
      <c r="AM185" s="489"/>
      <c r="AN185" s="489"/>
      <c r="AO185" s="489"/>
      <c r="AP185" s="489"/>
      <c r="AQ185" s="489"/>
      <c r="AR185" s="489"/>
      <c r="AS185" s="489"/>
      <c r="AT185" s="489"/>
      <c r="AU185" s="489"/>
      <c r="AV185" s="489"/>
      <c r="AW185" s="513"/>
    </row>
    <row r="186" spans="1:49" s="97" customFormat="1" ht="16.5" customHeight="1" x14ac:dyDescent="0.3">
      <c r="A186" s="696"/>
      <c r="B186" s="688"/>
      <c r="C186" s="691"/>
      <c r="D186" s="684"/>
      <c r="E186" s="691"/>
      <c r="F186" s="684"/>
      <c r="G186" s="691"/>
      <c r="H186" s="684"/>
      <c r="I186" s="110" t="s">
        <v>1283</v>
      </c>
      <c r="J186" s="108" t="s">
        <v>735</v>
      </c>
      <c r="K186" s="109"/>
      <c r="L186" s="159">
        <v>177</v>
      </c>
      <c r="M186" s="489"/>
      <c r="N186" s="489"/>
      <c r="O186" s="489"/>
      <c r="P186" s="489"/>
      <c r="Q186" s="489"/>
      <c r="R186" s="489"/>
      <c r="S186" s="489"/>
      <c r="T186" s="489"/>
      <c r="U186" s="489"/>
      <c r="V186" s="489"/>
      <c r="W186" s="489"/>
      <c r="X186" s="489"/>
      <c r="Y186" s="489"/>
      <c r="Z186" s="489"/>
      <c r="AA186" s="489"/>
      <c r="AB186" s="489"/>
      <c r="AC186" s="489"/>
      <c r="AD186" s="489"/>
      <c r="AE186" s="489"/>
      <c r="AF186" s="489"/>
      <c r="AG186" s="489"/>
      <c r="AH186" s="489"/>
      <c r="AI186" s="489"/>
      <c r="AJ186" s="489"/>
      <c r="AK186" s="489"/>
      <c r="AL186" s="489"/>
      <c r="AM186" s="489"/>
      <c r="AN186" s="489"/>
      <c r="AO186" s="489"/>
      <c r="AP186" s="489"/>
      <c r="AQ186" s="489"/>
      <c r="AR186" s="489"/>
      <c r="AS186" s="489"/>
      <c r="AT186" s="489"/>
      <c r="AU186" s="489"/>
      <c r="AV186" s="489"/>
      <c r="AW186" s="513"/>
    </row>
    <row r="187" spans="1:49" s="97" customFormat="1" ht="13.5" customHeight="1" x14ac:dyDescent="0.3">
      <c r="A187" s="696"/>
      <c r="B187" s="688"/>
      <c r="C187" s="691" t="s">
        <v>738</v>
      </c>
      <c r="D187" s="684" t="s">
        <v>739</v>
      </c>
      <c r="E187" s="691" t="s">
        <v>740</v>
      </c>
      <c r="F187" s="684" t="s">
        <v>741</v>
      </c>
      <c r="G187" s="691" t="s">
        <v>742</v>
      </c>
      <c r="H187" s="684" t="s">
        <v>743</v>
      </c>
      <c r="I187" s="110" t="s">
        <v>1288</v>
      </c>
      <c r="J187" s="108" t="s">
        <v>743</v>
      </c>
      <c r="K187" s="480" t="s">
        <v>2292</v>
      </c>
      <c r="L187" s="461">
        <v>178</v>
      </c>
      <c r="M187" s="485"/>
      <c r="N187" s="485"/>
      <c r="O187" s="485"/>
      <c r="P187" s="485"/>
      <c r="Q187" s="485"/>
      <c r="R187" s="485"/>
      <c r="S187" s="485"/>
      <c r="T187" s="449">
        <v>78.2</v>
      </c>
      <c r="U187" s="449">
        <v>45.258000000000003</v>
      </c>
      <c r="V187" s="449">
        <v>0</v>
      </c>
      <c r="W187" s="449">
        <v>4.9000000000000002E-2</v>
      </c>
      <c r="X187" s="449">
        <v>0.246</v>
      </c>
      <c r="Y187" s="449">
        <v>6.6420000000000003</v>
      </c>
      <c r="Z187" s="449">
        <v>5.5270000000000001</v>
      </c>
      <c r="AA187" s="449">
        <v>32.793999999999997</v>
      </c>
      <c r="AB187" s="449">
        <v>0</v>
      </c>
      <c r="AC187" s="449">
        <v>0</v>
      </c>
      <c r="AD187" s="449">
        <v>0</v>
      </c>
      <c r="AE187" s="449">
        <v>17.367000000000001</v>
      </c>
      <c r="AF187" s="449">
        <v>16.352</v>
      </c>
      <c r="AG187" s="449">
        <v>1.0149999999999999</v>
      </c>
      <c r="AH187" s="449">
        <v>15.574999999999999</v>
      </c>
      <c r="AI187" s="449">
        <v>0</v>
      </c>
      <c r="AJ187" s="449">
        <v>10.547000000000001</v>
      </c>
      <c r="AK187" s="449">
        <v>0</v>
      </c>
      <c r="AL187" s="449">
        <v>0</v>
      </c>
      <c r="AM187" s="449">
        <v>0</v>
      </c>
      <c r="AN187" s="449">
        <v>0</v>
      </c>
      <c r="AO187" s="449">
        <v>5.0279999999999996</v>
      </c>
      <c r="AP187" s="485"/>
      <c r="AQ187" s="485"/>
      <c r="AR187" s="485"/>
      <c r="AS187" s="485"/>
      <c r="AT187" s="485"/>
      <c r="AU187" s="485"/>
      <c r="AV187" s="485"/>
      <c r="AW187" s="502"/>
    </row>
    <row r="188" spans="1:49" s="97" customFormat="1" ht="16.5" customHeight="1" x14ac:dyDescent="0.3">
      <c r="A188" s="696"/>
      <c r="B188" s="688"/>
      <c r="C188" s="691"/>
      <c r="D188" s="684"/>
      <c r="E188" s="691"/>
      <c r="F188" s="684"/>
      <c r="G188" s="691"/>
      <c r="H188" s="684"/>
      <c r="I188" s="110" t="s">
        <v>1288</v>
      </c>
      <c r="J188" s="108" t="s">
        <v>743</v>
      </c>
      <c r="K188" s="109"/>
      <c r="L188" s="159">
        <v>179</v>
      </c>
      <c r="M188" s="489"/>
      <c r="N188" s="489"/>
      <c r="O188" s="489"/>
      <c r="P188" s="489"/>
      <c r="Q188" s="489"/>
      <c r="R188" s="489"/>
      <c r="S188" s="489"/>
      <c r="T188" s="489"/>
      <c r="U188" s="489"/>
      <c r="V188" s="489"/>
      <c r="W188" s="489"/>
      <c r="X188" s="489"/>
      <c r="Y188" s="489"/>
      <c r="Z188" s="489"/>
      <c r="AA188" s="489"/>
      <c r="AB188" s="489"/>
      <c r="AC188" s="489"/>
      <c r="AD188" s="489"/>
      <c r="AE188" s="489"/>
      <c r="AF188" s="489"/>
      <c r="AG188" s="489"/>
      <c r="AH188" s="489"/>
      <c r="AI188" s="489"/>
      <c r="AJ188" s="489"/>
      <c r="AK188" s="489"/>
      <c r="AL188" s="489"/>
      <c r="AM188" s="489"/>
      <c r="AN188" s="489"/>
      <c r="AO188" s="489"/>
      <c r="AP188" s="489"/>
      <c r="AQ188" s="489"/>
      <c r="AR188" s="489"/>
      <c r="AS188" s="489"/>
      <c r="AT188" s="489"/>
      <c r="AU188" s="489"/>
      <c r="AV188" s="489"/>
      <c r="AW188" s="513"/>
    </row>
    <row r="189" spans="1:49" s="97" customFormat="1" ht="16.5" customHeight="1" x14ac:dyDescent="0.3">
      <c r="A189" s="696"/>
      <c r="B189" s="688"/>
      <c r="C189" s="691"/>
      <c r="D189" s="684"/>
      <c r="E189" s="691"/>
      <c r="F189" s="684"/>
      <c r="G189" s="691" t="s">
        <v>746</v>
      </c>
      <c r="H189" s="684" t="s">
        <v>747</v>
      </c>
      <c r="I189" s="110" t="s">
        <v>1183</v>
      </c>
      <c r="J189" s="108" t="s">
        <v>748</v>
      </c>
      <c r="K189" s="109"/>
      <c r="L189" s="159">
        <v>180</v>
      </c>
      <c r="M189" s="489"/>
      <c r="N189" s="489"/>
      <c r="O189" s="489"/>
      <c r="P189" s="489"/>
      <c r="Q189" s="489"/>
      <c r="R189" s="489"/>
      <c r="S189" s="489"/>
      <c r="T189" s="489"/>
      <c r="U189" s="489"/>
      <c r="V189" s="489"/>
      <c r="W189" s="489"/>
      <c r="X189" s="489"/>
      <c r="Y189" s="489"/>
      <c r="Z189" s="489"/>
      <c r="AA189" s="489"/>
      <c r="AB189" s="489"/>
      <c r="AC189" s="489"/>
      <c r="AD189" s="489"/>
      <c r="AE189" s="489"/>
      <c r="AF189" s="489"/>
      <c r="AG189" s="489"/>
      <c r="AH189" s="489"/>
      <c r="AI189" s="489"/>
      <c r="AJ189" s="489"/>
      <c r="AK189" s="489"/>
      <c r="AL189" s="489"/>
      <c r="AM189" s="489"/>
      <c r="AN189" s="489"/>
      <c r="AO189" s="489"/>
      <c r="AP189" s="489"/>
      <c r="AQ189" s="489"/>
      <c r="AR189" s="489"/>
      <c r="AS189" s="489"/>
      <c r="AT189" s="489"/>
      <c r="AU189" s="489"/>
      <c r="AV189" s="489"/>
      <c r="AW189" s="513"/>
    </row>
    <row r="190" spans="1:49" s="97" customFormat="1" ht="16.5" customHeight="1" x14ac:dyDescent="0.3">
      <c r="A190" s="696"/>
      <c r="B190" s="688"/>
      <c r="C190" s="691"/>
      <c r="D190" s="684"/>
      <c r="E190" s="691"/>
      <c r="F190" s="684"/>
      <c r="G190" s="691"/>
      <c r="H190" s="684"/>
      <c r="I190" s="110" t="s">
        <v>1188</v>
      </c>
      <c r="J190" s="108" t="s">
        <v>1817</v>
      </c>
      <c r="K190" s="109"/>
      <c r="L190" s="159">
        <v>181</v>
      </c>
      <c r="M190" s="489"/>
      <c r="N190" s="489"/>
      <c r="O190" s="489"/>
      <c r="P190" s="489"/>
      <c r="Q190" s="489"/>
      <c r="R190" s="489"/>
      <c r="S190" s="489"/>
      <c r="T190" s="489"/>
      <c r="U190" s="489"/>
      <c r="V190" s="489"/>
      <c r="W190" s="489"/>
      <c r="X190" s="489"/>
      <c r="Y190" s="489"/>
      <c r="Z190" s="489"/>
      <c r="AA190" s="489"/>
      <c r="AB190" s="489"/>
      <c r="AC190" s="489"/>
      <c r="AD190" s="489"/>
      <c r="AE190" s="489"/>
      <c r="AF190" s="489"/>
      <c r="AG190" s="489"/>
      <c r="AH190" s="489"/>
      <c r="AI190" s="489"/>
      <c r="AJ190" s="489"/>
      <c r="AK190" s="489"/>
      <c r="AL190" s="489"/>
      <c r="AM190" s="489"/>
      <c r="AN190" s="489"/>
      <c r="AO190" s="489"/>
      <c r="AP190" s="489"/>
      <c r="AQ190" s="489"/>
      <c r="AR190" s="489"/>
      <c r="AS190" s="489"/>
      <c r="AT190" s="489"/>
      <c r="AU190" s="489"/>
      <c r="AV190" s="489"/>
      <c r="AW190" s="513"/>
    </row>
    <row r="191" spans="1:49" s="97" customFormat="1" ht="16.5" customHeight="1" x14ac:dyDescent="0.3">
      <c r="A191" s="696"/>
      <c r="B191" s="688"/>
      <c r="C191" s="691"/>
      <c r="D191" s="684"/>
      <c r="E191" s="691"/>
      <c r="F191" s="684"/>
      <c r="G191" s="318" t="s">
        <v>749</v>
      </c>
      <c r="H191" s="315" t="s">
        <v>750</v>
      </c>
      <c r="I191" s="110" t="s">
        <v>1289</v>
      </c>
      <c r="J191" s="108" t="s">
        <v>750</v>
      </c>
      <c r="K191" s="109"/>
      <c r="L191" s="159">
        <v>182</v>
      </c>
      <c r="M191" s="489"/>
      <c r="N191" s="489"/>
      <c r="O191" s="489"/>
      <c r="P191" s="489"/>
      <c r="Q191" s="489"/>
      <c r="R191" s="489"/>
      <c r="S191" s="489"/>
      <c r="T191" s="489"/>
      <c r="U191" s="489"/>
      <c r="V191" s="489"/>
      <c r="W191" s="489"/>
      <c r="X191" s="489"/>
      <c r="Y191" s="489"/>
      <c r="Z191" s="489"/>
      <c r="AA191" s="489"/>
      <c r="AB191" s="489"/>
      <c r="AC191" s="489"/>
      <c r="AD191" s="489"/>
      <c r="AE191" s="489"/>
      <c r="AF191" s="489"/>
      <c r="AG191" s="489"/>
      <c r="AH191" s="489"/>
      <c r="AI191" s="489"/>
      <c r="AJ191" s="489"/>
      <c r="AK191" s="489"/>
      <c r="AL191" s="489"/>
      <c r="AM191" s="489"/>
      <c r="AN191" s="489"/>
      <c r="AO191" s="489"/>
      <c r="AP191" s="489"/>
      <c r="AQ191" s="489"/>
      <c r="AR191" s="489"/>
      <c r="AS191" s="489"/>
      <c r="AT191" s="489"/>
      <c r="AU191" s="489"/>
      <c r="AV191" s="489"/>
      <c r="AW191" s="513"/>
    </row>
    <row r="192" spans="1:49" s="97" customFormat="1" ht="16.5" customHeight="1" x14ac:dyDescent="0.3">
      <c r="A192" s="696"/>
      <c r="B192" s="688"/>
      <c r="C192" s="691"/>
      <c r="D192" s="684"/>
      <c r="E192" s="691" t="s">
        <v>751</v>
      </c>
      <c r="F192" s="684" t="s">
        <v>752</v>
      </c>
      <c r="G192" s="691" t="s">
        <v>753</v>
      </c>
      <c r="H192" s="684" t="s">
        <v>560</v>
      </c>
      <c r="I192" s="110" t="s">
        <v>1290</v>
      </c>
      <c r="J192" s="108" t="s">
        <v>754</v>
      </c>
      <c r="K192" s="109"/>
      <c r="L192" s="159">
        <v>183</v>
      </c>
      <c r="M192" s="489"/>
      <c r="N192" s="489"/>
      <c r="O192" s="489"/>
      <c r="P192" s="489"/>
      <c r="Q192" s="489"/>
      <c r="R192" s="489"/>
      <c r="S192" s="489"/>
      <c r="T192" s="489"/>
      <c r="U192" s="489"/>
      <c r="V192" s="489"/>
      <c r="W192" s="489"/>
      <c r="X192" s="489"/>
      <c r="Y192" s="489"/>
      <c r="Z192" s="489"/>
      <c r="AA192" s="489"/>
      <c r="AB192" s="489"/>
      <c r="AC192" s="489"/>
      <c r="AD192" s="489"/>
      <c r="AE192" s="489"/>
      <c r="AF192" s="489"/>
      <c r="AG192" s="489"/>
      <c r="AH192" s="489"/>
      <c r="AI192" s="489"/>
      <c r="AJ192" s="489"/>
      <c r="AK192" s="489"/>
      <c r="AL192" s="489"/>
      <c r="AM192" s="489"/>
      <c r="AN192" s="489"/>
      <c r="AO192" s="489"/>
      <c r="AP192" s="489"/>
      <c r="AQ192" s="489"/>
      <c r="AR192" s="489"/>
      <c r="AS192" s="489"/>
      <c r="AT192" s="489"/>
      <c r="AU192" s="489"/>
      <c r="AV192" s="489"/>
      <c r="AW192" s="513"/>
    </row>
    <row r="193" spans="1:49" s="97" customFormat="1" ht="16.5" customHeight="1" x14ac:dyDescent="0.3">
      <c r="A193" s="696"/>
      <c r="B193" s="688"/>
      <c r="C193" s="691"/>
      <c r="D193" s="684"/>
      <c r="E193" s="691"/>
      <c r="F193" s="684"/>
      <c r="G193" s="691"/>
      <c r="H193" s="684"/>
      <c r="I193" s="110" t="s">
        <v>1291</v>
      </c>
      <c r="J193" s="108" t="s">
        <v>755</v>
      </c>
      <c r="K193" s="109"/>
      <c r="L193" s="159">
        <v>184</v>
      </c>
      <c r="M193" s="489"/>
      <c r="N193" s="489"/>
      <c r="O193" s="489"/>
      <c r="P193" s="489"/>
      <c r="Q193" s="489"/>
      <c r="R193" s="489"/>
      <c r="S193" s="489"/>
      <c r="T193" s="489"/>
      <c r="U193" s="489"/>
      <c r="V193" s="489"/>
      <c r="W193" s="489"/>
      <c r="X193" s="489"/>
      <c r="Y193" s="489"/>
      <c r="Z193" s="489"/>
      <c r="AA193" s="489"/>
      <c r="AB193" s="489"/>
      <c r="AC193" s="489"/>
      <c r="AD193" s="489"/>
      <c r="AE193" s="489"/>
      <c r="AF193" s="489"/>
      <c r="AG193" s="489"/>
      <c r="AH193" s="489"/>
      <c r="AI193" s="489"/>
      <c r="AJ193" s="489"/>
      <c r="AK193" s="489"/>
      <c r="AL193" s="489"/>
      <c r="AM193" s="489"/>
      <c r="AN193" s="489"/>
      <c r="AO193" s="489"/>
      <c r="AP193" s="489"/>
      <c r="AQ193" s="489"/>
      <c r="AR193" s="489"/>
      <c r="AS193" s="489"/>
      <c r="AT193" s="489"/>
      <c r="AU193" s="489"/>
      <c r="AV193" s="489"/>
      <c r="AW193" s="513"/>
    </row>
    <row r="194" spans="1:49" s="97" customFormat="1" ht="16.5" customHeight="1" x14ac:dyDescent="0.3">
      <c r="A194" s="696"/>
      <c r="B194" s="688"/>
      <c r="C194" s="691"/>
      <c r="D194" s="684"/>
      <c r="E194" s="691"/>
      <c r="F194" s="684"/>
      <c r="G194" s="318" t="s">
        <v>756</v>
      </c>
      <c r="H194" s="315" t="s">
        <v>1293</v>
      </c>
      <c r="I194" s="110" t="s">
        <v>1292</v>
      </c>
      <c r="J194" s="108" t="s">
        <v>1293</v>
      </c>
      <c r="K194" s="109"/>
      <c r="L194" s="159">
        <v>185</v>
      </c>
      <c r="M194" s="489"/>
      <c r="N194" s="489"/>
      <c r="O194" s="489"/>
      <c r="P194" s="489"/>
      <c r="Q194" s="489"/>
      <c r="R194" s="489"/>
      <c r="S194" s="489"/>
      <c r="T194" s="489"/>
      <c r="U194" s="489"/>
      <c r="V194" s="489"/>
      <c r="W194" s="489"/>
      <c r="X194" s="489"/>
      <c r="Y194" s="489"/>
      <c r="Z194" s="489"/>
      <c r="AA194" s="489"/>
      <c r="AB194" s="489"/>
      <c r="AC194" s="489"/>
      <c r="AD194" s="489"/>
      <c r="AE194" s="489"/>
      <c r="AF194" s="489"/>
      <c r="AG194" s="489"/>
      <c r="AH194" s="489"/>
      <c r="AI194" s="489"/>
      <c r="AJ194" s="489"/>
      <c r="AK194" s="489"/>
      <c r="AL194" s="489"/>
      <c r="AM194" s="489"/>
      <c r="AN194" s="489"/>
      <c r="AO194" s="489"/>
      <c r="AP194" s="489"/>
      <c r="AQ194" s="489"/>
      <c r="AR194" s="489"/>
      <c r="AS194" s="489"/>
      <c r="AT194" s="489"/>
      <c r="AU194" s="489"/>
      <c r="AV194" s="489"/>
      <c r="AW194" s="513"/>
    </row>
    <row r="195" spans="1:49" s="97" customFormat="1" ht="13.5" customHeight="1" x14ac:dyDescent="0.25">
      <c r="A195" s="696"/>
      <c r="B195" s="688"/>
      <c r="C195" s="691" t="s">
        <v>757</v>
      </c>
      <c r="D195" s="684" t="s">
        <v>758</v>
      </c>
      <c r="E195" s="691" t="s">
        <v>759</v>
      </c>
      <c r="F195" s="684" t="s">
        <v>760</v>
      </c>
      <c r="G195" s="691" t="s">
        <v>761</v>
      </c>
      <c r="H195" s="684" t="s">
        <v>760</v>
      </c>
      <c r="I195" s="110" t="s">
        <v>1294</v>
      </c>
      <c r="J195" s="108" t="s">
        <v>762</v>
      </c>
      <c r="K195" s="480" t="s">
        <v>2293</v>
      </c>
      <c r="L195" s="461">
        <v>186</v>
      </c>
      <c r="M195" s="452">
        <v>0</v>
      </c>
      <c r="N195" s="452">
        <v>0</v>
      </c>
      <c r="O195" s="473">
        <v>0</v>
      </c>
      <c r="P195" s="473">
        <v>0</v>
      </c>
      <c r="Q195" s="452">
        <v>0</v>
      </c>
      <c r="R195" s="444">
        <v>0</v>
      </c>
      <c r="S195" s="444">
        <v>0</v>
      </c>
      <c r="T195" s="449">
        <v>244.184</v>
      </c>
      <c r="U195" s="449">
        <v>222.07300000000001</v>
      </c>
      <c r="V195" s="449">
        <v>6.7850000000000001</v>
      </c>
      <c r="W195" s="449">
        <v>33.381999999999998</v>
      </c>
      <c r="X195" s="449">
        <v>55.904000000000003</v>
      </c>
      <c r="Y195" s="449">
        <v>0.159</v>
      </c>
      <c r="Z195" s="449">
        <v>3.226</v>
      </c>
      <c r="AA195" s="449">
        <v>122.617</v>
      </c>
      <c r="AB195" s="449">
        <v>0</v>
      </c>
      <c r="AC195" s="449">
        <v>0</v>
      </c>
      <c r="AD195" s="449">
        <v>0</v>
      </c>
      <c r="AE195" s="449">
        <v>2.802</v>
      </c>
      <c r="AF195" s="449">
        <v>2.802</v>
      </c>
      <c r="AG195" s="449">
        <v>0</v>
      </c>
      <c r="AH195" s="449">
        <v>19.309000000000001</v>
      </c>
      <c r="AI195" s="449">
        <v>0</v>
      </c>
      <c r="AJ195" s="449">
        <v>13.981</v>
      </c>
      <c r="AK195" s="449">
        <v>0</v>
      </c>
      <c r="AL195" s="449">
        <v>0</v>
      </c>
      <c r="AM195" s="449">
        <v>0</v>
      </c>
      <c r="AN195" s="449">
        <v>0</v>
      </c>
      <c r="AO195" s="449">
        <v>5.3280000000000003</v>
      </c>
      <c r="AP195" s="444">
        <v>0</v>
      </c>
      <c r="AQ195" s="488">
        <v>50.237000000000002</v>
      </c>
      <c r="AR195" s="473">
        <v>0</v>
      </c>
      <c r="AS195" s="473">
        <v>0</v>
      </c>
      <c r="AT195" s="488">
        <v>1754.3580000000002</v>
      </c>
      <c r="AU195" s="473">
        <v>0</v>
      </c>
      <c r="AV195" s="473">
        <v>0</v>
      </c>
      <c r="AW195" s="510">
        <v>240.05887595735723</v>
      </c>
    </row>
    <row r="196" spans="1:49" s="97" customFormat="1" ht="16.5" customHeight="1" x14ac:dyDescent="0.3">
      <c r="A196" s="696"/>
      <c r="B196" s="688"/>
      <c r="C196" s="691"/>
      <c r="D196" s="684"/>
      <c r="E196" s="691"/>
      <c r="F196" s="684"/>
      <c r="G196" s="691"/>
      <c r="H196" s="684"/>
      <c r="I196" s="110" t="s">
        <v>1295</v>
      </c>
      <c r="J196" s="108" t="s">
        <v>763</v>
      </c>
      <c r="K196" s="109"/>
      <c r="L196" s="159">
        <v>187</v>
      </c>
      <c r="M196" s="489"/>
      <c r="N196" s="489"/>
      <c r="O196" s="489"/>
      <c r="P196" s="489"/>
      <c r="Q196" s="489"/>
      <c r="R196" s="489"/>
      <c r="S196" s="489"/>
      <c r="T196" s="489"/>
      <c r="U196" s="489"/>
      <c r="V196" s="489"/>
      <c r="W196" s="489"/>
      <c r="X196" s="489"/>
      <c r="Y196" s="489"/>
      <c r="Z196" s="489"/>
      <c r="AA196" s="489"/>
      <c r="AB196" s="489"/>
      <c r="AC196" s="489"/>
      <c r="AD196" s="489"/>
      <c r="AE196" s="489"/>
      <c r="AF196" s="489"/>
      <c r="AG196" s="489"/>
      <c r="AH196" s="489"/>
      <c r="AI196" s="489"/>
      <c r="AJ196" s="489"/>
      <c r="AK196" s="489"/>
      <c r="AL196" s="489"/>
      <c r="AM196" s="489"/>
      <c r="AN196" s="489"/>
      <c r="AO196" s="489"/>
      <c r="AP196" s="489"/>
      <c r="AQ196" s="489"/>
      <c r="AR196" s="489"/>
      <c r="AS196" s="489"/>
      <c r="AT196" s="489"/>
      <c r="AU196" s="489"/>
      <c r="AV196" s="489"/>
      <c r="AW196" s="513"/>
    </row>
    <row r="197" spans="1:49" s="97" customFormat="1" ht="16.5" customHeight="1" x14ac:dyDescent="0.3">
      <c r="A197" s="696"/>
      <c r="B197" s="688"/>
      <c r="C197" s="691"/>
      <c r="D197" s="684"/>
      <c r="E197" s="691"/>
      <c r="F197" s="684"/>
      <c r="G197" s="691"/>
      <c r="H197" s="684"/>
      <c r="I197" s="110" t="s">
        <v>1296</v>
      </c>
      <c r="J197" s="108" t="s">
        <v>764</v>
      </c>
      <c r="K197" s="109"/>
      <c r="L197" s="159">
        <v>188</v>
      </c>
      <c r="M197" s="489"/>
      <c r="N197" s="489"/>
      <c r="O197" s="489"/>
      <c r="P197" s="489"/>
      <c r="Q197" s="489"/>
      <c r="R197" s="489"/>
      <c r="S197" s="489"/>
      <c r="T197" s="489"/>
      <c r="U197" s="489"/>
      <c r="V197" s="489"/>
      <c r="W197" s="489"/>
      <c r="X197" s="489"/>
      <c r="Y197" s="489"/>
      <c r="Z197" s="489"/>
      <c r="AA197" s="489"/>
      <c r="AB197" s="489"/>
      <c r="AC197" s="489"/>
      <c r="AD197" s="489"/>
      <c r="AE197" s="489"/>
      <c r="AF197" s="489"/>
      <c r="AG197" s="489"/>
      <c r="AH197" s="489"/>
      <c r="AI197" s="489"/>
      <c r="AJ197" s="489"/>
      <c r="AK197" s="489"/>
      <c r="AL197" s="489"/>
      <c r="AM197" s="489"/>
      <c r="AN197" s="489"/>
      <c r="AO197" s="489"/>
      <c r="AP197" s="489"/>
      <c r="AQ197" s="489"/>
      <c r="AR197" s="489"/>
      <c r="AS197" s="489"/>
      <c r="AT197" s="489"/>
      <c r="AU197" s="489"/>
      <c r="AV197" s="489"/>
      <c r="AW197" s="513"/>
    </row>
    <row r="198" spans="1:49" s="97" customFormat="1" ht="16.5" customHeight="1" x14ac:dyDescent="0.3">
      <c r="A198" s="696"/>
      <c r="B198" s="688"/>
      <c r="C198" s="691"/>
      <c r="D198" s="684"/>
      <c r="E198" s="691" t="s">
        <v>765</v>
      </c>
      <c r="F198" s="684" t="s">
        <v>766</v>
      </c>
      <c r="G198" s="691" t="s">
        <v>767</v>
      </c>
      <c r="H198" s="684" t="s">
        <v>561</v>
      </c>
      <c r="I198" s="110" t="s">
        <v>1297</v>
      </c>
      <c r="J198" s="108" t="s">
        <v>1298</v>
      </c>
      <c r="K198" s="109"/>
      <c r="L198" s="159">
        <v>189</v>
      </c>
      <c r="M198" s="489"/>
      <c r="N198" s="489"/>
      <c r="O198" s="489"/>
      <c r="P198" s="489"/>
      <c r="Q198" s="489"/>
      <c r="R198" s="489"/>
      <c r="S198" s="489"/>
      <c r="T198" s="489"/>
      <c r="U198" s="489"/>
      <c r="V198" s="489"/>
      <c r="W198" s="489"/>
      <c r="X198" s="489"/>
      <c r="Y198" s="489"/>
      <c r="Z198" s="489"/>
      <c r="AA198" s="489"/>
      <c r="AB198" s="489"/>
      <c r="AC198" s="489"/>
      <c r="AD198" s="489"/>
      <c r="AE198" s="489"/>
      <c r="AF198" s="489"/>
      <c r="AG198" s="489"/>
      <c r="AH198" s="489"/>
      <c r="AI198" s="489"/>
      <c r="AJ198" s="489"/>
      <c r="AK198" s="489"/>
      <c r="AL198" s="489"/>
      <c r="AM198" s="489"/>
      <c r="AN198" s="489"/>
      <c r="AO198" s="489"/>
      <c r="AP198" s="489"/>
      <c r="AQ198" s="489"/>
      <c r="AR198" s="489"/>
      <c r="AS198" s="489"/>
      <c r="AT198" s="489"/>
      <c r="AU198" s="489"/>
      <c r="AV198" s="489"/>
      <c r="AW198" s="513"/>
    </row>
    <row r="199" spans="1:49" s="97" customFormat="1" ht="16.5" customHeight="1" x14ac:dyDescent="0.3">
      <c r="A199" s="696"/>
      <c r="B199" s="688"/>
      <c r="C199" s="691"/>
      <c r="D199" s="684"/>
      <c r="E199" s="691"/>
      <c r="F199" s="684"/>
      <c r="G199" s="691"/>
      <c r="H199" s="684"/>
      <c r="I199" s="110" t="s">
        <v>1299</v>
      </c>
      <c r="J199" s="108" t="s">
        <v>768</v>
      </c>
      <c r="K199" s="109"/>
      <c r="L199" s="159">
        <v>190</v>
      </c>
      <c r="M199" s="489"/>
      <c r="N199" s="489"/>
      <c r="O199" s="489"/>
      <c r="P199" s="489"/>
      <c r="Q199" s="489"/>
      <c r="R199" s="489"/>
      <c r="S199" s="489"/>
      <c r="T199" s="489"/>
      <c r="U199" s="489"/>
      <c r="V199" s="489"/>
      <c r="W199" s="489"/>
      <c r="X199" s="489"/>
      <c r="Y199" s="489"/>
      <c r="Z199" s="489"/>
      <c r="AA199" s="489"/>
      <c r="AB199" s="489"/>
      <c r="AC199" s="489"/>
      <c r="AD199" s="489"/>
      <c r="AE199" s="489"/>
      <c r="AF199" s="489"/>
      <c r="AG199" s="489"/>
      <c r="AH199" s="489"/>
      <c r="AI199" s="489"/>
      <c r="AJ199" s="489"/>
      <c r="AK199" s="489"/>
      <c r="AL199" s="489"/>
      <c r="AM199" s="489"/>
      <c r="AN199" s="489"/>
      <c r="AO199" s="489"/>
      <c r="AP199" s="489"/>
      <c r="AQ199" s="489"/>
      <c r="AR199" s="489"/>
      <c r="AS199" s="489"/>
      <c r="AT199" s="489"/>
      <c r="AU199" s="489"/>
      <c r="AV199" s="489"/>
      <c r="AW199" s="513"/>
    </row>
    <row r="200" spans="1:49" s="97" customFormat="1" ht="16.5" customHeight="1" x14ac:dyDescent="0.3">
      <c r="A200" s="696"/>
      <c r="B200" s="688"/>
      <c r="C200" s="691"/>
      <c r="D200" s="684"/>
      <c r="E200" s="691"/>
      <c r="F200" s="684"/>
      <c r="G200" s="691" t="s">
        <v>769</v>
      </c>
      <c r="H200" s="684" t="s">
        <v>770</v>
      </c>
      <c r="I200" s="110" t="s">
        <v>1300</v>
      </c>
      <c r="J200" s="108" t="s">
        <v>771</v>
      </c>
      <c r="K200" s="109"/>
      <c r="L200" s="159">
        <v>191</v>
      </c>
      <c r="M200" s="489"/>
      <c r="N200" s="489"/>
      <c r="O200" s="489"/>
      <c r="P200" s="489"/>
      <c r="Q200" s="489"/>
      <c r="R200" s="489"/>
      <c r="S200" s="489"/>
      <c r="T200" s="489"/>
      <c r="U200" s="489"/>
      <c r="V200" s="489"/>
      <c r="W200" s="489"/>
      <c r="X200" s="489"/>
      <c r="Y200" s="489"/>
      <c r="Z200" s="489"/>
      <c r="AA200" s="489"/>
      <c r="AB200" s="489"/>
      <c r="AC200" s="489"/>
      <c r="AD200" s="489"/>
      <c r="AE200" s="489"/>
      <c r="AF200" s="489"/>
      <c r="AG200" s="489"/>
      <c r="AH200" s="489"/>
      <c r="AI200" s="489"/>
      <c r="AJ200" s="489"/>
      <c r="AK200" s="489"/>
      <c r="AL200" s="489"/>
      <c r="AM200" s="489"/>
      <c r="AN200" s="489"/>
      <c r="AO200" s="489"/>
      <c r="AP200" s="489"/>
      <c r="AQ200" s="489"/>
      <c r="AR200" s="489"/>
      <c r="AS200" s="489"/>
      <c r="AT200" s="489"/>
      <c r="AU200" s="489"/>
      <c r="AV200" s="489"/>
      <c r="AW200" s="513"/>
    </row>
    <row r="201" spans="1:49" s="97" customFormat="1" ht="16.5" customHeight="1" x14ac:dyDescent="0.3">
      <c r="A201" s="696"/>
      <c r="B201" s="688"/>
      <c r="C201" s="691"/>
      <c r="D201" s="684"/>
      <c r="E201" s="691"/>
      <c r="F201" s="684"/>
      <c r="G201" s="691"/>
      <c r="H201" s="684"/>
      <c r="I201" s="110" t="s">
        <v>1301</v>
      </c>
      <c r="J201" s="108" t="s">
        <v>772</v>
      </c>
      <c r="K201" s="109"/>
      <c r="L201" s="159">
        <v>192</v>
      </c>
      <c r="M201" s="489"/>
      <c r="N201" s="489"/>
      <c r="O201" s="489"/>
      <c r="P201" s="489"/>
      <c r="Q201" s="489"/>
      <c r="R201" s="489"/>
      <c r="S201" s="489"/>
      <c r="T201" s="489"/>
      <c r="U201" s="489"/>
      <c r="V201" s="489"/>
      <c r="W201" s="489"/>
      <c r="X201" s="489"/>
      <c r="Y201" s="489"/>
      <c r="Z201" s="489"/>
      <c r="AA201" s="489"/>
      <c r="AB201" s="489"/>
      <c r="AC201" s="489"/>
      <c r="AD201" s="489"/>
      <c r="AE201" s="489"/>
      <c r="AF201" s="489"/>
      <c r="AG201" s="489"/>
      <c r="AH201" s="489"/>
      <c r="AI201" s="489"/>
      <c r="AJ201" s="489"/>
      <c r="AK201" s="489"/>
      <c r="AL201" s="489"/>
      <c r="AM201" s="489"/>
      <c r="AN201" s="489"/>
      <c r="AO201" s="489"/>
      <c r="AP201" s="489"/>
      <c r="AQ201" s="489"/>
      <c r="AR201" s="489"/>
      <c r="AS201" s="489"/>
      <c r="AT201" s="489"/>
      <c r="AU201" s="489"/>
      <c r="AV201" s="489"/>
      <c r="AW201" s="513"/>
    </row>
    <row r="202" spans="1:49" s="97" customFormat="1" ht="16.5" customHeight="1" x14ac:dyDescent="0.3">
      <c r="A202" s="696"/>
      <c r="B202" s="688"/>
      <c r="C202" s="691"/>
      <c r="D202" s="684"/>
      <c r="E202" s="691"/>
      <c r="F202" s="684"/>
      <c r="G202" s="691" t="s">
        <v>773</v>
      </c>
      <c r="H202" s="684" t="s">
        <v>774</v>
      </c>
      <c r="I202" s="110" t="s">
        <v>1302</v>
      </c>
      <c r="J202" s="108" t="s">
        <v>1857</v>
      </c>
      <c r="K202" s="109"/>
      <c r="L202" s="159">
        <v>193</v>
      </c>
      <c r="M202" s="489"/>
      <c r="N202" s="489"/>
      <c r="O202" s="489"/>
      <c r="P202" s="489"/>
      <c r="Q202" s="489"/>
      <c r="R202" s="489"/>
      <c r="S202" s="489"/>
      <c r="T202" s="489"/>
      <c r="U202" s="489"/>
      <c r="V202" s="489"/>
      <c r="W202" s="489"/>
      <c r="X202" s="489"/>
      <c r="Y202" s="489"/>
      <c r="Z202" s="489"/>
      <c r="AA202" s="489"/>
      <c r="AB202" s="489"/>
      <c r="AC202" s="489"/>
      <c r="AD202" s="489"/>
      <c r="AE202" s="489"/>
      <c r="AF202" s="489"/>
      <c r="AG202" s="489"/>
      <c r="AH202" s="489"/>
      <c r="AI202" s="489"/>
      <c r="AJ202" s="489"/>
      <c r="AK202" s="489"/>
      <c r="AL202" s="489"/>
      <c r="AM202" s="489"/>
      <c r="AN202" s="489"/>
      <c r="AO202" s="489"/>
      <c r="AP202" s="489"/>
      <c r="AQ202" s="489"/>
      <c r="AR202" s="489"/>
      <c r="AS202" s="489"/>
      <c r="AT202" s="489"/>
      <c r="AU202" s="489"/>
      <c r="AV202" s="489"/>
      <c r="AW202" s="513"/>
    </row>
    <row r="203" spans="1:49" s="97" customFormat="1" ht="16.5" customHeight="1" x14ac:dyDescent="0.3">
      <c r="A203" s="696"/>
      <c r="B203" s="688"/>
      <c r="C203" s="691"/>
      <c r="D203" s="684"/>
      <c r="E203" s="691"/>
      <c r="F203" s="684"/>
      <c r="G203" s="691"/>
      <c r="H203" s="684"/>
      <c r="I203" s="110" t="s">
        <v>1303</v>
      </c>
      <c r="J203" s="108" t="s">
        <v>775</v>
      </c>
      <c r="K203" s="109"/>
      <c r="L203" s="159">
        <v>194</v>
      </c>
      <c r="M203" s="489"/>
      <c r="N203" s="489"/>
      <c r="O203" s="489"/>
      <c r="P203" s="489"/>
      <c r="Q203" s="489"/>
      <c r="R203" s="489"/>
      <c r="S203" s="489"/>
      <c r="T203" s="489"/>
      <c r="U203" s="489"/>
      <c r="V203" s="489"/>
      <c r="W203" s="489"/>
      <c r="X203" s="489"/>
      <c r="Y203" s="489"/>
      <c r="Z203" s="489"/>
      <c r="AA203" s="489"/>
      <c r="AB203" s="489"/>
      <c r="AC203" s="489"/>
      <c r="AD203" s="489"/>
      <c r="AE203" s="489"/>
      <c r="AF203" s="489"/>
      <c r="AG203" s="489"/>
      <c r="AH203" s="489"/>
      <c r="AI203" s="489"/>
      <c r="AJ203" s="489"/>
      <c r="AK203" s="489"/>
      <c r="AL203" s="489"/>
      <c r="AM203" s="489"/>
      <c r="AN203" s="489"/>
      <c r="AO203" s="489"/>
      <c r="AP203" s="489"/>
      <c r="AQ203" s="489"/>
      <c r="AR203" s="489"/>
      <c r="AS203" s="489"/>
      <c r="AT203" s="489"/>
      <c r="AU203" s="489"/>
      <c r="AV203" s="489"/>
      <c r="AW203" s="513"/>
    </row>
    <row r="204" spans="1:49" s="97" customFormat="1" ht="16.5" customHeight="1" x14ac:dyDescent="0.3">
      <c r="A204" s="696"/>
      <c r="B204" s="688"/>
      <c r="C204" s="691"/>
      <c r="D204" s="684"/>
      <c r="E204" s="691"/>
      <c r="F204" s="684"/>
      <c r="G204" s="691" t="s">
        <v>776</v>
      </c>
      <c r="H204" s="684" t="s">
        <v>777</v>
      </c>
      <c r="I204" s="110" t="s">
        <v>1306</v>
      </c>
      <c r="J204" s="108" t="s">
        <v>778</v>
      </c>
      <c r="K204" s="109"/>
      <c r="L204" s="159">
        <v>195</v>
      </c>
      <c r="M204" s="489"/>
      <c r="N204" s="489"/>
      <c r="O204" s="489"/>
      <c r="P204" s="489"/>
      <c r="Q204" s="489"/>
      <c r="R204" s="489"/>
      <c r="S204" s="489"/>
      <c r="T204" s="489"/>
      <c r="U204" s="489"/>
      <c r="V204" s="489"/>
      <c r="W204" s="489"/>
      <c r="X204" s="489"/>
      <c r="Y204" s="489"/>
      <c r="Z204" s="489"/>
      <c r="AA204" s="489"/>
      <c r="AB204" s="489"/>
      <c r="AC204" s="489"/>
      <c r="AD204" s="489"/>
      <c r="AE204" s="489"/>
      <c r="AF204" s="489"/>
      <c r="AG204" s="489"/>
      <c r="AH204" s="489"/>
      <c r="AI204" s="489"/>
      <c r="AJ204" s="489"/>
      <c r="AK204" s="489"/>
      <c r="AL204" s="489"/>
      <c r="AM204" s="489"/>
      <c r="AN204" s="489"/>
      <c r="AO204" s="489"/>
      <c r="AP204" s="489"/>
      <c r="AQ204" s="489"/>
      <c r="AR204" s="489"/>
      <c r="AS204" s="489"/>
      <c r="AT204" s="489"/>
      <c r="AU204" s="489"/>
      <c r="AV204" s="489"/>
      <c r="AW204" s="513"/>
    </row>
    <row r="205" spans="1:49" s="97" customFormat="1" ht="16.5" customHeight="1" x14ac:dyDescent="0.3">
      <c r="A205" s="696"/>
      <c r="B205" s="688"/>
      <c r="C205" s="691"/>
      <c r="D205" s="684"/>
      <c r="E205" s="691"/>
      <c r="F205" s="684"/>
      <c r="G205" s="691"/>
      <c r="H205" s="684"/>
      <c r="I205" s="110" t="s">
        <v>1307</v>
      </c>
      <c r="J205" s="108" t="s">
        <v>779</v>
      </c>
      <c r="K205" s="109"/>
      <c r="L205" s="159">
        <v>196</v>
      </c>
      <c r="M205" s="489"/>
      <c r="N205" s="489"/>
      <c r="O205" s="489"/>
      <c r="P205" s="489"/>
      <c r="Q205" s="489"/>
      <c r="R205" s="489"/>
      <c r="S205" s="489"/>
      <c r="T205" s="489"/>
      <c r="U205" s="489"/>
      <c r="V205" s="489"/>
      <c r="W205" s="489"/>
      <c r="X205" s="489"/>
      <c r="Y205" s="489"/>
      <c r="Z205" s="489"/>
      <c r="AA205" s="489"/>
      <c r="AB205" s="489"/>
      <c r="AC205" s="489"/>
      <c r="AD205" s="489"/>
      <c r="AE205" s="489"/>
      <c r="AF205" s="489"/>
      <c r="AG205" s="489"/>
      <c r="AH205" s="489"/>
      <c r="AI205" s="489"/>
      <c r="AJ205" s="489"/>
      <c r="AK205" s="489"/>
      <c r="AL205" s="489"/>
      <c r="AM205" s="489"/>
      <c r="AN205" s="489"/>
      <c r="AO205" s="489"/>
      <c r="AP205" s="489"/>
      <c r="AQ205" s="489"/>
      <c r="AR205" s="489"/>
      <c r="AS205" s="489"/>
      <c r="AT205" s="489"/>
      <c r="AU205" s="489"/>
      <c r="AV205" s="489"/>
      <c r="AW205" s="513"/>
    </row>
    <row r="206" spans="1:49" s="97" customFormat="1" ht="16.5" customHeight="1" x14ac:dyDescent="0.3">
      <c r="A206" s="696"/>
      <c r="B206" s="688"/>
      <c r="C206" s="691"/>
      <c r="D206" s="684"/>
      <c r="E206" s="691"/>
      <c r="F206" s="684"/>
      <c r="G206" s="691"/>
      <c r="H206" s="684"/>
      <c r="I206" s="110" t="s">
        <v>1308</v>
      </c>
      <c r="J206" s="108" t="s">
        <v>780</v>
      </c>
      <c r="K206" s="109"/>
      <c r="L206" s="159">
        <v>197</v>
      </c>
      <c r="M206" s="489"/>
      <c r="N206" s="489"/>
      <c r="O206" s="489"/>
      <c r="P206" s="489"/>
      <c r="Q206" s="489"/>
      <c r="R206" s="489"/>
      <c r="S206" s="489"/>
      <c r="T206" s="489"/>
      <c r="U206" s="489"/>
      <c r="V206" s="489"/>
      <c r="W206" s="489"/>
      <c r="X206" s="489"/>
      <c r="Y206" s="489"/>
      <c r="Z206" s="489"/>
      <c r="AA206" s="489"/>
      <c r="AB206" s="489"/>
      <c r="AC206" s="489"/>
      <c r="AD206" s="489"/>
      <c r="AE206" s="489"/>
      <c r="AF206" s="489"/>
      <c r="AG206" s="489"/>
      <c r="AH206" s="489"/>
      <c r="AI206" s="489"/>
      <c r="AJ206" s="489"/>
      <c r="AK206" s="489"/>
      <c r="AL206" s="489"/>
      <c r="AM206" s="489"/>
      <c r="AN206" s="489"/>
      <c r="AO206" s="489"/>
      <c r="AP206" s="489"/>
      <c r="AQ206" s="489"/>
      <c r="AR206" s="489"/>
      <c r="AS206" s="489"/>
      <c r="AT206" s="489"/>
      <c r="AU206" s="489"/>
      <c r="AV206" s="489"/>
      <c r="AW206" s="513"/>
    </row>
    <row r="207" spans="1:49" s="97" customFormat="1" ht="16.5" customHeight="1" x14ac:dyDescent="0.3">
      <c r="A207" s="696"/>
      <c r="B207" s="688"/>
      <c r="C207" s="691"/>
      <c r="D207" s="684"/>
      <c r="E207" s="691"/>
      <c r="F207" s="684"/>
      <c r="G207" s="691"/>
      <c r="H207" s="684"/>
      <c r="I207" s="110" t="s">
        <v>1309</v>
      </c>
      <c r="J207" s="108" t="s">
        <v>781</v>
      </c>
      <c r="K207" s="109"/>
      <c r="L207" s="159">
        <v>198</v>
      </c>
      <c r="M207" s="489"/>
      <c r="N207" s="489"/>
      <c r="O207" s="489"/>
      <c r="P207" s="489"/>
      <c r="Q207" s="489"/>
      <c r="R207" s="489"/>
      <c r="S207" s="489"/>
      <c r="T207" s="489"/>
      <c r="U207" s="489"/>
      <c r="V207" s="489"/>
      <c r="W207" s="489"/>
      <c r="X207" s="489"/>
      <c r="Y207" s="489"/>
      <c r="Z207" s="489"/>
      <c r="AA207" s="489"/>
      <c r="AB207" s="489"/>
      <c r="AC207" s="489"/>
      <c r="AD207" s="489"/>
      <c r="AE207" s="489"/>
      <c r="AF207" s="489"/>
      <c r="AG207" s="489"/>
      <c r="AH207" s="489"/>
      <c r="AI207" s="489"/>
      <c r="AJ207" s="489"/>
      <c r="AK207" s="489"/>
      <c r="AL207" s="489"/>
      <c r="AM207" s="489"/>
      <c r="AN207" s="489"/>
      <c r="AO207" s="489"/>
      <c r="AP207" s="489"/>
      <c r="AQ207" s="489"/>
      <c r="AR207" s="489"/>
      <c r="AS207" s="489"/>
      <c r="AT207" s="489"/>
      <c r="AU207" s="489"/>
      <c r="AV207" s="489"/>
      <c r="AW207" s="513"/>
    </row>
    <row r="208" spans="1:49" s="97" customFormat="1" ht="16.5" customHeight="1" x14ac:dyDescent="0.3">
      <c r="A208" s="696"/>
      <c r="B208" s="688"/>
      <c r="C208" s="691"/>
      <c r="D208" s="684"/>
      <c r="E208" s="691" t="s">
        <v>782</v>
      </c>
      <c r="F208" s="684" t="s">
        <v>783</v>
      </c>
      <c r="G208" s="691" t="s">
        <v>784</v>
      </c>
      <c r="H208" s="684" t="s">
        <v>783</v>
      </c>
      <c r="I208" s="110" t="s">
        <v>1304</v>
      </c>
      <c r="J208" s="108" t="s">
        <v>785</v>
      </c>
      <c r="K208" s="109"/>
      <c r="L208" s="159">
        <v>199</v>
      </c>
      <c r="M208" s="489"/>
      <c r="N208" s="489"/>
      <c r="O208" s="489"/>
      <c r="P208" s="489"/>
      <c r="Q208" s="489"/>
      <c r="R208" s="489"/>
      <c r="S208" s="489"/>
      <c r="T208" s="489"/>
      <c r="U208" s="489"/>
      <c r="V208" s="489"/>
      <c r="W208" s="489"/>
      <c r="X208" s="489"/>
      <c r="Y208" s="489"/>
      <c r="Z208" s="489"/>
      <c r="AA208" s="489"/>
      <c r="AB208" s="489"/>
      <c r="AC208" s="489"/>
      <c r="AD208" s="489"/>
      <c r="AE208" s="489"/>
      <c r="AF208" s="489"/>
      <c r="AG208" s="489"/>
      <c r="AH208" s="489"/>
      <c r="AI208" s="489"/>
      <c r="AJ208" s="489"/>
      <c r="AK208" s="489"/>
      <c r="AL208" s="489"/>
      <c r="AM208" s="489"/>
      <c r="AN208" s="489"/>
      <c r="AO208" s="489"/>
      <c r="AP208" s="489"/>
      <c r="AQ208" s="489"/>
      <c r="AR208" s="489"/>
      <c r="AS208" s="489"/>
      <c r="AT208" s="489"/>
      <c r="AU208" s="489"/>
      <c r="AV208" s="489"/>
      <c r="AW208" s="513"/>
    </row>
    <row r="209" spans="1:49" s="97" customFormat="1" ht="16.5" customHeight="1" x14ac:dyDescent="0.3">
      <c r="A209" s="696"/>
      <c r="B209" s="688"/>
      <c r="C209" s="691"/>
      <c r="D209" s="684"/>
      <c r="E209" s="691"/>
      <c r="F209" s="684"/>
      <c r="G209" s="691"/>
      <c r="H209" s="684"/>
      <c r="I209" s="110" t="s">
        <v>1305</v>
      </c>
      <c r="J209" s="108" t="s">
        <v>786</v>
      </c>
      <c r="K209" s="109"/>
      <c r="L209" s="159">
        <v>200</v>
      </c>
      <c r="M209" s="489"/>
      <c r="N209" s="489"/>
      <c r="O209" s="489"/>
      <c r="P209" s="489"/>
      <c r="Q209" s="489"/>
      <c r="R209" s="489"/>
      <c r="S209" s="489"/>
      <c r="T209" s="489"/>
      <c r="U209" s="489"/>
      <c r="V209" s="489"/>
      <c r="W209" s="489"/>
      <c r="X209" s="489"/>
      <c r="Y209" s="489"/>
      <c r="Z209" s="489"/>
      <c r="AA209" s="489"/>
      <c r="AB209" s="489"/>
      <c r="AC209" s="489"/>
      <c r="AD209" s="489"/>
      <c r="AE209" s="489"/>
      <c r="AF209" s="489"/>
      <c r="AG209" s="489"/>
      <c r="AH209" s="489"/>
      <c r="AI209" s="489"/>
      <c r="AJ209" s="489"/>
      <c r="AK209" s="489"/>
      <c r="AL209" s="489"/>
      <c r="AM209" s="489"/>
      <c r="AN209" s="489"/>
      <c r="AO209" s="489"/>
      <c r="AP209" s="489"/>
      <c r="AQ209" s="489"/>
      <c r="AR209" s="489"/>
      <c r="AS209" s="489"/>
      <c r="AT209" s="489"/>
      <c r="AU209" s="489"/>
      <c r="AV209" s="489"/>
      <c r="AW209" s="513"/>
    </row>
    <row r="210" spans="1:49" s="111" customFormat="1" ht="13.5" customHeight="1" x14ac:dyDescent="0.25">
      <c r="A210" s="696"/>
      <c r="B210" s="688"/>
      <c r="C210" s="691" t="s">
        <v>787</v>
      </c>
      <c r="D210" s="684" t="s">
        <v>562</v>
      </c>
      <c r="E210" s="691" t="s">
        <v>788</v>
      </c>
      <c r="F210" s="684" t="s">
        <v>563</v>
      </c>
      <c r="G210" s="318" t="s">
        <v>789</v>
      </c>
      <c r="H210" s="315" t="s">
        <v>790</v>
      </c>
      <c r="I210" s="110" t="s">
        <v>1310</v>
      </c>
      <c r="J210" s="108" t="s">
        <v>790</v>
      </c>
      <c r="K210" s="480" t="s">
        <v>2294</v>
      </c>
      <c r="L210" s="461">
        <v>201</v>
      </c>
      <c r="M210" s="452">
        <v>0</v>
      </c>
      <c r="N210" s="452">
        <v>0</v>
      </c>
      <c r="O210" s="473">
        <v>0</v>
      </c>
      <c r="P210" s="473">
        <v>0</v>
      </c>
      <c r="Q210" s="452">
        <v>0</v>
      </c>
      <c r="R210" s="444">
        <v>0</v>
      </c>
      <c r="S210" s="444">
        <v>0</v>
      </c>
      <c r="T210" s="449">
        <v>2467.0189999999998</v>
      </c>
      <c r="U210" s="449">
        <v>2412.4830000000002</v>
      </c>
      <c r="V210" s="449">
        <v>3.1059999999999999</v>
      </c>
      <c r="W210" s="449">
        <v>84.698999999999998</v>
      </c>
      <c r="X210" s="449">
        <v>54.381999999999998</v>
      </c>
      <c r="Y210" s="449">
        <v>3.5920000000000001</v>
      </c>
      <c r="Z210" s="449">
        <v>30.847999999999999</v>
      </c>
      <c r="AA210" s="449">
        <v>2235.8560000000002</v>
      </c>
      <c r="AB210" s="449">
        <v>0</v>
      </c>
      <c r="AC210" s="449">
        <v>0</v>
      </c>
      <c r="AD210" s="449">
        <v>0</v>
      </c>
      <c r="AE210" s="449">
        <v>34.581000000000003</v>
      </c>
      <c r="AF210" s="449">
        <v>34.581000000000003</v>
      </c>
      <c r="AG210" s="449">
        <v>0</v>
      </c>
      <c r="AH210" s="449">
        <v>19.954999999999998</v>
      </c>
      <c r="AI210" s="449">
        <v>0</v>
      </c>
      <c r="AJ210" s="449">
        <v>4.8620000000000001</v>
      </c>
      <c r="AK210" s="449">
        <v>0</v>
      </c>
      <c r="AL210" s="449">
        <v>0</v>
      </c>
      <c r="AM210" s="449">
        <v>0</v>
      </c>
      <c r="AN210" s="449">
        <v>0</v>
      </c>
      <c r="AO210" s="449">
        <v>15.093</v>
      </c>
      <c r="AP210" s="444">
        <v>0</v>
      </c>
      <c r="AQ210" s="488">
        <v>288.346</v>
      </c>
      <c r="AR210" s="473">
        <v>0</v>
      </c>
      <c r="AS210" s="473">
        <v>0</v>
      </c>
      <c r="AT210" s="488">
        <v>10018.757</v>
      </c>
      <c r="AU210" s="473">
        <v>0</v>
      </c>
      <c r="AV210" s="473">
        <v>0</v>
      </c>
      <c r="AW210" s="510">
        <v>1560.3499626470254</v>
      </c>
    </row>
    <row r="211" spans="1:49" s="111" customFormat="1" ht="16.5" customHeight="1" x14ac:dyDescent="0.3">
      <c r="A211" s="696"/>
      <c r="B211" s="688"/>
      <c r="C211" s="691"/>
      <c r="D211" s="684"/>
      <c r="E211" s="691"/>
      <c r="F211" s="684"/>
      <c r="G211" s="691" t="s">
        <v>791</v>
      </c>
      <c r="H211" s="684" t="s">
        <v>792</v>
      </c>
      <c r="I211" s="110" t="s">
        <v>1311</v>
      </c>
      <c r="J211" s="108" t="s">
        <v>793</v>
      </c>
      <c r="K211" s="109"/>
      <c r="L211" s="159">
        <v>202</v>
      </c>
      <c r="M211" s="489"/>
      <c r="N211" s="489"/>
      <c r="O211" s="489"/>
      <c r="P211" s="489"/>
      <c r="Q211" s="489"/>
      <c r="R211" s="489"/>
      <c r="S211" s="489"/>
      <c r="T211" s="489"/>
      <c r="U211" s="489"/>
      <c r="V211" s="489"/>
      <c r="W211" s="489"/>
      <c r="X211" s="489"/>
      <c r="Y211" s="489"/>
      <c r="Z211" s="489"/>
      <c r="AA211" s="489"/>
      <c r="AB211" s="489"/>
      <c r="AC211" s="489"/>
      <c r="AD211" s="489"/>
      <c r="AE211" s="489"/>
      <c r="AF211" s="489"/>
      <c r="AG211" s="489"/>
      <c r="AH211" s="489"/>
      <c r="AI211" s="489"/>
      <c r="AJ211" s="489"/>
      <c r="AK211" s="489"/>
      <c r="AL211" s="489"/>
      <c r="AM211" s="489"/>
      <c r="AN211" s="489"/>
      <c r="AO211" s="489"/>
      <c r="AP211" s="489"/>
      <c r="AQ211" s="489"/>
      <c r="AR211" s="489"/>
      <c r="AS211" s="489"/>
      <c r="AT211" s="489"/>
      <c r="AU211" s="489"/>
      <c r="AV211" s="489"/>
      <c r="AW211" s="513"/>
    </row>
    <row r="212" spans="1:49" s="111" customFormat="1" ht="16.5" customHeight="1" x14ac:dyDescent="0.3">
      <c r="A212" s="696"/>
      <c r="B212" s="688"/>
      <c r="C212" s="691"/>
      <c r="D212" s="684"/>
      <c r="E212" s="691"/>
      <c r="F212" s="684"/>
      <c r="G212" s="691"/>
      <c r="H212" s="684"/>
      <c r="I212" s="110" t="s">
        <v>1312</v>
      </c>
      <c r="J212" s="108" t="s">
        <v>794</v>
      </c>
      <c r="K212" s="109"/>
      <c r="L212" s="159">
        <v>203</v>
      </c>
      <c r="M212" s="489"/>
      <c r="N212" s="489"/>
      <c r="O212" s="489"/>
      <c r="P212" s="489"/>
      <c r="Q212" s="489"/>
      <c r="R212" s="489"/>
      <c r="S212" s="489"/>
      <c r="T212" s="489"/>
      <c r="U212" s="489"/>
      <c r="V212" s="489"/>
      <c r="W212" s="489"/>
      <c r="X212" s="489"/>
      <c r="Y212" s="489"/>
      <c r="Z212" s="489"/>
      <c r="AA212" s="489"/>
      <c r="AB212" s="489"/>
      <c r="AC212" s="489"/>
      <c r="AD212" s="489"/>
      <c r="AE212" s="489"/>
      <c r="AF212" s="489"/>
      <c r="AG212" s="489"/>
      <c r="AH212" s="489"/>
      <c r="AI212" s="489"/>
      <c r="AJ212" s="489"/>
      <c r="AK212" s="489"/>
      <c r="AL212" s="489"/>
      <c r="AM212" s="489"/>
      <c r="AN212" s="489"/>
      <c r="AO212" s="489"/>
      <c r="AP212" s="489"/>
      <c r="AQ212" s="489"/>
      <c r="AR212" s="489"/>
      <c r="AS212" s="489"/>
      <c r="AT212" s="489"/>
      <c r="AU212" s="489"/>
      <c r="AV212" s="489"/>
      <c r="AW212" s="513"/>
    </row>
    <row r="213" spans="1:49" s="111" customFormat="1" ht="16.5" customHeight="1" x14ac:dyDescent="0.3">
      <c r="A213" s="696"/>
      <c r="B213" s="688"/>
      <c r="C213" s="691"/>
      <c r="D213" s="684"/>
      <c r="E213" s="691"/>
      <c r="F213" s="684"/>
      <c r="G213" s="691"/>
      <c r="H213" s="684"/>
      <c r="I213" s="110" t="s">
        <v>1313</v>
      </c>
      <c r="J213" s="108" t="s">
        <v>1818</v>
      </c>
      <c r="K213" s="109"/>
      <c r="L213" s="159">
        <v>204</v>
      </c>
      <c r="M213" s="489"/>
      <c r="N213" s="489"/>
      <c r="O213" s="489"/>
      <c r="P213" s="489"/>
      <c r="Q213" s="489"/>
      <c r="R213" s="489"/>
      <c r="S213" s="489"/>
      <c r="T213" s="489"/>
      <c r="U213" s="489"/>
      <c r="V213" s="489"/>
      <c r="W213" s="489"/>
      <c r="X213" s="489"/>
      <c r="Y213" s="489"/>
      <c r="Z213" s="489"/>
      <c r="AA213" s="489"/>
      <c r="AB213" s="489"/>
      <c r="AC213" s="489"/>
      <c r="AD213" s="489"/>
      <c r="AE213" s="489"/>
      <c r="AF213" s="489"/>
      <c r="AG213" s="489"/>
      <c r="AH213" s="489"/>
      <c r="AI213" s="489"/>
      <c r="AJ213" s="489"/>
      <c r="AK213" s="489"/>
      <c r="AL213" s="489"/>
      <c r="AM213" s="489"/>
      <c r="AN213" s="489"/>
      <c r="AO213" s="489"/>
      <c r="AP213" s="489"/>
      <c r="AQ213" s="489"/>
      <c r="AR213" s="489"/>
      <c r="AS213" s="489"/>
      <c r="AT213" s="489"/>
      <c r="AU213" s="489"/>
      <c r="AV213" s="489"/>
      <c r="AW213" s="513"/>
    </row>
    <row r="214" spans="1:49" s="111" customFormat="1" ht="16.5" customHeight="1" x14ac:dyDescent="0.3">
      <c r="A214" s="696"/>
      <c r="B214" s="688"/>
      <c r="C214" s="691"/>
      <c r="D214" s="684"/>
      <c r="E214" s="691"/>
      <c r="F214" s="684"/>
      <c r="G214" s="691"/>
      <c r="H214" s="684"/>
      <c r="I214" s="110" t="s">
        <v>1314</v>
      </c>
      <c r="J214" s="108" t="s">
        <v>795</v>
      </c>
      <c r="K214" s="109"/>
      <c r="L214" s="159">
        <v>205</v>
      </c>
      <c r="M214" s="489"/>
      <c r="N214" s="489"/>
      <c r="O214" s="489"/>
      <c r="P214" s="489"/>
      <c r="Q214" s="489"/>
      <c r="R214" s="489"/>
      <c r="S214" s="489"/>
      <c r="T214" s="489"/>
      <c r="U214" s="489"/>
      <c r="V214" s="489"/>
      <c r="W214" s="489"/>
      <c r="X214" s="489"/>
      <c r="Y214" s="489"/>
      <c r="Z214" s="489"/>
      <c r="AA214" s="489"/>
      <c r="AB214" s="489"/>
      <c r="AC214" s="489"/>
      <c r="AD214" s="489"/>
      <c r="AE214" s="489"/>
      <c r="AF214" s="489"/>
      <c r="AG214" s="489"/>
      <c r="AH214" s="489"/>
      <c r="AI214" s="489"/>
      <c r="AJ214" s="489"/>
      <c r="AK214" s="489"/>
      <c r="AL214" s="489"/>
      <c r="AM214" s="489"/>
      <c r="AN214" s="489"/>
      <c r="AO214" s="489"/>
      <c r="AP214" s="489"/>
      <c r="AQ214" s="489"/>
      <c r="AR214" s="489"/>
      <c r="AS214" s="489"/>
      <c r="AT214" s="489"/>
      <c r="AU214" s="489"/>
      <c r="AV214" s="489"/>
      <c r="AW214" s="513"/>
    </row>
    <row r="215" spans="1:49" s="111" customFormat="1" ht="16.5" customHeight="1" x14ac:dyDescent="0.3">
      <c r="A215" s="696"/>
      <c r="B215" s="688"/>
      <c r="C215" s="691"/>
      <c r="D215" s="684"/>
      <c r="E215" s="691"/>
      <c r="F215" s="684"/>
      <c r="G215" s="691"/>
      <c r="H215" s="684"/>
      <c r="I215" s="110" t="s">
        <v>1315</v>
      </c>
      <c r="J215" s="108" t="s">
        <v>796</v>
      </c>
      <c r="K215" s="109"/>
      <c r="L215" s="159">
        <v>206</v>
      </c>
      <c r="M215" s="489"/>
      <c r="N215" s="489"/>
      <c r="O215" s="489"/>
      <c r="P215" s="489"/>
      <c r="Q215" s="489"/>
      <c r="R215" s="489"/>
      <c r="S215" s="489"/>
      <c r="T215" s="489"/>
      <c r="U215" s="489"/>
      <c r="V215" s="489"/>
      <c r="W215" s="489"/>
      <c r="X215" s="489"/>
      <c r="Y215" s="489"/>
      <c r="Z215" s="489"/>
      <c r="AA215" s="489"/>
      <c r="AB215" s="489"/>
      <c r="AC215" s="489"/>
      <c r="AD215" s="489"/>
      <c r="AE215" s="489"/>
      <c r="AF215" s="489"/>
      <c r="AG215" s="489"/>
      <c r="AH215" s="489"/>
      <c r="AI215" s="489"/>
      <c r="AJ215" s="489"/>
      <c r="AK215" s="489"/>
      <c r="AL215" s="489"/>
      <c r="AM215" s="489"/>
      <c r="AN215" s="489"/>
      <c r="AO215" s="489"/>
      <c r="AP215" s="489"/>
      <c r="AQ215" s="489"/>
      <c r="AR215" s="489"/>
      <c r="AS215" s="489"/>
      <c r="AT215" s="489"/>
      <c r="AU215" s="489"/>
      <c r="AV215" s="489"/>
      <c r="AW215" s="513"/>
    </row>
    <row r="216" spans="1:49" s="97" customFormat="1" ht="16.5" customHeight="1" x14ac:dyDescent="0.3">
      <c r="A216" s="696"/>
      <c r="B216" s="688"/>
      <c r="C216" s="691"/>
      <c r="D216" s="684"/>
      <c r="E216" s="691" t="s">
        <v>797</v>
      </c>
      <c r="F216" s="684" t="s">
        <v>798</v>
      </c>
      <c r="G216" s="318" t="s">
        <v>799</v>
      </c>
      <c r="H216" s="315" t="s">
        <v>800</v>
      </c>
      <c r="I216" s="110" t="s">
        <v>1316</v>
      </c>
      <c r="J216" s="108" t="s">
        <v>800</v>
      </c>
      <c r="K216" s="109"/>
      <c r="L216" s="159">
        <v>207</v>
      </c>
      <c r="M216" s="489"/>
      <c r="N216" s="489"/>
      <c r="O216" s="489"/>
      <c r="P216" s="489"/>
      <c r="Q216" s="489"/>
      <c r="R216" s="489"/>
      <c r="S216" s="489"/>
      <c r="T216" s="489"/>
      <c r="U216" s="489"/>
      <c r="V216" s="489"/>
      <c r="W216" s="489"/>
      <c r="X216" s="489"/>
      <c r="Y216" s="489"/>
      <c r="Z216" s="489"/>
      <c r="AA216" s="489"/>
      <c r="AB216" s="489"/>
      <c r="AC216" s="489"/>
      <c r="AD216" s="489"/>
      <c r="AE216" s="489"/>
      <c r="AF216" s="489"/>
      <c r="AG216" s="489"/>
      <c r="AH216" s="489"/>
      <c r="AI216" s="489"/>
      <c r="AJ216" s="489"/>
      <c r="AK216" s="489"/>
      <c r="AL216" s="489"/>
      <c r="AM216" s="489"/>
      <c r="AN216" s="489"/>
      <c r="AO216" s="489"/>
      <c r="AP216" s="489"/>
      <c r="AQ216" s="489"/>
      <c r="AR216" s="489"/>
      <c r="AS216" s="489"/>
      <c r="AT216" s="489"/>
      <c r="AU216" s="489"/>
      <c r="AV216" s="489"/>
      <c r="AW216" s="513"/>
    </row>
    <row r="217" spans="1:49" s="97" customFormat="1" ht="16.5" customHeight="1" x14ac:dyDescent="0.3">
      <c r="A217" s="696"/>
      <c r="B217" s="688"/>
      <c r="C217" s="691"/>
      <c r="D217" s="684"/>
      <c r="E217" s="691"/>
      <c r="F217" s="684"/>
      <c r="G217" s="691" t="s">
        <v>801</v>
      </c>
      <c r="H217" s="684" t="s">
        <v>802</v>
      </c>
      <c r="I217" s="110" t="s">
        <v>1317</v>
      </c>
      <c r="J217" s="108" t="s">
        <v>803</v>
      </c>
      <c r="K217" s="109"/>
      <c r="L217" s="159">
        <v>208</v>
      </c>
      <c r="M217" s="489"/>
      <c r="N217" s="489"/>
      <c r="O217" s="489"/>
      <c r="P217" s="489"/>
      <c r="Q217" s="489"/>
      <c r="R217" s="489"/>
      <c r="S217" s="489"/>
      <c r="T217" s="489"/>
      <c r="U217" s="489"/>
      <c r="V217" s="489"/>
      <c r="W217" s="489"/>
      <c r="X217" s="489"/>
      <c r="Y217" s="489"/>
      <c r="Z217" s="489"/>
      <c r="AA217" s="489"/>
      <c r="AB217" s="489"/>
      <c r="AC217" s="489"/>
      <c r="AD217" s="489"/>
      <c r="AE217" s="489"/>
      <c r="AF217" s="489"/>
      <c r="AG217" s="489"/>
      <c r="AH217" s="489"/>
      <c r="AI217" s="489"/>
      <c r="AJ217" s="489"/>
      <c r="AK217" s="489"/>
      <c r="AL217" s="489"/>
      <c r="AM217" s="489"/>
      <c r="AN217" s="489"/>
      <c r="AO217" s="489"/>
      <c r="AP217" s="489"/>
      <c r="AQ217" s="489"/>
      <c r="AR217" s="489"/>
      <c r="AS217" s="489"/>
      <c r="AT217" s="489"/>
      <c r="AU217" s="489"/>
      <c r="AV217" s="489"/>
      <c r="AW217" s="513"/>
    </row>
    <row r="218" spans="1:49" s="97" customFormat="1" ht="16.5" customHeight="1" x14ac:dyDescent="0.3">
      <c r="A218" s="696"/>
      <c r="B218" s="688"/>
      <c r="C218" s="691"/>
      <c r="D218" s="684"/>
      <c r="E218" s="691"/>
      <c r="F218" s="684"/>
      <c r="G218" s="691"/>
      <c r="H218" s="684"/>
      <c r="I218" s="110" t="s">
        <v>1320</v>
      </c>
      <c r="J218" s="108" t="s">
        <v>804</v>
      </c>
      <c r="K218" s="109"/>
      <c r="L218" s="159">
        <v>209</v>
      </c>
      <c r="M218" s="489"/>
      <c r="N218" s="489"/>
      <c r="O218" s="489"/>
      <c r="P218" s="489"/>
      <c r="Q218" s="489"/>
      <c r="R218" s="489"/>
      <c r="S218" s="489"/>
      <c r="T218" s="489"/>
      <c r="U218" s="489"/>
      <c r="V218" s="489"/>
      <c r="W218" s="489"/>
      <c r="X218" s="489"/>
      <c r="Y218" s="489"/>
      <c r="Z218" s="489"/>
      <c r="AA218" s="489"/>
      <c r="AB218" s="489"/>
      <c r="AC218" s="489"/>
      <c r="AD218" s="489"/>
      <c r="AE218" s="489"/>
      <c r="AF218" s="489"/>
      <c r="AG218" s="489"/>
      <c r="AH218" s="489"/>
      <c r="AI218" s="489"/>
      <c r="AJ218" s="489"/>
      <c r="AK218" s="489"/>
      <c r="AL218" s="489"/>
      <c r="AM218" s="489"/>
      <c r="AN218" s="489"/>
      <c r="AO218" s="489"/>
      <c r="AP218" s="489"/>
      <c r="AQ218" s="489"/>
      <c r="AR218" s="489"/>
      <c r="AS218" s="489"/>
      <c r="AT218" s="489"/>
      <c r="AU218" s="489"/>
      <c r="AV218" s="489"/>
      <c r="AW218" s="513"/>
    </row>
    <row r="219" spans="1:49" s="97" customFormat="1" ht="16.5" customHeight="1" x14ac:dyDescent="0.3">
      <c r="A219" s="696"/>
      <c r="B219" s="688"/>
      <c r="C219" s="691"/>
      <c r="D219" s="684"/>
      <c r="E219" s="691"/>
      <c r="F219" s="684"/>
      <c r="G219" s="691"/>
      <c r="H219" s="684"/>
      <c r="I219" s="110" t="s">
        <v>1318</v>
      </c>
      <c r="J219" s="108" t="s">
        <v>1856</v>
      </c>
      <c r="K219" s="109"/>
      <c r="L219" s="159">
        <v>210</v>
      </c>
      <c r="M219" s="489"/>
      <c r="N219" s="489"/>
      <c r="O219" s="489"/>
      <c r="P219" s="489"/>
      <c r="Q219" s="489"/>
      <c r="R219" s="489"/>
      <c r="S219" s="489"/>
      <c r="T219" s="489"/>
      <c r="U219" s="489"/>
      <c r="V219" s="489"/>
      <c r="W219" s="489"/>
      <c r="X219" s="489"/>
      <c r="Y219" s="489"/>
      <c r="Z219" s="489"/>
      <c r="AA219" s="489"/>
      <c r="AB219" s="489"/>
      <c r="AC219" s="489"/>
      <c r="AD219" s="489"/>
      <c r="AE219" s="489"/>
      <c r="AF219" s="489"/>
      <c r="AG219" s="489"/>
      <c r="AH219" s="489"/>
      <c r="AI219" s="489"/>
      <c r="AJ219" s="489"/>
      <c r="AK219" s="489"/>
      <c r="AL219" s="489"/>
      <c r="AM219" s="489"/>
      <c r="AN219" s="489"/>
      <c r="AO219" s="489"/>
      <c r="AP219" s="489"/>
      <c r="AQ219" s="489"/>
      <c r="AR219" s="489"/>
      <c r="AS219" s="489"/>
      <c r="AT219" s="489"/>
      <c r="AU219" s="489"/>
      <c r="AV219" s="489"/>
      <c r="AW219" s="513"/>
    </row>
    <row r="220" spans="1:49" s="97" customFormat="1" ht="16.5" customHeight="1" x14ac:dyDescent="0.3">
      <c r="A220" s="696"/>
      <c r="B220" s="688"/>
      <c r="C220" s="691"/>
      <c r="D220" s="684"/>
      <c r="E220" s="691"/>
      <c r="F220" s="684"/>
      <c r="G220" s="691"/>
      <c r="H220" s="684"/>
      <c r="I220" s="110" t="s">
        <v>1321</v>
      </c>
      <c r="J220" s="108" t="s">
        <v>807</v>
      </c>
      <c r="K220" s="109"/>
      <c r="L220" s="159">
        <v>211</v>
      </c>
      <c r="M220" s="489"/>
      <c r="N220" s="489"/>
      <c r="O220" s="489"/>
      <c r="P220" s="489"/>
      <c r="Q220" s="489"/>
      <c r="R220" s="489"/>
      <c r="S220" s="489"/>
      <c r="T220" s="489"/>
      <c r="U220" s="489"/>
      <c r="V220" s="489"/>
      <c r="W220" s="489"/>
      <c r="X220" s="489"/>
      <c r="Y220" s="489"/>
      <c r="Z220" s="489"/>
      <c r="AA220" s="489"/>
      <c r="AB220" s="489"/>
      <c r="AC220" s="489"/>
      <c r="AD220" s="489"/>
      <c r="AE220" s="489"/>
      <c r="AF220" s="489"/>
      <c r="AG220" s="489"/>
      <c r="AH220" s="489"/>
      <c r="AI220" s="489"/>
      <c r="AJ220" s="489"/>
      <c r="AK220" s="489"/>
      <c r="AL220" s="489"/>
      <c r="AM220" s="489"/>
      <c r="AN220" s="489"/>
      <c r="AO220" s="489"/>
      <c r="AP220" s="489"/>
      <c r="AQ220" s="489"/>
      <c r="AR220" s="489"/>
      <c r="AS220" s="489"/>
      <c r="AT220" s="489"/>
      <c r="AU220" s="489"/>
      <c r="AV220" s="489"/>
      <c r="AW220" s="513"/>
    </row>
    <row r="221" spans="1:49" s="97" customFormat="1" ht="16.5" customHeight="1" x14ac:dyDescent="0.3">
      <c r="A221" s="696"/>
      <c r="B221" s="688"/>
      <c r="C221" s="691"/>
      <c r="D221" s="684"/>
      <c r="E221" s="691" t="s">
        <v>809</v>
      </c>
      <c r="F221" s="684" t="s">
        <v>810</v>
      </c>
      <c r="G221" s="691" t="s">
        <v>811</v>
      </c>
      <c r="H221" s="684" t="s">
        <v>810</v>
      </c>
      <c r="I221" s="110" t="s">
        <v>1322</v>
      </c>
      <c r="J221" s="108" t="s">
        <v>812</v>
      </c>
      <c r="K221" s="109"/>
      <c r="L221" s="159">
        <v>212</v>
      </c>
      <c r="M221" s="489"/>
      <c r="N221" s="489"/>
      <c r="O221" s="489"/>
      <c r="P221" s="489"/>
      <c r="Q221" s="489"/>
      <c r="R221" s="489"/>
      <c r="S221" s="489"/>
      <c r="T221" s="489"/>
      <c r="U221" s="489"/>
      <c r="V221" s="489"/>
      <c r="W221" s="489"/>
      <c r="X221" s="489"/>
      <c r="Y221" s="489"/>
      <c r="Z221" s="489"/>
      <c r="AA221" s="489"/>
      <c r="AB221" s="489"/>
      <c r="AC221" s="489"/>
      <c r="AD221" s="489"/>
      <c r="AE221" s="489"/>
      <c r="AF221" s="489"/>
      <c r="AG221" s="489"/>
      <c r="AH221" s="489"/>
      <c r="AI221" s="489"/>
      <c r="AJ221" s="489"/>
      <c r="AK221" s="489"/>
      <c r="AL221" s="489"/>
      <c r="AM221" s="489"/>
      <c r="AN221" s="489"/>
      <c r="AO221" s="489"/>
      <c r="AP221" s="489"/>
      <c r="AQ221" s="489"/>
      <c r="AR221" s="489"/>
      <c r="AS221" s="489"/>
      <c r="AT221" s="489"/>
      <c r="AU221" s="489"/>
      <c r="AV221" s="489"/>
      <c r="AW221" s="513"/>
    </row>
    <row r="222" spans="1:49" s="97" customFormat="1" ht="16.5" customHeight="1" x14ac:dyDescent="0.3">
      <c r="A222" s="696"/>
      <c r="B222" s="688"/>
      <c r="C222" s="691"/>
      <c r="D222" s="684"/>
      <c r="E222" s="691"/>
      <c r="F222" s="684"/>
      <c r="G222" s="691"/>
      <c r="H222" s="684"/>
      <c r="I222" s="110" t="s">
        <v>1323</v>
      </c>
      <c r="J222" s="108" t="s">
        <v>813</v>
      </c>
      <c r="K222" s="109"/>
      <c r="L222" s="159">
        <v>213</v>
      </c>
      <c r="M222" s="489"/>
      <c r="N222" s="489"/>
      <c r="O222" s="489"/>
      <c r="P222" s="489"/>
      <c r="Q222" s="489"/>
      <c r="R222" s="489"/>
      <c r="S222" s="489"/>
      <c r="T222" s="489"/>
      <c r="U222" s="489"/>
      <c r="V222" s="489"/>
      <c r="W222" s="489"/>
      <c r="X222" s="489"/>
      <c r="Y222" s="489"/>
      <c r="Z222" s="489"/>
      <c r="AA222" s="489"/>
      <c r="AB222" s="489"/>
      <c r="AC222" s="489"/>
      <c r="AD222" s="489"/>
      <c r="AE222" s="489"/>
      <c r="AF222" s="489"/>
      <c r="AG222" s="489"/>
      <c r="AH222" s="489"/>
      <c r="AI222" s="489"/>
      <c r="AJ222" s="489"/>
      <c r="AK222" s="489"/>
      <c r="AL222" s="489"/>
      <c r="AM222" s="489"/>
      <c r="AN222" s="489"/>
      <c r="AO222" s="489"/>
      <c r="AP222" s="489"/>
      <c r="AQ222" s="489"/>
      <c r="AR222" s="489"/>
      <c r="AS222" s="489"/>
      <c r="AT222" s="489"/>
      <c r="AU222" s="489"/>
      <c r="AV222" s="489"/>
      <c r="AW222" s="513"/>
    </row>
    <row r="223" spans="1:49" s="97" customFormat="1" ht="16.5" customHeight="1" x14ac:dyDescent="0.3">
      <c r="A223" s="696"/>
      <c r="B223" s="688"/>
      <c r="C223" s="691"/>
      <c r="D223" s="684"/>
      <c r="E223" s="691"/>
      <c r="F223" s="684"/>
      <c r="G223" s="691"/>
      <c r="H223" s="684"/>
      <c r="I223" s="110" t="s">
        <v>1324</v>
      </c>
      <c r="J223" s="108" t="s">
        <v>814</v>
      </c>
      <c r="K223" s="109"/>
      <c r="L223" s="159">
        <v>214</v>
      </c>
      <c r="M223" s="489"/>
      <c r="N223" s="489"/>
      <c r="O223" s="489"/>
      <c r="P223" s="489"/>
      <c r="Q223" s="489"/>
      <c r="R223" s="489"/>
      <c r="S223" s="489"/>
      <c r="T223" s="489"/>
      <c r="U223" s="489"/>
      <c r="V223" s="489"/>
      <c r="W223" s="489"/>
      <c r="X223" s="489"/>
      <c r="Y223" s="489"/>
      <c r="Z223" s="489"/>
      <c r="AA223" s="489"/>
      <c r="AB223" s="489"/>
      <c r="AC223" s="489"/>
      <c r="AD223" s="489"/>
      <c r="AE223" s="489"/>
      <c r="AF223" s="489"/>
      <c r="AG223" s="489"/>
      <c r="AH223" s="489"/>
      <c r="AI223" s="489"/>
      <c r="AJ223" s="489"/>
      <c r="AK223" s="489"/>
      <c r="AL223" s="489"/>
      <c r="AM223" s="489"/>
      <c r="AN223" s="489"/>
      <c r="AO223" s="489"/>
      <c r="AP223" s="489"/>
      <c r="AQ223" s="489"/>
      <c r="AR223" s="489"/>
      <c r="AS223" s="489"/>
      <c r="AT223" s="489"/>
      <c r="AU223" s="489"/>
      <c r="AV223" s="489"/>
      <c r="AW223" s="513"/>
    </row>
    <row r="224" spans="1:49" s="97" customFormat="1" ht="16.5" customHeight="1" x14ac:dyDescent="0.3">
      <c r="A224" s="696"/>
      <c r="B224" s="688"/>
      <c r="C224" s="691"/>
      <c r="D224" s="684"/>
      <c r="E224" s="691"/>
      <c r="F224" s="684"/>
      <c r="G224" s="691"/>
      <c r="H224" s="684"/>
      <c r="I224" s="110" t="s">
        <v>1319</v>
      </c>
      <c r="J224" s="108" t="s">
        <v>1819</v>
      </c>
      <c r="K224" s="109"/>
      <c r="L224" s="159">
        <v>215</v>
      </c>
      <c r="M224" s="489"/>
      <c r="N224" s="489"/>
      <c r="O224" s="489"/>
      <c r="P224" s="489"/>
      <c r="Q224" s="489"/>
      <c r="R224" s="489"/>
      <c r="S224" s="489"/>
      <c r="T224" s="489"/>
      <c r="U224" s="489"/>
      <c r="V224" s="489"/>
      <c r="W224" s="489"/>
      <c r="X224" s="489"/>
      <c r="Y224" s="489"/>
      <c r="Z224" s="489"/>
      <c r="AA224" s="489"/>
      <c r="AB224" s="489"/>
      <c r="AC224" s="489"/>
      <c r="AD224" s="489"/>
      <c r="AE224" s="489"/>
      <c r="AF224" s="489"/>
      <c r="AG224" s="489"/>
      <c r="AH224" s="489"/>
      <c r="AI224" s="489"/>
      <c r="AJ224" s="489"/>
      <c r="AK224" s="489"/>
      <c r="AL224" s="489"/>
      <c r="AM224" s="489"/>
      <c r="AN224" s="489"/>
      <c r="AO224" s="489"/>
      <c r="AP224" s="489"/>
      <c r="AQ224" s="489"/>
      <c r="AR224" s="489"/>
      <c r="AS224" s="489"/>
      <c r="AT224" s="489"/>
      <c r="AU224" s="489"/>
      <c r="AV224" s="489"/>
      <c r="AW224" s="513"/>
    </row>
    <row r="225" spans="1:49" s="97" customFormat="1" ht="27" x14ac:dyDescent="0.3">
      <c r="A225" s="696"/>
      <c r="B225" s="688"/>
      <c r="C225" s="691"/>
      <c r="D225" s="684"/>
      <c r="E225" s="691"/>
      <c r="F225" s="684"/>
      <c r="G225" s="691"/>
      <c r="H225" s="684"/>
      <c r="I225" s="110" t="s">
        <v>1319</v>
      </c>
      <c r="J225" s="108" t="s">
        <v>1820</v>
      </c>
      <c r="K225" s="109"/>
      <c r="L225" s="159">
        <v>216</v>
      </c>
      <c r="M225" s="489"/>
      <c r="N225" s="489"/>
      <c r="O225" s="489"/>
      <c r="P225" s="489"/>
      <c r="Q225" s="489"/>
      <c r="R225" s="489"/>
      <c r="S225" s="489"/>
      <c r="T225" s="489"/>
      <c r="U225" s="489"/>
      <c r="V225" s="489"/>
      <c r="W225" s="489"/>
      <c r="X225" s="489"/>
      <c r="Y225" s="489"/>
      <c r="Z225" s="489"/>
      <c r="AA225" s="489"/>
      <c r="AB225" s="489"/>
      <c r="AC225" s="489"/>
      <c r="AD225" s="489"/>
      <c r="AE225" s="489"/>
      <c r="AF225" s="489"/>
      <c r="AG225" s="489"/>
      <c r="AH225" s="489"/>
      <c r="AI225" s="489"/>
      <c r="AJ225" s="489"/>
      <c r="AK225" s="489"/>
      <c r="AL225" s="489"/>
      <c r="AM225" s="489"/>
      <c r="AN225" s="489"/>
      <c r="AO225" s="489"/>
      <c r="AP225" s="489"/>
      <c r="AQ225" s="489"/>
      <c r="AR225" s="489"/>
      <c r="AS225" s="489"/>
      <c r="AT225" s="489"/>
      <c r="AU225" s="489"/>
      <c r="AV225" s="489"/>
      <c r="AW225" s="513"/>
    </row>
    <row r="226" spans="1:49" s="97" customFormat="1" ht="13.5" customHeight="1" x14ac:dyDescent="0.3">
      <c r="A226" s="696"/>
      <c r="B226" s="688"/>
      <c r="C226" s="691" t="s">
        <v>817</v>
      </c>
      <c r="D226" s="684" t="s">
        <v>564</v>
      </c>
      <c r="E226" s="691" t="s">
        <v>818</v>
      </c>
      <c r="F226" s="684" t="s">
        <v>819</v>
      </c>
      <c r="G226" s="691" t="s">
        <v>820</v>
      </c>
      <c r="H226" s="684" t="s">
        <v>565</v>
      </c>
      <c r="I226" s="110" t="s">
        <v>1271</v>
      </c>
      <c r="J226" s="108" t="s">
        <v>121</v>
      </c>
      <c r="K226" s="480" t="s">
        <v>2295</v>
      </c>
      <c r="L226" s="461">
        <v>217</v>
      </c>
      <c r="M226" s="485"/>
      <c r="N226" s="485"/>
      <c r="O226" s="485"/>
      <c r="P226" s="485"/>
      <c r="Q226" s="485"/>
      <c r="R226" s="485"/>
      <c r="S226" s="485"/>
      <c r="T226" s="449">
        <v>84.126999999999995</v>
      </c>
      <c r="U226" s="449">
        <v>24.547000000000001</v>
      </c>
      <c r="V226" s="449">
        <v>0</v>
      </c>
      <c r="W226" s="449">
        <v>1.2789999999999999</v>
      </c>
      <c r="X226" s="449">
        <v>0</v>
      </c>
      <c r="Y226" s="449">
        <v>0</v>
      </c>
      <c r="Z226" s="449">
        <v>0.52700000000000002</v>
      </c>
      <c r="AA226" s="449">
        <v>22.741</v>
      </c>
      <c r="AB226" s="449">
        <v>0</v>
      </c>
      <c r="AC226" s="449">
        <v>0</v>
      </c>
      <c r="AD226" s="449">
        <v>0</v>
      </c>
      <c r="AE226" s="449">
        <v>8.7759999999999998</v>
      </c>
      <c r="AF226" s="449">
        <v>8.7759999999999998</v>
      </c>
      <c r="AG226" s="449">
        <v>0</v>
      </c>
      <c r="AH226" s="449">
        <v>50.804000000000002</v>
      </c>
      <c r="AI226" s="449">
        <v>0</v>
      </c>
      <c r="AJ226" s="449">
        <v>45.738</v>
      </c>
      <c r="AK226" s="449">
        <v>0</v>
      </c>
      <c r="AL226" s="449">
        <v>0</v>
      </c>
      <c r="AM226" s="449">
        <v>0</v>
      </c>
      <c r="AN226" s="449">
        <v>0</v>
      </c>
      <c r="AO226" s="449">
        <v>5.0659999999999998</v>
      </c>
      <c r="AP226" s="485"/>
      <c r="AQ226" s="485"/>
      <c r="AR226" s="485"/>
      <c r="AS226" s="485"/>
      <c r="AT226" s="485"/>
      <c r="AU226" s="485"/>
      <c r="AV226" s="485"/>
      <c r="AW226" s="502"/>
    </row>
    <row r="227" spans="1:49" s="97" customFormat="1" ht="16.5" customHeight="1" x14ac:dyDescent="0.3">
      <c r="A227" s="696"/>
      <c r="B227" s="688"/>
      <c r="C227" s="691"/>
      <c r="D227" s="684"/>
      <c r="E227" s="691"/>
      <c r="F227" s="684"/>
      <c r="G227" s="691"/>
      <c r="H227" s="684"/>
      <c r="I227" s="110" t="s">
        <v>1273</v>
      </c>
      <c r="J227" s="108" t="s">
        <v>122</v>
      </c>
      <c r="K227" s="109"/>
      <c r="L227" s="159">
        <v>218</v>
      </c>
      <c r="M227" s="489"/>
      <c r="N227" s="489"/>
      <c r="O227" s="489"/>
      <c r="P227" s="489"/>
      <c r="Q227" s="489"/>
      <c r="R227" s="489"/>
      <c r="S227" s="489"/>
      <c r="T227" s="489"/>
      <c r="U227" s="489"/>
      <c r="V227" s="489"/>
      <c r="W227" s="489"/>
      <c r="X227" s="489"/>
      <c r="Y227" s="489"/>
      <c r="Z227" s="489"/>
      <c r="AA227" s="489"/>
      <c r="AB227" s="489"/>
      <c r="AC227" s="489"/>
      <c r="AD227" s="489"/>
      <c r="AE227" s="489"/>
      <c r="AF227" s="489"/>
      <c r="AG227" s="489"/>
      <c r="AH227" s="489"/>
      <c r="AI227" s="489"/>
      <c r="AJ227" s="489"/>
      <c r="AK227" s="489"/>
      <c r="AL227" s="489"/>
      <c r="AM227" s="489"/>
      <c r="AN227" s="489"/>
      <c r="AO227" s="489"/>
      <c r="AP227" s="489"/>
      <c r="AQ227" s="489"/>
      <c r="AR227" s="489"/>
      <c r="AS227" s="489"/>
      <c r="AT227" s="489"/>
      <c r="AU227" s="489"/>
      <c r="AV227" s="489"/>
      <c r="AW227" s="513"/>
    </row>
    <row r="228" spans="1:49" s="97" customFormat="1" ht="16.5" customHeight="1" x14ac:dyDescent="0.3">
      <c r="A228" s="696"/>
      <c r="B228" s="688"/>
      <c r="C228" s="691"/>
      <c r="D228" s="684"/>
      <c r="E228" s="691"/>
      <c r="F228" s="684"/>
      <c r="G228" s="691"/>
      <c r="H228" s="684"/>
      <c r="I228" s="110" t="s">
        <v>1327</v>
      </c>
      <c r="J228" s="108" t="s">
        <v>123</v>
      </c>
      <c r="K228" s="109"/>
      <c r="L228" s="159">
        <v>219</v>
      </c>
      <c r="M228" s="489"/>
      <c r="N228" s="489"/>
      <c r="O228" s="489"/>
      <c r="P228" s="489"/>
      <c r="Q228" s="489"/>
      <c r="R228" s="489"/>
      <c r="S228" s="489"/>
      <c r="T228" s="489"/>
      <c r="U228" s="489"/>
      <c r="V228" s="489"/>
      <c r="W228" s="489"/>
      <c r="X228" s="489"/>
      <c r="Y228" s="489"/>
      <c r="Z228" s="489"/>
      <c r="AA228" s="489"/>
      <c r="AB228" s="489"/>
      <c r="AC228" s="489"/>
      <c r="AD228" s="489"/>
      <c r="AE228" s="489"/>
      <c r="AF228" s="489"/>
      <c r="AG228" s="489"/>
      <c r="AH228" s="489"/>
      <c r="AI228" s="489"/>
      <c r="AJ228" s="489"/>
      <c r="AK228" s="489"/>
      <c r="AL228" s="489"/>
      <c r="AM228" s="489"/>
      <c r="AN228" s="489"/>
      <c r="AO228" s="489"/>
      <c r="AP228" s="489"/>
      <c r="AQ228" s="489"/>
      <c r="AR228" s="489"/>
      <c r="AS228" s="489"/>
      <c r="AT228" s="489"/>
      <c r="AU228" s="489"/>
      <c r="AV228" s="489"/>
      <c r="AW228" s="513"/>
    </row>
    <row r="229" spans="1:49" s="97" customFormat="1" ht="16.5" customHeight="1" x14ac:dyDescent="0.3">
      <c r="A229" s="696"/>
      <c r="B229" s="688"/>
      <c r="C229" s="691"/>
      <c r="D229" s="684"/>
      <c r="E229" s="691"/>
      <c r="F229" s="684"/>
      <c r="G229" s="691" t="s">
        <v>821</v>
      </c>
      <c r="H229" s="684" t="s">
        <v>822</v>
      </c>
      <c r="I229" s="110" t="s">
        <v>1329</v>
      </c>
      <c r="J229" s="108" t="s">
        <v>124</v>
      </c>
      <c r="K229" s="109"/>
      <c r="L229" s="159">
        <v>220</v>
      </c>
      <c r="M229" s="489"/>
      <c r="N229" s="489"/>
      <c r="O229" s="489"/>
      <c r="P229" s="489"/>
      <c r="Q229" s="489"/>
      <c r="R229" s="489"/>
      <c r="S229" s="489"/>
      <c r="T229" s="489"/>
      <c r="U229" s="489"/>
      <c r="V229" s="489"/>
      <c r="W229" s="489"/>
      <c r="X229" s="489"/>
      <c r="Y229" s="489"/>
      <c r="Z229" s="489"/>
      <c r="AA229" s="489"/>
      <c r="AB229" s="489"/>
      <c r="AC229" s="489"/>
      <c r="AD229" s="489"/>
      <c r="AE229" s="489"/>
      <c r="AF229" s="489"/>
      <c r="AG229" s="489"/>
      <c r="AH229" s="489"/>
      <c r="AI229" s="489"/>
      <c r="AJ229" s="489"/>
      <c r="AK229" s="489"/>
      <c r="AL229" s="489"/>
      <c r="AM229" s="489"/>
      <c r="AN229" s="489"/>
      <c r="AO229" s="489"/>
      <c r="AP229" s="489"/>
      <c r="AQ229" s="489"/>
      <c r="AR229" s="489"/>
      <c r="AS229" s="489"/>
      <c r="AT229" s="489"/>
      <c r="AU229" s="489"/>
      <c r="AV229" s="489"/>
      <c r="AW229" s="513"/>
    </row>
    <row r="230" spans="1:49" s="97" customFormat="1" ht="16.5" customHeight="1" x14ac:dyDescent="0.3">
      <c r="A230" s="696"/>
      <c r="B230" s="688"/>
      <c r="C230" s="691"/>
      <c r="D230" s="684"/>
      <c r="E230" s="691"/>
      <c r="F230" s="684"/>
      <c r="G230" s="691"/>
      <c r="H230" s="684"/>
      <c r="I230" s="110" t="s">
        <v>1331</v>
      </c>
      <c r="J230" s="108" t="s">
        <v>125</v>
      </c>
      <c r="K230" s="109"/>
      <c r="L230" s="159">
        <v>221</v>
      </c>
      <c r="M230" s="489"/>
      <c r="N230" s="489"/>
      <c r="O230" s="489"/>
      <c r="P230" s="489"/>
      <c r="Q230" s="489"/>
      <c r="R230" s="489"/>
      <c r="S230" s="489"/>
      <c r="T230" s="489"/>
      <c r="U230" s="489"/>
      <c r="V230" s="489"/>
      <c r="W230" s="489"/>
      <c r="X230" s="489"/>
      <c r="Y230" s="489"/>
      <c r="Z230" s="489"/>
      <c r="AA230" s="489"/>
      <c r="AB230" s="489"/>
      <c r="AC230" s="489"/>
      <c r="AD230" s="489"/>
      <c r="AE230" s="489"/>
      <c r="AF230" s="489"/>
      <c r="AG230" s="489"/>
      <c r="AH230" s="489"/>
      <c r="AI230" s="489"/>
      <c r="AJ230" s="489"/>
      <c r="AK230" s="489"/>
      <c r="AL230" s="489"/>
      <c r="AM230" s="489"/>
      <c r="AN230" s="489"/>
      <c r="AO230" s="489"/>
      <c r="AP230" s="489"/>
      <c r="AQ230" s="489"/>
      <c r="AR230" s="489"/>
      <c r="AS230" s="489"/>
      <c r="AT230" s="489"/>
      <c r="AU230" s="489"/>
      <c r="AV230" s="489"/>
      <c r="AW230" s="513"/>
    </row>
    <row r="231" spans="1:49" s="97" customFormat="1" ht="16.5" customHeight="1" x14ac:dyDescent="0.3">
      <c r="A231" s="696"/>
      <c r="B231" s="688"/>
      <c r="C231" s="691"/>
      <c r="D231" s="684"/>
      <c r="E231" s="691"/>
      <c r="F231" s="684"/>
      <c r="G231" s="691"/>
      <c r="H231" s="684"/>
      <c r="I231" s="110" t="s">
        <v>1333</v>
      </c>
      <c r="J231" s="108" t="s">
        <v>126</v>
      </c>
      <c r="K231" s="109"/>
      <c r="L231" s="159">
        <v>222</v>
      </c>
      <c r="M231" s="489"/>
      <c r="N231" s="489"/>
      <c r="O231" s="489"/>
      <c r="P231" s="489"/>
      <c r="Q231" s="489"/>
      <c r="R231" s="489"/>
      <c r="S231" s="489"/>
      <c r="T231" s="489"/>
      <c r="U231" s="489"/>
      <c r="V231" s="489"/>
      <c r="W231" s="489"/>
      <c r="X231" s="489"/>
      <c r="Y231" s="489"/>
      <c r="Z231" s="489"/>
      <c r="AA231" s="489"/>
      <c r="AB231" s="489"/>
      <c r="AC231" s="489"/>
      <c r="AD231" s="489"/>
      <c r="AE231" s="489"/>
      <c r="AF231" s="489"/>
      <c r="AG231" s="489"/>
      <c r="AH231" s="489"/>
      <c r="AI231" s="489"/>
      <c r="AJ231" s="489"/>
      <c r="AK231" s="489"/>
      <c r="AL231" s="489"/>
      <c r="AM231" s="489"/>
      <c r="AN231" s="489"/>
      <c r="AO231" s="489"/>
      <c r="AP231" s="489"/>
      <c r="AQ231" s="489"/>
      <c r="AR231" s="489"/>
      <c r="AS231" s="489"/>
      <c r="AT231" s="489"/>
      <c r="AU231" s="489"/>
      <c r="AV231" s="489"/>
      <c r="AW231" s="513"/>
    </row>
    <row r="232" spans="1:49" s="97" customFormat="1" ht="16.5" customHeight="1" x14ac:dyDescent="0.3">
      <c r="A232" s="696"/>
      <c r="B232" s="688"/>
      <c r="C232" s="691"/>
      <c r="D232" s="684"/>
      <c r="E232" s="318" t="s">
        <v>823</v>
      </c>
      <c r="F232" s="315" t="s">
        <v>127</v>
      </c>
      <c r="G232" s="318" t="s">
        <v>824</v>
      </c>
      <c r="H232" s="315" t="s">
        <v>127</v>
      </c>
      <c r="I232" s="110" t="s">
        <v>1334</v>
      </c>
      <c r="J232" s="108" t="s">
        <v>127</v>
      </c>
      <c r="K232" s="109"/>
      <c r="L232" s="159">
        <v>223</v>
      </c>
      <c r="M232" s="489"/>
      <c r="N232" s="489"/>
      <c r="O232" s="489"/>
      <c r="P232" s="489"/>
      <c r="Q232" s="489"/>
      <c r="R232" s="489"/>
      <c r="S232" s="489"/>
      <c r="T232" s="489"/>
      <c r="U232" s="489"/>
      <c r="V232" s="489"/>
      <c r="W232" s="489"/>
      <c r="X232" s="489"/>
      <c r="Y232" s="489"/>
      <c r="Z232" s="489"/>
      <c r="AA232" s="489"/>
      <c r="AB232" s="489"/>
      <c r="AC232" s="489"/>
      <c r="AD232" s="489"/>
      <c r="AE232" s="489"/>
      <c r="AF232" s="489"/>
      <c r="AG232" s="489"/>
      <c r="AH232" s="489"/>
      <c r="AI232" s="489"/>
      <c r="AJ232" s="489"/>
      <c r="AK232" s="489"/>
      <c r="AL232" s="489"/>
      <c r="AM232" s="489"/>
      <c r="AN232" s="489"/>
      <c r="AO232" s="489"/>
      <c r="AP232" s="489"/>
      <c r="AQ232" s="489"/>
      <c r="AR232" s="489"/>
      <c r="AS232" s="489"/>
      <c r="AT232" s="489"/>
      <c r="AU232" s="489"/>
      <c r="AV232" s="489"/>
      <c r="AW232" s="513"/>
    </row>
    <row r="233" spans="1:49" s="97" customFormat="1" ht="13.5" customHeight="1" x14ac:dyDescent="0.25">
      <c r="A233" s="696"/>
      <c r="B233" s="688"/>
      <c r="C233" s="701" t="s">
        <v>825</v>
      </c>
      <c r="D233" s="694" t="s">
        <v>826</v>
      </c>
      <c r="E233" s="701" t="s">
        <v>827</v>
      </c>
      <c r="F233" s="694" t="s">
        <v>566</v>
      </c>
      <c r="G233" s="701" t="s">
        <v>828</v>
      </c>
      <c r="H233" s="694" t="s">
        <v>566</v>
      </c>
      <c r="I233" s="110" t="s">
        <v>1287</v>
      </c>
      <c r="J233" s="108" t="s">
        <v>128</v>
      </c>
      <c r="K233" s="480" t="s">
        <v>2382</v>
      </c>
      <c r="L233" s="461">
        <v>224</v>
      </c>
      <c r="M233" s="452">
        <v>0</v>
      </c>
      <c r="N233" s="452">
        <v>0</v>
      </c>
      <c r="O233" s="473">
        <v>0</v>
      </c>
      <c r="P233" s="473">
        <v>0</v>
      </c>
      <c r="Q233" s="452">
        <v>0</v>
      </c>
      <c r="R233" s="444">
        <v>0</v>
      </c>
      <c r="S233" s="444">
        <v>0</v>
      </c>
      <c r="T233" s="449">
        <v>6409.9939999999997</v>
      </c>
      <c r="U233" s="449">
        <v>339.928</v>
      </c>
      <c r="V233" s="449">
        <v>0</v>
      </c>
      <c r="W233" s="449">
        <v>3.4510000000000001</v>
      </c>
      <c r="X233" s="449">
        <v>21.87</v>
      </c>
      <c r="Y233" s="449">
        <v>0</v>
      </c>
      <c r="Z233" s="449">
        <v>1.3660000000000001</v>
      </c>
      <c r="AA233" s="449">
        <v>313.24099999999999</v>
      </c>
      <c r="AB233" s="449">
        <v>0</v>
      </c>
      <c r="AC233" s="449">
        <v>0</v>
      </c>
      <c r="AD233" s="449">
        <v>0</v>
      </c>
      <c r="AE233" s="449">
        <v>0.23300000000000001</v>
      </c>
      <c r="AF233" s="449">
        <v>0.23300000000000001</v>
      </c>
      <c r="AG233" s="449">
        <v>0</v>
      </c>
      <c r="AH233" s="449">
        <v>6069.8329999999996</v>
      </c>
      <c r="AI233" s="449">
        <v>0</v>
      </c>
      <c r="AJ233" s="449">
        <v>46.68</v>
      </c>
      <c r="AK233" s="449">
        <v>0</v>
      </c>
      <c r="AL233" s="449">
        <v>5238.1890000000003</v>
      </c>
      <c r="AM233" s="449">
        <v>12.510999999999999</v>
      </c>
      <c r="AN233" s="449">
        <v>0</v>
      </c>
      <c r="AO233" s="449">
        <v>772.45299999999997</v>
      </c>
      <c r="AP233" s="444">
        <v>0</v>
      </c>
      <c r="AQ233" s="488">
        <v>0</v>
      </c>
      <c r="AR233" s="473">
        <v>0</v>
      </c>
      <c r="AS233" s="473">
        <v>0</v>
      </c>
      <c r="AT233" s="488">
        <v>0</v>
      </c>
      <c r="AU233" s="473">
        <v>0</v>
      </c>
      <c r="AV233" s="473">
        <v>0</v>
      </c>
      <c r="AW233" s="510">
        <v>941.39975602412733</v>
      </c>
    </row>
    <row r="234" spans="1:49" s="97" customFormat="1" ht="16.5" customHeight="1" x14ac:dyDescent="0.3">
      <c r="A234" s="696"/>
      <c r="B234" s="688"/>
      <c r="C234" s="702"/>
      <c r="D234" s="703"/>
      <c r="E234" s="702"/>
      <c r="F234" s="703"/>
      <c r="G234" s="702"/>
      <c r="H234" s="703"/>
      <c r="I234" s="110" t="s">
        <v>1158</v>
      </c>
      <c r="J234" s="108" t="s">
        <v>22</v>
      </c>
      <c r="K234" s="109"/>
      <c r="L234" s="159">
        <v>225</v>
      </c>
      <c r="M234" s="489"/>
      <c r="N234" s="489"/>
      <c r="O234" s="489"/>
      <c r="P234" s="489"/>
      <c r="Q234" s="489"/>
      <c r="R234" s="489"/>
      <c r="S234" s="489"/>
      <c r="T234" s="489"/>
      <c r="U234" s="489"/>
      <c r="V234" s="489"/>
      <c r="W234" s="489"/>
      <c r="X234" s="489"/>
      <c r="Y234" s="489"/>
      <c r="Z234" s="489"/>
      <c r="AA234" s="489"/>
      <c r="AB234" s="489"/>
      <c r="AC234" s="489"/>
      <c r="AD234" s="489"/>
      <c r="AE234" s="489"/>
      <c r="AF234" s="489"/>
      <c r="AG234" s="489"/>
      <c r="AH234" s="489"/>
      <c r="AI234" s="489"/>
      <c r="AJ234" s="489"/>
      <c r="AK234" s="489"/>
      <c r="AL234" s="489"/>
      <c r="AM234" s="489"/>
      <c r="AN234" s="489"/>
      <c r="AO234" s="489"/>
      <c r="AP234" s="489"/>
      <c r="AQ234" s="489"/>
      <c r="AR234" s="489"/>
      <c r="AS234" s="489"/>
      <c r="AT234" s="489"/>
      <c r="AU234" s="489"/>
      <c r="AV234" s="489"/>
      <c r="AW234" s="513"/>
    </row>
    <row r="235" spans="1:49" s="97" customFormat="1" ht="16.5" customHeight="1" x14ac:dyDescent="0.3">
      <c r="A235" s="696"/>
      <c r="B235" s="688"/>
      <c r="C235" s="702"/>
      <c r="D235" s="703"/>
      <c r="E235" s="700"/>
      <c r="F235" s="683"/>
      <c r="G235" s="700"/>
      <c r="H235" s="683"/>
      <c r="I235" s="110" t="s">
        <v>1158</v>
      </c>
      <c r="J235" s="108" t="s">
        <v>22</v>
      </c>
      <c r="K235" s="109"/>
      <c r="L235" s="159">
        <v>226</v>
      </c>
      <c r="M235" s="489"/>
      <c r="N235" s="489"/>
      <c r="O235" s="489"/>
      <c r="P235" s="489"/>
      <c r="Q235" s="489"/>
      <c r="R235" s="489"/>
      <c r="S235" s="489"/>
      <c r="T235" s="489"/>
      <c r="U235" s="489"/>
      <c r="V235" s="489"/>
      <c r="W235" s="489"/>
      <c r="X235" s="489"/>
      <c r="Y235" s="489"/>
      <c r="Z235" s="489"/>
      <c r="AA235" s="489"/>
      <c r="AB235" s="489"/>
      <c r="AC235" s="489"/>
      <c r="AD235" s="489"/>
      <c r="AE235" s="489"/>
      <c r="AF235" s="489"/>
      <c r="AG235" s="489"/>
      <c r="AH235" s="489"/>
      <c r="AI235" s="489"/>
      <c r="AJ235" s="489"/>
      <c r="AK235" s="489"/>
      <c r="AL235" s="489"/>
      <c r="AM235" s="489"/>
      <c r="AN235" s="489"/>
      <c r="AO235" s="489"/>
      <c r="AP235" s="489"/>
      <c r="AQ235" s="489"/>
      <c r="AR235" s="489"/>
      <c r="AS235" s="489"/>
      <c r="AT235" s="489"/>
      <c r="AU235" s="489"/>
      <c r="AV235" s="489"/>
      <c r="AW235" s="513"/>
    </row>
    <row r="236" spans="1:49" s="111" customFormat="1" ht="16.5" customHeight="1" x14ac:dyDescent="0.25">
      <c r="A236" s="696"/>
      <c r="B236" s="688"/>
      <c r="C236" s="702"/>
      <c r="D236" s="703"/>
      <c r="E236" s="701" t="s">
        <v>829</v>
      </c>
      <c r="F236" s="694" t="s">
        <v>830</v>
      </c>
      <c r="G236" s="318" t="s">
        <v>831</v>
      </c>
      <c r="H236" s="315" t="s">
        <v>129</v>
      </c>
      <c r="I236" s="110" t="s">
        <v>1335</v>
      </c>
      <c r="J236" s="108" t="s">
        <v>129</v>
      </c>
      <c r="K236" s="480" t="s">
        <v>2382</v>
      </c>
      <c r="L236" s="461">
        <v>227</v>
      </c>
      <c r="M236" s="452">
        <v>208.137</v>
      </c>
      <c r="N236" s="452">
        <v>0</v>
      </c>
      <c r="O236" s="473">
        <v>0</v>
      </c>
      <c r="P236" s="473">
        <v>0</v>
      </c>
      <c r="Q236" s="452">
        <v>208.137</v>
      </c>
      <c r="R236" s="444">
        <v>0</v>
      </c>
      <c r="S236" s="444">
        <v>208.137</v>
      </c>
      <c r="T236" s="449">
        <v>9.8460000000000001</v>
      </c>
      <c r="U236" s="449">
        <v>9.8460000000000001</v>
      </c>
      <c r="V236" s="449">
        <v>4.0000000000000001E-3</v>
      </c>
      <c r="W236" s="449">
        <v>0.28799999999999998</v>
      </c>
      <c r="X236" s="449">
        <v>0.375</v>
      </c>
      <c r="Y236" s="449">
        <v>0.307</v>
      </c>
      <c r="Z236" s="449">
        <v>4.1020000000000003</v>
      </c>
      <c r="AA236" s="449">
        <v>4.7699999999999996</v>
      </c>
      <c r="AB236" s="449">
        <v>0</v>
      </c>
      <c r="AC236" s="449">
        <v>0</v>
      </c>
      <c r="AD236" s="449">
        <v>0</v>
      </c>
      <c r="AE236" s="449">
        <v>0</v>
      </c>
      <c r="AF236" s="449">
        <v>0</v>
      </c>
      <c r="AG236" s="449">
        <v>0</v>
      </c>
      <c r="AH236" s="449">
        <v>0</v>
      </c>
      <c r="AI236" s="449">
        <v>0</v>
      </c>
      <c r="AJ236" s="449">
        <v>0</v>
      </c>
      <c r="AK236" s="449">
        <v>0</v>
      </c>
      <c r="AL236" s="449">
        <v>0</v>
      </c>
      <c r="AM236" s="449">
        <v>0</v>
      </c>
      <c r="AN236" s="449">
        <v>0</v>
      </c>
      <c r="AO236" s="449">
        <v>0</v>
      </c>
      <c r="AP236" s="444">
        <v>189.17599999999999</v>
      </c>
      <c r="AQ236" s="488">
        <v>1562.557</v>
      </c>
      <c r="AR236" s="473">
        <v>0</v>
      </c>
      <c r="AS236" s="473">
        <v>0</v>
      </c>
      <c r="AT236" s="488">
        <v>43213.193999999996</v>
      </c>
      <c r="AU236" s="473">
        <v>0</v>
      </c>
      <c r="AV236" s="473">
        <v>0</v>
      </c>
      <c r="AW236" s="510">
        <v>52938.186104407985</v>
      </c>
    </row>
    <row r="237" spans="1:49" s="111" customFormat="1" ht="16.5" customHeight="1" x14ac:dyDescent="0.3">
      <c r="A237" s="696"/>
      <c r="B237" s="688"/>
      <c r="C237" s="702"/>
      <c r="D237" s="703"/>
      <c r="E237" s="702"/>
      <c r="F237" s="703"/>
      <c r="G237" s="701" t="s">
        <v>832</v>
      </c>
      <c r="H237" s="694" t="s">
        <v>833</v>
      </c>
      <c r="I237" s="110" t="s">
        <v>1337</v>
      </c>
      <c r="J237" s="108" t="s">
        <v>130</v>
      </c>
      <c r="K237" s="109"/>
      <c r="L237" s="159">
        <v>228</v>
      </c>
      <c r="M237" s="489"/>
      <c r="N237" s="489"/>
      <c r="O237" s="489"/>
      <c r="P237" s="489"/>
      <c r="Q237" s="489"/>
      <c r="R237" s="489"/>
      <c r="S237" s="489"/>
      <c r="T237" s="489"/>
      <c r="U237" s="489"/>
      <c r="V237" s="489"/>
      <c r="W237" s="489"/>
      <c r="X237" s="489"/>
      <c r="Y237" s="489"/>
      <c r="Z237" s="489"/>
      <c r="AA237" s="489"/>
      <c r="AB237" s="489"/>
      <c r="AC237" s="489"/>
      <c r="AD237" s="489"/>
      <c r="AE237" s="489"/>
      <c r="AF237" s="489"/>
      <c r="AG237" s="489"/>
      <c r="AH237" s="489"/>
      <c r="AI237" s="489"/>
      <c r="AJ237" s="489"/>
      <c r="AK237" s="489"/>
      <c r="AL237" s="489"/>
      <c r="AM237" s="489"/>
      <c r="AN237" s="489"/>
      <c r="AO237" s="489"/>
      <c r="AP237" s="489"/>
      <c r="AQ237" s="489"/>
      <c r="AR237" s="489"/>
      <c r="AS237" s="489"/>
      <c r="AT237" s="489"/>
      <c r="AU237" s="489"/>
      <c r="AV237" s="489"/>
      <c r="AW237" s="513"/>
    </row>
    <row r="238" spans="1:49" s="111" customFormat="1" ht="16.5" customHeight="1" x14ac:dyDescent="0.3">
      <c r="A238" s="696"/>
      <c r="B238" s="688"/>
      <c r="C238" s="700"/>
      <c r="D238" s="683"/>
      <c r="E238" s="700"/>
      <c r="F238" s="683"/>
      <c r="G238" s="700"/>
      <c r="H238" s="683"/>
      <c r="I238" s="110" t="s">
        <v>1339</v>
      </c>
      <c r="J238" s="108" t="s">
        <v>131</v>
      </c>
      <c r="K238" s="109"/>
      <c r="L238" s="159">
        <v>229</v>
      </c>
      <c r="M238" s="489"/>
      <c r="N238" s="489"/>
      <c r="O238" s="489"/>
      <c r="P238" s="489"/>
      <c r="Q238" s="489"/>
      <c r="R238" s="489"/>
      <c r="S238" s="489"/>
      <c r="T238" s="489"/>
      <c r="U238" s="489"/>
      <c r="V238" s="489"/>
      <c r="W238" s="489"/>
      <c r="X238" s="489"/>
      <c r="Y238" s="489"/>
      <c r="Z238" s="489"/>
      <c r="AA238" s="489"/>
      <c r="AB238" s="489"/>
      <c r="AC238" s="489"/>
      <c r="AD238" s="489"/>
      <c r="AE238" s="489"/>
      <c r="AF238" s="489"/>
      <c r="AG238" s="489"/>
      <c r="AH238" s="489"/>
      <c r="AI238" s="489"/>
      <c r="AJ238" s="489"/>
      <c r="AK238" s="489"/>
      <c r="AL238" s="489"/>
      <c r="AM238" s="489"/>
      <c r="AN238" s="489"/>
      <c r="AO238" s="489"/>
      <c r="AP238" s="489"/>
      <c r="AQ238" s="489"/>
      <c r="AR238" s="489"/>
      <c r="AS238" s="489"/>
      <c r="AT238" s="489"/>
      <c r="AU238" s="489"/>
      <c r="AV238" s="489"/>
      <c r="AW238" s="513"/>
    </row>
    <row r="239" spans="1:49" s="111" customFormat="1" ht="13.5" customHeight="1" x14ac:dyDescent="0.3">
      <c r="A239" s="696"/>
      <c r="B239" s="688"/>
      <c r="C239" s="691" t="s">
        <v>834</v>
      </c>
      <c r="D239" s="684" t="s">
        <v>835</v>
      </c>
      <c r="E239" s="691" t="s">
        <v>836</v>
      </c>
      <c r="F239" s="684" t="s">
        <v>837</v>
      </c>
      <c r="G239" s="691" t="s">
        <v>838</v>
      </c>
      <c r="H239" s="684" t="s">
        <v>839</v>
      </c>
      <c r="I239" s="110" t="s">
        <v>1343</v>
      </c>
      <c r="J239" s="108" t="s">
        <v>135</v>
      </c>
      <c r="K239" s="480" t="s">
        <v>2296</v>
      </c>
      <c r="L239" s="461">
        <v>230</v>
      </c>
      <c r="M239" s="485"/>
      <c r="N239" s="485"/>
      <c r="O239" s="485"/>
      <c r="P239" s="485"/>
      <c r="Q239" s="485"/>
      <c r="R239" s="485"/>
      <c r="S239" s="485"/>
      <c r="T239" s="449">
        <v>361345.98</v>
      </c>
      <c r="U239" s="449">
        <v>2204.038</v>
      </c>
      <c r="V239" s="449">
        <v>0.13900000000000001</v>
      </c>
      <c r="W239" s="449">
        <v>0.78800000000000003</v>
      </c>
      <c r="X239" s="449">
        <v>6.1719999999999997</v>
      </c>
      <c r="Y239" s="449">
        <v>2.9489999999999998</v>
      </c>
      <c r="Z239" s="449">
        <v>0.28299999999999997</v>
      </c>
      <c r="AA239" s="449">
        <v>2193.7069999999999</v>
      </c>
      <c r="AB239" s="449">
        <v>0</v>
      </c>
      <c r="AC239" s="449">
        <v>0</v>
      </c>
      <c r="AD239" s="449">
        <v>0</v>
      </c>
      <c r="AE239" s="449">
        <v>23035.433000000001</v>
      </c>
      <c r="AF239" s="449">
        <v>14484.049000000001</v>
      </c>
      <c r="AG239" s="449">
        <v>8551.384</v>
      </c>
      <c r="AH239" s="449">
        <v>336106.50900000002</v>
      </c>
      <c r="AI239" s="449">
        <v>331819.12699999998</v>
      </c>
      <c r="AJ239" s="449">
        <v>257.72699999999998</v>
      </c>
      <c r="AK239" s="449">
        <v>0</v>
      </c>
      <c r="AL239" s="449">
        <v>0</v>
      </c>
      <c r="AM239" s="449">
        <v>0</v>
      </c>
      <c r="AN239" s="449">
        <v>0</v>
      </c>
      <c r="AO239" s="449">
        <v>4029.6550000000002</v>
      </c>
      <c r="AP239" s="485"/>
      <c r="AQ239" s="485"/>
      <c r="AR239" s="485"/>
      <c r="AS239" s="485"/>
      <c r="AT239" s="485"/>
      <c r="AU239" s="485"/>
      <c r="AV239" s="485"/>
      <c r="AW239" s="502"/>
    </row>
    <row r="240" spans="1:49" s="111" customFormat="1" ht="16.5" customHeight="1" x14ac:dyDescent="0.3">
      <c r="A240" s="696"/>
      <c r="B240" s="688"/>
      <c r="C240" s="691"/>
      <c r="D240" s="684"/>
      <c r="E240" s="691"/>
      <c r="F240" s="684"/>
      <c r="G240" s="691"/>
      <c r="H240" s="684"/>
      <c r="I240" s="110" t="s">
        <v>1347</v>
      </c>
      <c r="J240" s="108" t="s">
        <v>138</v>
      </c>
      <c r="K240" s="109"/>
      <c r="L240" s="159">
        <v>231</v>
      </c>
      <c r="M240" s="489"/>
      <c r="N240" s="489"/>
      <c r="O240" s="489"/>
      <c r="P240" s="489"/>
      <c r="Q240" s="489"/>
      <c r="R240" s="489"/>
      <c r="S240" s="489"/>
      <c r="T240" s="489"/>
      <c r="U240" s="489"/>
      <c r="V240" s="489"/>
      <c r="W240" s="489"/>
      <c r="X240" s="489"/>
      <c r="Y240" s="489"/>
      <c r="Z240" s="489"/>
      <c r="AA240" s="489"/>
      <c r="AB240" s="489"/>
      <c r="AC240" s="489"/>
      <c r="AD240" s="489"/>
      <c r="AE240" s="489"/>
      <c r="AF240" s="489"/>
      <c r="AG240" s="489"/>
      <c r="AH240" s="489"/>
      <c r="AI240" s="489"/>
      <c r="AJ240" s="489"/>
      <c r="AK240" s="489"/>
      <c r="AL240" s="489"/>
      <c r="AM240" s="489"/>
      <c r="AN240" s="489"/>
      <c r="AO240" s="489"/>
      <c r="AP240" s="489"/>
      <c r="AQ240" s="489"/>
      <c r="AR240" s="489"/>
      <c r="AS240" s="489"/>
      <c r="AT240" s="489"/>
      <c r="AU240" s="489"/>
      <c r="AV240" s="489"/>
      <c r="AW240" s="513"/>
    </row>
    <row r="241" spans="1:49" s="111" customFormat="1" ht="16.5" customHeight="1" x14ac:dyDescent="0.3">
      <c r="A241" s="696"/>
      <c r="B241" s="688"/>
      <c r="C241" s="691"/>
      <c r="D241" s="684"/>
      <c r="E241" s="691"/>
      <c r="F241" s="684"/>
      <c r="G241" s="691"/>
      <c r="H241" s="684"/>
      <c r="I241" s="110" t="s">
        <v>1345</v>
      </c>
      <c r="J241" s="108" t="s">
        <v>136</v>
      </c>
      <c r="K241" s="109"/>
      <c r="L241" s="159">
        <v>232</v>
      </c>
      <c r="M241" s="489"/>
      <c r="N241" s="489"/>
      <c r="O241" s="489"/>
      <c r="P241" s="489"/>
      <c r="Q241" s="489"/>
      <c r="R241" s="489"/>
      <c r="S241" s="489"/>
      <c r="T241" s="489"/>
      <c r="U241" s="489"/>
      <c r="V241" s="489"/>
      <c r="W241" s="489"/>
      <c r="X241" s="489"/>
      <c r="Y241" s="489"/>
      <c r="Z241" s="489"/>
      <c r="AA241" s="489"/>
      <c r="AB241" s="489"/>
      <c r="AC241" s="489"/>
      <c r="AD241" s="489"/>
      <c r="AE241" s="489"/>
      <c r="AF241" s="489"/>
      <c r="AG241" s="489"/>
      <c r="AH241" s="489"/>
      <c r="AI241" s="489"/>
      <c r="AJ241" s="489"/>
      <c r="AK241" s="489"/>
      <c r="AL241" s="489"/>
      <c r="AM241" s="489"/>
      <c r="AN241" s="489"/>
      <c r="AO241" s="489"/>
      <c r="AP241" s="489"/>
      <c r="AQ241" s="489"/>
      <c r="AR241" s="489"/>
      <c r="AS241" s="489"/>
      <c r="AT241" s="489"/>
      <c r="AU241" s="489"/>
      <c r="AV241" s="489"/>
      <c r="AW241" s="513"/>
    </row>
    <row r="242" spans="1:49" s="111" customFormat="1" ht="16.5" customHeight="1" x14ac:dyDescent="0.3">
      <c r="A242" s="696"/>
      <c r="B242" s="688"/>
      <c r="C242" s="691"/>
      <c r="D242" s="684"/>
      <c r="E242" s="691"/>
      <c r="F242" s="684"/>
      <c r="G242" s="691"/>
      <c r="H242" s="684"/>
      <c r="I242" s="110" t="s">
        <v>1345</v>
      </c>
      <c r="J242" s="108" t="s">
        <v>136</v>
      </c>
      <c r="K242" s="109"/>
      <c r="L242" s="159">
        <v>233</v>
      </c>
      <c r="M242" s="489"/>
      <c r="N242" s="489"/>
      <c r="O242" s="489"/>
      <c r="P242" s="489"/>
      <c r="Q242" s="489"/>
      <c r="R242" s="489"/>
      <c r="S242" s="489"/>
      <c r="T242" s="489"/>
      <c r="U242" s="489"/>
      <c r="V242" s="489"/>
      <c r="W242" s="489"/>
      <c r="X242" s="489"/>
      <c r="Y242" s="489"/>
      <c r="Z242" s="489"/>
      <c r="AA242" s="489"/>
      <c r="AB242" s="489"/>
      <c r="AC242" s="489"/>
      <c r="AD242" s="489"/>
      <c r="AE242" s="489"/>
      <c r="AF242" s="489"/>
      <c r="AG242" s="489"/>
      <c r="AH242" s="489"/>
      <c r="AI242" s="489"/>
      <c r="AJ242" s="489"/>
      <c r="AK242" s="489"/>
      <c r="AL242" s="489"/>
      <c r="AM242" s="489"/>
      <c r="AN242" s="489"/>
      <c r="AO242" s="489"/>
      <c r="AP242" s="489"/>
      <c r="AQ242" s="489"/>
      <c r="AR242" s="489"/>
      <c r="AS242" s="489"/>
      <c r="AT242" s="489"/>
      <c r="AU242" s="489"/>
      <c r="AV242" s="489"/>
      <c r="AW242" s="513"/>
    </row>
    <row r="243" spans="1:49" s="111" customFormat="1" ht="16.5" customHeight="1" x14ac:dyDescent="0.3">
      <c r="A243" s="696"/>
      <c r="B243" s="688"/>
      <c r="C243" s="691"/>
      <c r="D243" s="684"/>
      <c r="E243" s="691"/>
      <c r="F243" s="684"/>
      <c r="G243" s="691" t="s">
        <v>840</v>
      </c>
      <c r="H243" s="684" t="s">
        <v>841</v>
      </c>
      <c r="I243" s="110" t="s">
        <v>1350</v>
      </c>
      <c r="J243" s="108" t="s">
        <v>140</v>
      </c>
      <c r="K243" s="109"/>
      <c r="L243" s="159">
        <v>234</v>
      </c>
      <c r="M243" s="489"/>
      <c r="N243" s="489"/>
      <c r="O243" s="489"/>
      <c r="P243" s="489"/>
      <c r="Q243" s="489"/>
      <c r="R243" s="489"/>
      <c r="S243" s="489"/>
      <c r="T243" s="489"/>
      <c r="U243" s="489"/>
      <c r="V243" s="489"/>
      <c r="W243" s="489"/>
      <c r="X243" s="489"/>
      <c r="Y243" s="489"/>
      <c r="Z243" s="489"/>
      <c r="AA243" s="489"/>
      <c r="AB243" s="489"/>
      <c r="AC243" s="489"/>
      <c r="AD243" s="489"/>
      <c r="AE243" s="489"/>
      <c r="AF243" s="489"/>
      <c r="AG243" s="489"/>
      <c r="AH243" s="489"/>
      <c r="AI243" s="489"/>
      <c r="AJ243" s="489"/>
      <c r="AK243" s="489"/>
      <c r="AL243" s="489"/>
      <c r="AM243" s="489"/>
      <c r="AN243" s="489"/>
      <c r="AO243" s="489"/>
      <c r="AP243" s="489"/>
      <c r="AQ243" s="489"/>
      <c r="AR243" s="489"/>
      <c r="AS243" s="489"/>
      <c r="AT243" s="489"/>
      <c r="AU243" s="489"/>
      <c r="AV243" s="489"/>
      <c r="AW243" s="513"/>
    </row>
    <row r="244" spans="1:49" s="111" customFormat="1" ht="16.5" customHeight="1" x14ac:dyDescent="0.3">
      <c r="A244" s="696"/>
      <c r="B244" s="688"/>
      <c r="C244" s="691"/>
      <c r="D244" s="684"/>
      <c r="E244" s="691"/>
      <c r="F244" s="684"/>
      <c r="G244" s="691"/>
      <c r="H244" s="684"/>
      <c r="I244" s="110" t="s">
        <v>1340</v>
      </c>
      <c r="J244" s="108" t="s">
        <v>141</v>
      </c>
      <c r="K244" s="109"/>
      <c r="L244" s="159">
        <v>235</v>
      </c>
      <c r="M244" s="489"/>
      <c r="N244" s="489"/>
      <c r="O244" s="489"/>
      <c r="P244" s="489"/>
      <c r="Q244" s="489"/>
      <c r="R244" s="489"/>
      <c r="S244" s="489"/>
      <c r="T244" s="489"/>
      <c r="U244" s="489"/>
      <c r="V244" s="489"/>
      <c r="W244" s="489"/>
      <c r="X244" s="489"/>
      <c r="Y244" s="489"/>
      <c r="Z244" s="489"/>
      <c r="AA244" s="489"/>
      <c r="AB244" s="489"/>
      <c r="AC244" s="489"/>
      <c r="AD244" s="489"/>
      <c r="AE244" s="489"/>
      <c r="AF244" s="489"/>
      <c r="AG244" s="489"/>
      <c r="AH244" s="489"/>
      <c r="AI244" s="489"/>
      <c r="AJ244" s="489"/>
      <c r="AK244" s="489"/>
      <c r="AL244" s="489"/>
      <c r="AM244" s="489"/>
      <c r="AN244" s="489"/>
      <c r="AO244" s="489"/>
      <c r="AP244" s="489"/>
      <c r="AQ244" s="489"/>
      <c r="AR244" s="489"/>
      <c r="AS244" s="489"/>
      <c r="AT244" s="489"/>
      <c r="AU244" s="489"/>
      <c r="AV244" s="489"/>
      <c r="AW244" s="513"/>
    </row>
    <row r="245" spans="1:49" s="111" customFormat="1" ht="16.5" customHeight="1" x14ac:dyDescent="0.3">
      <c r="A245" s="696"/>
      <c r="B245" s="688"/>
      <c r="C245" s="691"/>
      <c r="D245" s="684"/>
      <c r="E245" s="691"/>
      <c r="F245" s="684"/>
      <c r="G245" s="691"/>
      <c r="H245" s="684"/>
      <c r="I245" s="110" t="s">
        <v>1340</v>
      </c>
      <c r="J245" s="108" t="s">
        <v>132</v>
      </c>
      <c r="K245" s="109"/>
      <c r="L245" s="159">
        <v>236</v>
      </c>
      <c r="M245" s="489"/>
      <c r="N245" s="489"/>
      <c r="O245" s="489"/>
      <c r="P245" s="489"/>
      <c r="Q245" s="489"/>
      <c r="R245" s="489"/>
      <c r="S245" s="489"/>
      <c r="T245" s="489"/>
      <c r="U245" s="489"/>
      <c r="V245" s="489"/>
      <c r="W245" s="489"/>
      <c r="X245" s="489"/>
      <c r="Y245" s="489"/>
      <c r="Z245" s="489"/>
      <c r="AA245" s="489"/>
      <c r="AB245" s="489"/>
      <c r="AC245" s="489"/>
      <c r="AD245" s="489"/>
      <c r="AE245" s="489"/>
      <c r="AF245" s="489"/>
      <c r="AG245" s="489"/>
      <c r="AH245" s="489"/>
      <c r="AI245" s="489"/>
      <c r="AJ245" s="489"/>
      <c r="AK245" s="489"/>
      <c r="AL245" s="489"/>
      <c r="AM245" s="489"/>
      <c r="AN245" s="489"/>
      <c r="AO245" s="489"/>
      <c r="AP245" s="489"/>
      <c r="AQ245" s="489"/>
      <c r="AR245" s="489"/>
      <c r="AS245" s="489"/>
      <c r="AT245" s="489"/>
      <c r="AU245" s="489"/>
      <c r="AV245" s="489"/>
      <c r="AW245" s="513"/>
    </row>
    <row r="246" spans="1:49" s="111" customFormat="1" ht="16.5" customHeight="1" x14ac:dyDescent="0.3">
      <c r="A246" s="696"/>
      <c r="B246" s="688"/>
      <c r="C246" s="691"/>
      <c r="D246" s="684"/>
      <c r="E246" s="691"/>
      <c r="F246" s="684"/>
      <c r="G246" s="691" t="s">
        <v>842</v>
      </c>
      <c r="H246" s="684" t="s">
        <v>843</v>
      </c>
      <c r="I246" s="110" t="s">
        <v>1352</v>
      </c>
      <c r="J246" s="108" t="s">
        <v>1870</v>
      </c>
      <c r="K246" s="109"/>
      <c r="L246" s="159">
        <v>237</v>
      </c>
      <c r="M246" s="489"/>
      <c r="N246" s="489"/>
      <c r="O246" s="489"/>
      <c r="P246" s="489"/>
      <c r="Q246" s="489"/>
      <c r="R246" s="489"/>
      <c r="S246" s="489"/>
      <c r="T246" s="489"/>
      <c r="U246" s="489"/>
      <c r="V246" s="489"/>
      <c r="W246" s="489"/>
      <c r="X246" s="489"/>
      <c r="Y246" s="489"/>
      <c r="Z246" s="489"/>
      <c r="AA246" s="489"/>
      <c r="AB246" s="489"/>
      <c r="AC246" s="489"/>
      <c r="AD246" s="489"/>
      <c r="AE246" s="489"/>
      <c r="AF246" s="489"/>
      <c r="AG246" s="489"/>
      <c r="AH246" s="489"/>
      <c r="AI246" s="489"/>
      <c r="AJ246" s="489"/>
      <c r="AK246" s="489"/>
      <c r="AL246" s="489"/>
      <c r="AM246" s="489"/>
      <c r="AN246" s="489"/>
      <c r="AO246" s="489"/>
      <c r="AP246" s="489"/>
      <c r="AQ246" s="489"/>
      <c r="AR246" s="489"/>
      <c r="AS246" s="489"/>
      <c r="AT246" s="489"/>
      <c r="AU246" s="489"/>
      <c r="AV246" s="489"/>
      <c r="AW246" s="513"/>
    </row>
    <row r="247" spans="1:49" s="111" customFormat="1" ht="16.5" customHeight="1" x14ac:dyDescent="0.3">
      <c r="A247" s="696"/>
      <c r="B247" s="688"/>
      <c r="C247" s="691"/>
      <c r="D247" s="684"/>
      <c r="E247" s="691"/>
      <c r="F247" s="684"/>
      <c r="G247" s="691"/>
      <c r="H247" s="684"/>
      <c r="I247" s="110" t="s">
        <v>1354</v>
      </c>
      <c r="J247" s="108" t="s">
        <v>143</v>
      </c>
      <c r="K247" s="109"/>
      <c r="L247" s="159">
        <v>238</v>
      </c>
      <c r="M247" s="489"/>
      <c r="N247" s="489"/>
      <c r="O247" s="489"/>
      <c r="P247" s="489"/>
      <c r="Q247" s="489"/>
      <c r="R247" s="489"/>
      <c r="S247" s="489"/>
      <c r="T247" s="489"/>
      <c r="U247" s="489"/>
      <c r="V247" s="489"/>
      <c r="W247" s="489"/>
      <c r="X247" s="489"/>
      <c r="Y247" s="489"/>
      <c r="Z247" s="489"/>
      <c r="AA247" s="489"/>
      <c r="AB247" s="489"/>
      <c r="AC247" s="489"/>
      <c r="AD247" s="489"/>
      <c r="AE247" s="489"/>
      <c r="AF247" s="489"/>
      <c r="AG247" s="489"/>
      <c r="AH247" s="489"/>
      <c r="AI247" s="489"/>
      <c r="AJ247" s="489"/>
      <c r="AK247" s="489"/>
      <c r="AL247" s="489"/>
      <c r="AM247" s="489"/>
      <c r="AN247" s="489"/>
      <c r="AO247" s="489"/>
      <c r="AP247" s="489"/>
      <c r="AQ247" s="489"/>
      <c r="AR247" s="489"/>
      <c r="AS247" s="489"/>
      <c r="AT247" s="489"/>
      <c r="AU247" s="489"/>
      <c r="AV247" s="489"/>
      <c r="AW247" s="513"/>
    </row>
    <row r="248" spans="1:49" s="97" customFormat="1" ht="16.5" customHeight="1" x14ac:dyDescent="0.3">
      <c r="A248" s="696"/>
      <c r="B248" s="688"/>
      <c r="C248" s="691"/>
      <c r="D248" s="684"/>
      <c r="E248" s="691" t="s">
        <v>844</v>
      </c>
      <c r="F248" s="684" t="s">
        <v>567</v>
      </c>
      <c r="G248" s="691" t="s">
        <v>845</v>
      </c>
      <c r="H248" s="684" t="s">
        <v>567</v>
      </c>
      <c r="I248" s="110" t="s">
        <v>1355</v>
      </c>
      <c r="J248" s="108" t="s">
        <v>144</v>
      </c>
      <c r="K248" s="480" t="s">
        <v>2297</v>
      </c>
      <c r="L248" s="461">
        <v>239</v>
      </c>
      <c r="M248" s="485"/>
      <c r="N248" s="485"/>
      <c r="O248" s="485"/>
      <c r="P248" s="485"/>
      <c r="Q248" s="485"/>
      <c r="R248" s="485"/>
      <c r="S248" s="485"/>
      <c r="T248" s="449">
        <v>164.357</v>
      </c>
      <c r="U248" s="449">
        <v>107.89100000000001</v>
      </c>
      <c r="V248" s="449">
        <v>0</v>
      </c>
      <c r="W248" s="449">
        <v>1.0609999999999999</v>
      </c>
      <c r="X248" s="449">
        <v>7.8120000000000003</v>
      </c>
      <c r="Y248" s="449">
        <v>0</v>
      </c>
      <c r="Z248" s="449">
        <v>5.8259999999999996</v>
      </c>
      <c r="AA248" s="449">
        <v>93.191999999999993</v>
      </c>
      <c r="AB248" s="449">
        <v>0</v>
      </c>
      <c r="AC248" s="449">
        <v>0</v>
      </c>
      <c r="AD248" s="449">
        <v>0</v>
      </c>
      <c r="AE248" s="449">
        <v>8.4410000000000007</v>
      </c>
      <c r="AF248" s="449">
        <v>8.4410000000000007</v>
      </c>
      <c r="AG248" s="449">
        <v>0</v>
      </c>
      <c r="AH248" s="449">
        <v>48.024999999999999</v>
      </c>
      <c r="AI248" s="449">
        <v>0</v>
      </c>
      <c r="AJ248" s="449">
        <v>6.8620000000000001</v>
      </c>
      <c r="AK248" s="449">
        <v>0</v>
      </c>
      <c r="AL248" s="449">
        <v>0</v>
      </c>
      <c r="AM248" s="449">
        <v>0</v>
      </c>
      <c r="AN248" s="449">
        <v>0</v>
      </c>
      <c r="AO248" s="449">
        <v>41.162999999999997</v>
      </c>
      <c r="AP248" s="485"/>
      <c r="AQ248" s="485"/>
      <c r="AR248" s="485"/>
      <c r="AS248" s="485"/>
      <c r="AT248" s="485"/>
      <c r="AU248" s="485"/>
      <c r="AV248" s="485"/>
      <c r="AW248" s="502"/>
    </row>
    <row r="249" spans="1:49" s="97" customFormat="1" ht="16.5" customHeight="1" x14ac:dyDescent="0.3">
      <c r="A249" s="696"/>
      <c r="B249" s="688"/>
      <c r="C249" s="691"/>
      <c r="D249" s="684"/>
      <c r="E249" s="691"/>
      <c r="F249" s="684"/>
      <c r="G249" s="691"/>
      <c r="H249" s="684"/>
      <c r="I249" s="110" t="s">
        <v>1356</v>
      </c>
      <c r="J249" s="108" t="s">
        <v>145</v>
      </c>
      <c r="K249" s="109"/>
      <c r="L249" s="159">
        <v>240</v>
      </c>
      <c r="M249" s="489"/>
      <c r="N249" s="489"/>
      <c r="O249" s="489"/>
      <c r="P249" s="489"/>
      <c r="Q249" s="489"/>
      <c r="R249" s="489"/>
      <c r="S249" s="489"/>
      <c r="T249" s="489"/>
      <c r="U249" s="489"/>
      <c r="V249" s="489"/>
      <c r="W249" s="489"/>
      <c r="X249" s="489"/>
      <c r="Y249" s="489"/>
      <c r="Z249" s="489"/>
      <c r="AA249" s="489"/>
      <c r="AB249" s="489"/>
      <c r="AC249" s="489"/>
      <c r="AD249" s="489"/>
      <c r="AE249" s="489"/>
      <c r="AF249" s="489"/>
      <c r="AG249" s="489"/>
      <c r="AH249" s="489"/>
      <c r="AI249" s="489"/>
      <c r="AJ249" s="489"/>
      <c r="AK249" s="489"/>
      <c r="AL249" s="489"/>
      <c r="AM249" s="489"/>
      <c r="AN249" s="489"/>
      <c r="AO249" s="489"/>
      <c r="AP249" s="489"/>
      <c r="AQ249" s="489"/>
      <c r="AR249" s="489"/>
      <c r="AS249" s="489"/>
      <c r="AT249" s="489"/>
      <c r="AU249" s="489"/>
      <c r="AV249" s="489"/>
      <c r="AW249" s="513"/>
    </row>
    <row r="250" spans="1:49" s="97" customFormat="1" ht="16.5" customHeight="1" x14ac:dyDescent="0.3">
      <c r="A250" s="696"/>
      <c r="B250" s="688"/>
      <c r="C250" s="691"/>
      <c r="D250" s="684"/>
      <c r="E250" s="691"/>
      <c r="F250" s="684"/>
      <c r="G250" s="691"/>
      <c r="H250" s="684"/>
      <c r="I250" s="110" t="s">
        <v>1357</v>
      </c>
      <c r="J250" s="108" t="s">
        <v>146</v>
      </c>
      <c r="K250" s="109"/>
      <c r="L250" s="159">
        <v>241</v>
      </c>
      <c r="M250" s="489"/>
      <c r="N250" s="489"/>
      <c r="O250" s="489"/>
      <c r="P250" s="489"/>
      <c r="Q250" s="489"/>
      <c r="R250" s="489"/>
      <c r="S250" s="489"/>
      <c r="T250" s="489"/>
      <c r="U250" s="489"/>
      <c r="V250" s="489"/>
      <c r="W250" s="489"/>
      <c r="X250" s="489"/>
      <c r="Y250" s="489"/>
      <c r="Z250" s="489"/>
      <c r="AA250" s="489"/>
      <c r="AB250" s="489"/>
      <c r="AC250" s="489"/>
      <c r="AD250" s="489"/>
      <c r="AE250" s="489"/>
      <c r="AF250" s="489"/>
      <c r="AG250" s="489"/>
      <c r="AH250" s="489"/>
      <c r="AI250" s="489"/>
      <c r="AJ250" s="489"/>
      <c r="AK250" s="489"/>
      <c r="AL250" s="489"/>
      <c r="AM250" s="489"/>
      <c r="AN250" s="489"/>
      <c r="AO250" s="489"/>
      <c r="AP250" s="489"/>
      <c r="AQ250" s="489"/>
      <c r="AR250" s="489"/>
      <c r="AS250" s="489"/>
      <c r="AT250" s="489"/>
      <c r="AU250" s="489"/>
      <c r="AV250" s="489"/>
      <c r="AW250" s="513"/>
    </row>
    <row r="251" spans="1:49" s="97" customFormat="1" ht="16.5" customHeight="1" x14ac:dyDescent="0.3">
      <c r="A251" s="696"/>
      <c r="B251" s="688"/>
      <c r="C251" s="691"/>
      <c r="D251" s="684"/>
      <c r="E251" s="691" t="s">
        <v>846</v>
      </c>
      <c r="F251" s="684" t="s">
        <v>847</v>
      </c>
      <c r="G251" s="691" t="s">
        <v>848</v>
      </c>
      <c r="H251" s="684" t="s">
        <v>847</v>
      </c>
      <c r="I251" s="110" t="s">
        <v>1358</v>
      </c>
      <c r="J251" s="108" t="s">
        <v>147</v>
      </c>
      <c r="K251" s="480" t="s">
        <v>2298</v>
      </c>
      <c r="L251" s="461">
        <v>242</v>
      </c>
      <c r="M251" s="485"/>
      <c r="N251" s="485"/>
      <c r="O251" s="485"/>
      <c r="P251" s="485"/>
      <c r="Q251" s="485"/>
      <c r="R251" s="485"/>
      <c r="S251" s="485"/>
      <c r="T251" s="449">
        <v>1805.3530000000001</v>
      </c>
      <c r="U251" s="449">
        <v>684.51900000000001</v>
      </c>
      <c r="V251" s="449">
        <v>0</v>
      </c>
      <c r="W251" s="449">
        <v>0.42499999999999999</v>
      </c>
      <c r="X251" s="449">
        <v>2.5070000000000001</v>
      </c>
      <c r="Y251" s="449">
        <v>0.88600000000000001</v>
      </c>
      <c r="Z251" s="449">
        <v>7.1520000000000001</v>
      </c>
      <c r="AA251" s="449">
        <v>673.54899999999998</v>
      </c>
      <c r="AB251" s="449">
        <v>0</v>
      </c>
      <c r="AC251" s="449">
        <v>0</v>
      </c>
      <c r="AD251" s="449">
        <v>0</v>
      </c>
      <c r="AE251" s="449">
        <v>66.924000000000007</v>
      </c>
      <c r="AF251" s="449">
        <v>58.895000000000003</v>
      </c>
      <c r="AG251" s="449">
        <v>8.0289999999999999</v>
      </c>
      <c r="AH251" s="449">
        <v>1053.9100000000001</v>
      </c>
      <c r="AI251" s="449">
        <v>0</v>
      </c>
      <c r="AJ251" s="449">
        <v>64.566000000000003</v>
      </c>
      <c r="AK251" s="449">
        <v>0</v>
      </c>
      <c r="AL251" s="449">
        <v>0</v>
      </c>
      <c r="AM251" s="449">
        <v>0</v>
      </c>
      <c r="AN251" s="449">
        <v>0</v>
      </c>
      <c r="AO251" s="449">
        <v>989.34400000000005</v>
      </c>
      <c r="AP251" s="485"/>
      <c r="AQ251" s="485"/>
      <c r="AR251" s="485"/>
      <c r="AS251" s="485"/>
      <c r="AT251" s="485"/>
      <c r="AU251" s="485"/>
      <c r="AV251" s="485"/>
      <c r="AW251" s="502"/>
    </row>
    <row r="252" spans="1:49" s="97" customFormat="1" ht="16.5" customHeight="1" x14ac:dyDescent="0.3">
      <c r="A252" s="696"/>
      <c r="B252" s="688"/>
      <c r="C252" s="691"/>
      <c r="D252" s="684"/>
      <c r="E252" s="691"/>
      <c r="F252" s="684"/>
      <c r="G252" s="691"/>
      <c r="H252" s="684"/>
      <c r="I252" s="110" t="s">
        <v>1359</v>
      </c>
      <c r="J252" s="108" t="s">
        <v>148</v>
      </c>
      <c r="K252" s="109"/>
      <c r="L252" s="159">
        <v>243</v>
      </c>
      <c r="M252" s="489"/>
      <c r="N252" s="489"/>
      <c r="O252" s="489"/>
      <c r="P252" s="489"/>
      <c r="Q252" s="489"/>
      <c r="R252" s="489"/>
      <c r="S252" s="489"/>
      <c r="T252" s="489"/>
      <c r="U252" s="489"/>
      <c r="V252" s="489"/>
      <c r="W252" s="489"/>
      <c r="X252" s="489"/>
      <c r="Y252" s="489"/>
      <c r="Z252" s="489"/>
      <c r="AA252" s="489"/>
      <c r="AB252" s="489"/>
      <c r="AC252" s="489"/>
      <c r="AD252" s="489"/>
      <c r="AE252" s="489"/>
      <c r="AF252" s="489"/>
      <c r="AG252" s="489"/>
      <c r="AH252" s="489"/>
      <c r="AI252" s="489"/>
      <c r="AJ252" s="489"/>
      <c r="AK252" s="489"/>
      <c r="AL252" s="489"/>
      <c r="AM252" s="489"/>
      <c r="AN252" s="489"/>
      <c r="AO252" s="489"/>
      <c r="AP252" s="489"/>
      <c r="AQ252" s="489"/>
      <c r="AR252" s="489"/>
      <c r="AS252" s="489"/>
      <c r="AT252" s="489"/>
      <c r="AU252" s="489"/>
      <c r="AV252" s="489"/>
      <c r="AW252" s="513"/>
    </row>
    <row r="253" spans="1:49" s="97" customFormat="1" ht="16.5" customHeight="1" x14ac:dyDescent="0.3">
      <c r="A253" s="696"/>
      <c r="B253" s="688"/>
      <c r="C253" s="691"/>
      <c r="D253" s="684"/>
      <c r="E253" s="691"/>
      <c r="F253" s="684"/>
      <c r="G253" s="691"/>
      <c r="H253" s="684"/>
      <c r="I253" s="110" t="s">
        <v>1360</v>
      </c>
      <c r="J253" s="108" t="s">
        <v>1821</v>
      </c>
      <c r="K253" s="109"/>
      <c r="L253" s="159">
        <v>244</v>
      </c>
      <c r="M253" s="489"/>
      <c r="N253" s="489"/>
      <c r="O253" s="489"/>
      <c r="P253" s="489"/>
      <c r="Q253" s="489"/>
      <c r="R253" s="489"/>
      <c r="S253" s="489"/>
      <c r="T253" s="489"/>
      <c r="U253" s="489"/>
      <c r="V253" s="489"/>
      <c r="W253" s="489"/>
      <c r="X253" s="489"/>
      <c r="Y253" s="489"/>
      <c r="Z253" s="489"/>
      <c r="AA253" s="489"/>
      <c r="AB253" s="489"/>
      <c r="AC253" s="489"/>
      <c r="AD253" s="489"/>
      <c r="AE253" s="489"/>
      <c r="AF253" s="489"/>
      <c r="AG253" s="489"/>
      <c r="AH253" s="489"/>
      <c r="AI253" s="489"/>
      <c r="AJ253" s="489"/>
      <c r="AK253" s="489"/>
      <c r="AL253" s="489"/>
      <c r="AM253" s="489"/>
      <c r="AN253" s="489"/>
      <c r="AO253" s="489"/>
      <c r="AP253" s="489"/>
      <c r="AQ253" s="489"/>
      <c r="AR253" s="489"/>
      <c r="AS253" s="489"/>
      <c r="AT253" s="489"/>
      <c r="AU253" s="489"/>
      <c r="AV253" s="489"/>
      <c r="AW253" s="513"/>
    </row>
    <row r="254" spans="1:49" s="97" customFormat="1" ht="16.5" customHeight="1" x14ac:dyDescent="0.3">
      <c r="A254" s="696"/>
      <c r="B254" s="688"/>
      <c r="C254" s="691"/>
      <c r="D254" s="684"/>
      <c r="E254" s="691" t="s">
        <v>849</v>
      </c>
      <c r="F254" s="684" t="s">
        <v>568</v>
      </c>
      <c r="G254" s="691" t="s">
        <v>850</v>
      </c>
      <c r="H254" s="684" t="s">
        <v>851</v>
      </c>
      <c r="I254" s="110" t="s">
        <v>1372</v>
      </c>
      <c r="J254" s="108" t="s">
        <v>154</v>
      </c>
      <c r="K254" s="480" t="s">
        <v>2299</v>
      </c>
      <c r="L254" s="461">
        <v>245</v>
      </c>
      <c r="M254" s="485"/>
      <c r="N254" s="485"/>
      <c r="O254" s="485"/>
      <c r="P254" s="485"/>
      <c r="Q254" s="485"/>
      <c r="R254" s="485"/>
      <c r="S254" s="485"/>
      <c r="T254" s="449">
        <v>6985.79</v>
      </c>
      <c r="U254" s="449">
        <v>3324.8829999999998</v>
      </c>
      <c r="V254" s="449">
        <v>4.4560000000000004</v>
      </c>
      <c r="W254" s="449">
        <v>163.60300000000001</v>
      </c>
      <c r="X254" s="449">
        <v>75.528999999999996</v>
      </c>
      <c r="Y254" s="449">
        <v>3.1030000000000002</v>
      </c>
      <c r="Z254" s="449">
        <v>7.34</v>
      </c>
      <c r="AA254" s="449">
        <v>3070.8519999999999</v>
      </c>
      <c r="AB254" s="449">
        <v>0</v>
      </c>
      <c r="AC254" s="449">
        <v>0</v>
      </c>
      <c r="AD254" s="449">
        <v>0</v>
      </c>
      <c r="AE254" s="449">
        <v>202.29400000000001</v>
      </c>
      <c r="AF254" s="449">
        <v>170.08799999999999</v>
      </c>
      <c r="AG254" s="449">
        <v>32.206000000000003</v>
      </c>
      <c r="AH254" s="449">
        <v>3458.6129999999998</v>
      </c>
      <c r="AI254" s="449">
        <v>0</v>
      </c>
      <c r="AJ254" s="449">
        <v>2500.31</v>
      </c>
      <c r="AK254" s="449">
        <v>0</v>
      </c>
      <c r="AL254" s="449">
        <v>0</v>
      </c>
      <c r="AM254" s="449">
        <v>120.006</v>
      </c>
      <c r="AN254" s="449">
        <v>0</v>
      </c>
      <c r="AO254" s="449">
        <v>838.29700000000003</v>
      </c>
      <c r="AP254" s="485"/>
      <c r="AQ254" s="485"/>
      <c r="AR254" s="485"/>
      <c r="AS254" s="485"/>
      <c r="AT254" s="485"/>
      <c r="AU254" s="485"/>
      <c r="AV254" s="485"/>
      <c r="AW254" s="502"/>
    </row>
    <row r="255" spans="1:49" s="97" customFormat="1" ht="16.5" customHeight="1" x14ac:dyDescent="0.3">
      <c r="A255" s="696"/>
      <c r="B255" s="688"/>
      <c r="C255" s="691"/>
      <c r="D255" s="684"/>
      <c r="E255" s="691"/>
      <c r="F255" s="684"/>
      <c r="G255" s="691"/>
      <c r="H255" s="684"/>
      <c r="I255" s="110" t="s">
        <v>1374</v>
      </c>
      <c r="J255" s="108" t="s">
        <v>155</v>
      </c>
      <c r="K255" s="109"/>
      <c r="L255" s="159">
        <v>246</v>
      </c>
      <c r="M255" s="489"/>
      <c r="N255" s="489"/>
      <c r="O255" s="489"/>
      <c r="P255" s="489"/>
      <c r="Q255" s="489"/>
      <c r="R255" s="489"/>
      <c r="S255" s="489"/>
      <c r="T255" s="489"/>
      <c r="U255" s="489"/>
      <c r="V255" s="489"/>
      <c r="W255" s="489"/>
      <c r="X255" s="489"/>
      <c r="Y255" s="489"/>
      <c r="Z255" s="489"/>
      <c r="AA255" s="489"/>
      <c r="AB255" s="489"/>
      <c r="AC255" s="489"/>
      <c r="AD255" s="489"/>
      <c r="AE255" s="489"/>
      <c r="AF255" s="489"/>
      <c r="AG255" s="489"/>
      <c r="AH255" s="489"/>
      <c r="AI255" s="489"/>
      <c r="AJ255" s="489"/>
      <c r="AK255" s="489"/>
      <c r="AL255" s="489"/>
      <c r="AM255" s="489"/>
      <c r="AN255" s="489"/>
      <c r="AO255" s="489"/>
      <c r="AP255" s="489"/>
      <c r="AQ255" s="489"/>
      <c r="AR255" s="489"/>
      <c r="AS255" s="489"/>
      <c r="AT255" s="489"/>
      <c r="AU255" s="489"/>
      <c r="AV255" s="489"/>
      <c r="AW255" s="513"/>
    </row>
    <row r="256" spans="1:49" s="97" customFormat="1" ht="16.5" customHeight="1" x14ac:dyDescent="0.3">
      <c r="A256" s="696"/>
      <c r="B256" s="688"/>
      <c r="C256" s="691"/>
      <c r="D256" s="684"/>
      <c r="E256" s="691"/>
      <c r="F256" s="684"/>
      <c r="G256" s="691" t="s">
        <v>569</v>
      </c>
      <c r="H256" s="684" t="s">
        <v>570</v>
      </c>
      <c r="I256" s="110" t="s">
        <v>1376</v>
      </c>
      <c r="J256" s="108" t="s">
        <v>156</v>
      </c>
      <c r="K256" s="109"/>
      <c r="L256" s="159">
        <v>247</v>
      </c>
      <c r="M256" s="489"/>
      <c r="N256" s="489"/>
      <c r="O256" s="489"/>
      <c r="P256" s="489"/>
      <c r="Q256" s="489"/>
      <c r="R256" s="489"/>
      <c r="S256" s="489"/>
      <c r="T256" s="489"/>
      <c r="U256" s="489"/>
      <c r="V256" s="489"/>
      <c r="W256" s="489"/>
      <c r="X256" s="489"/>
      <c r="Y256" s="489"/>
      <c r="Z256" s="489"/>
      <c r="AA256" s="489"/>
      <c r="AB256" s="489"/>
      <c r="AC256" s="489"/>
      <c r="AD256" s="489"/>
      <c r="AE256" s="489"/>
      <c r="AF256" s="489"/>
      <c r="AG256" s="489"/>
      <c r="AH256" s="489"/>
      <c r="AI256" s="489"/>
      <c r="AJ256" s="489"/>
      <c r="AK256" s="489"/>
      <c r="AL256" s="489"/>
      <c r="AM256" s="489"/>
      <c r="AN256" s="489"/>
      <c r="AO256" s="489"/>
      <c r="AP256" s="489"/>
      <c r="AQ256" s="489"/>
      <c r="AR256" s="489"/>
      <c r="AS256" s="489"/>
      <c r="AT256" s="489"/>
      <c r="AU256" s="489"/>
      <c r="AV256" s="489"/>
      <c r="AW256" s="513"/>
    </row>
    <row r="257" spans="1:49" s="97" customFormat="1" ht="16.5" customHeight="1" x14ac:dyDescent="0.3">
      <c r="A257" s="696"/>
      <c r="B257" s="688"/>
      <c r="C257" s="691"/>
      <c r="D257" s="684"/>
      <c r="E257" s="691"/>
      <c r="F257" s="684"/>
      <c r="G257" s="691"/>
      <c r="H257" s="684"/>
      <c r="I257" s="110" t="s">
        <v>1378</v>
      </c>
      <c r="J257" s="108" t="s">
        <v>157</v>
      </c>
      <c r="K257" s="109"/>
      <c r="L257" s="159">
        <v>248</v>
      </c>
      <c r="M257" s="489"/>
      <c r="N257" s="489"/>
      <c r="O257" s="489"/>
      <c r="P257" s="489"/>
      <c r="Q257" s="489"/>
      <c r="R257" s="489"/>
      <c r="S257" s="489"/>
      <c r="T257" s="489"/>
      <c r="U257" s="489"/>
      <c r="V257" s="489"/>
      <c r="W257" s="489"/>
      <c r="X257" s="489"/>
      <c r="Y257" s="489"/>
      <c r="Z257" s="489"/>
      <c r="AA257" s="489"/>
      <c r="AB257" s="489"/>
      <c r="AC257" s="489"/>
      <c r="AD257" s="489"/>
      <c r="AE257" s="489"/>
      <c r="AF257" s="489"/>
      <c r="AG257" s="489"/>
      <c r="AH257" s="489"/>
      <c r="AI257" s="489"/>
      <c r="AJ257" s="489"/>
      <c r="AK257" s="489"/>
      <c r="AL257" s="489"/>
      <c r="AM257" s="489"/>
      <c r="AN257" s="489"/>
      <c r="AO257" s="489"/>
      <c r="AP257" s="489"/>
      <c r="AQ257" s="489"/>
      <c r="AR257" s="489"/>
      <c r="AS257" s="489"/>
      <c r="AT257" s="489"/>
      <c r="AU257" s="489"/>
      <c r="AV257" s="489"/>
      <c r="AW257" s="513"/>
    </row>
    <row r="258" spans="1:49" s="97" customFormat="1" ht="16.5" customHeight="1" x14ac:dyDescent="0.3">
      <c r="A258" s="696"/>
      <c r="B258" s="688"/>
      <c r="C258" s="691"/>
      <c r="D258" s="684"/>
      <c r="E258" s="691"/>
      <c r="F258" s="684"/>
      <c r="G258" s="691"/>
      <c r="H258" s="684"/>
      <c r="I258" s="110" t="s">
        <v>1379</v>
      </c>
      <c r="J258" s="108" t="s">
        <v>158</v>
      </c>
      <c r="K258" s="109"/>
      <c r="L258" s="159">
        <v>249</v>
      </c>
      <c r="M258" s="489"/>
      <c r="N258" s="489"/>
      <c r="O258" s="489"/>
      <c r="P258" s="489"/>
      <c r="Q258" s="489"/>
      <c r="R258" s="489"/>
      <c r="S258" s="489"/>
      <c r="T258" s="489"/>
      <c r="U258" s="489"/>
      <c r="V258" s="489"/>
      <c r="W258" s="489"/>
      <c r="X258" s="489"/>
      <c r="Y258" s="489"/>
      <c r="Z258" s="489"/>
      <c r="AA258" s="489"/>
      <c r="AB258" s="489"/>
      <c r="AC258" s="489"/>
      <c r="AD258" s="489"/>
      <c r="AE258" s="489"/>
      <c r="AF258" s="489"/>
      <c r="AG258" s="489"/>
      <c r="AH258" s="489"/>
      <c r="AI258" s="489"/>
      <c r="AJ258" s="489"/>
      <c r="AK258" s="489"/>
      <c r="AL258" s="489"/>
      <c r="AM258" s="489"/>
      <c r="AN258" s="489"/>
      <c r="AO258" s="489"/>
      <c r="AP258" s="489"/>
      <c r="AQ258" s="489"/>
      <c r="AR258" s="489"/>
      <c r="AS258" s="489"/>
      <c r="AT258" s="489"/>
      <c r="AU258" s="489"/>
      <c r="AV258" s="489"/>
      <c r="AW258" s="513"/>
    </row>
    <row r="259" spans="1:49" s="97" customFormat="1" ht="16.5" customHeight="1" x14ac:dyDescent="0.3">
      <c r="A259" s="696"/>
      <c r="B259" s="688"/>
      <c r="C259" s="691"/>
      <c r="D259" s="684"/>
      <c r="E259" s="691"/>
      <c r="F259" s="684"/>
      <c r="G259" s="691"/>
      <c r="H259" s="684"/>
      <c r="I259" s="110" t="s">
        <v>1380</v>
      </c>
      <c r="J259" s="108" t="s">
        <v>159</v>
      </c>
      <c r="K259" s="109"/>
      <c r="L259" s="159">
        <v>250</v>
      </c>
      <c r="M259" s="489"/>
      <c r="N259" s="489"/>
      <c r="O259" s="489"/>
      <c r="P259" s="489"/>
      <c r="Q259" s="489"/>
      <c r="R259" s="489"/>
      <c r="S259" s="489"/>
      <c r="T259" s="489"/>
      <c r="U259" s="489"/>
      <c r="V259" s="489"/>
      <c r="W259" s="489"/>
      <c r="X259" s="489"/>
      <c r="Y259" s="489"/>
      <c r="Z259" s="489"/>
      <c r="AA259" s="489"/>
      <c r="AB259" s="489"/>
      <c r="AC259" s="489"/>
      <c r="AD259" s="489"/>
      <c r="AE259" s="489"/>
      <c r="AF259" s="489"/>
      <c r="AG259" s="489"/>
      <c r="AH259" s="489"/>
      <c r="AI259" s="489"/>
      <c r="AJ259" s="489"/>
      <c r="AK259" s="489"/>
      <c r="AL259" s="489"/>
      <c r="AM259" s="489"/>
      <c r="AN259" s="489"/>
      <c r="AO259" s="489"/>
      <c r="AP259" s="489"/>
      <c r="AQ259" s="489"/>
      <c r="AR259" s="489"/>
      <c r="AS259" s="489"/>
      <c r="AT259" s="489"/>
      <c r="AU259" s="489"/>
      <c r="AV259" s="489"/>
      <c r="AW259" s="513"/>
    </row>
    <row r="260" spans="1:49" s="97" customFormat="1" ht="16.5" customHeight="1" x14ac:dyDescent="0.3">
      <c r="A260" s="696"/>
      <c r="B260" s="688"/>
      <c r="C260" s="691"/>
      <c r="D260" s="684"/>
      <c r="E260" s="691"/>
      <c r="F260" s="684"/>
      <c r="G260" s="691" t="s">
        <v>571</v>
      </c>
      <c r="H260" s="684" t="s">
        <v>852</v>
      </c>
      <c r="I260" s="110" t="s">
        <v>1381</v>
      </c>
      <c r="J260" s="108" t="s">
        <v>160</v>
      </c>
      <c r="K260" s="109"/>
      <c r="L260" s="159">
        <v>251</v>
      </c>
      <c r="M260" s="489"/>
      <c r="N260" s="489"/>
      <c r="O260" s="489"/>
      <c r="P260" s="489"/>
      <c r="Q260" s="489"/>
      <c r="R260" s="489"/>
      <c r="S260" s="489"/>
      <c r="T260" s="489"/>
      <c r="U260" s="489"/>
      <c r="V260" s="489"/>
      <c r="W260" s="489"/>
      <c r="X260" s="489"/>
      <c r="Y260" s="489"/>
      <c r="Z260" s="489"/>
      <c r="AA260" s="489"/>
      <c r="AB260" s="489"/>
      <c r="AC260" s="489"/>
      <c r="AD260" s="489"/>
      <c r="AE260" s="489"/>
      <c r="AF260" s="489"/>
      <c r="AG260" s="489"/>
      <c r="AH260" s="489"/>
      <c r="AI260" s="489"/>
      <c r="AJ260" s="489"/>
      <c r="AK260" s="489"/>
      <c r="AL260" s="489"/>
      <c r="AM260" s="489"/>
      <c r="AN260" s="489"/>
      <c r="AO260" s="489"/>
      <c r="AP260" s="489"/>
      <c r="AQ260" s="489"/>
      <c r="AR260" s="489"/>
      <c r="AS260" s="489"/>
      <c r="AT260" s="489"/>
      <c r="AU260" s="489"/>
      <c r="AV260" s="489"/>
      <c r="AW260" s="513"/>
    </row>
    <row r="261" spans="1:49" s="97" customFormat="1" ht="16.5" customHeight="1" x14ac:dyDescent="0.3">
      <c r="A261" s="696"/>
      <c r="B261" s="688"/>
      <c r="C261" s="691"/>
      <c r="D261" s="684"/>
      <c r="E261" s="691"/>
      <c r="F261" s="684"/>
      <c r="G261" s="691"/>
      <c r="H261" s="684"/>
      <c r="I261" s="110" t="s">
        <v>1382</v>
      </c>
      <c r="J261" s="108" t="s">
        <v>161</v>
      </c>
      <c r="K261" s="109"/>
      <c r="L261" s="159">
        <v>252</v>
      </c>
      <c r="M261" s="489"/>
      <c r="N261" s="489"/>
      <c r="O261" s="489"/>
      <c r="P261" s="489"/>
      <c r="Q261" s="489"/>
      <c r="R261" s="489"/>
      <c r="S261" s="489"/>
      <c r="T261" s="489"/>
      <c r="U261" s="489"/>
      <c r="V261" s="489"/>
      <c r="W261" s="489"/>
      <c r="X261" s="489"/>
      <c r="Y261" s="489"/>
      <c r="Z261" s="489"/>
      <c r="AA261" s="489"/>
      <c r="AB261" s="489"/>
      <c r="AC261" s="489"/>
      <c r="AD261" s="489"/>
      <c r="AE261" s="489"/>
      <c r="AF261" s="489"/>
      <c r="AG261" s="489"/>
      <c r="AH261" s="489"/>
      <c r="AI261" s="489"/>
      <c r="AJ261" s="489"/>
      <c r="AK261" s="489"/>
      <c r="AL261" s="489"/>
      <c r="AM261" s="489"/>
      <c r="AN261" s="489"/>
      <c r="AO261" s="489"/>
      <c r="AP261" s="489"/>
      <c r="AQ261" s="489"/>
      <c r="AR261" s="489"/>
      <c r="AS261" s="489"/>
      <c r="AT261" s="489"/>
      <c r="AU261" s="489"/>
      <c r="AV261" s="489"/>
      <c r="AW261" s="513"/>
    </row>
    <row r="262" spans="1:49" s="97" customFormat="1" ht="16.5" customHeight="1" x14ac:dyDescent="0.3">
      <c r="A262" s="696"/>
      <c r="B262" s="688"/>
      <c r="C262" s="691"/>
      <c r="D262" s="684"/>
      <c r="E262" s="691"/>
      <c r="F262" s="684"/>
      <c r="G262" s="691"/>
      <c r="H262" s="684"/>
      <c r="I262" s="110" t="s">
        <v>1383</v>
      </c>
      <c r="J262" s="108" t="s">
        <v>162</v>
      </c>
      <c r="K262" s="109"/>
      <c r="L262" s="159">
        <v>253</v>
      </c>
      <c r="M262" s="489"/>
      <c r="N262" s="489"/>
      <c r="O262" s="489"/>
      <c r="P262" s="489"/>
      <c r="Q262" s="489"/>
      <c r="R262" s="489"/>
      <c r="S262" s="489"/>
      <c r="T262" s="489"/>
      <c r="U262" s="489"/>
      <c r="V262" s="489"/>
      <c r="W262" s="489"/>
      <c r="X262" s="489"/>
      <c r="Y262" s="489"/>
      <c r="Z262" s="489"/>
      <c r="AA262" s="489"/>
      <c r="AB262" s="489"/>
      <c r="AC262" s="489"/>
      <c r="AD262" s="489"/>
      <c r="AE262" s="489"/>
      <c r="AF262" s="489"/>
      <c r="AG262" s="489"/>
      <c r="AH262" s="489"/>
      <c r="AI262" s="489"/>
      <c r="AJ262" s="489"/>
      <c r="AK262" s="489"/>
      <c r="AL262" s="489"/>
      <c r="AM262" s="489"/>
      <c r="AN262" s="489"/>
      <c r="AO262" s="489"/>
      <c r="AP262" s="489"/>
      <c r="AQ262" s="489"/>
      <c r="AR262" s="489"/>
      <c r="AS262" s="489"/>
      <c r="AT262" s="489"/>
      <c r="AU262" s="489"/>
      <c r="AV262" s="489"/>
      <c r="AW262" s="513"/>
    </row>
    <row r="263" spans="1:49" s="97" customFormat="1" ht="16.5" customHeight="1" x14ac:dyDescent="0.3">
      <c r="A263" s="696"/>
      <c r="B263" s="688"/>
      <c r="C263" s="691"/>
      <c r="D263" s="684"/>
      <c r="E263" s="691"/>
      <c r="F263" s="684"/>
      <c r="G263" s="691"/>
      <c r="H263" s="684"/>
      <c r="I263" s="110" t="s">
        <v>1384</v>
      </c>
      <c r="J263" s="108" t="s">
        <v>163</v>
      </c>
      <c r="K263" s="109"/>
      <c r="L263" s="159">
        <v>254</v>
      </c>
      <c r="M263" s="489"/>
      <c r="N263" s="489"/>
      <c r="O263" s="489"/>
      <c r="P263" s="489"/>
      <c r="Q263" s="489"/>
      <c r="R263" s="489"/>
      <c r="S263" s="489"/>
      <c r="T263" s="489"/>
      <c r="U263" s="489"/>
      <c r="V263" s="489"/>
      <c r="W263" s="489"/>
      <c r="X263" s="489"/>
      <c r="Y263" s="489"/>
      <c r="Z263" s="489"/>
      <c r="AA263" s="489"/>
      <c r="AB263" s="489"/>
      <c r="AC263" s="489"/>
      <c r="AD263" s="489"/>
      <c r="AE263" s="489"/>
      <c r="AF263" s="489"/>
      <c r="AG263" s="489"/>
      <c r="AH263" s="489"/>
      <c r="AI263" s="489"/>
      <c r="AJ263" s="489"/>
      <c r="AK263" s="489"/>
      <c r="AL263" s="489"/>
      <c r="AM263" s="489"/>
      <c r="AN263" s="489"/>
      <c r="AO263" s="489"/>
      <c r="AP263" s="489"/>
      <c r="AQ263" s="489"/>
      <c r="AR263" s="489"/>
      <c r="AS263" s="489"/>
      <c r="AT263" s="489"/>
      <c r="AU263" s="489"/>
      <c r="AV263" s="489"/>
      <c r="AW263" s="513"/>
    </row>
    <row r="264" spans="1:49" s="97" customFormat="1" ht="16.5" customHeight="1" x14ac:dyDescent="0.3">
      <c r="A264" s="696"/>
      <c r="B264" s="688"/>
      <c r="C264" s="691"/>
      <c r="D264" s="684"/>
      <c r="E264" s="691"/>
      <c r="F264" s="684"/>
      <c r="G264" s="691" t="s">
        <v>853</v>
      </c>
      <c r="H264" s="684" t="s">
        <v>572</v>
      </c>
      <c r="I264" s="110" t="s">
        <v>1386</v>
      </c>
      <c r="J264" s="108" t="s">
        <v>1855</v>
      </c>
      <c r="K264" s="109"/>
      <c r="L264" s="159">
        <v>255</v>
      </c>
      <c r="M264" s="489"/>
      <c r="N264" s="489"/>
      <c r="O264" s="489"/>
      <c r="P264" s="489"/>
      <c r="Q264" s="489"/>
      <c r="R264" s="489"/>
      <c r="S264" s="489"/>
      <c r="T264" s="489"/>
      <c r="U264" s="489"/>
      <c r="V264" s="489"/>
      <c r="W264" s="489"/>
      <c r="X264" s="489"/>
      <c r="Y264" s="489"/>
      <c r="Z264" s="489"/>
      <c r="AA264" s="489"/>
      <c r="AB264" s="489"/>
      <c r="AC264" s="489"/>
      <c r="AD264" s="489"/>
      <c r="AE264" s="489"/>
      <c r="AF264" s="489"/>
      <c r="AG264" s="489"/>
      <c r="AH264" s="489"/>
      <c r="AI264" s="489"/>
      <c r="AJ264" s="489"/>
      <c r="AK264" s="489"/>
      <c r="AL264" s="489"/>
      <c r="AM264" s="489"/>
      <c r="AN264" s="489"/>
      <c r="AO264" s="489"/>
      <c r="AP264" s="489"/>
      <c r="AQ264" s="489"/>
      <c r="AR264" s="489"/>
      <c r="AS264" s="489"/>
      <c r="AT264" s="489"/>
      <c r="AU264" s="489"/>
      <c r="AV264" s="489"/>
      <c r="AW264" s="513"/>
    </row>
    <row r="265" spans="1:49" s="97" customFormat="1" ht="16.5" customHeight="1" x14ac:dyDescent="0.3">
      <c r="A265" s="696"/>
      <c r="B265" s="688"/>
      <c r="C265" s="691"/>
      <c r="D265" s="684"/>
      <c r="E265" s="691"/>
      <c r="F265" s="684"/>
      <c r="G265" s="691"/>
      <c r="H265" s="684"/>
      <c r="I265" s="110" t="s">
        <v>1388</v>
      </c>
      <c r="J265" s="108" t="s">
        <v>1387</v>
      </c>
      <c r="K265" s="109"/>
      <c r="L265" s="159">
        <v>256</v>
      </c>
      <c r="M265" s="489"/>
      <c r="N265" s="489"/>
      <c r="O265" s="489"/>
      <c r="P265" s="489"/>
      <c r="Q265" s="489"/>
      <c r="R265" s="489"/>
      <c r="S265" s="489"/>
      <c r="T265" s="489"/>
      <c r="U265" s="489"/>
      <c r="V265" s="489"/>
      <c r="W265" s="489"/>
      <c r="X265" s="489"/>
      <c r="Y265" s="489"/>
      <c r="Z265" s="489"/>
      <c r="AA265" s="489"/>
      <c r="AB265" s="489"/>
      <c r="AC265" s="489"/>
      <c r="AD265" s="489"/>
      <c r="AE265" s="489"/>
      <c r="AF265" s="489"/>
      <c r="AG265" s="489"/>
      <c r="AH265" s="489"/>
      <c r="AI265" s="489"/>
      <c r="AJ265" s="489"/>
      <c r="AK265" s="489"/>
      <c r="AL265" s="489"/>
      <c r="AM265" s="489"/>
      <c r="AN265" s="489"/>
      <c r="AO265" s="489"/>
      <c r="AP265" s="489"/>
      <c r="AQ265" s="489"/>
      <c r="AR265" s="489"/>
      <c r="AS265" s="489"/>
      <c r="AT265" s="489"/>
      <c r="AU265" s="489"/>
      <c r="AV265" s="489"/>
      <c r="AW265" s="513"/>
    </row>
    <row r="266" spans="1:49" s="97" customFormat="1" ht="16.5" customHeight="1" x14ac:dyDescent="0.3">
      <c r="A266" s="696"/>
      <c r="B266" s="688"/>
      <c r="C266" s="691"/>
      <c r="D266" s="684"/>
      <c r="E266" s="691"/>
      <c r="F266" s="684"/>
      <c r="G266" s="691"/>
      <c r="H266" s="684"/>
      <c r="I266" s="110" t="s">
        <v>1390</v>
      </c>
      <c r="J266" s="108" t="s">
        <v>166</v>
      </c>
      <c r="K266" s="109"/>
      <c r="L266" s="159">
        <v>257</v>
      </c>
      <c r="M266" s="489"/>
      <c r="N266" s="489"/>
      <c r="O266" s="489"/>
      <c r="P266" s="489"/>
      <c r="Q266" s="489"/>
      <c r="R266" s="489"/>
      <c r="S266" s="489"/>
      <c r="T266" s="489"/>
      <c r="U266" s="489"/>
      <c r="V266" s="489"/>
      <c r="W266" s="489"/>
      <c r="X266" s="489"/>
      <c r="Y266" s="489"/>
      <c r="Z266" s="489"/>
      <c r="AA266" s="489"/>
      <c r="AB266" s="489"/>
      <c r="AC266" s="489"/>
      <c r="AD266" s="489"/>
      <c r="AE266" s="489"/>
      <c r="AF266" s="489"/>
      <c r="AG266" s="489"/>
      <c r="AH266" s="489"/>
      <c r="AI266" s="489"/>
      <c r="AJ266" s="489"/>
      <c r="AK266" s="489"/>
      <c r="AL266" s="489"/>
      <c r="AM266" s="489"/>
      <c r="AN266" s="489"/>
      <c r="AO266" s="489"/>
      <c r="AP266" s="489"/>
      <c r="AQ266" s="489"/>
      <c r="AR266" s="489"/>
      <c r="AS266" s="489"/>
      <c r="AT266" s="489"/>
      <c r="AU266" s="489"/>
      <c r="AV266" s="489"/>
      <c r="AW266" s="513"/>
    </row>
    <row r="267" spans="1:49" s="97" customFormat="1" ht="16.5" customHeight="1" x14ac:dyDescent="0.3">
      <c r="A267" s="696"/>
      <c r="B267" s="688"/>
      <c r="C267" s="691"/>
      <c r="D267" s="684"/>
      <c r="E267" s="691"/>
      <c r="F267" s="684"/>
      <c r="G267" s="691"/>
      <c r="H267" s="684"/>
      <c r="I267" s="110" t="s">
        <v>1391</v>
      </c>
      <c r="J267" s="108" t="s">
        <v>167</v>
      </c>
      <c r="K267" s="109"/>
      <c r="L267" s="159">
        <v>258</v>
      </c>
      <c r="M267" s="489"/>
      <c r="N267" s="489"/>
      <c r="O267" s="489"/>
      <c r="P267" s="489"/>
      <c r="Q267" s="489"/>
      <c r="R267" s="489"/>
      <c r="S267" s="489"/>
      <c r="T267" s="489"/>
      <c r="U267" s="489"/>
      <c r="V267" s="489"/>
      <c r="W267" s="489"/>
      <c r="X267" s="489"/>
      <c r="Y267" s="489"/>
      <c r="Z267" s="489"/>
      <c r="AA267" s="489"/>
      <c r="AB267" s="489"/>
      <c r="AC267" s="489"/>
      <c r="AD267" s="489"/>
      <c r="AE267" s="489"/>
      <c r="AF267" s="489"/>
      <c r="AG267" s="489"/>
      <c r="AH267" s="489"/>
      <c r="AI267" s="489"/>
      <c r="AJ267" s="489"/>
      <c r="AK267" s="489"/>
      <c r="AL267" s="489"/>
      <c r="AM267" s="489"/>
      <c r="AN267" s="489"/>
      <c r="AO267" s="489"/>
      <c r="AP267" s="489"/>
      <c r="AQ267" s="489"/>
      <c r="AR267" s="489"/>
      <c r="AS267" s="489"/>
      <c r="AT267" s="489"/>
      <c r="AU267" s="489"/>
      <c r="AV267" s="489"/>
      <c r="AW267" s="513"/>
    </row>
    <row r="268" spans="1:49" s="97" customFormat="1" ht="16.5" customHeight="1" x14ac:dyDescent="0.3">
      <c r="A268" s="696"/>
      <c r="B268" s="688"/>
      <c r="C268" s="691"/>
      <c r="D268" s="684"/>
      <c r="E268" s="691"/>
      <c r="F268" s="684"/>
      <c r="G268" s="691"/>
      <c r="H268" s="684"/>
      <c r="I268" s="110" t="s">
        <v>1391</v>
      </c>
      <c r="J268" s="108" t="s">
        <v>167</v>
      </c>
      <c r="K268" s="109"/>
      <c r="L268" s="159">
        <v>259</v>
      </c>
      <c r="M268" s="489"/>
      <c r="N268" s="489"/>
      <c r="O268" s="489"/>
      <c r="P268" s="489"/>
      <c r="Q268" s="489"/>
      <c r="R268" s="489"/>
      <c r="S268" s="489"/>
      <c r="T268" s="489"/>
      <c r="U268" s="489"/>
      <c r="V268" s="489"/>
      <c r="W268" s="489"/>
      <c r="X268" s="489"/>
      <c r="Y268" s="489"/>
      <c r="Z268" s="489"/>
      <c r="AA268" s="489"/>
      <c r="AB268" s="489"/>
      <c r="AC268" s="489"/>
      <c r="AD268" s="489"/>
      <c r="AE268" s="489"/>
      <c r="AF268" s="489"/>
      <c r="AG268" s="489"/>
      <c r="AH268" s="489"/>
      <c r="AI268" s="489"/>
      <c r="AJ268" s="489"/>
      <c r="AK268" s="489"/>
      <c r="AL268" s="489"/>
      <c r="AM268" s="489"/>
      <c r="AN268" s="489"/>
      <c r="AO268" s="489"/>
      <c r="AP268" s="489"/>
      <c r="AQ268" s="489"/>
      <c r="AR268" s="489"/>
      <c r="AS268" s="489"/>
      <c r="AT268" s="489"/>
      <c r="AU268" s="489"/>
      <c r="AV268" s="489"/>
      <c r="AW268" s="513"/>
    </row>
    <row r="269" spans="1:49" s="97" customFormat="1" ht="16.5" customHeight="1" x14ac:dyDescent="0.3">
      <c r="A269" s="696"/>
      <c r="B269" s="688"/>
      <c r="C269" s="691"/>
      <c r="D269" s="684"/>
      <c r="E269" s="691"/>
      <c r="F269" s="684"/>
      <c r="G269" s="691"/>
      <c r="H269" s="684"/>
      <c r="I269" s="110" t="s">
        <v>1389</v>
      </c>
      <c r="J269" s="108" t="s">
        <v>1822</v>
      </c>
      <c r="K269" s="109"/>
      <c r="L269" s="159">
        <v>260</v>
      </c>
      <c r="M269" s="489"/>
      <c r="N269" s="489"/>
      <c r="O269" s="489"/>
      <c r="P269" s="489"/>
      <c r="Q269" s="489"/>
      <c r="R269" s="489"/>
      <c r="S269" s="489"/>
      <c r="T269" s="489"/>
      <c r="U269" s="489"/>
      <c r="V269" s="489"/>
      <c r="W269" s="489"/>
      <c r="X269" s="489"/>
      <c r="Y269" s="489"/>
      <c r="Z269" s="489"/>
      <c r="AA269" s="489"/>
      <c r="AB269" s="489"/>
      <c r="AC269" s="489"/>
      <c r="AD269" s="489"/>
      <c r="AE269" s="489"/>
      <c r="AF269" s="489"/>
      <c r="AG269" s="489"/>
      <c r="AH269" s="489"/>
      <c r="AI269" s="489"/>
      <c r="AJ269" s="489"/>
      <c r="AK269" s="489"/>
      <c r="AL269" s="489"/>
      <c r="AM269" s="489"/>
      <c r="AN269" s="489"/>
      <c r="AO269" s="489"/>
      <c r="AP269" s="489"/>
      <c r="AQ269" s="489"/>
      <c r="AR269" s="489"/>
      <c r="AS269" s="489"/>
      <c r="AT269" s="489"/>
      <c r="AU269" s="489"/>
      <c r="AV269" s="489"/>
      <c r="AW269" s="513"/>
    </row>
    <row r="270" spans="1:49" s="97" customFormat="1" ht="16.5" customHeight="1" x14ac:dyDescent="0.3">
      <c r="A270" s="696"/>
      <c r="B270" s="688"/>
      <c r="C270" s="691"/>
      <c r="D270" s="684"/>
      <c r="E270" s="691"/>
      <c r="F270" s="684"/>
      <c r="G270" s="691"/>
      <c r="H270" s="684"/>
      <c r="I270" s="110" t="s">
        <v>1389</v>
      </c>
      <c r="J270" s="108" t="s">
        <v>1822</v>
      </c>
      <c r="K270" s="109"/>
      <c r="L270" s="159">
        <v>261</v>
      </c>
      <c r="M270" s="489"/>
      <c r="N270" s="489"/>
      <c r="O270" s="489"/>
      <c r="P270" s="489"/>
      <c r="Q270" s="489"/>
      <c r="R270" s="489"/>
      <c r="S270" s="489"/>
      <c r="T270" s="489"/>
      <c r="U270" s="489"/>
      <c r="V270" s="489"/>
      <c r="W270" s="489"/>
      <c r="X270" s="489"/>
      <c r="Y270" s="489"/>
      <c r="Z270" s="489"/>
      <c r="AA270" s="489"/>
      <c r="AB270" s="489"/>
      <c r="AC270" s="489"/>
      <c r="AD270" s="489"/>
      <c r="AE270" s="489"/>
      <c r="AF270" s="489"/>
      <c r="AG270" s="489"/>
      <c r="AH270" s="489"/>
      <c r="AI270" s="489"/>
      <c r="AJ270" s="489"/>
      <c r="AK270" s="489"/>
      <c r="AL270" s="489"/>
      <c r="AM270" s="489"/>
      <c r="AN270" s="489"/>
      <c r="AO270" s="489"/>
      <c r="AP270" s="489"/>
      <c r="AQ270" s="489"/>
      <c r="AR270" s="489"/>
      <c r="AS270" s="489"/>
      <c r="AT270" s="489"/>
      <c r="AU270" s="489"/>
      <c r="AV270" s="489"/>
      <c r="AW270" s="513"/>
    </row>
    <row r="271" spans="1:49" s="97" customFormat="1" ht="16.5" customHeight="1" x14ac:dyDescent="0.3">
      <c r="A271" s="696"/>
      <c r="B271" s="688"/>
      <c r="C271" s="691"/>
      <c r="D271" s="684"/>
      <c r="E271" s="691" t="s">
        <v>854</v>
      </c>
      <c r="F271" s="684" t="s">
        <v>855</v>
      </c>
      <c r="G271" s="691" t="s">
        <v>856</v>
      </c>
      <c r="H271" s="684" t="s">
        <v>855</v>
      </c>
      <c r="I271" s="110" t="s">
        <v>1392</v>
      </c>
      <c r="J271" s="108" t="s">
        <v>169</v>
      </c>
      <c r="K271" s="109"/>
      <c r="L271" s="159">
        <v>262</v>
      </c>
      <c r="M271" s="489"/>
      <c r="N271" s="489"/>
      <c r="O271" s="489"/>
      <c r="P271" s="489"/>
      <c r="Q271" s="489"/>
      <c r="R271" s="489"/>
      <c r="S271" s="489"/>
      <c r="T271" s="489"/>
      <c r="U271" s="489"/>
      <c r="V271" s="489"/>
      <c r="W271" s="489"/>
      <c r="X271" s="489"/>
      <c r="Y271" s="489"/>
      <c r="Z271" s="489"/>
      <c r="AA271" s="489"/>
      <c r="AB271" s="489"/>
      <c r="AC271" s="489"/>
      <c r="AD271" s="489"/>
      <c r="AE271" s="489"/>
      <c r="AF271" s="489"/>
      <c r="AG271" s="489"/>
      <c r="AH271" s="489"/>
      <c r="AI271" s="489"/>
      <c r="AJ271" s="489"/>
      <c r="AK271" s="489"/>
      <c r="AL271" s="489"/>
      <c r="AM271" s="489"/>
      <c r="AN271" s="489"/>
      <c r="AO271" s="489"/>
      <c r="AP271" s="489"/>
      <c r="AQ271" s="489"/>
      <c r="AR271" s="489"/>
      <c r="AS271" s="489"/>
      <c r="AT271" s="489"/>
      <c r="AU271" s="489"/>
      <c r="AV271" s="489"/>
      <c r="AW271" s="513"/>
    </row>
    <row r="272" spans="1:49" s="97" customFormat="1" ht="16.5" customHeight="1" x14ac:dyDescent="0.3">
      <c r="A272" s="696"/>
      <c r="B272" s="688"/>
      <c r="C272" s="691"/>
      <c r="D272" s="684"/>
      <c r="E272" s="691"/>
      <c r="F272" s="684"/>
      <c r="G272" s="691"/>
      <c r="H272" s="684"/>
      <c r="I272" s="110" t="s">
        <v>1393</v>
      </c>
      <c r="J272" s="108" t="s">
        <v>170</v>
      </c>
      <c r="K272" s="109"/>
      <c r="L272" s="159">
        <v>263</v>
      </c>
      <c r="M272" s="489"/>
      <c r="N272" s="489"/>
      <c r="O272" s="489"/>
      <c r="P272" s="489"/>
      <c r="Q272" s="489"/>
      <c r="R272" s="489"/>
      <c r="S272" s="489"/>
      <c r="T272" s="489"/>
      <c r="U272" s="489"/>
      <c r="V272" s="489"/>
      <c r="W272" s="489"/>
      <c r="X272" s="489"/>
      <c r="Y272" s="489"/>
      <c r="Z272" s="489"/>
      <c r="AA272" s="489"/>
      <c r="AB272" s="489"/>
      <c r="AC272" s="489"/>
      <c r="AD272" s="489"/>
      <c r="AE272" s="489"/>
      <c r="AF272" s="489"/>
      <c r="AG272" s="489"/>
      <c r="AH272" s="489"/>
      <c r="AI272" s="489"/>
      <c r="AJ272" s="489"/>
      <c r="AK272" s="489"/>
      <c r="AL272" s="489"/>
      <c r="AM272" s="489"/>
      <c r="AN272" s="489"/>
      <c r="AO272" s="489"/>
      <c r="AP272" s="489"/>
      <c r="AQ272" s="489"/>
      <c r="AR272" s="489"/>
      <c r="AS272" s="489"/>
      <c r="AT272" s="489"/>
      <c r="AU272" s="489"/>
      <c r="AV272" s="489"/>
      <c r="AW272" s="513"/>
    </row>
    <row r="273" spans="1:49" s="97" customFormat="1" ht="13.5" customHeight="1" x14ac:dyDescent="0.3">
      <c r="A273" s="696"/>
      <c r="B273" s="688"/>
      <c r="C273" s="691" t="s">
        <v>857</v>
      </c>
      <c r="D273" s="684" t="s">
        <v>573</v>
      </c>
      <c r="E273" s="691" t="s">
        <v>858</v>
      </c>
      <c r="F273" s="684" t="s">
        <v>859</v>
      </c>
      <c r="G273" s="691" t="s">
        <v>860</v>
      </c>
      <c r="H273" s="684" t="s">
        <v>859</v>
      </c>
      <c r="I273" s="110" t="s">
        <v>1362</v>
      </c>
      <c r="J273" s="108" t="s">
        <v>1823</v>
      </c>
      <c r="K273" s="109"/>
      <c r="L273" s="159">
        <v>264</v>
      </c>
      <c r="M273" s="489"/>
      <c r="N273" s="489"/>
      <c r="O273" s="489"/>
      <c r="P273" s="489"/>
      <c r="Q273" s="489"/>
      <c r="R273" s="489"/>
      <c r="S273" s="489"/>
      <c r="T273" s="489"/>
      <c r="U273" s="489"/>
      <c r="V273" s="489"/>
      <c r="W273" s="489"/>
      <c r="X273" s="489"/>
      <c r="Y273" s="489"/>
      <c r="Z273" s="489"/>
      <c r="AA273" s="489"/>
      <c r="AB273" s="489"/>
      <c r="AC273" s="489"/>
      <c r="AD273" s="489"/>
      <c r="AE273" s="489"/>
      <c r="AF273" s="489"/>
      <c r="AG273" s="489"/>
      <c r="AH273" s="489"/>
      <c r="AI273" s="489"/>
      <c r="AJ273" s="489"/>
      <c r="AK273" s="489"/>
      <c r="AL273" s="489"/>
      <c r="AM273" s="489"/>
      <c r="AN273" s="489"/>
      <c r="AO273" s="489"/>
      <c r="AP273" s="489"/>
      <c r="AQ273" s="489"/>
      <c r="AR273" s="489"/>
      <c r="AS273" s="489"/>
      <c r="AT273" s="489"/>
      <c r="AU273" s="489"/>
      <c r="AV273" s="489"/>
      <c r="AW273" s="513"/>
    </row>
    <row r="274" spans="1:49" s="97" customFormat="1" ht="16.5" customHeight="1" x14ac:dyDescent="0.3">
      <c r="A274" s="696"/>
      <c r="B274" s="688"/>
      <c r="C274" s="691"/>
      <c r="D274" s="684"/>
      <c r="E274" s="691"/>
      <c r="F274" s="684"/>
      <c r="G274" s="691"/>
      <c r="H274" s="684"/>
      <c r="I274" s="110" t="s">
        <v>1364</v>
      </c>
      <c r="J274" s="108" t="s">
        <v>149</v>
      </c>
      <c r="K274" s="109"/>
      <c r="L274" s="159">
        <v>265</v>
      </c>
      <c r="M274" s="489"/>
      <c r="N274" s="489"/>
      <c r="O274" s="489"/>
      <c r="P274" s="489"/>
      <c r="Q274" s="489"/>
      <c r="R274" s="489"/>
      <c r="S274" s="489"/>
      <c r="T274" s="489"/>
      <c r="U274" s="489"/>
      <c r="V274" s="489"/>
      <c r="W274" s="489"/>
      <c r="X274" s="489"/>
      <c r="Y274" s="489"/>
      <c r="Z274" s="489"/>
      <c r="AA274" s="489"/>
      <c r="AB274" s="489"/>
      <c r="AC274" s="489"/>
      <c r="AD274" s="489"/>
      <c r="AE274" s="489"/>
      <c r="AF274" s="489"/>
      <c r="AG274" s="489"/>
      <c r="AH274" s="489"/>
      <c r="AI274" s="489"/>
      <c r="AJ274" s="489"/>
      <c r="AK274" s="489"/>
      <c r="AL274" s="489"/>
      <c r="AM274" s="489"/>
      <c r="AN274" s="489"/>
      <c r="AO274" s="489"/>
      <c r="AP274" s="489"/>
      <c r="AQ274" s="489"/>
      <c r="AR274" s="489"/>
      <c r="AS274" s="489"/>
      <c r="AT274" s="489"/>
      <c r="AU274" s="489"/>
      <c r="AV274" s="489"/>
      <c r="AW274" s="513"/>
    </row>
    <row r="275" spans="1:49" s="97" customFormat="1" ht="16.5" customHeight="1" x14ac:dyDescent="0.3">
      <c r="A275" s="696"/>
      <c r="B275" s="688"/>
      <c r="C275" s="691"/>
      <c r="D275" s="684"/>
      <c r="E275" s="691" t="s">
        <v>861</v>
      </c>
      <c r="F275" s="684" t="s">
        <v>862</v>
      </c>
      <c r="G275" s="318" t="s">
        <v>863</v>
      </c>
      <c r="H275" s="315" t="s">
        <v>150</v>
      </c>
      <c r="I275" s="110" t="s">
        <v>1366</v>
      </c>
      <c r="J275" s="108" t="s">
        <v>150</v>
      </c>
      <c r="K275" s="109"/>
      <c r="L275" s="159">
        <v>266</v>
      </c>
      <c r="M275" s="489"/>
      <c r="N275" s="489"/>
      <c r="O275" s="489"/>
      <c r="P275" s="489"/>
      <c r="Q275" s="489"/>
      <c r="R275" s="489"/>
      <c r="S275" s="489"/>
      <c r="T275" s="489"/>
      <c r="U275" s="489"/>
      <c r="V275" s="489"/>
      <c r="W275" s="489"/>
      <c r="X275" s="489"/>
      <c r="Y275" s="489"/>
      <c r="Z275" s="489"/>
      <c r="AA275" s="489"/>
      <c r="AB275" s="489"/>
      <c r="AC275" s="489"/>
      <c r="AD275" s="489"/>
      <c r="AE275" s="489"/>
      <c r="AF275" s="489"/>
      <c r="AG275" s="489"/>
      <c r="AH275" s="489"/>
      <c r="AI275" s="489"/>
      <c r="AJ275" s="489"/>
      <c r="AK275" s="489"/>
      <c r="AL275" s="489"/>
      <c r="AM275" s="489"/>
      <c r="AN275" s="489"/>
      <c r="AO275" s="489"/>
      <c r="AP275" s="489"/>
      <c r="AQ275" s="489"/>
      <c r="AR275" s="489"/>
      <c r="AS275" s="489"/>
      <c r="AT275" s="489"/>
      <c r="AU275" s="489"/>
      <c r="AV275" s="489"/>
      <c r="AW275" s="513"/>
    </row>
    <row r="276" spans="1:49" s="97" customFormat="1" ht="16.5" customHeight="1" x14ac:dyDescent="0.3">
      <c r="A276" s="696"/>
      <c r="B276" s="688"/>
      <c r="C276" s="691"/>
      <c r="D276" s="684"/>
      <c r="E276" s="691"/>
      <c r="F276" s="684"/>
      <c r="G276" s="318" t="s">
        <v>864</v>
      </c>
      <c r="H276" s="315" t="s">
        <v>151</v>
      </c>
      <c r="I276" s="110" t="s">
        <v>1368</v>
      </c>
      <c r="J276" s="108" t="s">
        <v>151</v>
      </c>
      <c r="K276" s="109"/>
      <c r="L276" s="159">
        <v>267</v>
      </c>
      <c r="M276" s="489"/>
      <c r="N276" s="489"/>
      <c r="O276" s="489"/>
      <c r="P276" s="489"/>
      <c r="Q276" s="489"/>
      <c r="R276" s="489"/>
      <c r="S276" s="489"/>
      <c r="T276" s="489"/>
      <c r="U276" s="489"/>
      <c r="V276" s="489"/>
      <c r="W276" s="489"/>
      <c r="X276" s="489"/>
      <c r="Y276" s="489"/>
      <c r="Z276" s="489"/>
      <c r="AA276" s="489"/>
      <c r="AB276" s="489"/>
      <c r="AC276" s="489"/>
      <c r="AD276" s="489"/>
      <c r="AE276" s="489"/>
      <c r="AF276" s="489"/>
      <c r="AG276" s="489"/>
      <c r="AH276" s="489"/>
      <c r="AI276" s="489"/>
      <c r="AJ276" s="489"/>
      <c r="AK276" s="489"/>
      <c r="AL276" s="489"/>
      <c r="AM276" s="489"/>
      <c r="AN276" s="489"/>
      <c r="AO276" s="489"/>
      <c r="AP276" s="489"/>
      <c r="AQ276" s="489"/>
      <c r="AR276" s="489"/>
      <c r="AS276" s="489"/>
      <c r="AT276" s="489"/>
      <c r="AU276" s="489"/>
      <c r="AV276" s="489"/>
      <c r="AW276" s="513"/>
    </row>
    <row r="277" spans="1:49" s="97" customFormat="1" ht="16.5" customHeight="1" x14ac:dyDescent="0.3">
      <c r="A277" s="696"/>
      <c r="B277" s="688"/>
      <c r="C277" s="691"/>
      <c r="D277" s="684"/>
      <c r="E277" s="691"/>
      <c r="F277" s="684"/>
      <c r="G277" s="318" t="s">
        <v>865</v>
      </c>
      <c r="H277" s="315" t="s">
        <v>152</v>
      </c>
      <c r="I277" s="110" t="s">
        <v>1369</v>
      </c>
      <c r="J277" s="108" t="s">
        <v>152</v>
      </c>
      <c r="K277" s="109"/>
      <c r="L277" s="159">
        <v>268</v>
      </c>
      <c r="M277" s="489"/>
      <c r="N277" s="489"/>
      <c r="O277" s="489"/>
      <c r="P277" s="489"/>
      <c r="Q277" s="489"/>
      <c r="R277" s="489"/>
      <c r="S277" s="489"/>
      <c r="T277" s="489"/>
      <c r="U277" s="489"/>
      <c r="V277" s="489"/>
      <c r="W277" s="489"/>
      <c r="X277" s="489"/>
      <c r="Y277" s="489"/>
      <c r="Z277" s="489"/>
      <c r="AA277" s="489"/>
      <c r="AB277" s="489"/>
      <c r="AC277" s="489"/>
      <c r="AD277" s="489"/>
      <c r="AE277" s="489"/>
      <c r="AF277" s="489"/>
      <c r="AG277" s="489"/>
      <c r="AH277" s="489"/>
      <c r="AI277" s="489"/>
      <c r="AJ277" s="489"/>
      <c r="AK277" s="489"/>
      <c r="AL277" s="489"/>
      <c r="AM277" s="489"/>
      <c r="AN277" s="489"/>
      <c r="AO277" s="489"/>
      <c r="AP277" s="489"/>
      <c r="AQ277" s="489"/>
      <c r="AR277" s="489"/>
      <c r="AS277" s="489"/>
      <c r="AT277" s="489"/>
      <c r="AU277" s="489"/>
      <c r="AV277" s="489"/>
      <c r="AW277" s="513"/>
    </row>
    <row r="278" spans="1:49" s="97" customFormat="1" ht="16.5" customHeight="1" x14ac:dyDescent="0.3">
      <c r="A278" s="696"/>
      <c r="B278" s="688"/>
      <c r="C278" s="691"/>
      <c r="D278" s="684"/>
      <c r="E278" s="318" t="s">
        <v>866</v>
      </c>
      <c r="F278" s="315" t="s">
        <v>153</v>
      </c>
      <c r="G278" s="318" t="s">
        <v>867</v>
      </c>
      <c r="H278" s="315" t="s">
        <v>153</v>
      </c>
      <c r="I278" s="110" t="s">
        <v>1370</v>
      </c>
      <c r="J278" s="108" t="s">
        <v>153</v>
      </c>
      <c r="K278" s="109"/>
      <c r="L278" s="159">
        <v>269</v>
      </c>
      <c r="M278" s="489"/>
      <c r="N278" s="489"/>
      <c r="O278" s="489"/>
      <c r="P278" s="489"/>
      <c r="Q278" s="489"/>
      <c r="R278" s="489"/>
      <c r="S278" s="489"/>
      <c r="T278" s="489"/>
      <c r="U278" s="489"/>
      <c r="V278" s="489"/>
      <c r="W278" s="489"/>
      <c r="X278" s="489"/>
      <c r="Y278" s="489"/>
      <c r="Z278" s="489"/>
      <c r="AA278" s="489"/>
      <c r="AB278" s="489"/>
      <c r="AC278" s="489"/>
      <c r="AD278" s="489"/>
      <c r="AE278" s="489"/>
      <c r="AF278" s="489"/>
      <c r="AG278" s="489"/>
      <c r="AH278" s="489"/>
      <c r="AI278" s="489"/>
      <c r="AJ278" s="489"/>
      <c r="AK278" s="489"/>
      <c r="AL278" s="489"/>
      <c r="AM278" s="489"/>
      <c r="AN278" s="489"/>
      <c r="AO278" s="489"/>
      <c r="AP278" s="489"/>
      <c r="AQ278" s="489"/>
      <c r="AR278" s="489"/>
      <c r="AS278" s="489"/>
      <c r="AT278" s="489"/>
      <c r="AU278" s="489"/>
      <c r="AV278" s="489"/>
      <c r="AW278" s="513"/>
    </row>
    <row r="279" spans="1:49" s="97" customFormat="1" ht="13.5" customHeight="1" x14ac:dyDescent="0.3">
      <c r="A279" s="696"/>
      <c r="B279" s="688"/>
      <c r="C279" s="691" t="s">
        <v>868</v>
      </c>
      <c r="D279" s="684" t="s">
        <v>574</v>
      </c>
      <c r="E279" s="691" t="s">
        <v>869</v>
      </c>
      <c r="F279" s="684" t="s">
        <v>575</v>
      </c>
      <c r="G279" s="691" t="s">
        <v>870</v>
      </c>
      <c r="H279" s="684" t="s">
        <v>871</v>
      </c>
      <c r="I279" s="107" t="s">
        <v>1396</v>
      </c>
      <c r="J279" s="108" t="s">
        <v>1395</v>
      </c>
      <c r="K279" s="480" t="s">
        <v>2300</v>
      </c>
      <c r="L279" s="461">
        <v>270</v>
      </c>
      <c r="M279" s="485"/>
      <c r="N279" s="485"/>
      <c r="O279" s="485"/>
      <c r="P279" s="485"/>
      <c r="Q279" s="485"/>
      <c r="R279" s="485"/>
      <c r="S279" s="485"/>
      <c r="T279" s="449">
        <v>914.09</v>
      </c>
      <c r="U279" s="449">
        <v>878.43700000000001</v>
      </c>
      <c r="V279" s="449">
        <v>0</v>
      </c>
      <c r="W279" s="449">
        <v>1.2709999999999999</v>
      </c>
      <c r="X279" s="449">
        <v>424.44799999999998</v>
      </c>
      <c r="Y279" s="449">
        <v>0.76400000000000001</v>
      </c>
      <c r="Z279" s="449">
        <v>1.0980000000000001</v>
      </c>
      <c r="AA279" s="449">
        <v>450.85599999999999</v>
      </c>
      <c r="AB279" s="449">
        <v>0</v>
      </c>
      <c r="AC279" s="449">
        <v>0</v>
      </c>
      <c r="AD279" s="449">
        <v>0</v>
      </c>
      <c r="AE279" s="449">
        <v>0.185</v>
      </c>
      <c r="AF279" s="449">
        <v>0.185</v>
      </c>
      <c r="AG279" s="449">
        <v>0</v>
      </c>
      <c r="AH279" s="449">
        <v>35.468000000000004</v>
      </c>
      <c r="AI279" s="449">
        <v>0</v>
      </c>
      <c r="AJ279" s="449">
        <v>28.920999999999999</v>
      </c>
      <c r="AK279" s="449">
        <v>0</v>
      </c>
      <c r="AL279" s="449">
        <v>0</v>
      </c>
      <c r="AM279" s="449">
        <v>0</v>
      </c>
      <c r="AN279" s="449">
        <v>0</v>
      </c>
      <c r="AO279" s="449">
        <v>6.5469999999999997</v>
      </c>
      <c r="AP279" s="485"/>
      <c r="AQ279" s="485"/>
      <c r="AR279" s="485"/>
      <c r="AS279" s="485"/>
      <c r="AT279" s="485"/>
      <c r="AU279" s="485"/>
      <c r="AV279" s="485"/>
      <c r="AW279" s="502"/>
    </row>
    <row r="280" spans="1:49" s="97" customFormat="1" ht="16.5" customHeight="1" x14ac:dyDescent="0.3">
      <c r="A280" s="696"/>
      <c r="B280" s="688"/>
      <c r="C280" s="691"/>
      <c r="D280" s="684"/>
      <c r="E280" s="691"/>
      <c r="F280" s="684"/>
      <c r="G280" s="691"/>
      <c r="H280" s="684"/>
      <c r="I280" s="107" t="s">
        <v>1398</v>
      </c>
      <c r="J280" s="108" t="s">
        <v>171</v>
      </c>
      <c r="K280" s="109"/>
      <c r="L280" s="159">
        <v>271</v>
      </c>
      <c r="M280" s="489"/>
      <c r="N280" s="489"/>
      <c r="O280" s="489"/>
      <c r="P280" s="489"/>
      <c r="Q280" s="489"/>
      <c r="R280" s="489"/>
      <c r="S280" s="489"/>
      <c r="T280" s="489"/>
      <c r="U280" s="489"/>
      <c r="V280" s="489"/>
      <c r="W280" s="489"/>
      <c r="X280" s="489"/>
      <c r="Y280" s="489"/>
      <c r="Z280" s="489"/>
      <c r="AA280" s="489"/>
      <c r="AB280" s="489"/>
      <c r="AC280" s="489"/>
      <c r="AD280" s="489"/>
      <c r="AE280" s="489"/>
      <c r="AF280" s="489"/>
      <c r="AG280" s="489"/>
      <c r="AH280" s="489"/>
      <c r="AI280" s="489"/>
      <c r="AJ280" s="489"/>
      <c r="AK280" s="489"/>
      <c r="AL280" s="489"/>
      <c r="AM280" s="489"/>
      <c r="AN280" s="489"/>
      <c r="AO280" s="489"/>
      <c r="AP280" s="489"/>
      <c r="AQ280" s="489"/>
      <c r="AR280" s="489"/>
      <c r="AS280" s="489"/>
      <c r="AT280" s="489"/>
      <c r="AU280" s="489"/>
      <c r="AV280" s="489"/>
      <c r="AW280" s="513"/>
    </row>
    <row r="281" spans="1:49" s="97" customFormat="1" ht="16.5" customHeight="1" x14ac:dyDescent="0.3">
      <c r="A281" s="696"/>
      <c r="B281" s="688"/>
      <c r="C281" s="691"/>
      <c r="D281" s="684"/>
      <c r="E281" s="691"/>
      <c r="F281" s="684"/>
      <c r="G281" s="691" t="s">
        <v>872</v>
      </c>
      <c r="H281" s="684" t="s">
        <v>873</v>
      </c>
      <c r="I281" s="107" t="s">
        <v>1399</v>
      </c>
      <c r="J281" s="108" t="s">
        <v>172</v>
      </c>
      <c r="K281" s="109"/>
      <c r="L281" s="159">
        <v>272</v>
      </c>
      <c r="M281" s="489"/>
      <c r="N281" s="489"/>
      <c r="O281" s="489"/>
      <c r="P281" s="489"/>
      <c r="Q281" s="489"/>
      <c r="R281" s="489"/>
      <c r="S281" s="489"/>
      <c r="T281" s="489"/>
      <c r="U281" s="489"/>
      <c r="V281" s="489"/>
      <c r="W281" s="489"/>
      <c r="X281" s="489"/>
      <c r="Y281" s="489"/>
      <c r="Z281" s="489"/>
      <c r="AA281" s="489"/>
      <c r="AB281" s="489"/>
      <c r="AC281" s="489"/>
      <c r="AD281" s="489"/>
      <c r="AE281" s="489"/>
      <c r="AF281" s="489"/>
      <c r="AG281" s="489"/>
      <c r="AH281" s="489"/>
      <c r="AI281" s="489"/>
      <c r="AJ281" s="489"/>
      <c r="AK281" s="489"/>
      <c r="AL281" s="489"/>
      <c r="AM281" s="489"/>
      <c r="AN281" s="489"/>
      <c r="AO281" s="489"/>
      <c r="AP281" s="489"/>
      <c r="AQ281" s="489"/>
      <c r="AR281" s="489"/>
      <c r="AS281" s="489"/>
      <c r="AT281" s="489"/>
      <c r="AU281" s="489"/>
      <c r="AV281" s="489"/>
      <c r="AW281" s="513"/>
    </row>
    <row r="282" spans="1:49" s="97" customFormat="1" ht="16.5" customHeight="1" x14ac:dyDescent="0.3">
      <c r="A282" s="696"/>
      <c r="B282" s="688"/>
      <c r="C282" s="691"/>
      <c r="D282" s="684"/>
      <c r="E282" s="691"/>
      <c r="F282" s="684"/>
      <c r="G282" s="691"/>
      <c r="H282" s="684"/>
      <c r="I282" s="107" t="s">
        <v>1400</v>
      </c>
      <c r="J282" s="108" t="s">
        <v>173</v>
      </c>
      <c r="K282" s="109"/>
      <c r="L282" s="159">
        <v>273</v>
      </c>
      <c r="M282" s="489"/>
      <c r="N282" s="489"/>
      <c r="O282" s="489"/>
      <c r="P282" s="489"/>
      <c r="Q282" s="489"/>
      <c r="R282" s="489"/>
      <c r="S282" s="489"/>
      <c r="T282" s="489"/>
      <c r="U282" s="489"/>
      <c r="V282" s="489"/>
      <c r="W282" s="489"/>
      <c r="X282" s="489"/>
      <c r="Y282" s="489"/>
      <c r="Z282" s="489"/>
      <c r="AA282" s="489"/>
      <c r="AB282" s="489"/>
      <c r="AC282" s="489"/>
      <c r="AD282" s="489"/>
      <c r="AE282" s="489"/>
      <c r="AF282" s="489"/>
      <c r="AG282" s="489"/>
      <c r="AH282" s="489"/>
      <c r="AI282" s="489"/>
      <c r="AJ282" s="489"/>
      <c r="AK282" s="489"/>
      <c r="AL282" s="489"/>
      <c r="AM282" s="489"/>
      <c r="AN282" s="489"/>
      <c r="AO282" s="489"/>
      <c r="AP282" s="489"/>
      <c r="AQ282" s="489"/>
      <c r="AR282" s="489"/>
      <c r="AS282" s="489"/>
      <c r="AT282" s="489"/>
      <c r="AU282" s="489"/>
      <c r="AV282" s="489"/>
      <c r="AW282" s="513"/>
    </row>
    <row r="283" spans="1:49" s="97" customFormat="1" ht="16.5" customHeight="1" x14ac:dyDescent="0.3">
      <c r="A283" s="696"/>
      <c r="B283" s="688"/>
      <c r="C283" s="691"/>
      <c r="D283" s="684"/>
      <c r="E283" s="691"/>
      <c r="F283" s="684"/>
      <c r="G283" s="691"/>
      <c r="H283" s="684"/>
      <c r="I283" s="107" t="s">
        <v>1401</v>
      </c>
      <c r="J283" s="108" t="s">
        <v>174</v>
      </c>
      <c r="K283" s="109"/>
      <c r="L283" s="159">
        <v>274</v>
      </c>
      <c r="M283" s="489"/>
      <c r="N283" s="489"/>
      <c r="O283" s="489"/>
      <c r="P283" s="489"/>
      <c r="Q283" s="489"/>
      <c r="R283" s="489"/>
      <c r="S283" s="489"/>
      <c r="T283" s="489"/>
      <c r="U283" s="489"/>
      <c r="V283" s="489"/>
      <c r="W283" s="489"/>
      <c r="X283" s="489"/>
      <c r="Y283" s="489"/>
      <c r="Z283" s="489"/>
      <c r="AA283" s="489"/>
      <c r="AB283" s="489"/>
      <c r="AC283" s="489"/>
      <c r="AD283" s="489"/>
      <c r="AE283" s="489"/>
      <c r="AF283" s="489"/>
      <c r="AG283" s="489"/>
      <c r="AH283" s="489"/>
      <c r="AI283" s="489"/>
      <c r="AJ283" s="489"/>
      <c r="AK283" s="489"/>
      <c r="AL283" s="489"/>
      <c r="AM283" s="489"/>
      <c r="AN283" s="489"/>
      <c r="AO283" s="489"/>
      <c r="AP283" s="489"/>
      <c r="AQ283" s="489"/>
      <c r="AR283" s="489"/>
      <c r="AS283" s="489"/>
      <c r="AT283" s="489"/>
      <c r="AU283" s="489"/>
      <c r="AV283" s="489"/>
      <c r="AW283" s="513"/>
    </row>
    <row r="284" spans="1:49" s="97" customFormat="1" ht="16.5" customHeight="1" x14ac:dyDescent="0.3">
      <c r="A284" s="696"/>
      <c r="B284" s="688"/>
      <c r="C284" s="691"/>
      <c r="D284" s="684"/>
      <c r="E284" s="691"/>
      <c r="F284" s="684"/>
      <c r="G284" s="691"/>
      <c r="H284" s="684"/>
      <c r="I284" s="107" t="s">
        <v>1401</v>
      </c>
      <c r="J284" s="108" t="s">
        <v>174</v>
      </c>
      <c r="K284" s="109"/>
      <c r="L284" s="159">
        <v>275</v>
      </c>
      <c r="M284" s="489"/>
      <c r="N284" s="489"/>
      <c r="O284" s="489"/>
      <c r="P284" s="489"/>
      <c r="Q284" s="489"/>
      <c r="R284" s="489"/>
      <c r="S284" s="489"/>
      <c r="T284" s="489"/>
      <c r="U284" s="489"/>
      <c r="V284" s="489"/>
      <c r="W284" s="489"/>
      <c r="X284" s="489"/>
      <c r="Y284" s="489"/>
      <c r="Z284" s="489"/>
      <c r="AA284" s="489"/>
      <c r="AB284" s="489"/>
      <c r="AC284" s="489"/>
      <c r="AD284" s="489"/>
      <c r="AE284" s="489"/>
      <c r="AF284" s="489"/>
      <c r="AG284" s="489"/>
      <c r="AH284" s="489"/>
      <c r="AI284" s="489"/>
      <c r="AJ284" s="489"/>
      <c r="AK284" s="489"/>
      <c r="AL284" s="489"/>
      <c r="AM284" s="489"/>
      <c r="AN284" s="489"/>
      <c r="AO284" s="489"/>
      <c r="AP284" s="489"/>
      <c r="AQ284" s="489"/>
      <c r="AR284" s="489"/>
      <c r="AS284" s="489"/>
      <c r="AT284" s="489"/>
      <c r="AU284" s="489"/>
      <c r="AV284" s="489"/>
      <c r="AW284" s="513"/>
    </row>
    <row r="285" spans="1:49" s="97" customFormat="1" ht="16.5" customHeight="1" x14ac:dyDescent="0.3">
      <c r="A285" s="696"/>
      <c r="B285" s="688"/>
      <c r="C285" s="691"/>
      <c r="D285" s="684"/>
      <c r="E285" s="691" t="s">
        <v>874</v>
      </c>
      <c r="F285" s="684" t="s">
        <v>875</v>
      </c>
      <c r="G285" s="691" t="s">
        <v>876</v>
      </c>
      <c r="H285" s="684" t="s">
        <v>877</v>
      </c>
      <c r="I285" s="107" t="s">
        <v>1325</v>
      </c>
      <c r="J285" s="108" t="s">
        <v>1854</v>
      </c>
      <c r="K285" s="480" t="s">
        <v>2301</v>
      </c>
      <c r="L285" s="461">
        <v>276</v>
      </c>
      <c r="M285" s="485"/>
      <c r="N285" s="485"/>
      <c r="O285" s="485"/>
      <c r="P285" s="485"/>
      <c r="Q285" s="485"/>
      <c r="R285" s="485"/>
      <c r="S285" s="485"/>
      <c r="T285" s="449">
        <v>214.90600000000001</v>
      </c>
      <c r="U285" s="449">
        <v>144.01</v>
      </c>
      <c r="V285" s="449">
        <v>0</v>
      </c>
      <c r="W285" s="449">
        <v>0</v>
      </c>
      <c r="X285" s="449">
        <v>1.9E-2</v>
      </c>
      <c r="Y285" s="449">
        <v>0.40799999999999997</v>
      </c>
      <c r="Z285" s="449">
        <v>1.4039999999999999</v>
      </c>
      <c r="AA285" s="449">
        <v>142.179</v>
      </c>
      <c r="AB285" s="449">
        <v>0</v>
      </c>
      <c r="AC285" s="449">
        <v>0</v>
      </c>
      <c r="AD285" s="449">
        <v>0</v>
      </c>
      <c r="AE285" s="449">
        <v>38.53</v>
      </c>
      <c r="AF285" s="449">
        <v>34.957000000000001</v>
      </c>
      <c r="AG285" s="449">
        <v>3.573</v>
      </c>
      <c r="AH285" s="449">
        <v>32.366</v>
      </c>
      <c r="AI285" s="449">
        <v>0</v>
      </c>
      <c r="AJ285" s="449">
        <v>19.728000000000002</v>
      </c>
      <c r="AK285" s="449">
        <v>0</v>
      </c>
      <c r="AL285" s="449">
        <v>0</v>
      </c>
      <c r="AM285" s="449">
        <v>0</v>
      </c>
      <c r="AN285" s="449">
        <v>0</v>
      </c>
      <c r="AO285" s="449">
        <v>12.638</v>
      </c>
      <c r="AP285" s="485"/>
      <c r="AQ285" s="485"/>
      <c r="AR285" s="485"/>
      <c r="AS285" s="485"/>
      <c r="AT285" s="485"/>
      <c r="AU285" s="485"/>
      <c r="AV285" s="485"/>
      <c r="AW285" s="502"/>
    </row>
    <row r="286" spans="1:49" s="97" customFormat="1" ht="16.5" customHeight="1" x14ac:dyDescent="0.3">
      <c r="A286" s="696"/>
      <c r="B286" s="688"/>
      <c r="C286" s="691"/>
      <c r="D286" s="684"/>
      <c r="E286" s="691"/>
      <c r="F286" s="684"/>
      <c r="G286" s="691"/>
      <c r="H286" s="684"/>
      <c r="I286" s="107" t="s">
        <v>1326</v>
      </c>
      <c r="J286" s="108" t="s">
        <v>175</v>
      </c>
      <c r="K286" s="109"/>
      <c r="L286" s="159">
        <v>277</v>
      </c>
      <c r="M286" s="489"/>
      <c r="N286" s="489"/>
      <c r="O286" s="489"/>
      <c r="P286" s="489"/>
      <c r="Q286" s="489"/>
      <c r="R286" s="489"/>
      <c r="S286" s="489"/>
      <c r="T286" s="489"/>
      <c r="U286" s="489"/>
      <c r="V286" s="489"/>
      <c r="W286" s="489"/>
      <c r="X286" s="489"/>
      <c r="Y286" s="489"/>
      <c r="Z286" s="489"/>
      <c r="AA286" s="489"/>
      <c r="AB286" s="489"/>
      <c r="AC286" s="489"/>
      <c r="AD286" s="489"/>
      <c r="AE286" s="489"/>
      <c r="AF286" s="489"/>
      <c r="AG286" s="489"/>
      <c r="AH286" s="489"/>
      <c r="AI286" s="489"/>
      <c r="AJ286" s="489"/>
      <c r="AK286" s="489"/>
      <c r="AL286" s="489"/>
      <c r="AM286" s="489"/>
      <c r="AN286" s="489"/>
      <c r="AO286" s="489"/>
      <c r="AP286" s="489"/>
      <c r="AQ286" s="489"/>
      <c r="AR286" s="489"/>
      <c r="AS286" s="489"/>
      <c r="AT286" s="489"/>
      <c r="AU286" s="489"/>
      <c r="AV286" s="489"/>
      <c r="AW286" s="513"/>
    </row>
    <row r="287" spans="1:49" s="97" customFormat="1" ht="16.5" customHeight="1" x14ac:dyDescent="0.3">
      <c r="A287" s="696"/>
      <c r="B287" s="688"/>
      <c r="C287" s="691"/>
      <c r="D287" s="684"/>
      <c r="E287" s="691"/>
      <c r="F287" s="684"/>
      <c r="G287" s="691"/>
      <c r="H287" s="684"/>
      <c r="I287" s="107" t="s">
        <v>1402</v>
      </c>
      <c r="J287" s="108" t="s">
        <v>176</v>
      </c>
      <c r="K287" s="109"/>
      <c r="L287" s="159">
        <v>278</v>
      </c>
      <c r="M287" s="489"/>
      <c r="N287" s="489"/>
      <c r="O287" s="489"/>
      <c r="P287" s="489"/>
      <c r="Q287" s="489"/>
      <c r="R287" s="489"/>
      <c r="S287" s="489"/>
      <c r="T287" s="489"/>
      <c r="U287" s="489"/>
      <c r="V287" s="489"/>
      <c r="W287" s="489"/>
      <c r="X287" s="489"/>
      <c r="Y287" s="489"/>
      <c r="Z287" s="489"/>
      <c r="AA287" s="489"/>
      <c r="AB287" s="489"/>
      <c r="AC287" s="489"/>
      <c r="AD287" s="489"/>
      <c r="AE287" s="489"/>
      <c r="AF287" s="489"/>
      <c r="AG287" s="489"/>
      <c r="AH287" s="489"/>
      <c r="AI287" s="489"/>
      <c r="AJ287" s="489"/>
      <c r="AK287" s="489"/>
      <c r="AL287" s="489"/>
      <c r="AM287" s="489"/>
      <c r="AN287" s="489"/>
      <c r="AO287" s="489"/>
      <c r="AP287" s="489"/>
      <c r="AQ287" s="489"/>
      <c r="AR287" s="489"/>
      <c r="AS287" s="489"/>
      <c r="AT287" s="489"/>
      <c r="AU287" s="489"/>
      <c r="AV287" s="489"/>
      <c r="AW287" s="513"/>
    </row>
    <row r="288" spans="1:49" s="97" customFormat="1" ht="16.5" customHeight="1" x14ac:dyDescent="0.3">
      <c r="A288" s="696"/>
      <c r="B288" s="688"/>
      <c r="C288" s="691"/>
      <c r="D288" s="684"/>
      <c r="E288" s="691"/>
      <c r="F288" s="684"/>
      <c r="G288" s="691" t="s">
        <v>576</v>
      </c>
      <c r="H288" s="684" t="s">
        <v>878</v>
      </c>
      <c r="I288" s="107" t="s">
        <v>1328</v>
      </c>
      <c r="J288" s="108" t="s">
        <v>177</v>
      </c>
      <c r="K288" s="109"/>
      <c r="L288" s="159">
        <v>279</v>
      </c>
      <c r="M288" s="489"/>
      <c r="N288" s="489"/>
      <c r="O288" s="489"/>
      <c r="P288" s="489"/>
      <c r="Q288" s="489"/>
      <c r="R288" s="489"/>
      <c r="S288" s="489"/>
      <c r="T288" s="489"/>
      <c r="U288" s="489"/>
      <c r="V288" s="489"/>
      <c r="W288" s="489"/>
      <c r="X288" s="489"/>
      <c r="Y288" s="489"/>
      <c r="Z288" s="489"/>
      <c r="AA288" s="489"/>
      <c r="AB288" s="489"/>
      <c r="AC288" s="489"/>
      <c r="AD288" s="489"/>
      <c r="AE288" s="489"/>
      <c r="AF288" s="489"/>
      <c r="AG288" s="489"/>
      <c r="AH288" s="489"/>
      <c r="AI288" s="489"/>
      <c r="AJ288" s="489"/>
      <c r="AK288" s="489"/>
      <c r="AL288" s="489"/>
      <c r="AM288" s="489"/>
      <c r="AN288" s="489"/>
      <c r="AO288" s="489"/>
      <c r="AP288" s="489"/>
      <c r="AQ288" s="489"/>
      <c r="AR288" s="489"/>
      <c r="AS288" s="489"/>
      <c r="AT288" s="489"/>
      <c r="AU288" s="489"/>
      <c r="AV288" s="489"/>
      <c r="AW288" s="513"/>
    </row>
    <row r="289" spans="1:49" s="97" customFormat="1" ht="16.5" customHeight="1" x14ac:dyDescent="0.3">
      <c r="A289" s="696"/>
      <c r="B289" s="688"/>
      <c r="C289" s="691"/>
      <c r="D289" s="684"/>
      <c r="E289" s="691"/>
      <c r="F289" s="684"/>
      <c r="G289" s="691"/>
      <c r="H289" s="684"/>
      <c r="I289" s="107" t="s">
        <v>1330</v>
      </c>
      <c r="J289" s="108" t="s">
        <v>178</v>
      </c>
      <c r="K289" s="109"/>
      <c r="L289" s="159">
        <v>280</v>
      </c>
      <c r="M289" s="489"/>
      <c r="N289" s="489"/>
      <c r="O289" s="489"/>
      <c r="P289" s="489"/>
      <c r="Q289" s="489"/>
      <c r="R289" s="489"/>
      <c r="S289" s="489"/>
      <c r="T289" s="489"/>
      <c r="U289" s="489"/>
      <c r="V289" s="489"/>
      <c r="W289" s="489"/>
      <c r="X289" s="489"/>
      <c r="Y289" s="489"/>
      <c r="Z289" s="489"/>
      <c r="AA289" s="489"/>
      <c r="AB289" s="489"/>
      <c r="AC289" s="489"/>
      <c r="AD289" s="489"/>
      <c r="AE289" s="489"/>
      <c r="AF289" s="489"/>
      <c r="AG289" s="489"/>
      <c r="AH289" s="489"/>
      <c r="AI289" s="489"/>
      <c r="AJ289" s="489"/>
      <c r="AK289" s="489"/>
      <c r="AL289" s="489"/>
      <c r="AM289" s="489"/>
      <c r="AN289" s="489"/>
      <c r="AO289" s="489"/>
      <c r="AP289" s="489"/>
      <c r="AQ289" s="489"/>
      <c r="AR289" s="489"/>
      <c r="AS289" s="489"/>
      <c r="AT289" s="489"/>
      <c r="AU289" s="489"/>
      <c r="AV289" s="489"/>
      <c r="AW289" s="513"/>
    </row>
    <row r="290" spans="1:49" s="97" customFormat="1" ht="16.5" customHeight="1" x14ac:dyDescent="0.3">
      <c r="A290" s="696"/>
      <c r="B290" s="688"/>
      <c r="C290" s="691"/>
      <c r="D290" s="684"/>
      <c r="E290" s="691"/>
      <c r="F290" s="684"/>
      <c r="G290" s="691"/>
      <c r="H290" s="684"/>
      <c r="I290" s="107" t="s">
        <v>1403</v>
      </c>
      <c r="J290" s="108" t="s">
        <v>179</v>
      </c>
      <c r="K290" s="109"/>
      <c r="L290" s="159">
        <v>281</v>
      </c>
      <c r="M290" s="489"/>
      <c r="N290" s="489"/>
      <c r="O290" s="489"/>
      <c r="P290" s="489"/>
      <c r="Q290" s="489"/>
      <c r="R290" s="489"/>
      <c r="S290" s="489"/>
      <c r="T290" s="489"/>
      <c r="U290" s="489"/>
      <c r="V290" s="489"/>
      <c r="W290" s="489"/>
      <c r="X290" s="489"/>
      <c r="Y290" s="489"/>
      <c r="Z290" s="489"/>
      <c r="AA290" s="489"/>
      <c r="AB290" s="489"/>
      <c r="AC290" s="489"/>
      <c r="AD290" s="489"/>
      <c r="AE290" s="489"/>
      <c r="AF290" s="489"/>
      <c r="AG290" s="489"/>
      <c r="AH290" s="489"/>
      <c r="AI290" s="489"/>
      <c r="AJ290" s="489"/>
      <c r="AK290" s="489"/>
      <c r="AL290" s="489"/>
      <c r="AM290" s="489"/>
      <c r="AN290" s="489"/>
      <c r="AO290" s="489"/>
      <c r="AP290" s="489"/>
      <c r="AQ290" s="489"/>
      <c r="AR290" s="489"/>
      <c r="AS290" s="489"/>
      <c r="AT290" s="489"/>
      <c r="AU290" s="489"/>
      <c r="AV290" s="489"/>
      <c r="AW290" s="513"/>
    </row>
    <row r="291" spans="1:49" s="97" customFormat="1" ht="16.5" customHeight="1" x14ac:dyDescent="0.3">
      <c r="A291" s="696"/>
      <c r="B291" s="688"/>
      <c r="C291" s="691"/>
      <c r="D291" s="684"/>
      <c r="E291" s="691"/>
      <c r="F291" s="684"/>
      <c r="G291" s="691"/>
      <c r="H291" s="684"/>
      <c r="I291" s="107" t="s">
        <v>1332</v>
      </c>
      <c r="J291" s="108" t="s">
        <v>181</v>
      </c>
      <c r="K291" s="109"/>
      <c r="L291" s="159">
        <v>282</v>
      </c>
      <c r="M291" s="489"/>
      <c r="N291" s="489"/>
      <c r="O291" s="489"/>
      <c r="P291" s="489"/>
      <c r="Q291" s="489"/>
      <c r="R291" s="489"/>
      <c r="S291" s="489"/>
      <c r="T291" s="489"/>
      <c r="U291" s="489"/>
      <c r="V291" s="489"/>
      <c r="W291" s="489"/>
      <c r="X291" s="489"/>
      <c r="Y291" s="489"/>
      <c r="Z291" s="489"/>
      <c r="AA291" s="489"/>
      <c r="AB291" s="489"/>
      <c r="AC291" s="489"/>
      <c r="AD291" s="489"/>
      <c r="AE291" s="489"/>
      <c r="AF291" s="489"/>
      <c r="AG291" s="489"/>
      <c r="AH291" s="489"/>
      <c r="AI291" s="489"/>
      <c r="AJ291" s="489"/>
      <c r="AK291" s="489"/>
      <c r="AL291" s="489"/>
      <c r="AM291" s="489"/>
      <c r="AN291" s="489"/>
      <c r="AO291" s="489"/>
      <c r="AP291" s="489"/>
      <c r="AQ291" s="489"/>
      <c r="AR291" s="489"/>
      <c r="AS291" s="489"/>
      <c r="AT291" s="489"/>
      <c r="AU291" s="489"/>
      <c r="AV291" s="489"/>
      <c r="AW291" s="513"/>
    </row>
    <row r="292" spans="1:49" s="97" customFormat="1" ht="16.5" customHeight="1" x14ac:dyDescent="0.3">
      <c r="A292" s="696"/>
      <c r="B292" s="688"/>
      <c r="C292" s="691"/>
      <c r="D292" s="684"/>
      <c r="E292" s="691"/>
      <c r="F292" s="684"/>
      <c r="G292" s="691" t="s">
        <v>577</v>
      </c>
      <c r="H292" s="684" t="s">
        <v>879</v>
      </c>
      <c r="I292" s="107" t="s">
        <v>1404</v>
      </c>
      <c r="J292" s="108" t="s">
        <v>183</v>
      </c>
      <c r="K292" s="109"/>
      <c r="L292" s="159">
        <v>283</v>
      </c>
      <c r="M292" s="489"/>
      <c r="N292" s="489"/>
      <c r="O292" s="489"/>
      <c r="P292" s="489"/>
      <c r="Q292" s="489"/>
      <c r="R292" s="489"/>
      <c r="S292" s="489"/>
      <c r="T292" s="489"/>
      <c r="U292" s="489"/>
      <c r="V292" s="489"/>
      <c r="W292" s="489"/>
      <c r="X292" s="489"/>
      <c r="Y292" s="489"/>
      <c r="Z292" s="489"/>
      <c r="AA292" s="489"/>
      <c r="AB292" s="489"/>
      <c r="AC292" s="489"/>
      <c r="AD292" s="489"/>
      <c r="AE292" s="489"/>
      <c r="AF292" s="489"/>
      <c r="AG292" s="489"/>
      <c r="AH292" s="489"/>
      <c r="AI292" s="489"/>
      <c r="AJ292" s="489"/>
      <c r="AK292" s="489"/>
      <c r="AL292" s="489"/>
      <c r="AM292" s="489"/>
      <c r="AN292" s="489"/>
      <c r="AO292" s="489"/>
      <c r="AP292" s="489"/>
      <c r="AQ292" s="489"/>
      <c r="AR292" s="489"/>
      <c r="AS292" s="489"/>
      <c r="AT292" s="489"/>
      <c r="AU292" s="489"/>
      <c r="AV292" s="489"/>
      <c r="AW292" s="513"/>
    </row>
    <row r="293" spans="1:49" s="97" customFormat="1" ht="16.5" customHeight="1" x14ac:dyDescent="0.3">
      <c r="A293" s="696"/>
      <c r="B293" s="688"/>
      <c r="C293" s="691"/>
      <c r="D293" s="684"/>
      <c r="E293" s="691"/>
      <c r="F293" s="684"/>
      <c r="G293" s="691"/>
      <c r="H293" s="684"/>
      <c r="I293" s="107" t="s">
        <v>1405</v>
      </c>
      <c r="J293" s="108" t="s">
        <v>184</v>
      </c>
      <c r="K293" s="109"/>
      <c r="L293" s="159">
        <v>284</v>
      </c>
      <c r="M293" s="489"/>
      <c r="N293" s="489"/>
      <c r="O293" s="489"/>
      <c r="P293" s="489"/>
      <c r="Q293" s="489"/>
      <c r="R293" s="489"/>
      <c r="S293" s="489"/>
      <c r="T293" s="489"/>
      <c r="U293" s="489"/>
      <c r="V293" s="489"/>
      <c r="W293" s="489"/>
      <c r="X293" s="489"/>
      <c r="Y293" s="489"/>
      <c r="Z293" s="489"/>
      <c r="AA293" s="489"/>
      <c r="AB293" s="489"/>
      <c r="AC293" s="489"/>
      <c r="AD293" s="489"/>
      <c r="AE293" s="489"/>
      <c r="AF293" s="489"/>
      <c r="AG293" s="489"/>
      <c r="AH293" s="489"/>
      <c r="AI293" s="489"/>
      <c r="AJ293" s="489"/>
      <c r="AK293" s="489"/>
      <c r="AL293" s="489"/>
      <c r="AM293" s="489"/>
      <c r="AN293" s="489"/>
      <c r="AO293" s="489"/>
      <c r="AP293" s="489"/>
      <c r="AQ293" s="489"/>
      <c r="AR293" s="489"/>
      <c r="AS293" s="489"/>
      <c r="AT293" s="489"/>
      <c r="AU293" s="489"/>
      <c r="AV293" s="489"/>
      <c r="AW293" s="513"/>
    </row>
    <row r="294" spans="1:49" s="97" customFormat="1" ht="16.5" customHeight="1" x14ac:dyDescent="0.3">
      <c r="A294" s="696"/>
      <c r="B294" s="688"/>
      <c r="C294" s="691"/>
      <c r="D294" s="684"/>
      <c r="E294" s="691"/>
      <c r="F294" s="684"/>
      <c r="G294" s="318" t="s">
        <v>578</v>
      </c>
      <c r="H294" s="315" t="s">
        <v>185</v>
      </c>
      <c r="I294" s="107" t="s">
        <v>1406</v>
      </c>
      <c r="J294" s="108" t="s">
        <v>185</v>
      </c>
      <c r="K294" s="109"/>
      <c r="L294" s="159">
        <v>285</v>
      </c>
      <c r="M294" s="489"/>
      <c r="N294" s="489"/>
      <c r="O294" s="489"/>
      <c r="P294" s="489"/>
      <c r="Q294" s="489"/>
      <c r="R294" s="489"/>
      <c r="S294" s="489"/>
      <c r="T294" s="489"/>
      <c r="U294" s="489"/>
      <c r="V294" s="489"/>
      <c r="W294" s="489"/>
      <c r="X294" s="489"/>
      <c r="Y294" s="489"/>
      <c r="Z294" s="489"/>
      <c r="AA294" s="489"/>
      <c r="AB294" s="489"/>
      <c r="AC294" s="489"/>
      <c r="AD294" s="489"/>
      <c r="AE294" s="489"/>
      <c r="AF294" s="489"/>
      <c r="AG294" s="489"/>
      <c r="AH294" s="489"/>
      <c r="AI294" s="489"/>
      <c r="AJ294" s="489"/>
      <c r="AK294" s="489"/>
      <c r="AL294" s="489"/>
      <c r="AM294" s="489"/>
      <c r="AN294" s="489"/>
      <c r="AO294" s="489"/>
      <c r="AP294" s="489"/>
      <c r="AQ294" s="489"/>
      <c r="AR294" s="489"/>
      <c r="AS294" s="489"/>
      <c r="AT294" s="489"/>
      <c r="AU294" s="489"/>
      <c r="AV294" s="489"/>
      <c r="AW294" s="513"/>
    </row>
    <row r="295" spans="1:49" s="97" customFormat="1" ht="16.5" customHeight="1" x14ac:dyDescent="0.3">
      <c r="A295" s="696"/>
      <c r="B295" s="688"/>
      <c r="C295" s="691"/>
      <c r="D295" s="684"/>
      <c r="E295" s="691"/>
      <c r="F295" s="684"/>
      <c r="G295" s="318" t="s">
        <v>880</v>
      </c>
      <c r="H295" s="315" t="s">
        <v>186</v>
      </c>
      <c r="I295" s="107" t="s">
        <v>1407</v>
      </c>
      <c r="J295" s="108" t="s">
        <v>186</v>
      </c>
      <c r="K295" s="109"/>
      <c r="L295" s="159">
        <v>286</v>
      </c>
      <c r="M295" s="489"/>
      <c r="N295" s="489"/>
      <c r="O295" s="489"/>
      <c r="P295" s="489"/>
      <c r="Q295" s="489"/>
      <c r="R295" s="489"/>
      <c r="S295" s="489"/>
      <c r="T295" s="489"/>
      <c r="U295" s="489"/>
      <c r="V295" s="489"/>
      <c r="W295" s="489"/>
      <c r="X295" s="489"/>
      <c r="Y295" s="489"/>
      <c r="Z295" s="489"/>
      <c r="AA295" s="489"/>
      <c r="AB295" s="489"/>
      <c r="AC295" s="489"/>
      <c r="AD295" s="489"/>
      <c r="AE295" s="489"/>
      <c r="AF295" s="489"/>
      <c r="AG295" s="489"/>
      <c r="AH295" s="489"/>
      <c r="AI295" s="489"/>
      <c r="AJ295" s="489"/>
      <c r="AK295" s="489"/>
      <c r="AL295" s="489"/>
      <c r="AM295" s="489"/>
      <c r="AN295" s="489"/>
      <c r="AO295" s="489"/>
      <c r="AP295" s="489"/>
      <c r="AQ295" s="489"/>
      <c r="AR295" s="489"/>
      <c r="AS295" s="489"/>
      <c r="AT295" s="489"/>
      <c r="AU295" s="489"/>
      <c r="AV295" s="489"/>
      <c r="AW295" s="513"/>
    </row>
    <row r="296" spans="1:49" s="97" customFormat="1" ht="16.5" customHeight="1" x14ac:dyDescent="0.3">
      <c r="A296" s="696"/>
      <c r="B296" s="688"/>
      <c r="C296" s="691"/>
      <c r="D296" s="684"/>
      <c r="E296" s="691"/>
      <c r="F296" s="684"/>
      <c r="G296" s="691" t="s">
        <v>881</v>
      </c>
      <c r="H296" s="684" t="s">
        <v>882</v>
      </c>
      <c r="I296" s="107" t="s">
        <v>1408</v>
      </c>
      <c r="J296" s="108" t="s">
        <v>187</v>
      </c>
      <c r="K296" s="109"/>
      <c r="L296" s="159">
        <v>287</v>
      </c>
      <c r="M296" s="489"/>
      <c r="N296" s="489"/>
      <c r="O296" s="489"/>
      <c r="P296" s="489"/>
      <c r="Q296" s="489"/>
      <c r="R296" s="489"/>
      <c r="S296" s="489"/>
      <c r="T296" s="489"/>
      <c r="U296" s="489"/>
      <c r="V296" s="489"/>
      <c r="W296" s="489"/>
      <c r="X296" s="489"/>
      <c r="Y296" s="489"/>
      <c r="Z296" s="489"/>
      <c r="AA296" s="489"/>
      <c r="AB296" s="489"/>
      <c r="AC296" s="489"/>
      <c r="AD296" s="489"/>
      <c r="AE296" s="489"/>
      <c r="AF296" s="489"/>
      <c r="AG296" s="489"/>
      <c r="AH296" s="489"/>
      <c r="AI296" s="489"/>
      <c r="AJ296" s="489"/>
      <c r="AK296" s="489"/>
      <c r="AL296" s="489"/>
      <c r="AM296" s="489"/>
      <c r="AN296" s="489"/>
      <c r="AO296" s="489"/>
      <c r="AP296" s="489"/>
      <c r="AQ296" s="489"/>
      <c r="AR296" s="489"/>
      <c r="AS296" s="489"/>
      <c r="AT296" s="489"/>
      <c r="AU296" s="489"/>
      <c r="AV296" s="489"/>
      <c r="AW296" s="513"/>
    </row>
    <row r="297" spans="1:49" s="97" customFormat="1" ht="40.5" x14ac:dyDescent="0.3">
      <c r="A297" s="696"/>
      <c r="B297" s="688"/>
      <c r="C297" s="691"/>
      <c r="D297" s="684"/>
      <c r="E297" s="691"/>
      <c r="F297" s="684"/>
      <c r="G297" s="691"/>
      <c r="H297" s="684"/>
      <c r="I297" s="107" t="s">
        <v>1409</v>
      </c>
      <c r="J297" s="108" t="s">
        <v>188</v>
      </c>
      <c r="K297" s="109"/>
      <c r="L297" s="159">
        <v>288</v>
      </c>
      <c r="M297" s="489"/>
      <c r="N297" s="489"/>
      <c r="O297" s="489"/>
      <c r="P297" s="489"/>
      <c r="Q297" s="489"/>
      <c r="R297" s="489"/>
      <c r="S297" s="489"/>
      <c r="T297" s="489"/>
      <c r="U297" s="489"/>
      <c r="V297" s="489"/>
      <c r="W297" s="489"/>
      <c r="X297" s="489"/>
      <c r="Y297" s="489"/>
      <c r="Z297" s="489"/>
      <c r="AA297" s="489"/>
      <c r="AB297" s="489"/>
      <c r="AC297" s="489"/>
      <c r="AD297" s="489"/>
      <c r="AE297" s="489"/>
      <c r="AF297" s="489"/>
      <c r="AG297" s="489"/>
      <c r="AH297" s="489"/>
      <c r="AI297" s="489"/>
      <c r="AJ297" s="489"/>
      <c r="AK297" s="489"/>
      <c r="AL297" s="489"/>
      <c r="AM297" s="489"/>
      <c r="AN297" s="489"/>
      <c r="AO297" s="489"/>
      <c r="AP297" s="489"/>
      <c r="AQ297" s="489"/>
      <c r="AR297" s="489"/>
      <c r="AS297" s="489"/>
      <c r="AT297" s="489"/>
      <c r="AU297" s="489"/>
      <c r="AV297" s="489"/>
      <c r="AW297" s="513"/>
    </row>
    <row r="298" spans="1:49" s="97" customFormat="1" ht="16.5" customHeight="1" x14ac:dyDescent="0.3">
      <c r="A298" s="696"/>
      <c r="B298" s="688"/>
      <c r="C298" s="691"/>
      <c r="D298" s="684"/>
      <c r="E298" s="691"/>
      <c r="F298" s="684"/>
      <c r="G298" s="691"/>
      <c r="H298" s="684"/>
      <c r="I298" s="107" t="s">
        <v>1409</v>
      </c>
      <c r="J298" s="108" t="s">
        <v>188</v>
      </c>
      <c r="K298" s="109"/>
      <c r="L298" s="159">
        <v>289</v>
      </c>
      <c r="M298" s="489"/>
      <c r="N298" s="489"/>
      <c r="O298" s="489"/>
      <c r="P298" s="489"/>
      <c r="Q298" s="489"/>
      <c r="R298" s="489"/>
      <c r="S298" s="489"/>
      <c r="T298" s="489"/>
      <c r="U298" s="489"/>
      <c r="V298" s="489"/>
      <c r="W298" s="489"/>
      <c r="X298" s="489"/>
      <c r="Y298" s="489"/>
      <c r="Z298" s="489"/>
      <c r="AA298" s="489"/>
      <c r="AB298" s="489"/>
      <c r="AC298" s="489"/>
      <c r="AD298" s="489"/>
      <c r="AE298" s="489"/>
      <c r="AF298" s="489"/>
      <c r="AG298" s="489"/>
      <c r="AH298" s="489"/>
      <c r="AI298" s="489"/>
      <c r="AJ298" s="489"/>
      <c r="AK298" s="489"/>
      <c r="AL298" s="489"/>
      <c r="AM298" s="489"/>
      <c r="AN298" s="489"/>
      <c r="AO298" s="489"/>
      <c r="AP298" s="489"/>
      <c r="AQ298" s="489"/>
      <c r="AR298" s="489"/>
      <c r="AS298" s="489"/>
      <c r="AT298" s="489"/>
      <c r="AU298" s="489"/>
      <c r="AV298" s="489"/>
      <c r="AW298" s="513"/>
    </row>
    <row r="299" spans="1:49" s="97" customFormat="1" ht="13.5" customHeight="1" x14ac:dyDescent="0.25">
      <c r="A299" s="696"/>
      <c r="B299" s="688"/>
      <c r="C299" s="691" t="s">
        <v>883</v>
      </c>
      <c r="D299" s="684" t="s">
        <v>579</v>
      </c>
      <c r="E299" s="691" t="s">
        <v>884</v>
      </c>
      <c r="F299" s="684" t="s">
        <v>885</v>
      </c>
      <c r="G299" s="318" t="s">
        <v>886</v>
      </c>
      <c r="H299" s="315" t="s">
        <v>190</v>
      </c>
      <c r="I299" s="107" t="s">
        <v>1410</v>
      </c>
      <c r="J299" s="108" t="s">
        <v>190</v>
      </c>
      <c r="K299" s="480" t="s">
        <v>2303</v>
      </c>
      <c r="L299" s="461">
        <v>290</v>
      </c>
      <c r="M299" s="452">
        <v>4564</v>
      </c>
      <c r="N299" s="452">
        <v>0</v>
      </c>
      <c r="O299" s="473">
        <v>0</v>
      </c>
      <c r="P299" s="473">
        <v>0</v>
      </c>
      <c r="Q299" s="452">
        <v>4564</v>
      </c>
      <c r="R299" s="444">
        <v>0</v>
      </c>
      <c r="S299" s="444">
        <v>4564</v>
      </c>
      <c r="T299" s="449">
        <v>2498.9279999999999</v>
      </c>
      <c r="U299" s="449">
        <v>2437.299</v>
      </c>
      <c r="V299" s="449">
        <v>0</v>
      </c>
      <c r="W299" s="449">
        <v>2.4079999999999999</v>
      </c>
      <c r="X299" s="449">
        <v>8.7520000000000007</v>
      </c>
      <c r="Y299" s="449">
        <v>1.004</v>
      </c>
      <c r="Z299" s="449">
        <v>0</v>
      </c>
      <c r="AA299" s="449">
        <v>2425.1350000000002</v>
      </c>
      <c r="AB299" s="449">
        <v>0</v>
      </c>
      <c r="AC299" s="449">
        <v>0</v>
      </c>
      <c r="AD299" s="449">
        <v>0</v>
      </c>
      <c r="AE299" s="449">
        <v>40.662999999999997</v>
      </c>
      <c r="AF299" s="449">
        <v>39.94</v>
      </c>
      <c r="AG299" s="449">
        <v>0.72299999999999998</v>
      </c>
      <c r="AH299" s="449">
        <v>20.966000000000001</v>
      </c>
      <c r="AI299" s="449">
        <v>0</v>
      </c>
      <c r="AJ299" s="449">
        <v>1.409</v>
      </c>
      <c r="AK299" s="449">
        <v>0</v>
      </c>
      <c r="AL299" s="449">
        <v>0</v>
      </c>
      <c r="AM299" s="449">
        <v>0</v>
      </c>
      <c r="AN299" s="449">
        <v>0</v>
      </c>
      <c r="AO299" s="449">
        <v>19.556999999999999</v>
      </c>
      <c r="AP299" s="444">
        <v>0</v>
      </c>
      <c r="AQ299" s="488">
        <v>432.20500000000004</v>
      </c>
      <c r="AR299" s="473">
        <v>0</v>
      </c>
      <c r="AS299" s="473">
        <v>0</v>
      </c>
      <c r="AT299" s="488">
        <v>11619.986999999999</v>
      </c>
      <c r="AU299" s="473">
        <v>0</v>
      </c>
      <c r="AV299" s="473">
        <v>0</v>
      </c>
      <c r="AW299" s="510">
        <v>5176.0031120144022</v>
      </c>
    </row>
    <row r="300" spans="1:49" s="97" customFormat="1" ht="16.5" customHeight="1" x14ac:dyDescent="0.3">
      <c r="A300" s="696"/>
      <c r="B300" s="688"/>
      <c r="C300" s="691"/>
      <c r="D300" s="684"/>
      <c r="E300" s="691"/>
      <c r="F300" s="684"/>
      <c r="G300" s="691" t="s">
        <v>887</v>
      </c>
      <c r="H300" s="684" t="s">
        <v>888</v>
      </c>
      <c r="I300" s="107" t="s">
        <v>1413</v>
      </c>
      <c r="J300" s="108" t="s">
        <v>192</v>
      </c>
      <c r="K300" s="109"/>
      <c r="L300" s="159">
        <v>291</v>
      </c>
      <c r="M300" s="489"/>
      <c r="N300" s="489"/>
      <c r="O300" s="489"/>
      <c r="P300" s="489"/>
      <c r="Q300" s="489"/>
      <c r="R300" s="489"/>
      <c r="S300" s="489"/>
      <c r="T300" s="489"/>
      <c r="U300" s="489"/>
      <c r="V300" s="489"/>
      <c r="W300" s="489"/>
      <c r="X300" s="489"/>
      <c r="Y300" s="489"/>
      <c r="Z300" s="489"/>
      <c r="AA300" s="489"/>
      <c r="AB300" s="489"/>
      <c r="AC300" s="489"/>
      <c r="AD300" s="489"/>
      <c r="AE300" s="489"/>
      <c r="AF300" s="489"/>
      <c r="AG300" s="489"/>
      <c r="AH300" s="489"/>
      <c r="AI300" s="489"/>
      <c r="AJ300" s="489"/>
      <c r="AK300" s="489"/>
      <c r="AL300" s="489"/>
      <c r="AM300" s="489"/>
      <c r="AN300" s="489"/>
      <c r="AO300" s="489"/>
      <c r="AP300" s="489"/>
      <c r="AQ300" s="489"/>
      <c r="AR300" s="489"/>
      <c r="AS300" s="489"/>
      <c r="AT300" s="489"/>
      <c r="AU300" s="489"/>
      <c r="AV300" s="489"/>
      <c r="AW300" s="513"/>
    </row>
    <row r="301" spans="1:49" s="97" customFormat="1" ht="16.5" customHeight="1" x14ac:dyDescent="0.3">
      <c r="A301" s="696"/>
      <c r="B301" s="688"/>
      <c r="C301" s="691"/>
      <c r="D301" s="684"/>
      <c r="E301" s="691"/>
      <c r="F301" s="684"/>
      <c r="G301" s="691"/>
      <c r="H301" s="684"/>
      <c r="I301" s="107" t="s">
        <v>1414</v>
      </c>
      <c r="J301" s="108" t="s">
        <v>193</v>
      </c>
      <c r="K301" s="109"/>
      <c r="L301" s="159">
        <v>292</v>
      </c>
      <c r="M301" s="489"/>
      <c r="N301" s="489"/>
      <c r="O301" s="489"/>
      <c r="P301" s="489"/>
      <c r="Q301" s="489"/>
      <c r="R301" s="489"/>
      <c r="S301" s="489"/>
      <c r="T301" s="489"/>
      <c r="U301" s="489"/>
      <c r="V301" s="489"/>
      <c r="W301" s="489"/>
      <c r="X301" s="489"/>
      <c r="Y301" s="489"/>
      <c r="Z301" s="489"/>
      <c r="AA301" s="489"/>
      <c r="AB301" s="489"/>
      <c r="AC301" s="489"/>
      <c r="AD301" s="489"/>
      <c r="AE301" s="489"/>
      <c r="AF301" s="489"/>
      <c r="AG301" s="489"/>
      <c r="AH301" s="489"/>
      <c r="AI301" s="489"/>
      <c r="AJ301" s="489"/>
      <c r="AK301" s="489"/>
      <c r="AL301" s="489"/>
      <c r="AM301" s="489"/>
      <c r="AN301" s="489"/>
      <c r="AO301" s="489"/>
      <c r="AP301" s="489"/>
      <c r="AQ301" s="489"/>
      <c r="AR301" s="489"/>
      <c r="AS301" s="489"/>
      <c r="AT301" s="489"/>
      <c r="AU301" s="489"/>
      <c r="AV301" s="489"/>
      <c r="AW301" s="513"/>
    </row>
    <row r="302" spans="1:49" s="97" customFormat="1" ht="16.5" customHeight="1" x14ac:dyDescent="0.3">
      <c r="A302" s="696"/>
      <c r="B302" s="688"/>
      <c r="C302" s="691"/>
      <c r="D302" s="684"/>
      <c r="E302" s="691"/>
      <c r="F302" s="684"/>
      <c r="G302" s="691"/>
      <c r="H302" s="684"/>
      <c r="I302" s="107" t="s">
        <v>1415</v>
      </c>
      <c r="J302" s="108" t="s">
        <v>194</v>
      </c>
      <c r="K302" s="109"/>
      <c r="L302" s="159">
        <v>293</v>
      </c>
      <c r="M302" s="489"/>
      <c r="N302" s="489"/>
      <c r="O302" s="489"/>
      <c r="P302" s="489"/>
      <c r="Q302" s="489"/>
      <c r="R302" s="489"/>
      <c r="S302" s="489"/>
      <c r="T302" s="489"/>
      <c r="U302" s="489"/>
      <c r="V302" s="489"/>
      <c r="W302" s="489"/>
      <c r="X302" s="489"/>
      <c r="Y302" s="489"/>
      <c r="Z302" s="489"/>
      <c r="AA302" s="489"/>
      <c r="AB302" s="489"/>
      <c r="AC302" s="489"/>
      <c r="AD302" s="489"/>
      <c r="AE302" s="489"/>
      <c r="AF302" s="489"/>
      <c r="AG302" s="489"/>
      <c r="AH302" s="489"/>
      <c r="AI302" s="489"/>
      <c r="AJ302" s="489"/>
      <c r="AK302" s="489"/>
      <c r="AL302" s="489"/>
      <c r="AM302" s="489"/>
      <c r="AN302" s="489"/>
      <c r="AO302" s="489"/>
      <c r="AP302" s="489"/>
      <c r="AQ302" s="489"/>
      <c r="AR302" s="489"/>
      <c r="AS302" s="489"/>
      <c r="AT302" s="489"/>
      <c r="AU302" s="489"/>
      <c r="AV302" s="489"/>
      <c r="AW302" s="513"/>
    </row>
    <row r="303" spans="1:49" s="97" customFormat="1" ht="16.5" customHeight="1" x14ac:dyDescent="0.3">
      <c r="A303" s="696"/>
      <c r="B303" s="688"/>
      <c r="C303" s="691"/>
      <c r="D303" s="684"/>
      <c r="E303" s="691"/>
      <c r="F303" s="684"/>
      <c r="G303" s="691" t="s">
        <v>889</v>
      </c>
      <c r="H303" s="684" t="s">
        <v>890</v>
      </c>
      <c r="I303" s="107" t="s">
        <v>1416</v>
      </c>
      <c r="J303" s="108" t="s">
        <v>195</v>
      </c>
      <c r="K303" s="109"/>
      <c r="L303" s="159">
        <v>294</v>
      </c>
      <c r="M303" s="489"/>
      <c r="N303" s="489"/>
      <c r="O303" s="489"/>
      <c r="P303" s="489"/>
      <c r="Q303" s="489"/>
      <c r="R303" s="489"/>
      <c r="S303" s="489"/>
      <c r="T303" s="489"/>
      <c r="U303" s="489"/>
      <c r="V303" s="489"/>
      <c r="W303" s="489"/>
      <c r="X303" s="489"/>
      <c r="Y303" s="489"/>
      <c r="Z303" s="489"/>
      <c r="AA303" s="489"/>
      <c r="AB303" s="489"/>
      <c r="AC303" s="489"/>
      <c r="AD303" s="489"/>
      <c r="AE303" s="489"/>
      <c r="AF303" s="489"/>
      <c r="AG303" s="489"/>
      <c r="AH303" s="489"/>
      <c r="AI303" s="489"/>
      <c r="AJ303" s="489"/>
      <c r="AK303" s="489"/>
      <c r="AL303" s="489"/>
      <c r="AM303" s="489"/>
      <c r="AN303" s="489"/>
      <c r="AO303" s="489"/>
      <c r="AP303" s="489"/>
      <c r="AQ303" s="489"/>
      <c r="AR303" s="489"/>
      <c r="AS303" s="489"/>
      <c r="AT303" s="489"/>
      <c r="AU303" s="489"/>
      <c r="AV303" s="489"/>
      <c r="AW303" s="513"/>
    </row>
    <row r="304" spans="1:49" s="97" customFormat="1" ht="16.5" customHeight="1" x14ac:dyDescent="0.3">
      <c r="A304" s="696"/>
      <c r="B304" s="688"/>
      <c r="C304" s="691"/>
      <c r="D304" s="684"/>
      <c r="E304" s="691"/>
      <c r="F304" s="684"/>
      <c r="G304" s="691"/>
      <c r="H304" s="684"/>
      <c r="I304" s="107" t="s">
        <v>1417</v>
      </c>
      <c r="J304" s="108" t="s">
        <v>196</v>
      </c>
      <c r="K304" s="109"/>
      <c r="L304" s="159">
        <v>295</v>
      </c>
      <c r="M304" s="489"/>
      <c r="N304" s="489"/>
      <c r="O304" s="489"/>
      <c r="P304" s="489"/>
      <c r="Q304" s="489"/>
      <c r="R304" s="489"/>
      <c r="S304" s="489"/>
      <c r="T304" s="489"/>
      <c r="U304" s="489"/>
      <c r="V304" s="489"/>
      <c r="W304" s="489"/>
      <c r="X304" s="489"/>
      <c r="Y304" s="489"/>
      <c r="Z304" s="489"/>
      <c r="AA304" s="489"/>
      <c r="AB304" s="489"/>
      <c r="AC304" s="489"/>
      <c r="AD304" s="489"/>
      <c r="AE304" s="489"/>
      <c r="AF304" s="489"/>
      <c r="AG304" s="489"/>
      <c r="AH304" s="489"/>
      <c r="AI304" s="489"/>
      <c r="AJ304" s="489"/>
      <c r="AK304" s="489"/>
      <c r="AL304" s="489"/>
      <c r="AM304" s="489"/>
      <c r="AN304" s="489"/>
      <c r="AO304" s="489"/>
      <c r="AP304" s="489"/>
      <c r="AQ304" s="489"/>
      <c r="AR304" s="489"/>
      <c r="AS304" s="489"/>
      <c r="AT304" s="489"/>
      <c r="AU304" s="489"/>
      <c r="AV304" s="489"/>
      <c r="AW304" s="513"/>
    </row>
    <row r="305" spans="1:49" s="97" customFormat="1" ht="16.5" customHeight="1" x14ac:dyDescent="0.3">
      <c r="A305" s="696"/>
      <c r="B305" s="688"/>
      <c r="C305" s="691"/>
      <c r="D305" s="684"/>
      <c r="E305" s="691"/>
      <c r="F305" s="684"/>
      <c r="G305" s="691"/>
      <c r="H305" s="684"/>
      <c r="I305" s="107" t="s">
        <v>1411</v>
      </c>
      <c r="J305" s="108" t="s">
        <v>197</v>
      </c>
      <c r="K305" s="109"/>
      <c r="L305" s="159">
        <v>296</v>
      </c>
      <c r="M305" s="489"/>
      <c r="N305" s="489"/>
      <c r="O305" s="489"/>
      <c r="P305" s="489"/>
      <c r="Q305" s="489"/>
      <c r="R305" s="489"/>
      <c r="S305" s="489"/>
      <c r="T305" s="489"/>
      <c r="U305" s="489"/>
      <c r="V305" s="489"/>
      <c r="W305" s="489"/>
      <c r="X305" s="489"/>
      <c r="Y305" s="489"/>
      <c r="Z305" s="489"/>
      <c r="AA305" s="489"/>
      <c r="AB305" s="489"/>
      <c r="AC305" s="489"/>
      <c r="AD305" s="489"/>
      <c r="AE305" s="489"/>
      <c r="AF305" s="489"/>
      <c r="AG305" s="489"/>
      <c r="AH305" s="489"/>
      <c r="AI305" s="489"/>
      <c r="AJ305" s="489"/>
      <c r="AK305" s="489"/>
      <c r="AL305" s="489"/>
      <c r="AM305" s="489"/>
      <c r="AN305" s="489"/>
      <c r="AO305" s="489"/>
      <c r="AP305" s="489"/>
      <c r="AQ305" s="489"/>
      <c r="AR305" s="489"/>
      <c r="AS305" s="489"/>
      <c r="AT305" s="489"/>
      <c r="AU305" s="489"/>
      <c r="AV305" s="489"/>
      <c r="AW305" s="513"/>
    </row>
    <row r="306" spans="1:49" s="97" customFormat="1" ht="16.5" customHeight="1" x14ac:dyDescent="0.3">
      <c r="A306" s="696"/>
      <c r="B306" s="688"/>
      <c r="C306" s="691"/>
      <c r="D306" s="684"/>
      <c r="E306" s="691"/>
      <c r="F306" s="684"/>
      <c r="G306" s="691"/>
      <c r="H306" s="684"/>
      <c r="I306" s="107" t="s">
        <v>1411</v>
      </c>
      <c r="J306" s="108" t="s">
        <v>1412</v>
      </c>
      <c r="K306" s="109"/>
      <c r="L306" s="159">
        <v>297</v>
      </c>
      <c r="M306" s="489"/>
      <c r="N306" s="489"/>
      <c r="O306" s="489"/>
      <c r="P306" s="489"/>
      <c r="Q306" s="489"/>
      <c r="R306" s="489"/>
      <c r="S306" s="489"/>
      <c r="T306" s="489"/>
      <c r="U306" s="489"/>
      <c r="V306" s="489"/>
      <c r="W306" s="489"/>
      <c r="X306" s="489"/>
      <c r="Y306" s="489"/>
      <c r="Z306" s="489"/>
      <c r="AA306" s="489"/>
      <c r="AB306" s="489"/>
      <c r="AC306" s="489"/>
      <c r="AD306" s="489"/>
      <c r="AE306" s="489"/>
      <c r="AF306" s="489"/>
      <c r="AG306" s="489"/>
      <c r="AH306" s="489"/>
      <c r="AI306" s="489"/>
      <c r="AJ306" s="489"/>
      <c r="AK306" s="489"/>
      <c r="AL306" s="489"/>
      <c r="AM306" s="489"/>
      <c r="AN306" s="489"/>
      <c r="AO306" s="489"/>
      <c r="AP306" s="489"/>
      <c r="AQ306" s="489"/>
      <c r="AR306" s="489"/>
      <c r="AS306" s="489"/>
      <c r="AT306" s="489"/>
      <c r="AU306" s="489"/>
      <c r="AV306" s="489"/>
      <c r="AW306" s="513"/>
    </row>
    <row r="307" spans="1:49" s="97" customFormat="1" ht="16.5" customHeight="1" x14ac:dyDescent="0.3">
      <c r="A307" s="696"/>
      <c r="B307" s="688"/>
      <c r="C307" s="691"/>
      <c r="D307" s="684"/>
      <c r="E307" s="691" t="s">
        <v>891</v>
      </c>
      <c r="F307" s="684" t="s">
        <v>1903</v>
      </c>
      <c r="G307" s="691" t="s">
        <v>892</v>
      </c>
      <c r="H307" s="684" t="s">
        <v>893</v>
      </c>
      <c r="I307" s="107" t="s">
        <v>1419</v>
      </c>
      <c r="J307" s="108" t="s">
        <v>199</v>
      </c>
      <c r="K307" s="480" t="s">
        <v>2302</v>
      </c>
      <c r="L307" s="461">
        <v>298</v>
      </c>
      <c r="M307" s="485"/>
      <c r="N307" s="485"/>
      <c r="O307" s="485"/>
      <c r="P307" s="485"/>
      <c r="Q307" s="485"/>
      <c r="R307" s="485"/>
      <c r="S307" s="485"/>
      <c r="T307" s="449">
        <v>409.43400000000003</v>
      </c>
      <c r="U307" s="449">
        <v>177.6</v>
      </c>
      <c r="V307" s="449">
        <v>0.58899999999999997</v>
      </c>
      <c r="W307" s="449">
        <v>39.287999999999997</v>
      </c>
      <c r="X307" s="449">
        <v>9.9260000000000002</v>
      </c>
      <c r="Y307" s="449">
        <v>0</v>
      </c>
      <c r="Z307" s="449">
        <v>6.4690000000000003</v>
      </c>
      <c r="AA307" s="449">
        <v>121.328</v>
      </c>
      <c r="AB307" s="449">
        <v>0</v>
      </c>
      <c r="AC307" s="449">
        <v>0</v>
      </c>
      <c r="AD307" s="449">
        <v>0</v>
      </c>
      <c r="AE307" s="449">
        <v>223.86099999999999</v>
      </c>
      <c r="AF307" s="449">
        <v>223.86099999999999</v>
      </c>
      <c r="AG307" s="449">
        <v>0</v>
      </c>
      <c r="AH307" s="449">
        <v>7.9729999999999999</v>
      </c>
      <c r="AI307" s="449">
        <v>0</v>
      </c>
      <c r="AJ307" s="449">
        <v>0</v>
      </c>
      <c r="AK307" s="449">
        <v>0</v>
      </c>
      <c r="AL307" s="449">
        <v>0</v>
      </c>
      <c r="AM307" s="449">
        <v>0</v>
      </c>
      <c r="AN307" s="449">
        <v>0</v>
      </c>
      <c r="AO307" s="449">
        <v>7.9729999999999999</v>
      </c>
      <c r="AP307" s="485"/>
      <c r="AQ307" s="485"/>
      <c r="AR307" s="485"/>
      <c r="AS307" s="485"/>
      <c r="AT307" s="485"/>
      <c r="AU307" s="485"/>
      <c r="AV307" s="485"/>
      <c r="AW307" s="502"/>
    </row>
    <row r="308" spans="1:49" s="97" customFormat="1" ht="16.5" customHeight="1" x14ac:dyDescent="0.3">
      <c r="A308" s="696"/>
      <c r="B308" s="688"/>
      <c r="C308" s="691"/>
      <c r="D308" s="684"/>
      <c r="E308" s="691"/>
      <c r="F308" s="684"/>
      <c r="G308" s="691"/>
      <c r="H308" s="684"/>
      <c r="I308" s="107" t="s">
        <v>1420</v>
      </c>
      <c r="J308" s="108" t="s">
        <v>200</v>
      </c>
      <c r="K308" s="109"/>
      <c r="L308" s="159">
        <v>299</v>
      </c>
      <c r="M308" s="489"/>
      <c r="N308" s="489"/>
      <c r="O308" s="489"/>
      <c r="P308" s="489"/>
      <c r="Q308" s="489"/>
      <c r="R308" s="489"/>
      <c r="S308" s="489"/>
      <c r="T308" s="489"/>
      <c r="U308" s="489"/>
      <c r="V308" s="489"/>
      <c r="W308" s="489"/>
      <c r="X308" s="489"/>
      <c r="Y308" s="489"/>
      <c r="Z308" s="489"/>
      <c r="AA308" s="489"/>
      <c r="AB308" s="489"/>
      <c r="AC308" s="489"/>
      <c r="AD308" s="489"/>
      <c r="AE308" s="489"/>
      <c r="AF308" s="489"/>
      <c r="AG308" s="489"/>
      <c r="AH308" s="489"/>
      <c r="AI308" s="489"/>
      <c r="AJ308" s="489"/>
      <c r="AK308" s="489"/>
      <c r="AL308" s="489"/>
      <c r="AM308" s="489"/>
      <c r="AN308" s="489"/>
      <c r="AO308" s="489"/>
      <c r="AP308" s="489"/>
      <c r="AQ308" s="489"/>
      <c r="AR308" s="489"/>
      <c r="AS308" s="489"/>
      <c r="AT308" s="489"/>
      <c r="AU308" s="489"/>
      <c r="AV308" s="489"/>
      <c r="AW308" s="513"/>
    </row>
    <row r="309" spans="1:49" s="97" customFormat="1" ht="16.5" customHeight="1" x14ac:dyDescent="0.3">
      <c r="A309" s="696"/>
      <c r="B309" s="688"/>
      <c r="C309" s="691"/>
      <c r="D309" s="684"/>
      <c r="E309" s="691"/>
      <c r="F309" s="684"/>
      <c r="G309" s="691"/>
      <c r="H309" s="684"/>
      <c r="I309" s="107" t="s">
        <v>1421</v>
      </c>
      <c r="J309" s="108" t="s">
        <v>201</v>
      </c>
      <c r="K309" s="109"/>
      <c r="L309" s="159">
        <v>300</v>
      </c>
      <c r="M309" s="489"/>
      <c r="N309" s="489"/>
      <c r="O309" s="489"/>
      <c r="P309" s="489"/>
      <c r="Q309" s="489"/>
      <c r="R309" s="489"/>
      <c r="S309" s="489"/>
      <c r="T309" s="489"/>
      <c r="U309" s="489"/>
      <c r="V309" s="489"/>
      <c r="W309" s="489"/>
      <c r="X309" s="489"/>
      <c r="Y309" s="489"/>
      <c r="Z309" s="489"/>
      <c r="AA309" s="489"/>
      <c r="AB309" s="489"/>
      <c r="AC309" s="489"/>
      <c r="AD309" s="489"/>
      <c r="AE309" s="489"/>
      <c r="AF309" s="489"/>
      <c r="AG309" s="489"/>
      <c r="AH309" s="489"/>
      <c r="AI309" s="489"/>
      <c r="AJ309" s="489"/>
      <c r="AK309" s="489"/>
      <c r="AL309" s="489"/>
      <c r="AM309" s="489"/>
      <c r="AN309" s="489"/>
      <c r="AO309" s="489"/>
      <c r="AP309" s="489"/>
      <c r="AQ309" s="489"/>
      <c r="AR309" s="489"/>
      <c r="AS309" s="489"/>
      <c r="AT309" s="489"/>
      <c r="AU309" s="489"/>
      <c r="AV309" s="489"/>
      <c r="AW309" s="513"/>
    </row>
    <row r="310" spans="1:49" s="97" customFormat="1" ht="16.5" customHeight="1" x14ac:dyDescent="0.3">
      <c r="A310" s="696"/>
      <c r="B310" s="688"/>
      <c r="C310" s="691"/>
      <c r="D310" s="684"/>
      <c r="E310" s="691"/>
      <c r="F310" s="684"/>
      <c r="G310" s="691"/>
      <c r="H310" s="684"/>
      <c r="I310" s="107" t="s">
        <v>1421</v>
      </c>
      <c r="J310" s="108" t="s">
        <v>201</v>
      </c>
      <c r="K310" s="109"/>
      <c r="L310" s="159">
        <v>301</v>
      </c>
      <c r="M310" s="489"/>
      <c r="N310" s="489"/>
      <c r="O310" s="489"/>
      <c r="P310" s="489"/>
      <c r="Q310" s="489"/>
      <c r="R310" s="489"/>
      <c r="S310" s="489"/>
      <c r="T310" s="489"/>
      <c r="U310" s="489"/>
      <c r="V310" s="489"/>
      <c r="W310" s="489"/>
      <c r="X310" s="489"/>
      <c r="Y310" s="489"/>
      <c r="Z310" s="489"/>
      <c r="AA310" s="489"/>
      <c r="AB310" s="489"/>
      <c r="AC310" s="489"/>
      <c r="AD310" s="489"/>
      <c r="AE310" s="489"/>
      <c r="AF310" s="489"/>
      <c r="AG310" s="489"/>
      <c r="AH310" s="489"/>
      <c r="AI310" s="489"/>
      <c r="AJ310" s="489"/>
      <c r="AK310" s="489"/>
      <c r="AL310" s="489"/>
      <c r="AM310" s="489"/>
      <c r="AN310" s="489"/>
      <c r="AO310" s="489"/>
      <c r="AP310" s="489"/>
      <c r="AQ310" s="489"/>
      <c r="AR310" s="489"/>
      <c r="AS310" s="489"/>
      <c r="AT310" s="489"/>
      <c r="AU310" s="489"/>
      <c r="AV310" s="489"/>
      <c r="AW310" s="513"/>
    </row>
    <row r="311" spans="1:49" s="97" customFormat="1" ht="16.5" customHeight="1" x14ac:dyDescent="0.3">
      <c r="A311" s="696"/>
      <c r="B311" s="688"/>
      <c r="C311" s="691"/>
      <c r="D311" s="684"/>
      <c r="E311" s="691"/>
      <c r="F311" s="684"/>
      <c r="G311" s="691"/>
      <c r="H311" s="684"/>
      <c r="I311" s="107" t="s">
        <v>1423</v>
      </c>
      <c r="J311" s="108" t="s">
        <v>203</v>
      </c>
      <c r="K311" s="109"/>
      <c r="L311" s="159">
        <v>302</v>
      </c>
      <c r="M311" s="489"/>
      <c r="N311" s="489"/>
      <c r="O311" s="489"/>
      <c r="P311" s="489"/>
      <c r="Q311" s="489"/>
      <c r="R311" s="489"/>
      <c r="S311" s="489"/>
      <c r="T311" s="489"/>
      <c r="U311" s="489"/>
      <c r="V311" s="489"/>
      <c r="W311" s="489"/>
      <c r="X311" s="489"/>
      <c r="Y311" s="489"/>
      <c r="Z311" s="489"/>
      <c r="AA311" s="489"/>
      <c r="AB311" s="489"/>
      <c r="AC311" s="489"/>
      <c r="AD311" s="489"/>
      <c r="AE311" s="489"/>
      <c r="AF311" s="489"/>
      <c r="AG311" s="489"/>
      <c r="AH311" s="489"/>
      <c r="AI311" s="489"/>
      <c r="AJ311" s="489"/>
      <c r="AK311" s="489"/>
      <c r="AL311" s="489"/>
      <c r="AM311" s="489"/>
      <c r="AN311" s="489"/>
      <c r="AO311" s="489"/>
      <c r="AP311" s="489"/>
      <c r="AQ311" s="489"/>
      <c r="AR311" s="489"/>
      <c r="AS311" s="489"/>
      <c r="AT311" s="489"/>
      <c r="AU311" s="489"/>
      <c r="AV311" s="489"/>
      <c r="AW311" s="513"/>
    </row>
    <row r="312" spans="1:49" s="97" customFormat="1" ht="16.5" customHeight="1" x14ac:dyDescent="0.3">
      <c r="A312" s="696"/>
      <c r="B312" s="688"/>
      <c r="C312" s="691"/>
      <c r="D312" s="684"/>
      <c r="E312" s="691"/>
      <c r="F312" s="684"/>
      <c r="G312" s="691" t="s">
        <v>894</v>
      </c>
      <c r="H312" s="684" t="s">
        <v>895</v>
      </c>
      <c r="I312" s="107" t="s">
        <v>1336</v>
      </c>
      <c r="J312" s="108" t="s">
        <v>204</v>
      </c>
      <c r="K312" s="480" t="s">
        <v>2304</v>
      </c>
      <c r="L312" s="461">
        <v>303</v>
      </c>
      <c r="M312" s="485"/>
      <c r="N312" s="485"/>
      <c r="O312" s="485"/>
      <c r="P312" s="485"/>
      <c r="Q312" s="485"/>
      <c r="R312" s="485"/>
      <c r="S312" s="485"/>
      <c r="T312" s="449">
        <v>290.024</v>
      </c>
      <c r="U312" s="449">
        <v>207.477</v>
      </c>
      <c r="V312" s="449">
        <v>0</v>
      </c>
      <c r="W312" s="449">
        <v>0.56799999999999995</v>
      </c>
      <c r="X312" s="449">
        <v>14.005000000000001</v>
      </c>
      <c r="Y312" s="449">
        <v>3.2530000000000001</v>
      </c>
      <c r="Z312" s="449">
        <v>0.26700000000000002</v>
      </c>
      <c r="AA312" s="449">
        <v>189.38399999999999</v>
      </c>
      <c r="AB312" s="449">
        <v>0</v>
      </c>
      <c r="AC312" s="449">
        <v>0</v>
      </c>
      <c r="AD312" s="449">
        <v>0</v>
      </c>
      <c r="AE312" s="449">
        <v>41.643000000000001</v>
      </c>
      <c r="AF312" s="449">
        <v>41.640999999999998</v>
      </c>
      <c r="AG312" s="449">
        <v>2E-3</v>
      </c>
      <c r="AH312" s="449">
        <v>40.904000000000003</v>
      </c>
      <c r="AI312" s="449">
        <v>0</v>
      </c>
      <c r="AJ312" s="449">
        <v>0.18</v>
      </c>
      <c r="AK312" s="449">
        <v>0</v>
      </c>
      <c r="AL312" s="449">
        <v>0</v>
      </c>
      <c r="AM312" s="449">
        <v>0</v>
      </c>
      <c r="AN312" s="449">
        <v>0</v>
      </c>
      <c r="AO312" s="449">
        <v>40.723999999999997</v>
      </c>
      <c r="AP312" s="485"/>
      <c r="AQ312" s="485"/>
      <c r="AR312" s="485"/>
      <c r="AS312" s="485"/>
      <c r="AT312" s="485"/>
      <c r="AU312" s="485"/>
      <c r="AV312" s="485"/>
      <c r="AW312" s="502"/>
    </row>
    <row r="313" spans="1:49" s="97" customFormat="1" ht="16.5" customHeight="1" x14ac:dyDescent="0.3">
      <c r="A313" s="696"/>
      <c r="B313" s="688"/>
      <c r="C313" s="691"/>
      <c r="D313" s="684"/>
      <c r="E313" s="691"/>
      <c r="F313" s="684"/>
      <c r="G313" s="691"/>
      <c r="H313" s="684"/>
      <c r="I313" s="107" t="s">
        <v>1338</v>
      </c>
      <c r="J313" s="108" t="s">
        <v>205</v>
      </c>
      <c r="K313" s="109"/>
      <c r="L313" s="159">
        <v>304</v>
      </c>
      <c r="M313" s="489"/>
      <c r="N313" s="489"/>
      <c r="O313" s="489"/>
      <c r="P313" s="489"/>
      <c r="Q313" s="489"/>
      <c r="R313" s="489"/>
      <c r="S313" s="489"/>
      <c r="T313" s="489"/>
      <c r="U313" s="489"/>
      <c r="V313" s="489"/>
      <c r="W313" s="489"/>
      <c r="X313" s="489"/>
      <c r="Y313" s="489"/>
      <c r="Z313" s="489"/>
      <c r="AA313" s="489"/>
      <c r="AB313" s="489"/>
      <c r="AC313" s="489"/>
      <c r="AD313" s="489"/>
      <c r="AE313" s="489"/>
      <c r="AF313" s="489"/>
      <c r="AG313" s="489"/>
      <c r="AH313" s="489"/>
      <c r="AI313" s="489"/>
      <c r="AJ313" s="489"/>
      <c r="AK313" s="489"/>
      <c r="AL313" s="489"/>
      <c r="AM313" s="489"/>
      <c r="AN313" s="489"/>
      <c r="AO313" s="489"/>
      <c r="AP313" s="489"/>
      <c r="AQ313" s="489"/>
      <c r="AR313" s="489"/>
      <c r="AS313" s="489"/>
      <c r="AT313" s="489"/>
      <c r="AU313" s="489"/>
      <c r="AV313" s="489"/>
      <c r="AW313" s="513"/>
    </row>
    <row r="314" spans="1:49" s="97" customFormat="1" ht="16.5" customHeight="1" x14ac:dyDescent="0.3">
      <c r="A314" s="696"/>
      <c r="B314" s="688"/>
      <c r="C314" s="691"/>
      <c r="D314" s="684"/>
      <c r="E314" s="691"/>
      <c r="F314" s="684"/>
      <c r="G314" s="691" t="s">
        <v>896</v>
      </c>
      <c r="H314" s="684" t="s">
        <v>897</v>
      </c>
      <c r="I314" s="107" t="s">
        <v>1425</v>
      </c>
      <c r="J314" s="108" t="s">
        <v>206</v>
      </c>
      <c r="K314" s="109"/>
      <c r="L314" s="159">
        <v>305</v>
      </c>
      <c r="M314" s="489"/>
      <c r="N314" s="489"/>
      <c r="O314" s="489"/>
      <c r="P314" s="489"/>
      <c r="Q314" s="489"/>
      <c r="R314" s="489"/>
      <c r="S314" s="489"/>
      <c r="T314" s="489"/>
      <c r="U314" s="489"/>
      <c r="V314" s="489"/>
      <c r="W314" s="489"/>
      <c r="X314" s="489"/>
      <c r="Y314" s="489"/>
      <c r="Z314" s="489"/>
      <c r="AA314" s="489"/>
      <c r="AB314" s="489"/>
      <c r="AC314" s="489"/>
      <c r="AD314" s="489"/>
      <c r="AE314" s="489"/>
      <c r="AF314" s="489"/>
      <c r="AG314" s="489"/>
      <c r="AH314" s="489"/>
      <c r="AI314" s="489"/>
      <c r="AJ314" s="489"/>
      <c r="AK314" s="489"/>
      <c r="AL314" s="489"/>
      <c r="AM314" s="489"/>
      <c r="AN314" s="489"/>
      <c r="AO314" s="489"/>
      <c r="AP314" s="489"/>
      <c r="AQ314" s="489"/>
      <c r="AR314" s="489"/>
      <c r="AS314" s="489"/>
      <c r="AT314" s="489"/>
      <c r="AU314" s="489"/>
      <c r="AV314" s="489"/>
      <c r="AW314" s="513"/>
    </row>
    <row r="315" spans="1:49" s="97" customFormat="1" ht="16.5" customHeight="1" x14ac:dyDescent="0.3">
      <c r="A315" s="696"/>
      <c r="B315" s="688"/>
      <c r="C315" s="691"/>
      <c r="D315" s="684"/>
      <c r="E315" s="691"/>
      <c r="F315" s="684"/>
      <c r="G315" s="691"/>
      <c r="H315" s="684"/>
      <c r="I315" s="107" t="s">
        <v>1426</v>
      </c>
      <c r="J315" s="108" t="s">
        <v>1852</v>
      </c>
      <c r="K315" s="109"/>
      <c r="L315" s="159">
        <v>306</v>
      </c>
      <c r="M315" s="489"/>
      <c r="N315" s="489"/>
      <c r="O315" s="489"/>
      <c r="P315" s="489"/>
      <c r="Q315" s="489"/>
      <c r="R315" s="489"/>
      <c r="S315" s="489"/>
      <c r="T315" s="489"/>
      <c r="U315" s="489"/>
      <c r="V315" s="489"/>
      <c r="W315" s="489"/>
      <c r="X315" s="489"/>
      <c r="Y315" s="489"/>
      <c r="Z315" s="489"/>
      <c r="AA315" s="489"/>
      <c r="AB315" s="489"/>
      <c r="AC315" s="489"/>
      <c r="AD315" s="489"/>
      <c r="AE315" s="489"/>
      <c r="AF315" s="489"/>
      <c r="AG315" s="489"/>
      <c r="AH315" s="489"/>
      <c r="AI315" s="489"/>
      <c r="AJ315" s="489"/>
      <c r="AK315" s="489"/>
      <c r="AL315" s="489"/>
      <c r="AM315" s="489"/>
      <c r="AN315" s="489"/>
      <c r="AO315" s="489"/>
      <c r="AP315" s="489"/>
      <c r="AQ315" s="489"/>
      <c r="AR315" s="489"/>
      <c r="AS315" s="489"/>
      <c r="AT315" s="489"/>
      <c r="AU315" s="489"/>
      <c r="AV315" s="489"/>
      <c r="AW315" s="513"/>
    </row>
    <row r="316" spans="1:49" s="97" customFormat="1" ht="16.5" customHeight="1" x14ac:dyDescent="0.3">
      <c r="A316" s="696"/>
      <c r="B316" s="688"/>
      <c r="C316" s="691"/>
      <c r="D316" s="684"/>
      <c r="E316" s="691"/>
      <c r="F316" s="684"/>
      <c r="G316" s="691"/>
      <c r="H316" s="684"/>
      <c r="I316" s="107" t="s">
        <v>1427</v>
      </c>
      <c r="J316" s="108" t="s">
        <v>1853</v>
      </c>
      <c r="K316" s="109"/>
      <c r="L316" s="159">
        <v>307</v>
      </c>
      <c r="M316" s="489"/>
      <c r="N316" s="489"/>
      <c r="O316" s="489"/>
      <c r="P316" s="489"/>
      <c r="Q316" s="489"/>
      <c r="R316" s="489"/>
      <c r="S316" s="489"/>
      <c r="T316" s="489"/>
      <c r="U316" s="489"/>
      <c r="V316" s="489"/>
      <c r="W316" s="489"/>
      <c r="X316" s="489"/>
      <c r="Y316" s="489"/>
      <c r="Z316" s="489"/>
      <c r="AA316" s="489"/>
      <c r="AB316" s="489"/>
      <c r="AC316" s="489"/>
      <c r="AD316" s="489"/>
      <c r="AE316" s="489"/>
      <c r="AF316" s="489"/>
      <c r="AG316" s="489"/>
      <c r="AH316" s="489"/>
      <c r="AI316" s="489"/>
      <c r="AJ316" s="489"/>
      <c r="AK316" s="489"/>
      <c r="AL316" s="489"/>
      <c r="AM316" s="489"/>
      <c r="AN316" s="489"/>
      <c r="AO316" s="489"/>
      <c r="AP316" s="489"/>
      <c r="AQ316" s="489"/>
      <c r="AR316" s="489"/>
      <c r="AS316" s="489"/>
      <c r="AT316" s="489"/>
      <c r="AU316" s="489"/>
      <c r="AV316" s="489"/>
      <c r="AW316" s="513"/>
    </row>
    <row r="317" spans="1:49" s="97" customFormat="1" ht="16.5" customHeight="1" x14ac:dyDescent="0.3">
      <c r="A317" s="696"/>
      <c r="B317" s="688"/>
      <c r="C317" s="691"/>
      <c r="D317" s="684"/>
      <c r="E317" s="691" t="s">
        <v>898</v>
      </c>
      <c r="F317" s="684" t="s">
        <v>1907</v>
      </c>
      <c r="G317" s="691" t="s">
        <v>899</v>
      </c>
      <c r="H317" s="684" t="s">
        <v>580</v>
      </c>
      <c r="I317" s="107" t="s">
        <v>1428</v>
      </c>
      <c r="J317" s="108" t="s">
        <v>207</v>
      </c>
      <c r="K317" s="480" t="s">
        <v>2305</v>
      </c>
      <c r="L317" s="461">
        <v>308</v>
      </c>
      <c r="M317" s="485"/>
      <c r="N317" s="485"/>
      <c r="O317" s="485"/>
      <c r="P317" s="485"/>
      <c r="Q317" s="485"/>
      <c r="R317" s="485"/>
      <c r="S317" s="485"/>
      <c r="T317" s="449">
        <v>1873.21</v>
      </c>
      <c r="U317" s="449">
        <v>837.23699999999997</v>
      </c>
      <c r="V317" s="449">
        <v>3.42</v>
      </c>
      <c r="W317" s="449">
        <v>3.3039999999999998</v>
      </c>
      <c r="X317" s="449">
        <v>364.8</v>
      </c>
      <c r="Y317" s="449">
        <v>5.0810000000000004</v>
      </c>
      <c r="Z317" s="449">
        <v>5.8019999999999996</v>
      </c>
      <c r="AA317" s="449">
        <v>454.83</v>
      </c>
      <c r="AB317" s="449">
        <v>0</v>
      </c>
      <c r="AC317" s="449">
        <v>0</v>
      </c>
      <c r="AD317" s="449">
        <v>0</v>
      </c>
      <c r="AE317" s="449">
        <v>18.63</v>
      </c>
      <c r="AF317" s="449">
        <v>18.63</v>
      </c>
      <c r="AG317" s="449">
        <v>0</v>
      </c>
      <c r="AH317" s="449">
        <v>1017.343</v>
      </c>
      <c r="AI317" s="449">
        <v>0</v>
      </c>
      <c r="AJ317" s="449">
        <v>0.63800000000000001</v>
      </c>
      <c r="AK317" s="449">
        <v>0</v>
      </c>
      <c r="AL317" s="449">
        <v>0</v>
      </c>
      <c r="AM317" s="449">
        <v>0</v>
      </c>
      <c r="AN317" s="449">
        <v>888.43100000000004</v>
      </c>
      <c r="AO317" s="449">
        <v>128.274</v>
      </c>
      <c r="AP317" s="485"/>
      <c r="AQ317" s="485"/>
      <c r="AR317" s="485"/>
      <c r="AS317" s="485"/>
      <c r="AT317" s="485"/>
      <c r="AU317" s="485"/>
      <c r="AV317" s="485"/>
      <c r="AW317" s="502"/>
    </row>
    <row r="318" spans="1:49" s="97" customFormat="1" ht="16.5" customHeight="1" x14ac:dyDescent="0.3">
      <c r="A318" s="696"/>
      <c r="B318" s="688"/>
      <c r="C318" s="691"/>
      <c r="D318" s="684"/>
      <c r="E318" s="691"/>
      <c r="F318" s="684"/>
      <c r="G318" s="691"/>
      <c r="H318" s="684"/>
      <c r="I318" s="107" t="s">
        <v>1429</v>
      </c>
      <c r="J318" s="108" t="s">
        <v>208</v>
      </c>
      <c r="K318" s="109"/>
      <c r="L318" s="159">
        <v>309</v>
      </c>
      <c r="M318" s="489"/>
      <c r="N318" s="489"/>
      <c r="O318" s="489"/>
      <c r="P318" s="489"/>
      <c r="Q318" s="489"/>
      <c r="R318" s="489"/>
      <c r="S318" s="489"/>
      <c r="T318" s="489"/>
      <c r="U318" s="489"/>
      <c r="V318" s="489"/>
      <c r="W318" s="489"/>
      <c r="X318" s="489"/>
      <c r="Y318" s="489"/>
      <c r="Z318" s="489"/>
      <c r="AA318" s="489"/>
      <c r="AB318" s="489"/>
      <c r="AC318" s="489"/>
      <c r="AD318" s="489"/>
      <c r="AE318" s="489"/>
      <c r="AF318" s="489"/>
      <c r="AG318" s="489"/>
      <c r="AH318" s="489"/>
      <c r="AI318" s="489"/>
      <c r="AJ318" s="489"/>
      <c r="AK318" s="489"/>
      <c r="AL318" s="489"/>
      <c r="AM318" s="489"/>
      <c r="AN318" s="489"/>
      <c r="AO318" s="489"/>
      <c r="AP318" s="489"/>
      <c r="AQ318" s="489"/>
      <c r="AR318" s="489"/>
      <c r="AS318" s="489"/>
      <c r="AT318" s="489"/>
      <c r="AU318" s="489"/>
      <c r="AV318" s="489"/>
      <c r="AW318" s="513"/>
    </row>
    <row r="319" spans="1:49" s="97" customFormat="1" ht="16.5" customHeight="1" x14ac:dyDescent="0.3">
      <c r="A319" s="696"/>
      <c r="B319" s="688"/>
      <c r="C319" s="691"/>
      <c r="D319" s="684"/>
      <c r="E319" s="691"/>
      <c r="F319" s="684"/>
      <c r="G319" s="691"/>
      <c r="H319" s="684"/>
      <c r="I319" s="107" t="s">
        <v>1429</v>
      </c>
      <c r="J319" s="108" t="s">
        <v>1430</v>
      </c>
      <c r="K319" s="109"/>
      <c r="L319" s="159">
        <v>310</v>
      </c>
      <c r="M319" s="489"/>
      <c r="N319" s="489"/>
      <c r="O319" s="489"/>
      <c r="P319" s="489"/>
      <c r="Q319" s="489"/>
      <c r="R319" s="489"/>
      <c r="S319" s="489"/>
      <c r="T319" s="489"/>
      <c r="U319" s="489"/>
      <c r="V319" s="489"/>
      <c r="W319" s="489"/>
      <c r="X319" s="489"/>
      <c r="Y319" s="489"/>
      <c r="Z319" s="489"/>
      <c r="AA319" s="489"/>
      <c r="AB319" s="489"/>
      <c r="AC319" s="489"/>
      <c r="AD319" s="489"/>
      <c r="AE319" s="489"/>
      <c r="AF319" s="489"/>
      <c r="AG319" s="489"/>
      <c r="AH319" s="489"/>
      <c r="AI319" s="489"/>
      <c r="AJ319" s="489"/>
      <c r="AK319" s="489"/>
      <c r="AL319" s="489"/>
      <c r="AM319" s="489"/>
      <c r="AN319" s="489"/>
      <c r="AO319" s="489"/>
      <c r="AP319" s="489"/>
      <c r="AQ319" s="489"/>
      <c r="AR319" s="489"/>
      <c r="AS319" s="489"/>
      <c r="AT319" s="489"/>
      <c r="AU319" s="489"/>
      <c r="AV319" s="489"/>
      <c r="AW319" s="513"/>
    </row>
    <row r="320" spans="1:49" s="97" customFormat="1" ht="16.5" customHeight="1" x14ac:dyDescent="0.3">
      <c r="A320" s="696"/>
      <c r="B320" s="688"/>
      <c r="C320" s="691"/>
      <c r="D320" s="684"/>
      <c r="E320" s="691"/>
      <c r="F320" s="684"/>
      <c r="G320" s="691" t="s">
        <v>900</v>
      </c>
      <c r="H320" s="684" t="s">
        <v>901</v>
      </c>
      <c r="I320" s="107" t="s">
        <v>1432</v>
      </c>
      <c r="J320" s="108" t="s">
        <v>211</v>
      </c>
      <c r="K320" s="109"/>
      <c r="L320" s="159">
        <v>311</v>
      </c>
      <c r="M320" s="489"/>
      <c r="N320" s="489"/>
      <c r="O320" s="489"/>
      <c r="P320" s="489"/>
      <c r="Q320" s="489"/>
      <c r="R320" s="489"/>
      <c r="S320" s="489"/>
      <c r="T320" s="489"/>
      <c r="U320" s="489"/>
      <c r="V320" s="489"/>
      <c r="W320" s="489"/>
      <c r="X320" s="489"/>
      <c r="Y320" s="489"/>
      <c r="Z320" s="489"/>
      <c r="AA320" s="489"/>
      <c r="AB320" s="489"/>
      <c r="AC320" s="489"/>
      <c r="AD320" s="489"/>
      <c r="AE320" s="489"/>
      <c r="AF320" s="489"/>
      <c r="AG320" s="489"/>
      <c r="AH320" s="489"/>
      <c r="AI320" s="489"/>
      <c r="AJ320" s="489"/>
      <c r="AK320" s="489"/>
      <c r="AL320" s="489"/>
      <c r="AM320" s="489"/>
      <c r="AN320" s="489"/>
      <c r="AO320" s="489"/>
      <c r="AP320" s="489"/>
      <c r="AQ320" s="489"/>
      <c r="AR320" s="489"/>
      <c r="AS320" s="489"/>
      <c r="AT320" s="489"/>
      <c r="AU320" s="489"/>
      <c r="AV320" s="489"/>
      <c r="AW320" s="513"/>
    </row>
    <row r="321" spans="1:49" s="97" customFormat="1" ht="16.5" customHeight="1" x14ac:dyDescent="0.3">
      <c r="A321" s="696"/>
      <c r="B321" s="688"/>
      <c r="C321" s="691"/>
      <c r="D321" s="684"/>
      <c r="E321" s="691"/>
      <c r="F321" s="684"/>
      <c r="G321" s="691"/>
      <c r="H321" s="684"/>
      <c r="I321" s="107" t="s">
        <v>1434</v>
      </c>
      <c r="J321" s="108" t="s">
        <v>212</v>
      </c>
      <c r="K321" s="109"/>
      <c r="L321" s="159">
        <v>312</v>
      </c>
      <c r="M321" s="489"/>
      <c r="N321" s="489"/>
      <c r="O321" s="489"/>
      <c r="P321" s="489"/>
      <c r="Q321" s="489"/>
      <c r="R321" s="489"/>
      <c r="S321" s="489"/>
      <c r="T321" s="489"/>
      <c r="U321" s="489"/>
      <c r="V321" s="489"/>
      <c r="W321" s="489"/>
      <c r="X321" s="489"/>
      <c r="Y321" s="489"/>
      <c r="Z321" s="489"/>
      <c r="AA321" s="489"/>
      <c r="AB321" s="489"/>
      <c r="AC321" s="489"/>
      <c r="AD321" s="489"/>
      <c r="AE321" s="489"/>
      <c r="AF321" s="489"/>
      <c r="AG321" s="489"/>
      <c r="AH321" s="489"/>
      <c r="AI321" s="489"/>
      <c r="AJ321" s="489"/>
      <c r="AK321" s="489"/>
      <c r="AL321" s="489"/>
      <c r="AM321" s="489"/>
      <c r="AN321" s="489"/>
      <c r="AO321" s="489"/>
      <c r="AP321" s="489"/>
      <c r="AQ321" s="489"/>
      <c r="AR321" s="489"/>
      <c r="AS321" s="489"/>
      <c r="AT321" s="489"/>
      <c r="AU321" s="489"/>
      <c r="AV321" s="489"/>
      <c r="AW321" s="513"/>
    </row>
    <row r="322" spans="1:49" s="97" customFormat="1" ht="16.5" customHeight="1" x14ac:dyDescent="0.3">
      <c r="A322" s="696"/>
      <c r="B322" s="688"/>
      <c r="C322" s="691"/>
      <c r="D322" s="684"/>
      <c r="E322" s="691"/>
      <c r="F322" s="684"/>
      <c r="G322" s="691"/>
      <c r="H322" s="684"/>
      <c r="I322" s="107" t="s">
        <v>1436</v>
      </c>
      <c r="J322" s="108" t="s">
        <v>213</v>
      </c>
      <c r="K322" s="109"/>
      <c r="L322" s="159">
        <v>313</v>
      </c>
      <c r="M322" s="489"/>
      <c r="N322" s="489"/>
      <c r="O322" s="489"/>
      <c r="P322" s="489"/>
      <c r="Q322" s="489"/>
      <c r="R322" s="489"/>
      <c r="S322" s="489"/>
      <c r="T322" s="489"/>
      <c r="U322" s="489"/>
      <c r="V322" s="489"/>
      <c r="W322" s="489"/>
      <c r="X322" s="489"/>
      <c r="Y322" s="489"/>
      <c r="Z322" s="489"/>
      <c r="AA322" s="489"/>
      <c r="AB322" s="489"/>
      <c r="AC322" s="489"/>
      <c r="AD322" s="489"/>
      <c r="AE322" s="489"/>
      <c r="AF322" s="489"/>
      <c r="AG322" s="489"/>
      <c r="AH322" s="489"/>
      <c r="AI322" s="489"/>
      <c r="AJ322" s="489"/>
      <c r="AK322" s="489"/>
      <c r="AL322" s="489"/>
      <c r="AM322" s="489"/>
      <c r="AN322" s="489"/>
      <c r="AO322" s="489"/>
      <c r="AP322" s="489"/>
      <c r="AQ322" s="489"/>
      <c r="AR322" s="489"/>
      <c r="AS322" s="489"/>
      <c r="AT322" s="489"/>
      <c r="AU322" s="489"/>
      <c r="AV322" s="489"/>
      <c r="AW322" s="513"/>
    </row>
    <row r="323" spans="1:49" s="97" customFormat="1" ht="16.5" customHeight="1" x14ac:dyDescent="0.3">
      <c r="A323" s="696"/>
      <c r="B323" s="688"/>
      <c r="C323" s="691"/>
      <c r="D323" s="684"/>
      <c r="E323" s="691"/>
      <c r="F323" s="684"/>
      <c r="G323" s="691"/>
      <c r="H323" s="684"/>
      <c r="I323" s="107" t="s">
        <v>1437</v>
      </c>
      <c r="J323" s="108" t="s">
        <v>214</v>
      </c>
      <c r="K323" s="109"/>
      <c r="L323" s="159">
        <v>314</v>
      </c>
      <c r="M323" s="489"/>
      <c r="N323" s="489"/>
      <c r="O323" s="489"/>
      <c r="P323" s="489"/>
      <c r="Q323" s="489"/>
      <c r="R323" s="489"/>
      <c r="S323" s="489"/>
      <c r="T323" s="489"/>
      <c r="U323" s="489"/>
      <c r="V323" s="489"/>
      <c r="W323" s="489"/>
      <c r="X323" s="489"/>
      <c r="Y323" s="489"/>
      <c r="Z323" s="489"/>
      <c r="AA323" s="489"/>
      <c r="AB323" s="489"/>
      <c r="AC323" s="489"/>
      <c r="AD323" s="489"/>
      <c r="AE323" s="489"/>
      <c r="AF323" s="489"/>
      <c r="AG323" s="489"/>
      <c r="AH323" s="489"/>
      <c r="AI323" s="489"/>
      <c r="AJ323" s="489"/>
      <c r="AK323" s="489"/>
      <c r="AL323" s="489"/>
      <c r="AM323" s="489"/>
      <c r="AN323" s="489"/>
      <c r="AO323" s="489"/>
      <c r="AP323" s="489"/>
      <c r="AQ323" s="489"/>
      <c r="AR323" s="489"/>
      <c r="AS323" s="489"/>
      <c r="AT323" s="489"/>
      <c r="AU323" s="489"/>
      <c r="AV323" s="489"/>
      <c r="AW323" s="513"/>
    </row>
    <row r="324" spans="1:49" s="97" customFormat="1" ht="16.5" customHeight="1" x14ac:dyDescent="0.3">
      <c r="A324" s="696"/>
      <c r="B324" s="688"/>
      <c r="C324" s="691"/>
      <c r="D324" s="684"/>
      <c r="E324" s="691"/>
      <c r="F324" s="684"/>
      <c r="G324" s="691"/>
      <c r="H324" s="684"/>
      <c r="I324" s="107" t="s">
        <v>1438</v>
      </c>
      <c r="J324" s="108" t="s">
        <v>215</v>
      </c>
      <c r="K324" s="109"/>
      <c r="L324" s="159">
        <v>315</v>
      </c>
      <c r="M324" s="489"/>
      <c r="N324" s="489"/>
      <c r="O324" s="489"/>
      <c r="P324" s="489"/>
      <c r="Q324" s="489"/>
      <c r="R324" s="489"/>
      <c r="S324" s="489"/>
      <c r="T324" s="489"/>
      <c r="U324" s="489"/>
      <c r="V324" s="489"/>
      <c r="W324" s="489"/>
      <c r="X324" s="489"/>
      <c r="Y324" s="489"/>
      <c r="Z324" s="489"/>
      <c r="AA324" s="489"/>
      <c r="AB324" s="489"/>
      <c r="AC324" s="489"/>
      <c r="AD324" s="489"/>
      <c r="AE324" s="489"/>
      <c r="AF324" s="489"/>
      <c r="AG324" s="489"/>
      <c r="AH324" s="489"/>
      <c r="AI324" s="489"/>
      <c r="AJ324" s="489"/>
      <c r="AK324" s="489"/>
      <c r="AL324" s="489"/>
      <c r="AM324" s="489"/>
      <c r="AN324" s="489"/>
      <c r="AO324" s="489"/>
      <c r="AP324" s="489"/>
      <c r="AQ324" s="489"/>
      <c r="AR324" s="489"/>
      <c r="AS324" s="489"/>
      <c r="AT324" s="489"/>
      <c r="AU324" s="489"/>
      <c r="AV324" s="489"/>
      <c r="AW324" s="513"/>
    </row>
    <row r="325" spans="1:49" s="97" customFormat="1" ht="16.5" customHeight="1" x14ac:dyDescent="0.3">
      <c r="A325" s="696"/>
      <c r="B325" s="688"/>
      <c r="C325" s="691"/>
      <c r="D325" s="684"/>
      <c r="E325" s="691"/>
      <c r="F325" s="684"/>
      <c r="G325" s="691"/>
      <c r="H325" s="684"/>
      <c r="I325" s="107" t="s">
        <v>1439</v>
      </c>
      <c r="J325" s="108" t="s">
        <v>216</v>
      </c>
      <c r="K325" s="109"/>
      <c r="L325" s="159">
        <v>316</v>
      </c>
      <c r="M325" s="489"/>
      <c r="N325" s="489"/>
      <c r="O325" s="489"/>
      <c r="P325" s="489"/>
      <c r="Q325" s="489"/>
      <c r="R325" s="489"/>
      <c r="S325" s="489"/>
      <c r="T325" s="489"/>
      <c r="U325" s="489"/>
      <c r="V325" s="489"/>
      <c r="W325" s="489"/>
      <c r="X325" s="489"/>
      <c r="Y325" s="489"/>
      <c r="Z325" s="489"/>
      <c r="AA325" s="489"/>
      <c r="AB325" s="489"/>
      <c r="AC325" s="489"/>
      <c r="AD325" s="489"/>
      <c r="AE325" s="489"/>
      <c r="AF325" s="489"/>
      <c r="AG325" s="489"/>
      <c r="AH325" s="489"/>
      <c r="AI325" s="489"/>
      <c r="AJ325" s="489"/>
      <c r="AK325" s="489"/>
      <c r="AL325" s="489"/>
      <c r="AM325" s="489"/>
      <c r="AN325" s="489"/>
      <c r="AO325" s="489"/>
      <c r="AP325" s="489"/>
      <c r="AQ325" s="489"/>
      <c r="AR325" s="489"/>
      <c r="AS325" s="489"/>
      <c r="AT325" s="489"/>
      <c r="AU325" s="489"/>
      <c r="AV325" s="489"/>
      <c r="AW325" s="513"/>
    </row>
    <row r="326" spans="1:49" s="97" customFormat="1" ht="16.5" customHeight="1" x14ac:dyDescent="0.3">
      <c r="A326" s="696"/>
      <c r="B326" s="688"/>
      <c r="C326" s="691"/>
      <c r="D326" s="684"/>
      <c r="E326" s="691"/>
      <c r="F326" s="684"/>
      <c r="G326" s="691"/>
      <c r="H326" s="684"/>
      <c r="I326" s="107" t="s">
        <v>1441</v>
      </c>
      <c r="J326" s="108" t="s">
        <v>217</v>
      </c>
      <c r="K326" s="109"/>
      <c r="L326" s="159">
        <v>317</v>
      </c>
      <c r="M326" s="489"/>
      <c r="N326" s="489"/>
      <c r="O326" s="489"/>
      <c r="P326" s="489"/>
      <c r="Q326" s="489"/>
      <c r="R326" s="489"/>
      <c r="S326" s="489"/>
      <c r="T326" s="489"/>
      <c r="U326" s="489"/>
      <c r="V326" s="489"/>
      <c r="W326" s="489"/>
      <c r="X326" s="489"/>
      <c r="Y326" s="489"/>
      <c r="Z326" s="489"/>
      <c r="AA326" s="489"/>
      <c r="AB326" s="489"/>
      <c r="AC326" s="489"/>
      <c r="AD326" s="489"/>
      <c r="AE326" s="489"/>
      <c r="AF326" s="489"/>
      <c r="AG326" s="489"/>
      <c r="AH326" s="489"/>
      <c r="AI326" s="489"/>
      <c r="AJ326" s="489"/>
      <c r="AK326" s="489"/>
      <c r="AL326" s="489"/>
      <c r="AM326" s="489"/>
      <c r="AN326" s="489"/>
      <c r="AO326" s="489"/>
      <c r="AP326" s="489"/>
      <c r="AQ326" s="489"/>
      <c r="AR326" s="489"/>
      <c r="AS326" s="489"/>
      <c r="AT326" s="489"/>
      <c r="AU326" s="489"/>
      <c r="AV326" s="489"/>
      <c r="AW326" s="513"/>
    </row>
    <row r="327" spans="1:49" s="97" customFormat="1" ht="16.5" customHeight="1" x14ac:dyDescent="0.3">
      <c r="A327" s="696"/>
      <c r="B327" s="688"/>
      <c r="C327" s="691"/>
      <c r="D327" s="684"/>
      <c r="E327" s="691" t="s">
        <v>902</v>
      </c>
      <c r="F327" s="684" t="s">
        <v>1905</v>
      </c>
      <c r="G327" s="691" t="s">
        <v>903</v>
      </c>
      <c r="H327" s="684" t="s">
        <v>904</v>
      </c>
      <c r="I327" s="107" t="s">
        <v>1442</v>
      </c>
      <c r="J327" s="108" t="s">
        <v>218</v>
      </c>
      <c r="K327" s="480" t="s">
        <v>2306</v>
      </c>
      <c r="L327" s="461">
        <v>318</v>
      </c>
      <c r="M327" s="485"/>
      <c r="N327" s="485"/>
      <c r="O327" s="485"/>
      <c r="P327" s="485"/>
      <c r="Q327" s="485"/>
      <c r="R327" s="485"/>
      <c r="S327" s="485"/>
      <c r="T327" s="449">
        <v>973.83</v>
      </c>
      <c r="U327" s="449">
        <v>904.22799999999995</v>
      </c>
      <c r="V327" s="449">
        <v>0</v>
      </c>
      <c r="W327" s="449">
        <v>8.4909999999999997</v>
      </c>
      <c r="X327" s="449">
        <v>236.44900000000001</v>
      </c>
      <c r="Y327" s="449">
        <v>7.2779999999999996</v>
      </c>
      <c r="Z327" s="449">
        <v>49.302999999999997</v>
      </c>
      <c r="AA327" s="449">
        <v>602.70699999999999</v>
      </c>
      <c r="AB327" s="449">
        <v>0</v>
      </c>
      <c r="AC327" s="449">
        <v>0</v>
      </c>
      <c r="AD327" s="449">
        <v>0</v>
      </c>
      <c r="AE327" s="449">
        <v>23.177</v>
      </c>
      <c r="AF327" s="449">
        <v>23.177</v>
      </c>
      <c r="AG327" s="449">
        <v>0</v>
      </c>
      <c r="AH327" s="449">
        <v>46.424999999999997</v>
      </c>
      <c r="AI327" s="449">
        <v>0</v>
      </c>
      <c r="AJ327" s="449">
        <v>0.19</v>
      </c>
      <c r="AK327" s="449">
        <v>0</v>
      </c>
      <c r="AL327" s="449">
        <v>0</v>
      </c>
      <c r="AM327" s="449">
        <v>0</v>
      </c>
      <c r="AN327" s="449">
        <v>0</v>
      </c>
      <c r="AO327" s="449">
        <v>46.234999999999999</v>
      </c>
      <c r="AP327" s="485"/>
      <c r="AQ327" s="485"/>
      <c r="AR327" s="485"/>
      <c r="AS327" s="485"/>
      <c r="AT327" s="485"/>
      <c r="AU327" s="485"/>
      <c r="AV327" s="485"/>
      <c r="AW327" s="502"/>
    </row>
    <row r="328" spans="1:49" s="97" customFormat="1" ht="16.5" customHeight="1" x14ac:dyDescent="0.3">
      <c r="A328" s="696"/>
      <c r="B328" s="688"/>
      <c r="C328" s="691"/>
      <c r="D328" s="684"/>
      <c r="E328" s="691"/>
      <c r="F328" s="684"/>
      <c r="G328" s="691"/>
      <c r="H328" s="684"/>
      <c r="I328" s="107" t="s">
        <v>1442</v>
      </c>
      <c r="J328" s="108" t="s">
        <v>218</v>
      </c>
      <c r="K328" s="109"/>
      <c r="L328" s="159">
        <v>319</v>
      </c>
      <c r="M328" s="489"/>
      <c r="N328" s="489"/>
      <c r="O328" s="489"/>
      <c r="P328" s="489"/>
      <c r="Q328" s="489"/>
      <c r="R328" s="489"/>
      <c r="S328" s="489"/>
      <c r="T328" s="489"/>
      <c r="U328" s="489"/>
      <c r="V328" s="489"/>
      <c r="W328" s="489"/>
      <c r="X328" s="489"/>
      <c r="Y328" s="489"/>
      <c r="Z328" s="489"/>
      <c r="AA328" s="489"/>
      <c r="AB328" s="489"/>
      <c r="AC328" s="489"/>
      <c r="AD328" s="489"/>
      <c r="AE328" s="489"/>
      <c r="AF328" s="489"/>
      <c r="AG328" s="489"/>
      <c r="AH328" s="489"/>
      <c r="AI328" s="489"/>
      <c r="AJ328" s="489"/>
      <c r="AK328" s="489"/>
      <c r="AL328" s="489"/>
      <c r="AM328" s="489"/>
      <c r="AN328" s="489"/>
      <c r="AO328" s="489"/>
      <c r="AP328" s="489"/>
      <c r="AQ328" s="489"/>
      <c r="AR328" s="489"/>
      <c r="AS328" s="489"/>
      <c r="AT328" s="489"/>
      <c r="AU328" s="489"/>
      <c r="AV328" s="489"/>
      <c r="AW328" s="513"/>
    </row>
    <row r="329" spans="1:49" s="97" customFormat="1" ht="16.5" customHeight="1" x14ac:dyDescent="0.3">
      <c r="A329" s="696"/>
      <c r="B329" s="688"/>
      <c r="C329" s="691"/>
      <c r="D329" s="684"/>
      <c r="E329" s="691"/>
      <c r="F329" s="684"/>
      <c r="G329" s="691"/>
      <c r="H329" s="684"/>
      <c r="I329" s="107" t="s">
        <v>1443</v>
      </c>
      <c r="J329" s="108" t="s">
        <v>220</v>
      </c>
      <c r="K329" s="109"/>
      <c r="L329" s="159">
        <v>320</v>
      </c>
      <c r="M329" s="489"/>
      <c r="N329" s="489"/>
      <c r="O329" s="489"/>
      <c r="P329" s="489"/>
      <c r="Q329" s="489"/>
      <c r="R329" s="489"/>
      <c r="S329" s="489"/>
      <c r="T329" s="489"/>
      <c r="U329" s="489"/>
      <c r="V329" s="489"/>
      <c r="W329" s="489"/>
      <c r="X329" s="489"/>
      <c r="Y329" s="489"/>
      <c r="Z329" s="489"/>
      <c r="AA329" s="489"/>
      <c r="AB329" s="489"/>
      <c r="AC329" s="489"/>
      <c r="AD329" s="489"/>
      <c r="AE329" s="489"/>
      <c r="AF329" s="489"/>
      <c r="AG329" s="489"/>
      <c r="AH329" s="489"/>
      <c r="AI329" s="489"/>
      <c r="AJ329" s="489"/>
      <c r="AK329" s="489"/>
      <c r="AL329" s="489"/>
      <c r="AM329" s="489"/>
      <c r="AN329" s="489"/>
      <c r="AO329" s="489"/>
      <c r="AP329" s="489"/>
      <c r="AQ329" s="489"/>
      <c r="AR329" s="489"/>
      <c r="AS329" s="489"/>
      <c r="AT329" s="489"/>
      <c r="AU329" s="489"/>
      <c r="AV329" s="489"/>
      <c r="AW329" s="513"/>
    </row>
    <row r="330" spans="1:49" s="97" customFormat="1" ht="16.5" customHeight="1" x14ac:dyDescent="0.3">
      <c r="A330" s="696"/>
      <c r="B330" s="688"/>
      <c r="C330" s="691"/>
      <c r="D330" s="684"/>
      <c r="E330" s="691"/>
      <c r="F330" s="684"/>
      <c r="G330" s="691"/>
      <c r="H330" s="684"/>
      <c r="I330" s="107" t="s">
        <v>1443</v>
      </c>
      <c r="J330" s="108" t="s">
        <v>220</v>
      </c>
      <c r="K330" s="109"/>
      <c r="L330" s="159">
        <v>321</v>
      </c>
      <c r="M330" s="489"/>
      <c r="N330" s="489"/>
      <c r="O330" s="489"/>
      <c r="P330" s="489"/>
      <c r="Q330" s="489"/>
      <c r="R330" s="489"/>
      <c r="S330" s="489"/>
      <c r="T330" s="489"/>
      <c r="U330" s="489"/>
      <c r="V330" s="489"/>
      <c r="W330" s="489"/>
      <c r="X330" s="489"/>
      <c r="Y330" s="489"/>
      <c r="Z330" s="489"/>
      <c r="AA330" s="489"/>
      <c r="AB330" s="489"/>
      <c r="AC330" s="489"/>
      <c r="AD330" s="489"/>
      <c r="AE330" s="489"/>
      <c r="AF330" s="489"/>
      <c r="AG330" s="489"/>
      <c r="AH330" s="489"/>
      <c r="AI330" s="489"/>
      <c r="AJ330" s="489"/>
      <c r="AK330" s="489"/>
      <c r="AL330" s="489"/>
      <c r="AM330" s="489"/>
      <c r="AN330" s="489"/>
      <c r="AO330" s="489"/>
      <c r="AP330" s="489"/>
      <c r="AQ330" s="489"/>
      <c r="AR330" s="489"/>
      <c r="AS330" s="489"/>
      <c r="AT330" s="489"/>
      <c r="AU330" s="489"/>
      <c r="AV330" s="489"/>
      <c r="AW330" s="513"/>
    </row>
    <row r="331" spans="1:49" s="97" customFormat="1" ht="16.5" customHeight="1" x14ac:dyDescent="0.3">
      <c r="A331" s="696"/>
      <c r="B331" s="688"/>
      <c r="C331" s="691"/>
      <c r="D331" s="684"/>
      <c r="E331" s="691"/>
      <c r="F331" s="684"/>
      <c r="G331" s="691" t="s">
        <v>905</v>
      </c>
      <c r="H331" s="684" t="s">
        <v>906</v>
      </c>
      <c r="I331" s="107" t="s">
        <v>1444</v>
      </c>
      <c r="J331" s="108" t="s">
        <v>224</v>
      </c>
      <c r="K331" s="109"/>
      <c r="L331" s="159">
        <v>322</v>
      </c>
      <c r="M331" s="489"/>
      <c r="N331" s="489"/>
      <c r="O331" s="489"/>
      <c r="P331" s="489"/>
      <c r="Q331" s="489"/>
      <c r="R331" s="489"/>
      <c r="S331" s="489"/>
      <c r="T331" s="489"/>
      <c r="U331" s="489"/>
      <c r="V331" s="489"/>
      <c r="W331" s="489"/>
      <c r="X331" s="489"/>
      <c r="Y331" s="489"/>
      <c r="Z331" s="489"/>
      <c r="AA331" s="489"/>
      <c r="AB331" s="489"/>
      <c r="AC331" s="489"/>
      <c r="AD331" s="489"/>
      <c r="AE331" s="489"/>
      <c r="AF331" s="489"/>
      <c r="AG331" s="489"/>
      <c r="AH331" s="489"/>
      <c r="AI331" s="489"/>
      <c r="AJ331" s="489"/>
      <c r="AK331" s="489"/>
      <c r="AL331" s="489"/>
      <c r="AM331" s="489"/>
      <c r="AN331" s="489"/>
      <c r="AO331" s="489"/>
      <c r="AP331" s="489"/>
      <c r="AQ331" s="489"/>
      <c r="AR331" s="489"/>
      <c r="AS331" s="489"/>
      <c r="AT331" s="489"/>
      <c r="AU331" s="489"/>
      <c r="AV331" s="489"/>
      <c r="AW331" s="513"/>
    </row>
    <row r="332" spans="1:49" s="97" customFormat="1" ht="16.5" customHeight="1" x14ac:dyDescent="0.3">
      <c r="A332" s="696"/>
      <c r="B332" s="688"/>
      <c r="C332" s="691"/>
      <c r="D332" s="684"/>
      <c r="E332" s="691"/>
      <c r="F332" s="684"/>
      <c r="G332" s="691"/>
      <c r="H332" s="684"/>
      <c r="I332" s="107" t="s">
        <v>1446</v>
      </c>
      <c r="J332" s="108" t="s">
        <v>227</v>
      </c>
      <c r="K332" s="109"/>
      <c r="L332" s="159">
        <v>323</v>
      </c>
      <c r="M332" s="489"/>
      <c r="N332" s="489"/>
      <c r="O332" s="489"/>
      <c r="P332" s="489"/>
      <c r="Q332" s="489"/>
      <c r="R332" s="489"/>
      <c r="S332" s="489"/>
      <c r="T332" s="489"/>
      <c r="U332" s="489"/>
      <c r="V332" s="489"/>
      <c r="W332" s="489"/>
      <c r="X332" s="489"/>
      <c r="Y332" s="489"/>
      <c r="Z332" s="489"/>
      <c r="AA332" s="489"/>
      <c r="AB332" s="489"/>
      <c r="AC332" s="489"/>
      <c r="AD332" s="489"/>
      <c r="AE332" s="489"/>
      <c r="AF332" s="489"/>
      <c r="AG332" s="489"/>
      <c r="AH332" s="489"/>
      <c r="AI332" s="489"/>
      <c r="AJ332" s="489"/>
      <c r="AK332" s="489"/>
      <c r="AL332" s="489"/>
      <c r="AM332" s="489"/>
      <c r="AN332" s="489"/>
      <c r="AO332" s="489"/>
      <c r="AP332" s="489"/>
      <c r="AQ332" s="489"/>
      <c r="AR332" s="489"/>
      <c r="AS332" s="489"/>
      <c r="AT332" s="489"/>
      <c r="AU332" s="489"/>
      <c r="AV332" s="489"/>
      <c r="AW332" s="513"/>
    </row>
    <row r="333" spans="1:49" s="97" customFormat="1" ht="16.5" customHeight="1" x14ac:dyDescent="0.3">
      <c r="A333" s="696"/>
      <c r="B333" s="688"/>
      <c r="C333" s="691"/>
      <c r="D333" s="684"/>
      <c r="E333" s="691"/>
      <c r="F333" s="684"/>
      <c r="G333" s="691"/>
      <c r="H333" s="684"/>
      <c r="I333" s="107" t="s">
        <v>1447</v>
      </c>
      <c r="J333" s="108" t="s">
        <v>228</v>
      </c>
      <c r="K333" s="109"/>
      <c r="L333" s="159">
        <v>324</v>
      </c>
      <c r="M333" s="489"/>
      <c r="N333" s="489"/>
      <c r="O333" s="489"/>
      <c r="P333" s="489"/>
      <c r="Q333" s="489"/>
      <c r="R333" s="489"/>
      <c r="S333" s="489"/>
      <c r="T333" s="489"/>
      <c r="U333" s="489"/>
      <c r="V333" s="489"/>
      <c r="W333" s="489"/>
      <c r="X333" s="489"/>
      <c r="Y333" s="489"/>
      <c r="Z333" s="489"/>
      <c r="AA333" s="489"/>
      <c r="AB333" s="489"/>
      <c r="AC333" s="489"/>
      <c r="AD333" s="489"/>
      <c r="AE333" s="489"/>
      <c r="AF333" s="489"/>
      <c r="AG333" s="489"/>
      <c r="AH333" s="489"/>
      <c r="AI333" s="489"/>
      <c r="AJ333" s="489"/>
      <c r="AK333" s="489"/>
      <c r="AL333" s="489"/>
      <c r="AM333" s="489"/>
      <c r="AN333" s="489"/>
      <c r="AO333" s="489"/>
      <c r="AP333" s="489"/>
      <c r="AQ333" s="489"/>
      <c r="AR333" s="489"/>
      <c r="AS333" s="489"/>
      <c r="AT333" s="489"/>
      <c r="AU333" s="489"/>
      <c r="AV333" s="489"/>
      <c r="AW333" s="513"/>
    </row>
    <row r="334" spans="1:49" s="97" customFormat="1" ht="16.5" customHeight="1" x14ac:dyDescent="0.3">
      <c r="A334" s="696"/>
      <c r="B334" s="688"/>
      <c r="C334" s="691"/>
      <c r="D334" s="684"/>
      <c r="E334" s="691"/>
      <c r="F334" s="684"/>
      <c r="G334" s="691"/>
      <c r="H334" s="684"/>
      <c r="I334" s="107" t="s">
        <v>1448</v>
      </c>
      <c r="J334" s="108" t="s">
        <v>229</v>
      </c>
      <c r="K334" s="109"/>
      <c r="L334" s="159">
        <v>325</v>
      </c>
      <c r="M334" s="489"/>
      <c r="N334" s="489"/>
      <c r="O334" s="489"/>
      <c r="P334" s="489"/>
      <c r="Q334" s="489"/>
      <c r="R334" s="489"/>
      <c r="S334" s="489"/>
      <c r="T334" s="489"/>
      <c r="U334" s="489"/>
      <c r="V334" s="489"/>
      <c r="W334" s="489"/>
      <c r="X334" s="489"/>
      <c r="Y334" s="489"/>
      <c r="Z334" s="489"/>
      <c r="AA334" s="489"/>
      <c r="AB334" s="489"/>
      <c r="AC334" s="489"/>
      <c r="AD334" s="489"/>
      <c r="AE334" s="489"/>
      <c r="AF334" s="489"/>
      <c r="AG334" s="489"/>
      <c r="AH334" s="489"/>
      <c r="AI334" s="489"/>
      <c r="AJ334" s="489"/>
      <c r="AK334" s="489"/>
      <c r="AL334" s="489"/>
      <c r="AM334" s="489"/>
      <c r="AN334" s="489"/>
      <c r="AO334" s="489"/>
      <c r="AP334" s="489"/>
      <c r="AQ334" s="489"/>
      <c r="AR334" s="489"/>
      <c r="AS334" s="489"/>
      <c r="AT334" s="489"/>
      <c r="AU334" s="489"/>
      <c r="AV334" s="489"/>
      <c r="AW334" s="513"/>
    </row>
    <row r="335" spans="1:49" s="97" customFormat="1" ht="16.5" customHeight="1" x14ac:dyDescent="0.3">
      <c r="A335" s="696"/>
      <c r="B335" s="688"/>
      <c r="C335" s="691"/>
      <c r="D335" s="684"/>
      <c r="E335" s="691"/>
      <c r="F335" s="684"/>
      <c r="G335" s="691"/>
      <c r="H335" s="684"/>
      <c r="I335" s="107" t="s">
        <v>1445</v>
      </c>
      <c r="J335" s="108" t="s">
        <v>225</v>
      </c>
      <c r="K335" s="109"/>
      <c r="L335" s="159">
        <v>326</v>
      </c>
      <c r="M335" s="489"/>
      <c r="N335" s="489"/>
      <c r="O335" s="489"/>
      <c r="P335" s="489"/>
      <c r="Q335" s="489"/>
      <c r="R335" s="489"/>
      <c r="S335" s="489"/>
      <c r="T335" s="489"/>
      <c r="U335" s="489"/>
      <c r="V335" s="489"/>
      <c r="W335" s="489"/>
      <c r="X335" s="489"/>
      <c r="Y335" s="489"/>
      <c r="Z335" s="489"/>
      <c r="AA335" s="489"/>
      <c r="AB335" s="489"/>
      <c r="AC335" s="489"/>
      <c r="AD335" s="489"/>
      <c r="AE335" s="489"/>
      <c r="AF335" s="489"/>
      <c r="AG335" s="489"/>
      <c r="AH335" s="489"/>
      <c r="AI335" s="489"/>
      <c r="AJ335" s="489"/>
      <c r="AK335" s="489"/>
      <c r="AL335" s="489"/>
      <c r="AM335" s="489"/>
      <c r="AN335" s="489"/>
      <c r="AO335" s="489"/>
      <c r="AP335" s="489"/>
      <c r="AQ335" s="489"/>
      <c r="AR335" s="489"/>
      <c r="AS335" s="489"/>
      <c r="AT335" s="489"/>
      <c r="AU335" s="489"/>
      <c r="AV335" s="489"/>
      <c r="AW335" s="513"/>
    </row>
    <row r="336" spans="1:49" s="97" customFormat="1" ht="16.5" customHeight="1" x14ac:dyDescent="0.3">
      <c r="A336" s="696"/>
      <c r="B336" s="688"/>
      <c r="C336" s="691"/>
      <c r="D336" s="684"/>
      <c r="E336" s="691"/>
      <c r="F336" s="684"/>
      <c r="G336" s="691"/>
      <c r="H336" s="684"/>
      <c r="I336" s="107" t="s">
        <v>1445</v>
      </c>
      <c r="J336" s="108" t="s">
        <v>225</v>
      </c>
      <c r="K336" s="109"/>
      <c r="L336" s="159">
        <v>327</v>
      </c>
      <c r="M336" s="489"/>
      <c r="N336" s="489"/>
      <c r="O336" s="489"/>
      <c r="P336" s="489"/>
      <c r="Q336" s="489"/>
      <c r="R336" s="489"/>
      <c r="S336" s="489"/>
      <c r="T336" s="489"/>
      <c r="U336" s="489"/>
      <c r="V336" s="489"/>
      <c r="W336" s="489"/>
      <c r="X336" s="489"/>
      <c r="Y336" s="489"/>
      <c r="Z336" s="489"/>
      <c r="AA336" s="489"/>
      <c r="AB336" s="489"/>
      <c r="AC336" s="489"/>
      <c r="AD336" s="489"/>
      <c r="AE336" s="489"/>
      <c r="AF336" s="489"/>
      <c r="AG336" s="489"/>
      <c r="AH336" s="489"/>
      <c r="AI336" s="489"/>
      <c r="AJ336" s="489"/>
      <c r="AK336" s="489"/>
      <c r="AL336" s="489"/>
      <c r="AM336" s="489"/>
      <c r="AN336" s="489"/>
      <c r="AO336" s="489"/>
      <c r="AP336" s="489"/>
      <c r="AQ336" s="489"/>
      <c r="AR336" s="489"/>
      <c r="AS336" s="489"/>
      <c r="AT336" s="489"/>
      <c r="AU336" s="489"/>
      <c r="AV336" s="489"/>
      <c r="AW336" s="513"/>
    </row>
    <row r="337" spans="1:49" s="97" customFormat="1" ht="16.5" customHeight="1" x14ac:dyDescent="0.3">
      <c r="A337" s="696"/>
      <c r="B337" s="688"/>
      <c r="C337" s="691"/>
      <c r="D337" s="684"/>
      <c r="E337" s="691"/>
      <c r="F337" s="684"/>
      <c r="G337" s="691"/>
      <c r="H337" s="684"/>
      <c r="I337" s="107" t="s">
        <v>1445</v>
      </c>
      <c r="J337" s="108" t="s">
        <v>225</v>
      </c>
      <c r="K337" s="109"/>
      <c r="L337" s="159">
        <v>328</v>
      </c>
      <c r="M337" s="489"/>
      <c r="N337" s="489"/>
      <c r="O337" s="489"/>
      <c r="P337" s="489"/>
      <c r="Q337" s="489"/>
      <c r="R337" s="489"/>
      <c r="S337" s="489"/>
      <c r="T337" s="489"/>
      <c r="U337" s="489"/>
      <c r="V337" s="489"/>
      <c r="W337" s="489"/>
      <c r="X337" s="489"/>
      <c r="Y337" s="489"/>
      <c r="Z337" s="489"/>
      <c r="AA337" s="489"/>
      <c r="AB337" s="489"/>
      <c r="AC337" s="489"/>
      <c r="AD337" s="489"/>
      <c r="AE337" s="489"/>
      <c r="AF337" s="489"/>
      <c r="AG337" s="489"/>
      <c r="AH337" s="489"/>
      <c r="AI337" s="489"/>
      <c r="AJ337" s="489"/>
      <c r="AK337" s="489"/>
      <c r="AL337" s="489"/>
      <c r="AM337" s="489"/>
      <c r="AN337" s="489"/>
      <c r="AO337" s="489"/>
      <c r="AP337" s="489"/>
      <c r="AQ337" s="489"/>
      <c r="AR337" s="489"/>
      <c r="AS337" s="489"/>
      <c r="AT337" s="489"/>
      <c r="AU337" s="489"/>
      <c r="AV337" s="489"/>
      <c r="AW337" s="513"/>
    </row>
    <row r="338" spans="1:49" s="97" customFormat="1" ht="13.5" customHeight="1" x14ac:dyDescent="0.25">
      <c r="A338" s="696"/>
      <c r="B338" s="688"/>
      <c r="C338" s="682" t="s">
        <v>907</v>
      </c>
      <c r="D338" s="684" t="s">
        <v>908</v>
      </c>
      <c r="E338" s="682" t="s">
        <v>909</v>
      </c>
      <c r="F338" s="684" t="s">
        <v>1909</v>
      </c>
      <c r="G338" s="682" t="s">
        <v>910</v>
      </c>
      <c r="H338" s="684" t="s">
        <v>911</v>
      </c>
      <c r="I338" s="107" t="s">
        <v>1342</v>
      </c>
      <c r="J338" s="108" t="s">
        <v>232</v>
      </c>
      <c r="K338" s="480" t="s">
        <v>2307</v>
      </c>
      <c r="L338" s="461">
        <v>329</v>
      </c>
      <c r="M338" s="452">
        <v>27209.999999999993</v>
      </c>
      <c r="N338" s="452">
        <v>0</v>
      </c>
      <c r="O338" s="473">
        <v>0</v>
      </c>
      <c r="P338" s="473">
        <v>0</v>
      </c>
      <c r="Q338" s="452">
        <v>27209.999999999993</v>
      </c>
      <c r="R338" s="444">
        <v>27209.999999999993</v>
      </c>
      <c r="S338" s="444">
        <v>0</v>
      </c>
      <c r="T338" s="449">
        <v>2011.297</v>
      </c>
      <c r="U338" s="449">
        <v>1302.04</v>
      </c>
      <c r="V338" s="449">
        <v>0</v>
      </c>
      <c r="W338" s="449">
        <v>21.984999999999999</v>
      </c>
      <c r="X338" s="449">
        <v>33.109000000000002</v>
      </c>
      <c r="Y338" s="449">
        <v>1.2849999999999999</v>
      </c>
      <c r="Z338" s="449">
        <v>3.5369999999999999</v>
      </c>
      <c r="AA338" s="449">
        <v>1242.124</v>
      </c>
      <c r="AB338" s="449">
        <v>0</v>
      </c>
      <c r="AC338" s="449">
        <v>0</v>
      </c>
      <c r="AD338" s="449">
        <v>0</v>
      </c>
      <c r="AE338" s="449">
        <v>660.74099999999999</v>
      </c>
      <c r="AF338" s="449">
        <v>412.78</v>
      </c>
      <c r="AG338" s="449">
        <v>247.96100000000001</v>
      </c>
      <c r="AH338" s="449">
        <v>48.515999999999998</v>
      </c>
      <c r="AI338" s="449">
        <v>0</v>
      </c>
      <c r="AJ338" s="449">
        <v>10.599</v>
      </c>
      <c r="AK338" s="449">
        <v>0</v>
      </c>
      <c r="AL338" s="449">
        <v>0</v>
      </c>
      <c r="AM338" s="449">
        <v>0</v>
      </c>
      <c r="AN338" s="449">
        <v>26.516999999999999</v>
      </c>
      <c r="AO338" s="449">
        <v>11.4</v>
      </c>
      <c r="AP338" s="444">
        <v>240.92945499999999</v>
      </c>
      <c r="AQ338" s="488">
        <v>1384.105</v>
      </c>
      <c r="AR338" s="473">
        <v>0</v>
      </c>
      <c r="AS338" s="473">
        <v>0</v>
      </c>
      <c r="AT338" s="488">
        <v>41833.969999999994</v>
      </c>
      <c r="AU338" s="473">
        <v>0</v>
      </c>
      <c r="AV338" s="473">
        <v>0</v>
      </c>
      <c r="AW338" s="510">
        <v>24695.776439864851</v>
      </c>
    </row>
    <row r="339" spans="1:49" s="97" customFormat="1" ht="16.5" customHeight="1" x14ac:dyDescent="0.3">
      <c r="A339" s="696"/>
      <c r="B339" s="688"/>
      <c r="C339" s="682"/>
      <c r="D339" s="684"/>
      <c r="E339" s="682"/>
      <c r="F339" s="684"/>
      <c r="G339" s="682"/>
      <c r="H339" s="684"/>
      <c r="I339" s="107" t="s">
        <v>1344</v>
      </c>
      <c r="J339" s="108" t="s">
        <v>233</v>
      </c>
      <c r="K339" s="109"/>
      <c r="L339" s="159">
        <v>330</v>
      </c>
      <c r="M339" s="489"/>
      <c r="N339" s="489"/>
      <c r="O339" s="489"/>
      <c r="P339" s="489"/>
      <c r="Q339" s="489"/>
      <c r="R339" s="489"/>
      <c r="S339" s="489"/>
      <c r="T339" s="489"/>
      <c r="U339" s="489"/>
      <c r="V339" s="489"/>
      <c r="W339" s="489"/>
      <c r="X339" s="489"/>
      <c r="Y339" s="489"/>
      <c r="Z339" s="489"/>
      <c r="AA339" s="489"/>
      <c r="AB339" s="489"/>
      <c r="AC339" s="489"/>
      <c r="AD339" s="489"/>
      <c r="AE339" s="489"/>
      <c r="AF339" s="489"/>
      <c r="AG339" s="489"/>
      <c r="AH339" s="489"/>
      <c r="AI339" s="489"/>
      <c r="AJ339" s="489"/>
      <c r="AK339" s="489"/>
      <c r="AL339" s="489"/>
      <c r="AM339" s="489"/>
      <c r="AN339" s="489"/>
      <c r="AO339" s="489"/>
      <c r="AP339" s="489"/>
      <c r="AQ339" s="489"/>
      <c r="AR339" s="489"/>
      <c r="AS339" s="489"/>
      <c r="AT339" s="489"/>
      <c r="AU339" s="489"/>
      <c r="AV339" s="489"/>
      <c r="AW339" s="513"/>
    </row>
    <row r="340" spans="1:49" s="97" customFormat="1" ht="16.5" customHeight="1" x14ac:dyDescent="0.3">
      <c r="A340" s="696"/>
      <c r="B340" s="688"/>
      <c r="C340" s="682"/>
      <c r="D340" s="684"/>
      <c r="E340" s="682"/>
      <c r="F340" s="684"/>
      <c r="G340" s="682"/>
      <c r="H340" s="684"/>
      <c r="I340" s="107" t="s">
        <v>1346</v>
      </c>
      <c r="J340" s="108" t="s">
        <v>234</v>
      </c>
      <c r="K340" s="109"/>
      <c r="L340" s="159">
        <v>331</v>
      </c>
      <c r="M340" s="489"/>
      <c r="N340" s="489"/>
      <c r="O340" s="489"/>
      <c r="P340" s="489"/>
      <c r="Q340" s="489"/>
      <c r="R340" s="489"/>
      <c r="S340" s="489"/>
      <c r="T340" s="489"/>
      <c r="U340" s="489"/>
      <c r="V340" s="489"/>
      <c r="W340" s="489"/>
      <c r="X340" s="489"/>
      <c r="Y340" s="489"/>
      <c r="Z340" s="489"/>
      <c r="AA340" s="489"/>
      <c r="AB340" s="489"/>
      <c r="AC340" s="489"/>
      <c r="AD340" s="489"/>
      <c r="AE340" s="489"/>
      <c r="AF340" s="489"/>
      <c r="AG340" s="489"/>
      <c r="AH340" s="489"/>
      <c r="AI340" s="489"/>
      <c r="AJ340" s="489"/>
      <c r="AK340" s="489"/>
      <c r="AL340" s="489"/>
      <c r="AM340" s="489"/>
      <c r="AN340" s="489"/>
      <c r="AO340" s="489"/>
      <c r="AP340" s="489"/>
      <c r="AQ340" s="489"/>
      <c r="AR340" s="489"/>
      <c r="AS340" s="489"/>
      <c r="AT340" s="489"/>
      <c r="AU340" s="489"/>
      <c r="AV340" s="489"/>
      <c r="AW340" s="513"/>
    </row>
    <row r="341" spans="1:49" s="97" customFormat="1" ht="16.5" customHeight="1" x14ac:dyDescent="0.3">
      <c r="A341" s="696"/>
      <c r="B341" s="688"/>
      <c r="C341" s="682"/>
      <c r="D341" s="684"/>
      <c r="E341" s="682"/>
      <c r="F341" s="684"/>
      <c r="G341" s="682"/>
      <c r="H341" s="684"/>
      <c r="I341" s="107" t="s">
        <v>1348</v>
      </c>
      <c r="J341" s="108" t="s">
        <v>235</v>
      </c>
      <c r="K341" s="109"/>
      <c r="L341" s="159">
        <v>332</v>
      </c>
      <c r="M341" s="489"/>
      <c r="N341" s="489"/>
      <c r="O341" s="489"/>
      <c r="P341" s="489"/>
      <c r="Q341" s="489"/>
      <c r="R341" s="489"/>
      <c r="S341" s="489"/>
      <c r="T341" s="489"/>
      <c r="U341" s="489"/>
      <c r="V341" s="489"/>
      <c r="W341" s="489"/>
      <c r="X341" s="489"/>
      <c r="Y341" s="489"/>
      <c r="Z341" s="489"/>
      <c r="AA341" s="489"/>
      <c r="AB341" s="489"/>
      <c r="AC341" s="489"/>
      <c r="AD341" s="489"/>
      <c r="AE341" s="489"/>
      <c r="AF341" s="489"/>
      <c r="AG341" s="489"/>
      <c r="AH341" s="489"/>
      <c r="AI341" s="489"/>
      <c r="AJ341" s="489"/>
      <c r="AK341" s="489"/>
      <c r="AL341" s="489"/>
      <c r="AM341" s="489"/>
      <c r="AN341" s="489"/>
      <c r="AO341" s="489"/>
      <c r="AP341" s="489"/>
      <c r="AQ341" s="489"/>
      <c r="AR341" s="489"/>
      <c r="AS341" s="489"/>
      <c r="AT341" s="489"/>
      <c r="AU341" s="489"/>
      <c r="AV341" s="489"/>
      <c r="AW341" s="513"/>
    </row>
    <row r="342" spans="1:49" s="97" customFormat="1" ht="16.5" customHeight="1" x14ac:dyDescent="0.3">
      <c r="A342" s="696"/>
      <c r="B342" s="688"/>
      <c r="C342" s="682"/>
      <c r="D342" s="684"/>
      <c r="E342" s="682"/>
      <c r="F342" s="684"/>
      <c r="G342" s="682" t="s">
        <v>912</v>
      </c>
      <c r="H342" s="684" t="s">
        <v>913</v>
      </c>
      <c r="I342" s="107" t="s">
        <v>1349</v>
      </c>
      <c r="J342" s="108" t="s">
        <v>236</v>
      </c>
      <c r="K342" s="109"/>
      <c r="L342" s="159">
        <v>333</v>
      </c>
      <c r="M342" s="489"/>
      <c r="N342" s="489"/>
      <c r="O342" s="489"/>
      <c r="P342" s="489"/>
      <c r="Q342" s="489"/>
      <c r="R342" s="489"/>
      <c r="S342" s="489"/>
      <c r="T342" s="489"/>
      <c r="U342" s="489"/>
      <c r="V342" s="489"/>
      <c r="W342" s="489"/>
      <c r="X342" s="489"/>
      <c r="Y342" s="489"/>
      <c r="Z342" s="489"/>
      <c r="AA342" s="489"/>
      <c r="AB342" s="489"/>
      <c r="AC342" s="489"/>
      <c r="AD342" s="489"/>
      <c r="AE342" s="489"/>
      <c r="AF342" s="489"/>
      <c r="AG342" s="489"/>
      <c r="AH342" s="489"/>
      <c r="AI342" s="489"/>
      <c r="AJ342" s="489"/>
      <c r="AK342" s="489"/>
      <c r="AL342" s="489"/>
      <c r="AM342" s="489"/>
      <c r="AN342" s="489"/>
      <c r="AO342" s="489"/>
      <c r="AP342" s="489"/>
      <c r="AQ342" s="489"/>
      <c r="AR342" s="489"/>
      <c r="AS342" s="489"/>
      <c r="AT342" s="489"/>
      <c r="AU342" s="489"/>
      <c r="AV342" s="489"/>
      <c r="AW342" s="513"/>
    </row>
    <row r="343" spans="1:49" s="97" customFormat="1" ht="16.5" customHeight="1" x14ac:dyDescent="0.3">
      <c r="A343" s="696"/>
      <c r="B343" s="688"/>
      <c r="C343" s="682"/>
      <c r="D343" s="684"/>
      <c r="E343" s="682"/>
      <c r="F343" s="684"/>
      <c r="G343" s="682"/>
      <c r="H343" s="684"/>
      <c r="I343" s="107" t="s">
        <v>1451</v>
      </c>
      <c r="J343" s="108" t="s">
        <v>237</v>
      </c>
      <c r="K343" s="109"/>
      <c r="L343" s="159">
        <v>334</v>
      </c>
      <c r="M343" s="489"/>
      <c r="N343" s="489"/>
      <c r="O343" s="489"/>
      <c r="P343" s="489"/>
      <c r="Q343" s="489"/>
      <c r="R343" s="489"/>
      <c r="S343" s="489"/>
      <c r="T343" s="489"/>
      <c r="U343" s="489"/>
      <c r="V343" s="489"/>
      <c r="W343" s="489"/>
      <c r="X343" s="489"/>
      <c r="Y343" s="489"/>
      <c r="Z343" s="489"/>
      <c r="AA343" s="489"/>
      <c r="AB343" s="489"/>
      <c r="AC343" s="489"/>
      <c r="AD343" s="489"/>
      <c r="AE343" s="489"/>
      <c r="AF343" s="489"/>
      <c r="AG343" s="489"/>
      <c r="AH343" s="489"/>
      <c r="AI343" s="489"/>
      <c r="AJ343" s="489"/>
      <c r="AK343" s="489"/>
      <c r="AL343" s="489"/>
      <c r="AM343" s="489"/>
      <c r="AN343" s="489"/>
      <c r="AO343" s="489"/>
      <c r="AP343" s="489"/>
      <c r="AQ343" s="489"/>
      <c r="AR343" s="489"/>
      <c r="AS343" s="489"/>
      <c r="AT343" s="489"/>
      <c r="AU343" s="489"/>
      <c r="AV343" s="489"/>
      <c r="AW343" s="513"/>
    </row>
    <row r="344" spans="1:49" s="97" customFormat="1" ht="16.5" customHeight="1" x14ac:dyDescent="0.3">
      <c r="A344" s="696"/>
      <c r="B344" s="688"/>
      <c r="C344" s="682"/>
      <c r="D344" s="684"/>
      <c r="E344" s="682"/>
      <c r="F344" s="684"/>
      <c r="G344" s="682"/>
      <c r="H344" s="684"/>
      <c r="I344" s="107" t="s">
        <v>1452</v>
      </c>
      <c r="J344" s="108" t="s">
        <v>238</v>
      </c>
      <c r="K344" s="109"/>
      <c r="L344" s="159">
        <v>335</v>
      </c>
      <c r="M344" s="489"/>
      <c r="N344" s="489"/>
      <c r="O344" s="489"/>
      <c r="P344" s="489"/>
      <c r="Q344" s="489"/>
      <c r="R344" s="489"/>
      <c r="S344" s="489"/>
      <c r="T344" s="489"/>
      <c r="U344" s="489"/>
      <c r="V344" s="489"/>
      <c r="W344" s="489"/>
      <c r="X344" s="489"/>
      <c r="Y344" s="489"/>
      <c r="Z344" s="489"/>
      <c r="AA344" s="489"/>
      <c r="AB344" s="489"/>
      <c r="AC344" s="489"/>
      <c r="AD344" s="489"/>
      <c r="AE344" s="489"/>
      <c r="AF344" s="489"/>
      <c r="AG344" s="489"/>
      <c r="AH344" s="489"/>
      <c r="AI344" s="489"/>
      <c r="AJ344" s="489"/>
      <c r="AK344" s="489"/>
      <c r="AL344" s="489"/>
      <c r="AM344" s="489"/>
      <c r="AN344" s="489"/>
      <c r="AO344" s="489"/>
      <c r="AP344" s="489"/>
      <c r="AQ344" s="489"/>
      <c r="AR344" s="489"/>
      <c r="AS344" s="489"/>
      <c r="AT344" s="489"/>
      <c r="AU344" s="489"/>
      <c r="AV344" s="489"/>
      <c r="AW344" s="513"/>
    </row>
    <row r="345" spans="1:49" s="97" customFormat="1" ht="16.5" customHeight="1" x14ac:dyDescent="0.3">
      <c r="A345" s="696"/>
      <c r="B345" s="688"/>
      <c r="C345" s="682"/>
      <c r="D345" s="684"/>
      <c r="E345" s="682"/>
      <c r="F345" s="684"/>
      <c r="G345" s="682" t="s">
        <v>914</v>
      </c>
      <c r="H345" s="684" t="s">
        <v>915</v>
      </c>
      <c r="I345" s="107" t="s">
        <v>1351</v>
      </c>
      <c r="J345" s="108" t="s">
        <v>239</v>
      </c>
      <c r="K345" s="109"/>
      <c r="L345" s="159">
        <v>336</v>
      </c>
      <c r="M345" s="489"/>
      <c r="N345" s="489"/>
      <c r="O345" s="489"/>
      <c r="P345" s="489"/>
      <c r="Q345" s="489"/>
      <c r="R345" s="489"/>
      <c r="S345" s="489"/>
      <c r="T345" s="489"/>
      <c r="U345" s="489"/>
      <c r="V345" s="489"/>
      <c r="W345" s="489"/>
      <c r="X345" s="489"/>
      <c r="Y345" s="489"/>
      <c r="Z345" s="489"/>
      <c r="AA345" s="489"/>
      <c r="AB345" s="489"/>
      <c r="AC345" s="489"/>
      <c r="AD345" s="489"/>
      <c r="AE345" s="489"/>
      <c r="AF345" s="489"/>
      <c r="AG345" s="489"/>
      <c r="AH345" s="489"/>
      <c r="AI345" s="489"/>
      <c r="AJ345" s="489"/>
      <c r="AK345" s="489"/>
      <c r="AL345" s="489"/>
      <c r="AM345" s="489"/>
      <c r="AN345" s="489"/>
      <c r="AO345" s="489"/>
      <c r="AP345" s="489"/>
      <c r="AQ345" s="489"/>
      <c r="AR345" s="489"/>
      <c r="AS345" s="489"/>
      <c r="AT345" s="489"/>
      <c r="AU345" s="489"/>
      <c r="AV345" s="489"/>
      <c r="AW345" s="513"/>
    </row>
    <row r="346" spans="1:49" s="97" customFormat="1" ht="16.5" customHeight="1" x14ac:dyDescent="0.3">
      <c r="A346" s="696"/>
      <c r="B346" s="688"/>
      <c r="C346" s="682"/>
      <c r="D346" s="684"/>
      <c r="E346" s="682"/>
      <c r="F346" s="684"/>
      <c r="G346" s="682"/>
      <c r="H346" s="684"/>
      <c r="I346" s="107" t="s">
        <v>1353</v>
      </c>
      <c r="J346" s="108" t="s">
        <v>240</v>
      </c>
      <c r="K346" s="109"/>
      <c r="L346" s="159">
        <v>337</v>
      </c>
      <c r="M346" s="489"/>
      <c r="N346" s="489"/>
      <c r="O346" s="489"/>
      <c r="P346" s="489"/>
      <c r="Q346" s="489"/>
      <c r="R346" s="489"/>
      <c r="S346" s="489"/>
      <c r="T346" s="489"/>
      <c r="U346" s="489"/>
      <c r="V346" s="489"/>
      <c r="W346" s="489"/>
      <c r="X346" s="489"/>
      <c r="Y346" s="489"/>
      <c r="Z346" s="489"/>
      <c r="AA346" s="489"/>
      <c r="AB346" s="489"/>
      <c r="AC346" s="489"/>
      <c r="AD346" s="489"/>
      <c r="AE346" s="489"/>
      <c r="AF346" s="489"/>
      <c r="AG346" s="489"/>
      <c r="AH346" s="489"/>
      <c r="AI346" s="489"/>
      <c r="AJ346" s="489"/>
      <c r="AK346" s="489"/>
      <c r="AL346" s="489"/>
      <c r="AM346" s="489"/>
      <c r="AN346" s="489"/>
      <c r="AO346" s="489"/>
      <c r="AP346" s="489"/>
      <c r="AQ346" s="489"/>
      <c r="AR346" s="489"/>
      <c r="AS346" s="489"/>
      <c r="AT346" s="489"/>
      <c r="AU346" s="489"/>
      <c r="AV346" s="489"/>
      <c r="AW346" s="513"/>
    </row>
    <row r="347" spans="1:49" s="97" customFormat="1" ht="16.5" customHeight="1" x14ac:dyDescent="0.3">
      <c r="A347" s="696"/>
      <c r="B347" s="688"/>
      <c r="C347" s="682"/>
      <c r="D347" s="684"/>
      <c r="E347" s="682"/>
      <c r="F347" s="684"/>
      <c r="G347" s="682" t="s">
        <v>916</v>
      </c>
      <c r="H347" s="684" t="s">
        <v>917</v>
      </c>
      <c r="I347" s="107" t="s">
        <v>1454</v>
      </c>
      <c r="J347" s="108" t="s">
        <v>241</v>
      </c>
      <c r="K347" s="109"/>
      <c r="L347" s="159">
        <v>338</v>
      </c>
      <c r="M347" s="489"/>
      <c r="N347" s="489"/>
      <c r="O347" s="489"/>
      <c r="P347" s="489"/>
      <c r="Q347" s="489"/>
      <c r="R347" s="489"/>
      <c r="S347" s="489"/>
      <c r="T347" s="489"/>
      <c r="U347" s="489"/>
      <c r="V347" s="489"/>
      <c r="W347" s="489"/>
      <c r="X347" s="489"/>
      <c r="Y347" s="489"/>
      <c r="Z347" s="489"/>
      <c r="AA347" s="489"/>
      <c r="AB347" s="489"/>
      <c r="AC347" s="489"/>
      <c r="AD347" s="489"/>
      <c r="AE347" s="489"/>
      <c r="AF347" s="489"/>
      <c r="AG347" s="489"/>
      <c r="AH347" s="489"/>
      <c r="AI347" s="489"/>
      <c r="AJ347" s="489"/>
      <c r="AK347" s="489"/>
      <c r="AL347" s="489"/>
      <c r="AM347" s="489"/>
      <c r="AN347" s="489"/>
      <c r="AO347" s="489"/>
      <c r="AP347" s="489"/>
      <c r="AQ347" s="489"/>
      <c r="AR347" s="489"/>
      <c r="AS347" s="489"/>
      <c r="AT347" s="489"/>
      <c r="AU347" s="489"/>
      <c r="AV347" s="489"/>
      <c r="AW347" s="513"/>
    </row>
    <row r="348" spans="1:49" s="97" customFormat="1" ht="16.5" customHeight="1" x14ac:dyDescent="0.3">
      <c r="A348" s="696"/>
      <c r="B348" s="688"/>
      <c r="C348" s="682"/>
      <c r="D348" s="684"/>
      <c r="E348" s="682"/>
      <c r="F348" s="684"/>
      <c r="G348" s="682"/>
      <c r="H348" s="684"/>
      <c r="I348" s="107" t="s">
        <v>1455</v>
      </c>
      <c r="J348" s="108" t="s">
        <v>243</v>
      </c>
      <c r="K348" s="109"/>
      <c r="L348" s="159">
        <v>339</v>
      </c>
      <c r="M348" s="489"/>
      <c r="N348" s="489"/>
      <c r="O348" s="489"/>
      <c r="P348" s="489"/>
      <c r="Q348" s="489"/>
      <c r="R348" s="489"/>
      <c r="S348" s="489"/>
      <c r="T348" s="489"/>
      <c r="U348" s="489"/>
      <c r="V348" s="489"/>
      <c r="W348" s="489"/>
      <c r="X348" s="489"/>
      <c r="Y348" s="489"/>
      <c r="Z348" s="489"/>
      <c r="AA348" s="489"/>
      <c r="AB348" s="489"/>
      <c r="AC348" s="489"/>
      <c r="AD348" s="489"/>
      <c r="AE348" s="489"/>
      <c r="AF348" s="489"/>
      <c r="AG348" s="489"/>
      <c r="AH348" s="489"/>
      <c r="AI348" s="489"/>
      <c r="AJ348" s="489"/>
      <c r="AK348" s="489"/>
      <c r="AL348" s="489"/>
      <c r="AM348" s="489"/>
      <c r="AN348" s="489"/>
      <c r="AO348" s="489"/>
      <c r="AP348" s="489"/>
      <c r="AQ348" s="489"/>
      <c r="AR348" s="489"/>
      <c r="AS348" s="489"/>
      <c r="AT348" s="489"/>
      <c r="AU348" s="489"/>
      <c r="AV348" s="489"/>
      <c r="AW348" s="513"/>
    </row>
    <row r="349" spans="1:49" s="97" customFormat="1" ht="16.5" customHeight="1" x14ac:dyDescent="0.3">
      <c r="A349" s="696"/>
      <c r="B349" s="688"/>
      <c r="C349" s="682"/>
      <c r="D349" s="684"/>
      <c r="E349" s="682"/>
      <c r="F349" s="684"/>
      <c r="G349" s="682"/>
      <c r="H349" s="684"/>
      <c r="I349" s="107" t="s">
        <v>1455</v>
      </c>
      <c r="J349" s="108" t="s">
        <v>1457</v>
      </c>
      <c r="K349" s="109"/>
      <c r="L349" s="159">
        <v>340</v>
      </c>
      <c r="M349" s="489"/>
      <c r="N349" s="489"/>
      <c r="O349" s="489"/>
      <c r="P349" s="489"/>
      <c r="Q349" s="489"/>
      <c r="R349" s="489"/>
      <c r="S349" s="489"/>
      <c r="T349" s="489"/>
      <c r="U349" s="489"/>
      <c r="V349" s="489"/>
      <c r="W349" s="489"/>
      <c r="X349" s="489"/>
      <c r="Y349" s="489"/>
      <c r="Z349" s="489"/>
      <c r="AA349" s="489"/>
      <c r="AB349" s="489"/>
      <c r="AC349" s="489"/>
      <c r="AD349" s="489"/>
      <c r="AE349" s="489"/>
      <c r="AF349" s="489"/>
      <c r="AG349" s="489"/>
      <c r="AH349" s="489"/>
      <c r="AI349" s="489"/>
      <c r="AJ349" s="489"/>
      <c r="AK349" s="489"/>
      <c r="AL349" s="489"/>
      <c r="AM349" s="489"/>
      <c r="AN349" s="489"/>
      <c r="AO349" s="489"/>
      <c r="AP349" s="489"/>
      <c r="AQ349" s="489"/>
      <c r="AR349" s="489"/>
      <c r="AS349" s="489"/>
      <c r="AT349" s="489"/>
      <c r="AU349" s="489"/>
      <c r="AV349" s="489"/>
      <c r="AW349" s="513"/>
    </row>
    <row r="350" spans="1:49" s="97" customFormat="1" ht="16.5" customHeight="1" x14ac:dyDescent="0.25">
      <c r="A350" s="696"/>
      <c r="B350" s="688"/>
      <c r="C350" s="682"/>
      <c r="D350" s="684"/>
      <c r="E350" s="682" t="s">
        <v>918</v>
      </c>
      <c r="F350" s="684" t="s">
        <v>1911</v>
      </c>
      <c r="G350" s="682" t="s">
        <v>919</v>
      </c>
      <c r="H350" s="684" t="s">
        <v>920</v>
      </c>
      <c r="I350" s="107" t="s">
        <v>1361</v>
      </c>
      <c r="J350" s="108" t="s">
        <v>245</v>
      </c>
      <c r="K350" s="480" t="s">
        <v>2308</v>
      </c>
      <c r="L350" s="461">
        <v>341</v>
      </c>
      <c r="M350" s="452">
        <v>0</v>
      </c>
      <c r="N350" s="452">
        <v>0</v>
      </c>
      <c r="O350" s="473">
        <v>0</v>
      </c>
      <c r="P350" s="473">
        <v>0</v>
      </c>
      <c r="Q350" s="452">
        <v>0</v>
      </c>
      <c r="R350" s="444">
        <v>0</v>
      </c>
      <c r="S350" s="444">
        <v>0</v>
      </c>
      <c r="T350" s="449">
        <v>647.899</v>
      </c>
      <c r="U350" s="449">
        <v>400.83</v>
      </c>
      <c r="V350" s="449">
        <v>0</v>
      </c>
      <c r="W350" s="449">
        <v>0.94599999999999995</v>
      </c>
      <c r="X350" s="449">
        <v>19.565000000000001</v>
      </c>
      <c r="Y350" s="449">
        <v>2.9740000000000002</v>
      </c>
      <c r="Z350" s="449">
        <v>8.0860000000000003</v>
      </c>
      <c r="AA350" s="449">
        <v>369.25900000000001</v>
      </c>
      <c r="AB350" s="449">
        <v>0</v>
      </c>
      <c r="AC350" s="449">
        <v>0</v>
      </c>
      <c r="AD350" s="449">
        <v>0</v>
      </c>
      <c r="AE350" s="449">
        <v>199.94300000000001</v>
      </c>
      <c r="AF350" s="449">
        <v>199.876</v>
      </c>
      <c r="AG350" s="449">
        <v>6.7000000000000004E-2</v>
      </c>
      <c r="AH350" s="449">
        <v>47.125999999999998</v>
      </c>
      <c r="AI350" s="449">
        <v>0</v>
      </c>
      <c r="AJ350" s="449">
        <v>9.7289999999999992</v>
      </c>
      <c r="AK350" s="449">
        <v>0</v>
      </c>
      <c r="AL350" s="449">
        <v>0</v>
      </c>
      <c r="AM350" s="449">
        <v>0</v>
      </c>
      <c r="AN350" s="449">
        <v>0</v>
      </c>
      <c r="AO350" s="449">
        <v>37.396999999999998</v>
      </c>
      <c r="AP350" s="444">
        <v>0</v>
      </c>
      <c r="AQ350" s="488">
        <v>194.84399999999999</v>
      </c>
      <c r="AR350" s="473">
        <v>0</v>
      </c>
      <c r="AS350" s="473">
        <v>0</v>
      </c>
      <c r="AT350" s="488">
        <v>0</v>
      </c>
      <c r="AU350" s="473">
        <v>0</v>
      </c>
      <c r="AV350" s="473">
        <v>0</v>
      </c>
      <c r="AW350" s="510">
        <v>294.26005536030948</v>
      </c>
    </row>
    <row r="351" spans="1:49" s="97" customFormat="1" ht="16.5" customHeight="1" x14ac:dyDescent="0.3">
      <c r="A351" s="696"/>
      <c r="B351" s="688"/>
      <c r="C351" s="682"/>
      <c r="D351" s="684"/>
      <c r="E351" s="682"/>
      <c r="F351" s="684"/>
      <c r="G351" s="682"/>
      <c r="H351" s="684"/>
      <c r="I351" s="107" t="s">
        <v>1363</v>
      </c>
      <c r="J351" s="108" t="s">
        <v>1847</v>
      </c>
      <c r="K351" s="109"/>
      <c r="L351" s="159">
        <v>342</v>
      </c>
      <c r="M351" s="489"/>
      <c r="N351" s="489"/>
      <c r="O351" s="489"/>
      <c r="P351" s="489"/>
      <c r="Q351" s="489"/>
      <c r="R351" s="489"/>
      <c r="S351" s="489"/>
      <c r="T351" s="489"/>
      <c r="U351" s="489"/>
      <c r="V351" s="489"/>
      <c r="W351" s="489"/>
      <c r="X351" s="489"/>
      <c r="Y351" s="489"/>
      <c r="Z351" s="489"/>
      <c r="AA351" s="489"/>
      <c r="AB351" s="489"/>
      <c r="AC351" s="489"/>
      <c r="AD351" s="489"/>
      <c r="AE351" s="489"/>
      <c r="AF351" s="489"/>
      <c r="AG351" s="489"/>
      <c r="AH351" s="489"/>
      <c r="AI351" s="489"/>
      <c r="AJ351" s="489"/>
      <c r="AK351" s="489"/>
      <c r="AL351" s="489"/>
      <c r="AM351" s="489"/>
      <c r="AN351" s="489"/>
      <c r="AO351" s="489"/>
      <c r="AP351" s="489"/>
      <c r="AQ351" s="489"/>
      <c r="AR351" s="489"/>
      <c r="AS351" s="489"/>
      <c r="AT351" s="489"/>
      <c r="AU351" s="489"/>
      <c r="AV351" s="489"/>
      <c r="AW351" s="513"/>
    </row>
    <row r="352" spans="1:49" s="97" customFormat="1" ht="16.5" customHeight="1" x14ac:dyDescent="0.3">
      <c r="A352" s="696"/>
      <c r="B352" s="688"/>
      <c r="C352" s="682"/>
      <c r="D352" s="684"/>
      <c r="E352" s="682"/>
      <c r="F352" s="684"/>
      <c r="G352" s="682"/>
      <c r="H352" s="684"/>
      <c r="I352" s="107" t="s">
        <v>1461</v>
      </c>
      <c r="J352" s="108" t="s">
        <v>1848</v>
      </c>
      <c r="K352" s="109"/>
      <c r="L352" s="159">
        <v>343</v>
      </c>
      <c r="M352" s="489"/>
      <c r="N352" s="489"/>
      <c r="O352" s="489"/>
      <c r="P352" s="489"/>
      <c r="Q352" s="489"/>
      <c r="R352" s="489"/>
      <c r="S352" s="489"/>
      <c r="T352" s="489"/>
      <c r="U352" s="489"/>
      <c r="V352" s="489"/>
      <c r="W352" s="489"/>
      <c r="X352" s="489"/>
      <c r="Y352" s="489"/>
      <c r="Z352" s="489"/>
      <c r="AA352" s="489"/>
      <c r="AB352" s="489"/>
      <c r="AC352" s="489"/>
      <c r="AD352" s="489"/>
      <c r="AE352" s="489"/>
      <c r="AF352" s="489"/>
      <c r="AG352" s="489"/>
      <c r="AH352" s="489"/>
      <c r="AI352" s="489"/>
      <c r="AJ352" s="489"/>
      <c r="AK352" s="489"/>
      <c r="AL352" s="489"/>
      <c r="AM352" s="489"/>
      <c r="AN352" s="489"/>
      <c r="AO352" s="489"/>
      <c r="AP352" s="489"/>
      <c r="AQ352" s="489"/>
      <c r="AR352" s="489"/>
      <c r="AS352" s="489"/>
      <c r="AT352" s="489"/>
      <c r="AU352" s="489"/>
      <c r="AV352" s="489"/>
      <c r="AW352" s="513"/>
    </row>
    <row r="353" spans="1:49" s="97" customFormat="1" ht="16.5" customHeight="1" x14ac:dyDescent="0.3">
      <c r="A353" s="696"/>
      <c r="B353" s="688"/>
      <c r="C353" s="682"/>
      <c r="D353" s="684"/>
      <c r="E353" s="682"/>
      <c r="F353" s="684"/>
      <c r="G353" s="682"/>
      <c r="H353" s="684"/>
      <c r="I353" s="107" t="s">
        <v>1341</v>
      </c>
      <c r="J353" s="108" t="s">
        <v>1850</v>
      </c>
      <c r="K353" s="109"/>
      <c r="L353" s="159">
        <v>344</v>
      </c>
      <c r="M353" s="489"/>
      <c r="N353" s="489"/>
      <c r="O353" s="489"/>
      <c r="P353" s="489"/>
      <c r="Q353" s="489"/>
      <c r="R353" s="489"/>
      <c r="S353" s="489"/>
      <c r="T353" s="489"/>
      <c r="U353" s="489"/>
      <c r="V353" s="489"/>
      <c r="W353" s="489"/>
      <c r="X353" s="489"/>
      <c r="Y353" s="489"/>
      <c r="Z353" s="489"/>
      <c r="AA353" s="489"/>
      <c r="AB353" s="489"/>
      <c r="AC353" s="489"/>
      <c r="AD353" s="489"/>
      <c r="AE353" s="489"/>
      <c r="AF353" s="489"/>
      <c r="AG353" s="489"/>
      <c r="AH353" s="489"/>
      <c r="AI353" s="489"/>
      <c r="AJ353" s="489"/>
      <c r="AK353" s="489"/>
      <c r="AL353" s="489"/>
      <c r="AM353" s="489"/>
      <c r="AN353" s="489"/>
      <c r="AO353" s="489"/>
      <c r="AP353" s="489"/>
      <c r="AQ353" s="489"/>
      <c r="AR353" s="489"/>
      <c r="AS353" s="489"/>
      <c r="AT353" s="489"/>
      <c r="AU353" s="489"/>
      <c r="AV353" s="489"/>
      <c r="AW353" s="513"/>
    </row>
    <row r="354" spans="1:49" s="97" customFormat="1" ht="16.5" customHeight="1" x14ac:dyDescent="0.3">
      <c r="A354" s="696"/>
      <c r="B354" s="688"/>
      <c r="C354" s="682"/>
      <c r="D354" s="684"/>
      <c r="E354" s="682"/>
      <c r="F354" s="684"/>
      <c r="G354" s="682"/>
      <c r="H354" s="684"/>
      <c r="I354" s="107" t="s">
        <v>1341</v>
      </c>
      <c r="J354" s="108" t="s">
        <v>1851</v>
      </c>
      <c r="K354" s="109"/>
      <c r="L354" s="159">
        <v>345</v>
      </c>
      <c r="M354" s="489"/>
      <c r="N354" s="489"/>
      <c r="O354" s="489"/>
      <c r="P354" s="489"/>
      <c r="Q354" s="489"/>
      <c r="R354" s="489"/>
      <c r="S354" s="489"/>
      <c r="T354" s="489"/>
      <c r="U354" s="489"/>
      <c r="V354" s="489"/>
      <c r="W354" s="489"/>
      <c r="X354" s="489"/>
      <c r="Y354" s="489"/>
      <c r="Z354" s="489"/>
      <c r="AA354" s="489"/>
      <c r="AB354" s="489"/>
      <c r="AC354" s="489"/>
      <c r="AD354" s="489"/>
      <c r="AE354" s="489"/>
      <c r="AF354" s="489"/>
      <c r="AG354" s="489"/>
      <c r="AH354" s="489"/>
      <c r="AI354" s="489"/>
      <c r="AJ354" s="489"/>
      <c r="AK354" s="489"/>
      <c r="AL354" s="489"/>
      <c r="AM354" s="489"/>
      <c r="AN354" s="489"/>
      <c r="AO354" s="489"/>
      <c r="AP354" s="489"/>
      <c r="AQ354" s="489"/>
      <c r="AR354" s="489"/>
      <c r="AS354" s="489"/>
      <c r="AT354" s="489"/>
      <c r="AU354" s="489"/>
      <c r="AV354" s="489"/>
      <c r="AW354" s="513"/>
    </row>
    <row r="355" spans="1:49" s="97" customFormat="1" ht="16.5" customHeight="1" x14ac:dyDescent="0.3">
      <c r="A355" s="696"/>
      <c r="B355" s="688"/>
      <c r="C355" s="682"/>
      <c r="D355" s="684"/>
      <c r="E355" s="682"/>
      <c r="F355" s="684"/>
      <c r="G355" s="682" t="s">
        <v>921</v>
      </c>
      <c r="H355" s="684" t="s">
        <v>922</v>
      </c>
      <c r="I355" s="107" t="s">
        <v>1365</v>
      </c>
      <c r="J355" s="108" t="s">
        <v>246</v>
      </c>
      <c r="K355" s="109"/>
      <c r="L355" s="159">
        <v>346</v>
      </c>
      <c r="M355" s="489"/>
      <c r="N355" s="489"/>
      <c r="O355" s="489"/>
      <c r="P355" s="489"/>
      <c r="Q355" s="489"/>
      <c r="R355" s="489"/>
      <c r="S355" s="489"/>
      <c r="T355" s="489"/>
      <c r="U355" s="489"/>
      <c r="V355" s="489"/>
      <c r="W355" s="489"/>
      <c r="X355" s="489"/>
      <c r="Y355" s="489"/>
      <c r="Z355" s="489"/>
      <c r="AA355" s="489"/>
      <c r="AB355" s="489"/>
      <c r="AC355" s="489"/>
      <c r="AD355" s="489"/>
      <c r="AE355" s="489"/>
      <c r="AF355" s="489"/>
      <c r="AG355" s="489"/>
      <c r="AH355" s="489"/>
      <c r="AI355" s="489"/>
      <c r="AJ355" s="489"/>
      <c r="AK355" s="489"/>
      <c r="AL355" s="489"/>
      <c r="AM355" s="489"/>
      <c r="AN355" s="489"/>
      <c r="AO355" s="489"/>
      <c r="AP355" s="489"/>
      <c r="AQ355" s="489"/>
      <c r="AR355" s="489"/>
      <c r="AS355" s="489"/>
      <c r="AT355" s="489"/>
      <c r="AU355" s="489"/>
      <c r="AV355" s="489"/>
      <c r="AW355" s="513"/>
    </row>
    <row r="356" spans="1:49" s="97" customFormat="1" ht="16.5" customHeight="1" x14ac:dyDescent="0.3">
      <c r="A356" s="696"/>
      <c r="B356" s="688"/>
      <c r="C356" s="682"/>
      <c r="D356" s="684"/>
      <c r="E356" s="682"/>
      <c r="F356" s="684"/>
      <c r="G356" s="682"/>
      <c r="H356" s="684"/>
      <c r="I356" s="107" t="s">
        <v>1367</v>
      </c>
      <c r="J356" s="108" t="s">
        <v>1865</v>
      </c>
      <c r="K356" s="109"/>
      <c r="L356" s="159">
        <v>347</v>
      </c>
      <c r="M356" s="489"/>
      <c r="N356" s="489"/>
      <c r="O356" s="489"/>
      <c r="P356" s="489"/>
      <c r="Q356" s="489"/>
      <c r="R356" s="489"/>
      <c r="S356" s="489"/>
      <c r="T356" s="489"/>
      <c r="U356" s="489"/>
      <c r="V356" s="489"/>
      <c r="W356" s="489"/>
      <c r="X356" s="489"/>
      <c r="Y356" s="489"/>
      <c r="Z356" s="489"/>
      <c r="AA356" s="489"/>
      <c r="AB356" s="489"/>
      <c r="AC356" s="489"/>
      <c r="AD356" s="489"/>
      <c r="AE356" s="489"/>
      <c r="AF356" s="489"/>
      <c r="AG356" s="489"/>
      <c r="AH356" s="489"/>
      <c r="AI356" s="489"/>
      <c r="AJ356" s="489"/>
      <c r="AK356" s="489"/>
      <c r="AL356" s="489"/>
      <c r="AM356" s="489"/>
      <c r="AN356" s="489"/>
      <c r="AO356" s="489"/>
      <c r="AP356" s="489"/>
      <c r="AQ356" s="489"/>
      <c r="AR356" s="489"/>
      <c r="AS356" s="489"/>
      <c r="AT356" s="489"/>
      <c r="AU356" s="489"/>
      <c r="AV356" s="489"/>
      <c r="AW356" s="513"/>
    </row>
    <row r="357" spans="1:49" s="97" customFormat="1" ht="16.5" customHeight="1" x14ac:dyDescent="0.3">
      <c r="A357" s="696"/>
      <c r="B357" s="688"/>
      <c r="C357" s="682"/>
      <c r="D357" s="684"/>
      <c r="E357" s="682"/>
      <c r="F357" s="684"/>
      <c r="G357" s="682"/>
      <c r="H357" s="684"/>
      <c r="I357" s="107" t="s">
        <v>1463</v>
      </c>
      <c r="J357" s="108" t="s">
        <v>1866</v>
      </c>
      <c r="K357" s="109"/>
      <c r="L357" s="159">
        <v>348</v>
      </c>
      <c r="M357" s="489"/>
      <c r="N357" s="489"/>
      <c r="O357" s="489"/>
      <c r="P357" s="489"/>
      <c r="Q357" s="489"/>
      <c r="R357" s="489"/>
      <c r="S357" s="489"/>
      <c r="T357" s="489"/>
      <c r="U357" s="489"/>
      <c r="V357" s="489"/>
      <c r="W357" s="489"/>
      <c r="X357" s="489"/>
      <c r="Y357" s="489"/>
      <c r="Z357" s="489"/>
      <c r="AA357" s="489"/>
      <c r="AB357" s="489"/>
      <c r="AC357" s="489"/>
      <c r="AD357" s="489"/>
      <c r="AE357" s="489"/>
      <c r="AF357" s="489"/>
      <c r="AG357" s="489"/>
      <c r="AH357" s="489"/>
      <c r="AI357" s="489"/>
      <c r="AJ357" s="489"/>
      <c r="AK357" s="489"/>
      <c r="AL357" s="489"/>
      <c r="AM357" s="489"/>
      <c r="AN357" s="489"/>
      <c r="AO357" s="489"/>
      <c r="AP357" s="489"/>
      <c r="AQ357" s="489"/>
      <c r="AR357" s="489"/>
      <c r="AS357" s="489"/>
      <c r="AT357" s="489"/>
      <c r="AU357" s="489"/>
      <c r="AV357" s="489"/>
      <c r="AW357" s="513"/>
    </row>
    <row r="358" spans="1:49" s="97" customFormat="1" ht="16.5" customHeight="1" x14ac:dyDescent="0.3">
      <c r="A358" s="696"/>
      <c r="B358" s="688"/>
      <c r="C358" s="682"/>
      <c r="D358" s="684"/>
      <c r="E358" s="682"/>
      <c r="F358" s="684"/>
      <c r="G358" s="313" t="s">
        <v>923</v>
      </c>
      <c r="H358" s="315" t="s">
        <v>247</v>
      </c>
      <c r="I358" s="107" t="s">
        <v>1464</v>
      </c>
      <c r="J358" s="108" t="s">
        <v>247</v>
      </c>
      <c r="K358" s="109"/>
      <c r="L358" s="159">
        <v>349</v>
      </c>
      <c r="M358" s="489"/>
      <c r="N358" s="489"/>
      <c r="O358" s="489"/>
      <c r="P358" s="489"/>
      <c r="Q358" s="489"/>
      <c r="R358" s="489"/>
      <c r="S358" s="489"/>
      <c r="T358" s="489"/>
      <c r="U358" s="489"/>
      <c r="V358" s="489"/>
      <c r="W358" s="489"/>
      <c r="X358" s="489"/>
      <c r="Y358" s="489"/>
      <c r="Z358" s="489"/>
      <c r="AA358" s="489"/>
      <c r="AB358" s="489"/>
      <c r="AC358" s="489"/>
      <c r="AD358" s="489"/>
      <c r="AE358" s="489"/>
      <c r="AF358" s="489"/>
      <c r="AG358" s="489"/>
      <c r="AH358" s="489"/>
      <c r="AI358" s="489"/>
      <c r="AJ358" s="489"/>
      <c r="AK358" s="489"/>
      <c r="AL358" s="489"/>
      <c r="AM358" s="489"/>
      <c r="AN358" s="489"/>
      <c r="AO358" s="489"/>
      <c r="AP358" s="489"/>
      <c r="AQ358" s="489"/>
      <c r="AR358" s="489"/>
      <c r="AS358" s="489"/>
      <c r="AT358" s="489"/>
      <c r="AU358" s="489"/>
      <c r="AV358" s="489"/>
      <c r="AW358" s="513"/>
    </row>
    <row r="359" spans="1:49" s="97" customFormat="1" ht="16.5" customHeight="1" x14ac:dyDescent="0.3">
      <c r="A359" s="696"/>
      <c r="B359" s="688"/>
      <c r="C359" s="682"/>
      <c r="D359" s="684"/>
      <c r="E359" s="682" t="s">
        <v>924</v>
      </c>
      <c r="F359" s="684" t="s">
        <v>1913</v>
      </c>
      <c r="G359" s="682" t="s">
        <v>925</v>
      </c>
      <c r="H359" s="684" t="s">
        <v>926</v>
      </c>
      <c r="I359" s="107" t="s">
        <v>1371</v>
      </c>
      <c r="J359" s="108" t="s">
        <v>248</v>
      </c>
      <c r="K359" s="109" t="s">
        <v>1650</v>
      </c>
      <c r="L359" s="159">
        <v>350</v>
      </c>
      <c r="M359" s="489"/>
      <c r="N359" s="489"/>
      <c r="O359" s="489"/>
      <c r="P359" s="489"/>
      <c r="Q359" s="489"/>
      <c r="R359" s="489"/>
      <c r="S359" s="489"/>
      <c r="T359" s="489"/>
      <c r="U359" s="489"/>
      <c r="V359" s="489"/>
      <c r="W359" s="489"/>
      <c r="X359" s="489"/>
      <c r="Y359" s="489"/>
      <c r="Z359" s="489"/>
      <c r="AA359" s="489"/>
      <c r="AB359" s="489"/>
      <c r="AC359" s="489"/>
      <c r="AD359" s="489"/>
      <c r="AE359" s="489"/>
      <c r="AF359" s="489"/>
      <c r="AG359" s="489"/>
      <c r="AH359" s="489"/>
      <c r="AI359" s="489"/>
      <c r="AJ359" s="489"/>
      <c r="AK359" s="489"/>
      <c r="AL359" s="489"/>
      <c r="AM359" s="489"/>
      <c r="AN359" s="489"/>
      <c r="AO359" s="489"/>
      <c r="AP359" s="489"/>
      <c r="AQ359" s="489"/>
      <c r="AR359" s="489"/>
      <c r="AS359" s="489"/>
      <c r="AT359" s="489"/>
      <c r="AU359" s="489"/>
      <c r="AV359" s="489"/>
      <c r="AW359" s="513"/>
    </row>
    <row r="360" spans="1:49" s="97" customFormat="1" ht="16.5" customHeight="1" x14ac:dyDescent="0.3">
      <c r="A360" s="696"/>
      <c r="B360" s="688"/>
      <c r="C360" s="682"/>
      <c r="D360" s="684"/>
      <c r="E360" s="682"/>
      <c r="F360" s="684"/>
      <c r="G360" s="682"/>
      <c r="H360" s="684"/>
      <c r="I360" s="107" t="s">
        <v>1373</v>
      </c>
      <c r="J360" s="108" t="s">
        <v>249</v>
      </c>
      <c r="K360" s="109" t="s">
        <v>1650</v>
      </c>
      <c r="L360" s="159">
        <v>351</v>
      </c>
      <c r="M360" s="489"/>
      <c r="N360" s="489"/>
      <c r="O360" s="489"/>
      <c r="P360" s="489"/>
      <c r="Q360" s="489"/>
      <c r="R360" s="489"/>
      <c r="S360" s="489"/>
      <c r="T360" s="489"/>
      <c r="U360" s="489"/>
      <c r="V360" s="489"/>
      <c r="W360" s="489"/>
      <c r="X360" s="489"/>
      <c r="Y360" s="489"/>
      <c r="Z360" s="489"/>
      <c r="AA360" s="489"/>
      <c r="AB360" s="489"/>
      <c r="AC360" s="489"/>
      <c r="AD360" s="489"/>
      <c r="AE360" s="489"/>
      <c r="AF360" s="489"/>
      <c r="AG360" s="489"/>
      <c r="AH360" s="489"/>
      <c r="AI360" s="489"/>
      <c r="AJ360" s="489"/>
      <c r="AK360" s="489"/>
      <c r="AL360" s="489"/>
      <c r="AM360" s="489"/>
      <c r="AN360" s="489"/>
      <c r="AO360" s="489"/>
      <c r="AP360" s="489"/>
      <c r="AQ360" s="489"/>
      <c r="AR360" s="489"/>
      <c r="AS360" s="489"/>
      <c r="AT360" s="489"/>
      <c r="AU360" s="489"/>
      <c r="AV360" s="489"/>
      <c r="AW360" s="513"/>
    </row>
    <row r="361" spans="1:49" s="97" customFormat="1" ht="16.5" customHeight="1" x14ac:dyDescent="0.3">
      <c r="A361" s="696"/>
      <c r="B361" s="688"/>
      <c r="C361" s="682"/>
      <c r="D361" s="684"/>
      <c r="E361" s="682"/>
      <c r="F361" s="684"/>
      <c r="G361" s="682" t="s">
        <v>927</v>
      </c>
      <c r="H361" s="684" t="s">
        <v>928</v>
      </c>
      <c r="I361" s="107" t="s">
        <v>1375</v>
      </c>
      <c r="J361" s="108" t="s">
        <v>250</v>
      </c>
      <c r="K361" s="109" t="s">
        <v>1147</v>
      </c>
      <c r="L361" s="159">
        <v>352</v>
      </c>
      <c r="M361" s="489"/>
      <c r="N361" s="489"/>
      <c r="O361" s="489"/>
      <c r="P361" s="489"/>
      <c r="Q361" s="489"/>
      <c r="R361" s="489"/>
      <c r="S361" s="489"/>
      <c r="T361" s="489"/>
      <c r="U361" s="489"/>
      <c r="V361" s="489"/>
      <c r="W361" s="489"/>
      <c r="X361" s="489"/>
      <c r="Y361" s="489"/>
      <c r="Z361" s="489"/>
      <c r="AA361" s="489"/>
      <c r="AB361" s="489"/>
      <c r="AC361" s="489"/>
      <c r="AD361" s="489"/>
      <c r="AE361" s="489"/>
      <c r="AF361" s="489"/>
      <c r="AG361" s="489"/>
      <c r="AH361" s="489"/>
      <c r="AI361" s="489"/>
      <c r="AJ361" s="489"/>
      <c r="AK361" s="489"/>
      <c r="AL361" s="489"/>
      <c r="AM361" s="489"/>
      <c r="AN361" s="489"/>
      <c r="AO361" s="489"/>
      <c r="AP361" s="489"/>
      <c r="AQ361" s="489"/>
      <c r="AR361" s="489"/>
      <c r="AS361" s="489"/>
      <c r="AT361" s="489"/>
      <c r="AU361" s="489"/>
      <c r="AV361" s="489"/>
      <c r="AW361" s="513"/>
    </row>
    <row r="362" spans="1:49" s="97" customFormat="1" ht="16.5" customHeight="1" x14ac:dyDescent="0.3">
      <c r="A362" s="696"/>
      <c r="B362" s="688"/>
      <c r="C362" s="682"/>
      <c r="D362" s="684"/>
      <c r="E362" s="682"/>
      <c r="F362" s="684"/>
      <c r="G362" s="682"/>
      <c r="H362" s="684"/>
      <c r="I362" s="107" t="s">
        <v>1377</v>
      </c>
      <c r="J362" s="108" t="s">
        <v>251</v>
      </c>
      <c r="K362" s="109" t="s">
        <v>1147</v>
      </c>
      <c r="L362" s="159">
        <v>353</v>
      </c>
      <c r="M362" s="489"/>
      <c r="N362" s="489"/>
      <c r="O362" s="489"/>
      <c r="P362" s="489"/>
      <c r="Q362" s="489"/>
      <c r="R362" s="489"/>
      <c r="S362" s="489"/>
      <c r="T362" s="489"/>
      <c r="U362" s="489"/>
      <c r="V362" s="489"/>
      <c r="W362" s="489"/>
      <c r="X362" s="489"/>
      <c r="Y362" s="489"/>
      <c r="Z362" s="489"/>
      <c r="AA362" s="489"/>
      <c r="AB362" s="489"/>
      <c r="AC362" s="489"/>
      <c r="AD362" s="489"/>
      <c r="AE362" s="489"/>
      <c r="AF362" s="489"/>
      <c r="AG362" s="489"/>
      <c r="AH362" s="489"/>
      <c r="AI362" s="489"/>
      <c r="AJ362" s="489"/>
      <c r="AK362" s="489"/>
      <c r="AL362" s="489"/>
      <c r="AM362" s="489"/>
      <c r="AN362" s="489"/>
      <c r="AO362" s="489"/>
      <c r="AP362" s="489"/>
      <c r="AQ362" s="489"/>
      <c r="AR362" s="489"/>
      <c r="AS362" s="489"/>
      <c r="AT362" s="489"/>
      <c r="AU362" s="489"/>
      <c r="AV362" s="489"/>
      <c r="AW362" s="513"/>
    </row>
    <row r="363" spans="1:49" s="97" customFormat="1" ht="16.5" customHeight="1" x14ac:dyDescent="0.3">
      <c r="A363" s="696"/>
      <c r="B363" s="688"/>
      <c r="C363" s="682"/>
      <c r="D363" s="684"/>
      <c r="E363" s="682"/>
      <c r="F363" s="684"/>
      <c r="G363" s="682"/>
      <c r="H363" s="684"/>
      <c r="I363" s="107" t="s">
        <v>1468</v>
      </c>
      <c r="J363" s="108" t="s">
        <v>252</v>
      </c>
      <c r="K363" s="109" t="s">
        <v>1147</v>
      </c>
      <c r="L363" s="159">
        <v>354</v>
      </c>
      <c r="M363" s="489"/>
      <c r="N363" s="489"/>
      <c r="O363" s="489"/>
      <c r="P363" s="489"/>
      <c r="Q363" s="489"/>
      <c r="R363" s="489"/>
      <c r="S363" s="489"/>
      <c r="T363" s="489"/>
      <c r="U363" s="489"/>
      <c r="V363" s="489"/>
      <c r="W363" s="489"/>
      <c r="X363" s="489"/>
      <c r="Y363" s="489"/>
      <c r="Z363" s="489"/>
      <c r="AA363" s="489"/>
      <c r="AB363" s="489"/>
      <c r="AC363" s="489"/>
      <c r="AD363" s="489"/>
      <c r="AE363" s="489"/>
      <c r="AF363" s="489"/>
      <c r="AG363" s="489"/>
      <c r="AH363" s="489"/>
      <c r="AI363" s="489"/>
      <c r="AJ363" s="489"/>
      <c r="AK363" s="489"/>
      <c r="AL363" s="489"/>
      <c r="AM363" s="489"/>
      <c r="AN363" s="489"/>
      <c r="AO363" s="489"/>
      <c r="AP363" s="489"/>
      <c r="AQ363" s="489"/>
      <c r="AR363" s="489"/>
      <c r="AS363" s="489"/>
      <c r="AT363" s="489"/>
      <c r="AU363" s="489"/>
      <c r="AV363" s="489"/>
      <c r="AW363" s="513"/>
    </row>
    <row r="364" spans="1:49" s="97" customFormat="1" ht="13.5" customHeight="1" x14ac:dyDescent="0.25">
      <c r="A364" s="696"/>
      <c r="B364" s="688"/>
      <c r="C364" s="682" t="s">
        <v>929</v>
      </c>
      <c r="D364" s="684" t="s">
        <v>1915</v>
      </c>
      <c r="E364" s="682" t="s">
        <v>930</v>
      </c>
      <c r="F364" s="684" t="s">
        <v>931</v>
      </c>
      <c r="G364" s="682" t="s">
        <v>932</v>
      </c>
      <c r="H364" s="684" t="s">
        <v>933</v>
      </c>
      <c r="I364" s="107" t="s">
        <v>1394</v>
      </c>
      <c r="J364" s="108" t="s">
        <v>253</v>
      </c>
      <c r="K364" s="480" t="s">
        <v>2312</v>
      </c>
      <c r="L364" s="461">
        <v>355</v>
      </c>
      <c r="M364" s="452">
        <v>0</v>
      </c>
      <c r="N364" s="452">
        <v>0</v>
      </c>
      <c r="O364" s="473">
        <v>0</v>
      </c>
      <c r="P364" s="473">
        <v>0</v>
      </c>
      <c r="Q364" s="452">
        <v>0</v>
      </c>
      <c r="R364" s="444">
        <v>0</v>
      </c>
      <c r="S364" s="444">
        <v>0</v>
      </c>
      <c r="T364" s="449">
        <v>929.26</v>
      </c>
      <c r="U364" s="449">
        <v>812.26700000000005</v>
      </c>
      <c r="V364" s="449">
        <v>13.384</v>
      </c>
      <c r="W364" s="449">
        <v>266.39499999999998</v>
      </c>
      <c r="X364" s="449">
        <v>273.63900000000001</v>
      </c>
      <c r="Y364" s="449">
        <v>6.21</v>
      </c>
      <c r="Z364" s="449">
        <v>2.7170000000000001</v>
      </c>
      <c r="AA364" s="449">
        <v>249.88300000000001</v>
      </c>
      <c r="AB364" s="449">
        <v>0.01</v>
      </c>
      <c r="AC364" s="449">
        <v>0</v>
      </c>
      <c r="AD364" s="449">
        <v>2.9000000000000001E-2</v>
      </c>
      <c r="AE364" s="449">
        <v>73.572999999999993</v>
      </c>
      <c r="AF364" s="449">
        <v>73.572999999999993</v>
      </c>
      <c r="AG364" s="449">
        <v>0</v>
      </c>
      <c r="AH364" s="449">
        <v>43.42</v>
      </c>
      <c r="AI364" s="449">
        <v>0</v>
      </c>
      <c r="AJ364" s="449">
        <v>15.643000000000001</v>
      </c>
      <c r="AK364" s="449">
        <v>0</v>
      </c>
      <c r="AL364" s="449">
        <v>0</v>
      </c>
      <c r="AM364" s="449">
        <v>0</v>
      </c>
      <c r="AN364" s="449">
        <v>0</v>
      </c>
      <c r="AO364" s="449">
        <v>27.777000000000001</v>
      </c>
      <c r="AP364" s="444">
        <v>0</v>
      </c>
      <c r="AQ364" s="488">
        <v>1293.2349999999999</v>
      </c>
      <c r="AR364" s="473">
        <v>0</v>
      </c>
      <c r="AS364" s="473">
        <v>0</v>
      </c>
      <c r="AT364" s="488">
        <v>79489.971000000005</v>
      </c>
      <c r="AU364" s="473">
        <v>0</v>
      </c>
      <c r="AV364" s="473">
        <v>0</v>
      </c>
      <c r="AW364" s="510">
        <v>8751.4505377046917</v>
      </c>
    </row>
    <row r="365" spans="1:49" s="97" customFormat="1" ht="16.5" customHeight="1" x14ac:dyDescent="0.3">
      <c r="A365" s="696"/>
      <c r="B365" s="688"/>
      <c r="C365" s="682"/>
      <c r="D365" s="684"/>
      <c r="E365" s="682"/>
      <c r="F365" s="684"/>
      <c r="G365" s="682"/>
      <c r="H365" s="684"/>
      <c r="I365" s="107" t="s">
        <v>1397</v>
      </c>
      <c r="J365" s="108" t="s">
        <v>254</v>
      </c>
      <c r="K365" s="109"/>
      <c r="L365" s="159">
        <v>356</v>
      </c>
      <c r="M365" s="489"/>
      <c r="N365" s="489"/>
      <c r="O365" s="489"/>
      <c r="P365" s="489"/>
      <c r="Q365" s="489"/>
      <c r="R365" s="489"/>
      <c r="S365" s="489"/>
      <c r="T365" s="489"/>
      <c r="U365" s="489"/>
      <c r="V365" s="489"/>
      <c r="W365" s="489"/>
      <c r="X365" s="489"/>
      <c r="Y365" s="489"/>
      <c r="Z365" s="489"/>
      <c r="AA365" s="489"/>
      <c r="AB365" s="489"/>
      <c r="AC365" s="489"/>
      <c r="AD365" s="489"/>
      <c r="AE365" s="489"/>
      <c r="AF365" s="489"/>
      <c r="AG365" s="489"/>
      <c r="AH365" s="489"/>
      <c r="AI365" s="489"/>
      <c r="AJ365" s="489"/>
      <c r="AK365" s="489"/>
      <c r="AL365" s="489"/>
      <c r="AM365" s="489"/>
      <c r="AN365" s="489"/>
      <c r="AO365" s="489"/>
      <c r="AP365" s="489"/>
      <c r="AQ365" s="489"/>
      <c r="AR365" s="489"/>
      <c r="AS365" s="489"/>
      <c r="AT365" s="489"/>
      <c r="AU365" s="489"/>
      <c r="AV365" s="489"/>
      <c r="AW365" s="513"/>
    </row>
    <row r="366" spans="1:49" s="97" customFormat="1" ht="16.5" customHeight="1" x14ac:dyDescent="0.3">
      <c r="A366" s="696"/>
      <c r="B366" s="688"/>
      <c r="C366" s="682"/>
      <c r="D366" s="684"/>
      <c r="E366" s="682"/>
      <c r="F366" s="684"/>
      <c r="G366" s="682"/>
      <c r="H366" s="684"/>
      <c r="I366" s="107" t="s">
        <v>1472</v>
      </c>
      <c r="J366" s="108" t="s">
        <v>255</v>
      </c>
      <c r="K366" s="109"/>
      <c r="L366" s="159">
        <v>357</v>
      </c>
      <c r="M366" s="489"/>
      <c r="N366" s="489"/>
      <c r="O366" s="489"/>
      <c r="P366" s="489"/>
      <c r="Q366" s="489"/>
      <c r="R366" s="489"/>
      <c r="S366" s="489"/>
      <c r="T366" s="489"/>
      <c r="U366" s="489"/>
      <c r="V366" s="489"/>
      <c r="W366" s="489"/>
      <c r="X366" s="489"/>
      <c r="Y366" s="489"/>
      <c r="Z366" s="489"/>
      <c r="AA366" s="489"/>
      <c r="AB366" s="489"/>
      <c r="AC366" s="489"/>
      <c r="AD366" s="489"/>
      <c r="AE366" s="489"/>
      <c r="AF366" s="489"/>
      <c r="AG366" s="489"/>
      <c r="AH366" s="489"/>
      <c r="AI366" s="489"/>
      <c r="AJ366" s="489"/>
      <c r="AK366" s="489"/>
      <c r="AL366" s="489"/>
      <c r="AM366" s="489"/>
      <c r="AN366" s="489"/>
      <c r="AO366" s="489"/>
      <c r="AP366" s="489"/>
      <c r="AQ366" s="489"/>
      <c r="AR366" s="489"/>
      <c r="AS366" s="489"/>
      <c r="AT366" s="489"/>
      <c r="AU366" s="489"/>
      <c r="AV366" s="489"/>
      <c r="AW366" s="513"/>
    </row>
    <row r="367" spans="1:49" s="97" customFormat="1" ht="16.5" customHeight="1" x14ac:dyDescent="0.3">
      <c r="A367" s="696"/>
      <c r="B367" s="688"/>
      <c r="C367" s="682"/>
      <c r="D367" s="684"/>
      <c r="E367" s="682"/>
      <c r="F367" s="684"/>
      <c r="G367" s="682"/>
      <c r="H367" s="684"/>
      <c r="I367" s="107" t="s">
        <v>1474</v>
      </c>
      <c r="J367" s="108" t="s">
        <v>256</v>
      </c>
      <c r="K367" s="109"/>
      <c r="L367" s="159">
        <v>358</v>
      </c>
      <c r="M367" s="489"/>
      <c r="N367" s="489"/>
      <c r="O367" s="489"/>
      <c r="P367" s="489"/>
      <c r="Q367" s="489"/>
      <c r="R367" s="489"/>
      <c r="S367" s="489"/>
      <c r="T367" s="489"/>
      <c r="U367" s="489"/>
      <c r="V367" s="489"/>
      <c r="W367" s="489"/>
      <c r="X367" s="489"/>
      <c r="Y367" s="489"/>
      <c r="Z367" s="489"/>
      <c r="AA367" s="489"/>
      <c r="AB367" s="489"/>
      <c r="AC367" s="489"/>
      <c r="AD367" s="489"/>
      <c r="AE367" s="489"/>
      <c r="AF367" s="489"/>
      <c r="AG367" s="489"/>
      <c r="AH367" s="489"/>
      <c r="AI367" s="489"/>
      <c r="AJ367" s="489"/>
      <c r="AK367" s="489"/>
      <c r="AL367" s="489"/>
      <c r="AM367" s="489"/>
      <c r="AN367" s="489"/>
      <c r="AO367" s="489"/>
      <c r="AP367" s="489"/>
      <c r="AQ367" s="489"/>
      <c r="AR367" s="489"/>
      <c r="AS367" s="489"/>
      <c r="AT367" s="489"/>
      <c r="AU367" s="489"/>
      <c r="AV367" s="489"/>
      <c r="AW367" s="513"/>
    </row>
    <row r="368" spans="1:49" s="97" customFormat="1" ht="16.5" customHeight="1" x14ac:dyDescent="0.3">
      <c r="A368" s="696"/>
      <c r="B368" s="688"/>
      <c r="C368" s="682"/>
      <c r="D368" s="684"/>
      <c r="E368" s="682"/>
      <c r="F368" s="684"/>
      <c r="G368" s="682" t="s">
        <v>934</v>
      </c>
      <c r="H368" s="684" t="s">
        <v>935</v>
      </c>
      <c r="I368" s="107" t="s">
        <v>1476</v>
      </c>
      <c r="J368" s="108" t="s">
        <v>257</v>
      </c>
      <c r="K368" s="109"/>
      <c r="L368" s="159">
        <v>359</v>
      </c>
      <c r="M368" s="489"/>
      <c r="N368" s="489"/>
      <c r="O368" s="489"/>
      <c r="P368" s="489"/>
      <c r="Q368" s="489"/>
      <c r="R368" s="489"/>
      <c r="S368" s="489"/>
      <c r="T368" s="489"/>
      <c r="U368" s="489"/>
      <c r="V368" s="489"/>
      <c r="W368" s="489"/>
      <c r="X368" s="489"/>
      <c r="Y368" s="489"/>
      <c r="Z368" s="489"/>
      <c r="AA368" s="489"/>
      <c r="AB368" s="489"/>
      <c r="AC368" s="489"/>
      <c r="AD368" s="489"/>
      <c r="AE368" s="489"/>
      <c r="AF368" s="489"/>
      <c r="AG368" s="489"/>
      <c r="AH368" s="489"/>
      <c r="AI368" s="489"/>
      <c r="AJ368" s="489"/>
      <c r="AK368" s="489"/>
      <c r="AL368" s="489"/>
      <c r="AM368" s="489"/>
      <c r="AN368" s="489"/>
      <c r="AO368" s="489"/>
      <c r="AP368" s="489"/>
      <c r="AQ368" s="489"/>
      <c r="AR368" s="489"/>
      <c r="AS368" s="489"/>
      <c r="AT368" s="489"/>
      <c r="AU368" s="489"/>
      <c r="AV368" s="489"/>
      <c r="AW368" s="513"/>
    </row>
    <row r="369" spans="1:49" s="97" customFormat="1" ht="16.5" customHeight="1" x14ac:dyDescent="0.3">
      <c r="A369" s="696"/>
      <c r="B369" s="688"/>
      <c r="C369" s="682"/>
      <c r="D369" s="684"/>
      <c r="E369" s="682"/>
      <c r="F369" s="684"/>
      <c r="G369" s="682"/>
      <c r="H369" s="684"/>
      <c r="I369" s="107" t="s">
        <v>1478</v>
      </c>
      <c r="J369" s="108" t="s">
        <v>258</v>
      </c>
      <c r="K369" s="109"/>
      <c r="L369" s="159">
        <v>360</v>
      </c>
      <c r="M369" s="489"/>
      <c r="N369" s="489"/>
      <c r="O369" s="489"/>
      <c r="P369" s="489"/>
      <c r="Q369" s="489"/>
      <c r="R369" s="489"/>
      <c r="S369" s="489"/>
      <c r="T369" s="489"/>
      <c r="U369" s="489"/>
      <c r="V369" s="489"/>
      <c r="W369" s="489"/>
      <c r="X369" s="489"/>
      <c r="Y369" s="489"/>
      <c r="Z369" s="489"/>
      <c r="AA369" s="489"/>
      <c r="AB369" s="489"/>
      <c r="AC369" s="489"/>
      <c r="AD369" s="489"/>
      <c r="AE369" s="489"/>
      <c r="AF369" s="489"/>
      <c r="AG369" s="489"/>
      <c r="AH369" s="489"/>
      <c r="AI369" s="489"/>
      <c r="AJ369" s="489"/>
      <c r="AK369" s="489"/>
      <c r="AL369" s="489"/>
      <c r="AM369" s="489"/>
      <c r="AN369" s="489"/>
      <c r="AO369" s="489"/>
      <c r="AP369" s="489"/>
      <c r="AQ369" s="489"/>
      <c r="AR369" s="489"/>
      <c r="AS369" s="489"/>
      <c r="AT369" s="489"/>
      <c r="AU369" s="489"/>
      <c r="AV369" s="489"/>
      <c r="AW369" s="513"/>
    </row>
    <row r="370" spans="1:49" s="97" customFormat="1" ht="16.5" customHeight="1" x14ac:dyDescent="0.3">
      <c r="A370" s="696"/>
      <c r="B370" s="688"/>
      <c r="C370" s="682"/>
      <c r="D370" s="684"/>
      <c r="E370" s="682"/>
      <c r="F370" s="684"/>
      <c r="G370" s="682" t="s">
        <v>936</v>
      </c>
      <c r="H370" s="684" t="s">
        <v>259</v>
      </c>
      <c r="I370" s="107" t="s">
        <v>1479</v>
      </c>
      <c r="J370" s="108" t="s">
        <v>259</v>
      </c>
      <c r="K370" s="109"/>
      <c r="L370" s="159">
        <v>361</v>
      </c>
      <c r="M370" s="489"/>
      <c r="N370" s="489"/>
      <c r="O370" s="489"/>
      <c r="P370" s="489"/>
      <c r="Q370" s="489"/>
      <c r="R370" s="489"/>
      <c r="S370" s="489"/>
      <c r="T370" s="489"/>
      <c r="U370" s="489"/>
      <c r="V370" s="489"/>
      <c r="W370" s="489"/>
      <c r="X370" s="489"/>
      <c r="Y370" s="489"/>
      <c r="Z370" s="489"/>
      <c r="AA370" s="489"/>
      <c r="AB370" s="489"/>
      <c r="AC370" s="489"/>
      <c r="AD370" s="489"/>
      <c r="AE370" s="489"/>
      <c r="AF370" s="489"/>
      <c r="AG370" s="489"/>
      <c r="AH370" s="489"/>
      <c r="AI370" s="489"/>
      <c r="AJ370" s="489"/>
      <c r="AK370" s="489"/>
      <c r="AL370" s="489"/>
      <c r="AM370" s="489"/>
      <c r="AN370" s="489"/>
      <c r="AO370" s="489"/>
      <c r="AP370" s="489"/>
      <c r="AQ370" s="489"/>
      <c r="AR370" s="489"/>
      <c r="AS370" s="489"/>
      <c r="AT370" s="489"/>
      <c r="AU370" s="489"/>
      <c r="AV370" s="489"/>
      <c r="AW370" s="513"/>
    </row>
    <row r="371" spans="1:49" s="97" customFormat="1" ht="16.5" customHeight="1" x14ac:dyDescent="0.3">
      <c r="A371" s="696"/>
      <c r="B371" s="688"/>
      <c r="C371" s="682"/>
      <c r="D371" s="684"/>
      <c r="E371" s="682"/>
      <c r="F371" s="684"/>
      <c r="G371" s="682"/>
      <c r="H371" s="684"/>
      <c r="I371" s="107" t="s">
        <v>1479</v>
      </c>
      <c r="J371" s="108" t="s">
        <v>1480</v>
      </c>
      <c r="K371" s="109"/>
      <c r="L371" s="159">
        <v>362</v>
      </c>
      <c r="M371" s="489"/>
      <c r="N371" s="489"/>
      <c r="O371" s="489"/>
      <c r="P371" s="489"/>
      <c r="Q371" s="489"/>
      <c r="R371" s="489"/>
      <c r="S371" s="489"/>
      <c r="T371" s="489"/>
      <c r="U371" s="489"/>
      <c r="V371" s="489"/>
      <c r="W371" s="489"/>
      <c r="X371" s="489"/>
      <c r="Y371" s="489"/>
      <c r="Z371" s="489"/>
      <c r="AA371" s="489"/>
      <c r="AB371" s="489"/>
      <c r="AC371" s="489"/>
      <c r="AD371" s="489"/>
      <c r="AE371" s="489"/>
      <c r="AF371" s="489"/>
      <c r="AG371" s="489"/>
      <c r="AH371" s="489"/>
      <c r="AI371" s="489"/>
      <c r="AJ371" s="489"/>
      <c r="AK371" s="489"/>
      <c r="AL371" s="489"/>
      <c r="AM371" s="489"/>
      <c r="AN371" s="489"/>
      <c r="AO371" s="489"/>
      <c r="AP371" s="489"/>
      <c r="AQ371" s="489"/>
      <c r="AR371" s="489"/>
      <c r="AS371" s="489"/>
      <c r="AT371" s="489"/>
      <c r="AU371" s="489"/>
      <c r="AV371" s="489"/>
      <c r="AW371" s="513"/>
    </row>
    <row r="372" spans="1:49" s="97" customFormat="1" ht="27" x14ac:dyDescent="0.3">
      <c r="A372" s="696"/>
      <c r="B372" s="688"/>
      <c r="C372" s="682"/>
      <c r="D372" s="684"/>
      <c r="E372" s="313" t="s">
        <v>937</v>
      </c>
      <c r="F372" s="315" t="s">
        <v>2128</v>
      </c>
      <c r="G372" s="313" t="s">
        <v>938</v>
      </c>
      <c r="H372" s="315" t="s">
        <v>339</v>
      </c>
      <c r="I372" s="107" t="s">
        <v>1548</v>
      </c>
      <c r="J372" s="108" t="s">
        <v>339</v>
      </c>
      <c r="K372" s="109"/>
      <c r="L372" s="159">
        <v>363</v>
      </c>
      <c r="M372" s="489"/>
      <c r="N372" s="489"/>
      <c r="O372" s="489"/>
      <c r="P372" s="489"/>
      <c r="Q372" s="489"/>
      <c r="R372" s="489"/>
      <c r="S372" s="489"/>
      <c r="T372" s="489"/>
      <c r="U372" s="489"/>
      <c r="V372" s="489"/>
      <c r="W372" s="489"/>
      <c r="X372" s="489"/>
      <c r="Y372" s="489"/>
      <c r="Z372" s="489"/>
      <c r="AA372" s="489"/>
      <c r="AB372" s="489"/>
      <c r="AC372" s="489"/>
      <c r="AD372" s="489"/>
      <c r="AE372" s="489"/>
      <c r="AF372" s="489"/>
      <c r="AG372" s="489"/>
      <c r="AH372" s="489"/>
      <c r="AI372" s="489"/>
      <c r="AJ372" s="489"/>
      <c r="AK372" s="489"/>
      <c r="AL372" s="489"/>
      <c r="AM372" s="489"/>
      <c r="AN372" s="489"/>
      <c r="AO372" s="489"/>
      <c r="AP372" s="489"/>
      <c r="AQ372" s="489"/>
      <c r="AR372" s="489"/>
      <c r="AS372" s="489"/>
      <c r="AT372" s="489"/>
      <c r="AU372" s="489"/>
      <c r="AV372" s="489"/>
      <c r="AW372" s="513"/>
    </row>
    <row r="373" spans="1:49" s="97" customFormat="1" ht="16.5" customHeight="1" x14ac:dyDescent="0.3">
      <c r="A373" s="696"/>
      <c r="B373" s="688"/>
      <c r="C373" s="682"/>
      <c r="D373" s="684"/>
      <c r="E373" s="682" t="s">
        <v>939</v>
      </c>
      <c r="F373" s="684" t="s">
        <v>940</v>
      </c>
      <c r="G373" s="682" t="s">
        <v>941</v>
      </c>
      <c r="H373" s="684" t="s">
        <v>942</v>
      </c>
      <c r="I373" s="107" t="s">
        <v>1481</v>
      </c>
      <c r="J373" s="108" t="s">
        <v>262</v>
      </c>
      <c r="K373" s="109"/>
      <c r="L373" s="159">
        <v>364</v>
      </c>
      <c r="M373" s="489"/>
      <c r="N373" s="489"/>
      <c r="O373" s="489"/>
      <c r="P373" s="489"/>
      <c r="Q373" s="489"/>
      <c r="R373" s="489"/>
      <c r="S373" s="489"/>
      <c r="T373" s="489"/>
      <c r="U373" s="489"/>
      <c r="V373" s="489"/>
      <c r="W373" s="489"/>
      <c r="X373" s="489"/>
      <c r="Y373" s="489"/>
      <c r="Z373" s="489"/>
      <c r="AA373" s="489"/>
      <c r="AB373" s="489"/>
      <c r="AC373" s="489"/>
      <c r="AD373" s="489"/>
      <c r="AE373" s="489"/>
      <c r="AF373" s="489"/>
      <c r="AG373" s="489"/>
      <c r="AH373" s="489"/>
      <c r="AI373" s="489"/>
      <c r="AJ373" s="489"/>
      <c r="AK373" s="489"/>
      <c r="AL373" s="489"/>
      <c r="AM373" s="489"/>
      <c r="AN373" s="489"/>
      <c r="AO373" s="489"/>
      <c r="AP373" s="489"/>
      <c r="AQ373" s="489"/>
      <c r="AR373" s="489"/>
      <c r="AS373" s="489"/>
      <c r="AT373" s="489"/>
      <c r="AU373" s="489"/>
      <c r="AV373" s="489"/>
      <c r="AW373" s="513"/>
    </row>
    <row r="374" spans="1:49" s="97" customFormat="1" ht="16.5" customHeight="1" x14ac:dyDescent="0.3">
      <c r="A374" s="696"/>
      <c r="B374" s="688"/>
      <c r="C374" s="682"/>
      <c r="D374" s="684"/>
      <c r="E374" s="682"/>
      <c r="F374" s="684"/>
      <c r="G374" s="682"/>
      <c r="H374" s="684"/>
      <c r="I374" s="107" t="s">
        <v>1482</v>
      </c>
      <c r="J374" s="108" t="s">
        <v>263</v>
      </c>
      <c r="K374" s="109"/>
      <c r="L374" s="159">
        <v>365</v>
      </c>
      <c r="M374" s="489"/>
      <c r="N374" s="489"/>
      <c r="O374" s="489"/>
      <c r="P374" s="489"/>
      <c r="Q374" s="489"/>
      <c r="R374" s="489"/>
      <c r="S374" s="489"/>
      <c r="T374" s="489"/>
      <c r="U374" s="489"/>
      <c r="V374" s="489"/>
      <c r="W374" s="489"/>
      <c r="X374" s="489"/>
      <c r="Y374" s="489"/>
      <c r="Z374" s="489"/>
      <c r="AA374" s="489"/>
      <c r="AB374" s="489"/>
      <c r="AC374" s="489"/>
      <c r="AD374" s="489"/>
      <c r="AE374" s="489"/>
      <c r="AF374" s="489"/>
      <c r="AG374" s="489"/>
      <c r="AH374" s="489"/>
      <c r="AI374" s="489"/>
      <c r="AJ374" s="489"/>
      <c r="AK374" s="489"/>
      <c r="AL374" s="489"/>
      <c r="AM374" s="489"/>
      <c r="AN374" s="489"/>
      <c r="AO374" s="489"/>
      <c r="AP374" s="489"/>
      <c r="AQ374" s="489"/>
      <c r="AR374" s="489"/>
      <c r="AS374" s="489"/>
      <c r="AT374" s="489"/>
      <c r="AU374" s="489"/>
      <c r="AV374" s="489"/>
      <c r="AW374" s="513"/>
    </row>
    <row r="375" spans="1:49" s="97" customFormat="1" ht="16.5" customHeight="1" x14ac:dyDescent="0.3">
      <c r="A375" s="696"/>
      <c r="B375" s="688"/>
      <c r="C375" s="682"/>
      <c r="D375" s="684"/>
      <c r="E375" s="682"/>
      <c r="F375" s="684"/>
      <c r="G375" s="682"/>
      <c r="H375" s="684"/>
      <c r="I375" s="107" t="s">
        <v>1483</v>
      </c>
      <c r="J375" s="108" t="s">
        <v>264</v>
      </c>
      <c r="K375" s="109"/>
      <c r="L375" s="159">
        <v>366</v>
      </c>
      <c r="M375" s="489"/>
      <c r="N375" s="489"/>
      <c r="O375" s="489"/>
      <c r="P375" s="489"/>
      <c r="Q375" s="489"/>
      <c r="R375" s="489"/>
      <c r="S375" s="489"/>
      <c r="T375" s="489"/>
      <c r="U375" s="489"/>
      <c r="V375" s="489"/>
      <c r="W375" s="489"/>
      <c r="X375" s="489"/>
      <c r="Y375" s="489"/>
      <c r="Z375" s="489"/>
      <c r="AA375" s="489"/>
      <c r="AB375" s="489"/>
      <c r="AC375" s="489"/>
      <c r="AD375" s="489"/>
      <c r="AE375" s="489"/>
      <c r="AF375" s="489"/>
      <c r="AG375" s="489"/>
      <c r="AH375" s="489"/>
      <c r="AI375" s="489"/>
      <c r="AJ375" s="489"/>
      <c r="AK375" s="489"/>
      <c r="AL375" s="489"/>
      <c r="AM375" s="489"/>
      <c r="AN375" s="489"/>
      <c r="AO375" s="489"/>
      <c r="AP375" s="489"/>
      <c r="AQ375" s="489"/>
      <c r="AR375" s="489"/>
      <c r="AS375" s="489"/>
      <c r="AT375" s="489"/>
      <c r="AU375" s="489"/>
      <c r="AV375" s="489"/>
      <c r="AW375" s="513"/>
    </row>
    <row r="376" spans="1:49" s="97" customFormat="1" ht="16.5" customHeight="1" x14ac:dyDescent="0.3">
      <c r="A376" s="696"/>
      <c r="B376" s="688"/>
      <c r="C376" s="682"/>
      <c r="D376" s="684"/>
      <c r="E376" s="682"/>
      <c r="F376" s="684"/>
      <c r="G376" s="682" t="s">
        <v>943</v>
      </c>
      <c r="H376" s="684" t="s">
        <v>944</v>
      </c>
      <c r="I376" s="107" t="s">
        <v>1484</v>
      </c>
      <c r="J376" s="108" t="s">
        <v>265</v>
      </c>
      <c r="K376" s="109"/>
      <c r="L376" s="159">
        <v>367</v>
      </c>
      <c r="M376" s="489"/>
      <c r="N376" s="489"/>
      <c r="O376" s="489"/>
      <c r="P376" s="489"/>
      <c r="Q376" s="489"/>
      <c r="R376" s="489"/>
      <c r="S376" s="489"/>
      <c r="T376" s="489"/>
      <c r="U376" s="489"/>
      <c r="V376" s="489"/>
      <c r="W376" s="489"/>
      <c r="X376" s="489"/>
      <c r="Y376" s="489"/>
      <c r="Z376" s="489"/>
      <c r="AA376" s="489"/>
      <c r="AB376" s="489"/>
      <c r="AC376" s="489"/>
      <c r="AD376" s="489"/>
      <c r="AE376" s="489"/>
      <c r="AF376" s="489"/>
      <c r="AG376" s="489"/>
      <c r="AH376" s="489"/>
      <c r="AI376" s="489"/>
      <c r="AJ376" s="489"/>
      <c r="AK376" s="489"/>
      <c r="AL376" s="489"/>
      <c r="AM376" s="489"/>
      <c r="AN376" s="489"/>
      <c r="AO376" s="489"/>
      <c r="AP376" s="489"/>
      <c r="AQ376" s="489"/>
      <c r="AR376" s="489"/>
      <c r="AS376" s="489"/>
      <c r="AT376" s="489"/>
      <c r="AU376" s="489"/>
      <c r="AV376" s="489"/>
      <c r="AW376" s="513"/>
    </row>
    <row r="377" spans="1:49" s="97" customFormat="1" ht="16.5" customHeight="1" x14ac:dyDescent="0.3">
      <c r="A377" s="696"/>
      <c r="B377" s="688"/>
      <c r="C377" s="682"/>
      <c r="D377" s="684"/>
      <c r="E377" s="682"/>
      <c r="F377" s="684"/>
      <c r="G377" s="682"/>
      <c r="H377" s="684"/>
      <c r="I377" s="107" t="s">
        <v>1485</v>
      </c>
      <c r="J377" s="108" t="s">
        <v>266</v>
      </c>
      <c r="K377" s="109"/>
      <c r="L377" s="159">
        <v>368</v>
      </c>
      <c r="M377" s="489"/>
      <c r="N377" s="489"/>
      <c r="O377" s="489"/>
      <c r="P377" s="489"/>
      <c r="Q377" s="489"/>
      <c r="R377" s="489"/>
      <c r="S377" s="489"/>
      <c r="T377" s="489"/>
      <c r="U377" s="489"/>
      <c r="V377" s="489"/>
      <c r="W377" s="489"/>
      <c r="X377" s="489"/>
      <c r="Y377" s="489"/>
      <c r="Z377" s="489"/>
      <c r="AA377" s="489"/>
      <c r="AB377" s="489"/>
      <c r="AC377" s="489"/>
      <c r="AD377" s="489"/>
      <c r="AE377" s="489"/>
      <c r="AF377" s="489"/>
      <c r="AG377" s="489"/>
      <c r="AH377" s="489"/>
      <c r="AI377" s="489"/>
      <c r="AJ377" s="489"/>
      <c r="AK377" s="489"/>
      <c r="AL377" s="489"/>
      <c r="AM377" s="489"/>
      <c r="AN377" s="489"/>
      <c r="AO377" s="489"/>
      <c r="AP377" s="489"/>
      <c r="AQ377" s="489"/>
      <c r="AR377" s="489"/>
      <c r="AS377" s="489"/>
      <c r="AT377" s="489"/>
      <c r="AU377" s="489"/>
      <c r="AV377" s="489"/>
      <c r="AW377" s="513"/>
    </row>
    <row r="378" spans="1:49" s="97" customFormat="1" ht="16.5" customHeight="1" x14ac:dyDescent="0.3">
      <c r="A378" s="696"/>
      <c r="B378" s="688"/>
      <c r="C378" s="682"/>
      <c r="D378" s="684"/>
      <c r="E378" s="682"/>
      <c r="F378" s="684"/>
      <c r="G378" s="682"/>
      <c r="H378" s="684"/>
      <c r="I378" s="107" t="s">
        <v>1486</v>
      </c>
      <c r="J378" s="108" t="s">
        <v>267</v>
      </c>
      <c r="K378" s="109"/>
      <c r="L378" s="159">
        <v>369</v>
      </c>
      <c r="M378" s="489"/>
      <c r="N378" s="489"/>
      <c r="O378" s="489"/>
      <c r="P378" s="489"/>
      <c r="Q378" s="489"/>
      <c r="R378" s="489"/>
      <c r="S378" s="489"/>
      <c r="T378" s="489"/>
      <c r="U378" s="489"/>
      <c r="V378" s="489"/>
      <c r="W378" s="489"/>
      <c r="X378" s="489"/>
      <c r="Y378" s="489"/>
      <c r="Z378" s="489"/>
      <c r="AA378" s="489"/>
      <c r="AB378" s="489"/>
      <c r="AC378" s="489"/>
      <c r="AD378" s="489"/>
      <c r="AE378" s="489"/>
      <c r="AF378" s="489"/>
      <c r="AG378" s="489"/>
      <c r="AH378" s="489"/>
      <c r="AI378" s="489"/>
      <c r="AJ378" s="489"/>
      <c r="AK378" s="489"/>
      <c r="AL378" s="489"/>
      <c r="AM378" s="489"/>
      <c r="AN378" s="489"/>
      <c r="AO378" s="489"/>
      <c r="AP378" s="489"/>
      <c r="AQ378" s="489"/>
      <c r="AR378" s="489"/>
      <c r="AS378" s="489"/>
      <c r="AT378" s="489"/>
      <c r="AU378" s="489"/>
      <c r="AV378" s="489"/>
      <c r="AW378" s="513"/>
    </row>
    <row r="379" spans="1:49" s="97" customFormat="1" ht="16.5" customHeight="1" x14ac:dyDescent="0.3">
      <c r="A379" s="696"/>
      <c r="B379" s="688"/>
      <c r="C379" s="682"/>
      <c r="D379" s="684"/>
      <c r="E379" s="682"/>
      <c r="F379" s="684"/>
      <c r="G379" s="682"/>
      <c r="H379" s="684"/>
      <c r="I379" s="107" t="s">
        <v>1487</v>
      </c>
      <c r="J379" s="108" t="s">
        <v>268</v>
      </c>
      <c r="K379" s="109"/>
      <c r="L379" s="159">
        <v>370</v>
      </c>
      <c r="M379" s="489"/>
      <c r="N379" s="489"/>
      <c r="O379" s="489"/>
      <c r="P379" s="489"/>
      <c r="Q379" s="489"/>
      <c r="R379" s="489"/>
      <c r="S379" s="489"/>
      <c r="T379" s="489"/>
      <c r="U379" s="489"/>
      <c r="V379" s="489"/>
      <c r="W379" s="489"/>
      <c r="X379" s="489"/>
      <c r="Y379" s="489"/>
      <c r="Z379" s="489"/>
      <c r="AA379" s="489"/>
      <c r="AB379" s="489"/>
      <c r="AC379" s="489"/>
      <c r="AD379" s="489"/>
      <c r="AE379" s="489"/>
      <c r="AF379" s="489"/>
      <c r="AG379" s="489"/>
      <c r="AH379" s="489"/>
      <c r="AI379" s="489"/>
      <c r="AJ379" s="489"/>
      <c r="AK379" s="489"/>
      <c r="AL379" s="489"/>
      <c r="AM379" s="489"/>
      <c r="AN379" s="489"/>
      <c r="AO379" s="489"/>
      <c r="AP379" s="489"/>
      <c r="AQ379" s="489"/>
      <c r="AR379" s="489"/>
      <c r="AS379" s="489"/>
      <c r="AT379" s="489"/>
      <c r="AU379" s="489"/>
      <c r="AV379" s="489"/>
      <c r="AW379" s="513"/>
    </row>
    <row r="380" spans="1:49" s="97" customFormat="1" ht="16.5" customHeight="1" x14ac:dyDescent="0.3">
      <c r="A380" s="696"/>
      <c r="B380" s="688"/>
      <c r="C380" s="682"/>
      <c r="D380" s="684"/>
      <c r="E380" s="682"/>
      <c r="F380" s="684"/>
      <c r="G380" s="682"/>
      <c r="H380" s="684"/>
      <c r="I380" s="107" t="s">
        <v>1488</v>
      </c>
      <c r="J380" s="108" t="s">
        <v>269</v>
      </c>
      <c r="K380" s="109"/>
      <c r="L380" s="159">
        <v>371</v>
      </c>
      <c r="M380" s="489"/>
      <c r="N380" s="489"/>
      <c r="O380" s="489"/>
      <c r="P380" s="489"/>
      <c r="Q380" s="489"/>
      <c r="R380" s="489"/>
      <c r="S380" s="489"/>
      <c r="T380" s="489"/>
      <c r="U380" s="489"/>
      <c r="V380" s="489"/>
      <c r="W380" s="489"/>
      <c r="X380" s="489"/>
      <c r="Y380" s="489"/>
      <c r="Z380" s="489"/>
      <c r="AA380" s="489"/>
      <c r="AB380" s="489"/>
      <c r="AC380" s="489"/>
      <c r="AD380" s="489"/>
      <c r="AE380" s="489"/>
      <c r="AF380" s="489"/>
      <c r="AG380" s="489"/>
      <c r="AH380" s="489"/>
      <c r="AI380" s="489"/>
      <c r="AJ380" s="489"/>
      <c r="AK380" s="489"/>
      <c r="AL380" s="489"/>
      <c r="AM380" s="489"/>
      <c r="AN380" s="489"/>
      <c r="AO380" s="489"/>
      <c r="AP380" s="489"/>
      <c r="AQ380" s="489"/>
      <c r="AR380" s="489"/>
      <c r="AS380" s="489"/>
      <c r="AT380" s="489"/>
      <c r="AU380" s="489"/>
      <c r="AV380" s="489"/>
      <c r="AW380" s="513"/>
    </row>
    <row r="381" spans="1:49" s="97" customFormat="1" ht="16.5" customHeight="1" x14ac:dyDescent="0.3">
      <c r="A381" s="696"/>
      <c r="B381" s="688"/>
      <c r="C381" s="682"/>
      <c r="D381" s="684"/>
      <c r="E381" s="682"/>
      <c r="F381" s="684"/>
      <c r="G381" s="682" t="s">
        <v>945</v>
      </c>
      <c r="H381" s="684" t="s">
        <v>946</v>
      </c>
      <c r="I381" s="107" t="s">
        <v>1489</v>
      </c>
      <c r="J381" s="108" t="s">
        <v>270</v>
      </c>
      <c r="K381" s="109"/>
      <c r="L381" s="159">
        <v>372</v>
      </c>
      <c r="M381" s="489"/>
      <c r="N381" s="489"/>
      <c r="O381" s="489"/>
      <c r="P381" s="489"/>
      <c r="Q381" s="489"/>
      <c r="R381" s="489"/>
      <c r="S381" s="489"/>
      <c r="T381" s="489"/>
      <c r="U381" s="489"/>
      <c r="V381" s="489"/>
      <c r="W381" s="489"/>
      <c r="X381" s="489"/>
      <c r="Y381" s="489"/>
      <c r="Z381" s="489"/>
      <c r="AA381" s="489"/>
      <c r="AB381" s="489"/>
      <c r="AC381" s="489"/>
      <c r="AD381" s="489"/>
      <c r="AE381" s="489"/>
      <c r="AF381" s="489"/>
      <c r="AG381" s="489"/>
      <c r="AH381" s="489"/>
      <c r="AI381" s="489"/>
      <c r="AJ381" s="489"/>
      <c r="AK381" s="489"/>
      <c r="AL381" s="489"/>
      <c r="AM381" s="489"/>
      <c r="AN381" s="489"/>
      <c r="AO381" s="489"/>
      <c r="AP381" s="489"/>
      <c r="AQ381" s="489"/>
      <c r="AR381" s="489"/>
      <c r="AS381" s="489"/>
      <c r="AT381" s="489"/>
      <c r="AU381" s="489"/>
      <c r="AV381" s="489"/>
      <c r="AW381" s="513"/>
    </row>
    <row r="382" spans="1:49" s="97" customFormat="1" ht="16.5" customHeight="1" x14ac:dyDescent="0.3">
      <c r="A382" s="696"/>
      <c r="B382" s="688"/>
      <c r="C382" s="682"/>
      <c r="D382" s="684"/>
      <c r="E382" s="682"/>
      <c r="F382" s="684"/>
      <c r="G382" s="682"/>
      <c r="H382" s="684"/>
      <c r="I382" s="107" t="s">
        <v>1490</v>
      </c>
      <c r="J382" s="108" t="s">
        <v>271</v>
      </c>
      <c r="K382" s="109"/>
      <c r="L382" s="159">
        <v>373</v>
      </c>
      <c r="M382" s="489"/>
      <c r="N382" s="489"/>
      <c r="O382" s="489"/>
      <c r="P382" s="489"/>
      <c r="Q382" s="489"/>
      <c r="R382" s="489"/>
      <c r="S382" s="489"/>
      <c r="T382" s="489"/>
      <c r="U382" s="489"/>
      <c r="V382" s="489"/>
      <c r="W382" s="489"/>
      <c r="X382" s="489"/>
      <c r="Y382" s="489"/>
      <c r="Z382" s="489"/>
      <c r="AA382" s="489"/>
      <c r="AB382" s="489"/>
      <c r="AC382" s="489"/>
      <c r="AD382" s="489"/>
      <c r="AE382" s="489"/>
      <c r="AF382" s="489"/>
      <c r="AG382" s="489"/>
      <c r="AH382" s="489"/>
      <c r="AI382" s="489"/>
      <c r="AJ382" s="489"/>
      <c r="AK382" s="489"/>
      <c r="AL382" s="489"/>
      <c r="AM382" s="489"/>
      <c r="AN382" s="489"/>
      <c r="AO382" s="489"/>
      <c r="AP382" s="489"/>
      <c r="AQ382" s="489"/>
      <c r="AR382" s="489"/>
      <c r="AS382" s="489"/>
      <c r="AT382" s="489"/>
      <c r="AU382" s="489"/>
      <c r="AV382" s="489"/>
      <c r="AW382" s="513"/>
    </row>
    <row r="383" spans="1:49" s="97" customFormat="1" ht="16.5" customHeight="1" x14ac:dyDescent="0.3">
      <c r="A383" s="696"/>
      <c r="B383" s="688"/>
      <c r="C383" s="682"/>
      <c r="D383" s="684"/>
      <c r="E383" s="682"/>
      <c r="F383" s="684"/>
      <c r="G383" s="682"/>
      <c r="H383" s="684"/>
      <c r="I383" s="107" t="s">
        <v>1491</v>
      </c>
      <c r="J383" s="108" t="s">
        <v>272</v>
      </c>
      <c r="K383" s="109"/>
      <c r="L383" s="159">
        <v>374</v>
      </c>
      <c r="M383" s="489"/>
      <c r="N383" s="489"/>
      <c r="O383" s="489"/>
      <c r="P383" s="489"/>
      <c r="Q383" s="489"/>
      <c r="R383" s="489"/>
      <c r="S383" s="489"/>
      <c r="T383" s="489"/>
      <c r="U383" s="489"/>
      <c r="V383" s="489"/>
      <c r="W383" s="489"/>
      <c r="X383" s="489"/>
      <c r="Y383" s="489"/>
      <c r="Z383" s="489"/>
      <c r="AA383" s="489"/>
      <c r="AB383" s="489"/>
      <c r="AC383" s="489"/>
      <c r="AD383" s="489"/>
      <c r="AE383" s="489"/>
      <c r="AF383" s="489"/>
      <c r="AG383" s="489"/>
      <c r="AH383" s="489"/>
      <c r="AI383" s="489"/>
      <c r="AJ383" s="489"/>
      <c r="AK383" s="489"/>
      <c r="AL383" s="489"/>
      <c r="AM383" s="489"/>
      <c r="AN383" s="489"/>
      <c r="AO383" s="489"/>
      <c r="AP383" s="489"/>
      <c r="AQ383" s="489"/>
      <c r="AR383" s="489"/>
      <c r="AS383" s="489"/>
      <c r="AT383" s="489"/>
      <c r="AU383" s="489"/>
      <c r="AV383" s="489"/>
      <c r="AW383" s="513"/>
    </row>
    <row r="384" spans="1:49" s="97" customFormat="1" ht="16.5" customHeight="1" x14ac:dyDescent="0.3">
      <c r="A384" s="696"/>
      <c r="B384" s="688"/>
      <c r="C384" s="682"/>
      <c r="D384" s="684"/>
      <c r="E384" s="682"/>
      <c r="F384" s="684"/>
      <c r="G384" s="682"/>
      <c r="H384" s="684"/>
      <c r="I384" s="107" t="s">
        <v>1492</v>
      </c>
      <c r="J384" s="108" t="s">
        <v>273</v>
      </c>
      <c r="K384" s="109"/>
      <c r="L384" s="159">
        <v>375</v>
      </c>
      <c r="M384" s="489"/>
      <c r="N384" s="489"/>
      <c r="O384" s="489"/>
      <c r="P384" s="489"/>
      <c r="Q384" s="489"/>
      <c r="R384" s="489"/>
      <c r="S384" s="489"/>
      <c r="T384" s="489"/>
      <c r="U384" s="489"/>
      <c r="V384" s="489"/>
      <c r="W384" s="489"/>
      <c r="X384" s="489"/>
      <c r="Y384" s="489"/>
      <c r="Z384" s="489"/>
      <c r="AA384" s="489"/>
      <c r="AB384" s="489"/>
      <c r="AC384" s="489"/>
      <c r="AD384" s="489"/>
      <c r="AE384" s="489"/>
      <c r="AF384" s="489"/>
      <c r="AG384" s="489"/>
      <c r="AH384" s="489"/>
      <c r="AI384" s="489"/>
      <c r="AJ384" s="489"/>
      <c r="AK384" s="489"/>
      <c r="AL384" s="489"/>
      <c r="AM384" s="489"/>
      <c r="AN384" s="489"/>
      <c r="AO384" s="489"/>
      <c r="AP384" s="489"/>
      <c r="AQ384" s="489"/>
      <c r="AR384" s="489"/>
      <c r="AS384" s="489"/>
      <c r="AT384" s="489"/>
      <c r="AU384" s="489"/>
      <c r="AV384" s="489"/>
      <c r="AW384" s="513"/>
    </row>
    <row r="385" spans="1:49" s="97" customFormat="1" ht="16.5" customHeight="1" x14ac:dyDescent="0.3">
      <c r="A385" s="696"/>
      <c r="B385" s="688"/>
      <c r="C385" s="682"/>
      <c r="D385" s="684"/>
      <c r="E385" s="682"/>
      <c r="F385" s="684"/>
      <c r="G385" s="682" t="s">
        <v>947</v>
      </c>
      <c r="H385" s="684" t="s">
        <v>948</v>
      </c>
      <c r="I385" s="107" t="s">
        <v>1493</v>
      </c>
      <c r="J385" s="108" t="s">
        <v>274</v>
      </c>
      <c r="K385" s="109"/>
      <c r="L385" s="159">
        <v>376</v>
      </c>
      <c r="M385" s="489"/>
      <c r="N385" s="489"/>
      <c r="O385" s="489"/>
      <c r="P385" s="489"/>
      <c r="Q385" s="489"/>
      <c r="R385" s="489"/>
      <c r="S385" s="489"/>
      <c r="T385" s="489"/>
      <c r="U385" s="489"/>
      <c r="V385" s="489"/>
      <c r="W385" s="489"/>
      <c r="X385" s="489"/>
      <c r="Y385" s="489"/>
      <c r="Z385" s="489"/>
      <c r="AA385" s="489"/>
      <c r="AB385" s="489"/>
      <c r="AC385" s="489"/>
      <c r="AD385" s="489"/>
      <c r="AE385" s="489"/>
      <c r="AF385" s="489"/>
      <c r="AG385" s="489"/>
      <c r="AH385" s="489"/>
      <c r="AI385" s="489"/>
      <c r="AJ385" s="489"/>
      <c r="AK385" s="489"/>
      <c r="AL385" s="489"/>
      <c r="AM385" s="489"/>
      <c r="AN385" s="489"/>
      <c r="AO385" s="489"/>
      <c r="AP385" s="489"/>
      <c r="AQ385" s="489"/>
      <c r="AR385" s="489"/>
      <c r="AS385" s="489"/>
      <c r="AT385" s="489"/>
      <c r="AU385" s="489"/>
      <c r="AV385" s="489"/>
      <c r="AW385" s="513"/>
    </row>
    <row r="386" spans="1:49" s="97" customFormat="1" ht="16.5" customHeight="1" x14ac:dyDescent="0.3">
      <c r="A386" s="696"/>
      <c r="B386" s="688"/>
      <c r="C386" s="682"/>
      <c r="D386" s="684"/>
      <c r="E386" s="682"/>
      <c r="F386" s="684"/>
      <c r="G386" s="682"/>
      <c r="H386" s="684"/>
      <c r="I386" s="107" t="s">
        <v>1495</v>
      </c>
      <c r="J386" s="108" t="s">
        <v>276</v>
      </c>
      <c r="K386" s="109"/>
      <c r="L386" s="159">
        <v>377</v>
      </c>
      <c r="M386" s="489"/>
      <c r="N386" s="489"/>
      <c r="O386" s="489"/>
      <c r="P386" s="489"/>
      <c r="Q386" s="489"/>
      <c r="R386" s="489"/>
      <c r="S386" s="489"/>
      <c r="T386" s="489"/>
      <c r="U386" s="489"/>
      <c r="V386" s="489"/>
      <c r="W386" s="489"/>
      <c r="X386" s="489"/>
      <c r="Y386" s="489"/>
      <c r="Z386" s="489"/>
      <c r="AA386" s="489"/>
      <c r="AB386" s="489"/>
      <c r="AC386" s="489"/>
      <c r="AD386" s="489"/>
      <c r="AE386" s="489"/>
      <c r="AF386" s="489"/>
      <c r="AG386" s="489"/>
      <c r="AH386" s="489"/>
      <c r="AI386" s="489"/>
      <c r="AJ386" s="489"/>
      <c r="AK386" s="489"/>
      <c r="AL386" s="489"/>
      <c r="AM386" s="489"/>
      <c r="AN386" s="489"/>
      <c r="AO386" s="489"/>
      <c r="AP386" s="489"/>
      <c r="AQ386" s="489"/>
      <c r="AR386" s="489"/>
      <c r="AS386" s="489"/>
      <c r="AT386" s="489"/>
      <c r="AU386" s="489"/>
      <c r="AV386" s="489"/>
      <c r="AW386" s="513"/>
    </row>
    <row r="387" spans="1:49" s="97" customFormat="1" ht="16.5" customHeight="1" x14ac:dyDescent="0.3">
      <c r="A387" s="696"/>
      <c r="B387" s="688"/>
      <c r="C387" s="682"/>
      <c r="D387" s="684"/>
      <c r="E387" s="682"/>
      <c r="F387" s="684"/>
      <c r="G387" s="682"/>
      <c r="H387" s="684"/>
      <c r="I387" s="107" t="s">
        <v>1494</v>
      </c>
      <c r="J387" s="108" t="s">
        <v>275</v>
      </c>
      <c r="K387" s="109"/>
      <c r="L387" s="159">
        <v>378</v>
      </c>
      <c r="M387" s="489"/>
      <c r="N387" s="489"/>
      <c r="O387" s="489"/>
      <c r="P387" s="489"/>
      <c r="Q387" s="489"/>
      <c r="R387" s="489"/>
      <c r="S387" s="489"/>
      <c r="T387" s="489"/>
      <c r="U387" s="489"/>
      <c r="V387" s="489"/>
      <c r="W387" s="489"/>
      <c r="X387" s="489"/>
      <c r="Y387" s="489"/>
      <c r="Z387" s="489"/>
      <c r="AA387" s="489"/>
      <c r="AB387" s="489"/>
      <c r="AC387" s="489"/>
      <c r="AD387" s="489"/>
      <c r="AE387" s="489"/>
      <c r="AF387" s="489"/>
      <c r="AG387" s="489"/>
      <c r="AH387" s="489"/>
      <c r="AI387" s="489"/>
      <c r="AJ387" s="489"/>
      <c r="AK387" s="489"/>
      <c r="AL387" s="489"/>
      <c r="AM387" s="489"/>
      <c r="AN387" s="489"/>
      <c r="AO387" s="489"/>
      <c r="AP387" s="489"/>
      <c r="AQ387" s="489"/>
      <c r="AR387" s="489"/>
      <c r="AS387" s="489"/>
      <c r="AT387" s="489"/>
      <c r="AU387" s="489"/>
      <c r="AV387" s="489"/>
      <c r="AW387" s="513"/>
    </row>
    <row r="388" spans="1:49" s="97" customFormat="1" ht="16.5" customHeight="1" x14ac:dyDescent="0.3">
      <c r="A388" s="696"/>
      <c r="B388" s="688"/>
      <c r="C388" s="682"/>
      <c r="D388" s="684"/>
      <c r="E388" s="682"/>
      <c r="F388" s="684"/>
      <c r="G388" s="682" t="s">
        <v>949</v>
      </c>
      <c r="H388" s="684" t="s">
        <v>950</v>
      </c>
      <c r="I388" s="107" t="s">
        <v>1496</v>
      </c>
      <c r="J388" s="108" t="s">
        <v>277</v>
      </c>
      <c r="K388" s="109"/>
      <c r="L388" s="159">
        <v>379</v>
      </c>
      <c r="M388" s="489"/>
      <c r="N388" s="489"/>
      <c r="O388" s="489"/>
      <c r="P388" s="489"/>
      <c r="Q388" s="489"/>
      <c r="R388" s="489"/>
      <c r="S388" s="489"/>
      <c r="T388" s="489"/>
      <c r="U388" s="489"/>
      <c r="V388" s="489"/>
      <c r="W388" s="489"/>
      <c r="X388" s="489"/>
      <c r="Y388" s="489"/>
      <c r="Z388" s="489"/>
      <c r="AA388" s="489"/>
      <c r="AB388" s="489"/>
      <c r="AC388" s="489"/>
      <c r="AD388" s="489"/>
      <c r="AE388" s="489"/>
      <c r="AF388" s="489"/>
      <c r="AG388" s="489"/>
      <c r="AH388" s="489"/>
      <c r="AI388" s="489"/>
      <c r="AJ388" s="489"/>
      <c r="AK388" s="489"/>
      <c r="AL388" s="489"/>
      <c r="AM388" s="489"/>
      <c r="AN388" s="489"/>
      <c r="AO388" s="489"/>
      <c r="AP388" s="489"/>
      <c r="AQ388" s="489"/>
      <c r="AR388" s="489"/>
      <c r="AS388" s="489"/>
      <c r="AT388" s="489"/>
      <c r="AU388" s="489"/>
      <c r="AV388" s="489"/>
      <c r="AW388" s="513"/>
    </row>
    <row r="389" spans="1:49" s="97" customFormat="1" ht="16.5" customHeight="1" x14ac:dyDescent="0.3">
      <c r="A389" s="696"/>
      <c r="B389" s="688"/>
      <c r="C389" s="682"/>
      <c r="D389" s="684"/>
      <c r="E389" s="682"/>
      <c r="F389" s="684"/>
      <c r="G389" s="682"/>
      <c r="H389" s="684"/>
      <c r="I389" s="107" t="s">
        <v>1497</v>
      </c>
      <c r="J389" s="108" t="s">
        <v>278</v>
      </c>
      <c r="K389" s="109"/>
      <c r="L389" s="159">
        <v>380</v>
      </c>
      <c r="M389" s="489"/>
      <c r="N389" s="489"/>
      <c r="O389" s="489"/>
      <c r="P389" s="489"/>
      <c r="Q389" s="489"/>
      <c r="R389" s="489"/>
      <c r="S389" s="489"/>
      <c r="T389" s="489"/>
      <c r="U389" s="489"/>
      <c r="V389" s="489"/>
      <c r="W389" s="489"/>
      <c r="X389" s="489"/>
      <c r="Y389" s="489"/>
      <c r="Z389" s="489"/>
      <c r="AA389" s="489"/>
      <c r="AB389" s="489"/>
      <c r="AC389" s="489"/>
      <c r="AD389" s="489"/>
      <c r="AE389" s="489"/>
      <c r="AF389" s="489"/>
      <c r="AG389" s="489"/>
      <c r="AH389" s="489"/>
      <c r="AI389" s="489"/>
      <c r="AJ389" s="489"/>
      <c r="AK389" s="489"/>
      <c r="AL389" s="489"/>
      <c r="AM389" s="489"/>
      <c r="AN389" s="489"/>
      <c r="AO389" s="489"/>
      <c r="AP389" s="489"/>
      <c r="AQ389" s="489"/>
      <c r="AR389" s="489"/>
      <c r="AS389" s="489"/>
      <c r="AT389" s="489"/>
      <c r="AU389" s="489"/>
      <c r="AV389" s="489"/>
      <c r="AW389" s="513"/>
    </row>
    <row r="390" spans="1:49" s="97" customFormat="1" ht="16.5" customHeight="1" x14ac:dyDescent="0.3">
      <c r="A390" s="696"/>
      <c r="B390" s="688"/>
      <c r="C390" s="682"/>
      <c r="D390" s="684"/>
      <c r="E390" s="682"/>
      <c r="F390" s="684"/>
      <c r="G390" s="682"/>
      <c r="H390" s="684"/>
      <c r="I390" s="107" t="s">
        <v>1498</v>
      </c>
      <c r="J390" s="108" t="s">
        <v>279</v>
      </c>
      <c r="K390" s="109"/>
      <c r="L390" s="159">
        <v>381</v>
      </c>
      <c r="M390" s="489"/>
      <c r="N390" s="489"/>
      <c r="O390" s="489"/>
      <c r="P390" s="489"/>
      <c r="Q390" s="489"/>
      <c r="R390" s="489"/>
      <c r="S390" s="489"/>
      <c r="T390" s="489"/>
      <c r="U390" s="489"/>
      <c r="V390" s="489"/>
      <c r="W390" s="489"/>
      <c r="X390" s="489"/>
      <c r="Y390" s="489"/>
      <c r="Z390" s="489"/>
      <c r="AA390" s="489"/>
      <c r="AB390" s="489"/>
      <c r="AC390" s="489"/>
      <c r="AD390" s="489"/>
      <c r="AE390" s="489"/>
      <c r="AF390" s="489"/>
      <c r="AG390" s="489"/>
      <c r="AH390" s="489"/>
      <c r="AI390" s="489"/>
      <c r="AJ390" s="489"/>
      <c r="AK390" s="489"/>
      <c r="AL390" s="489"/>
      <c r="AM390" s="489"/>
      <c r="AN390" s="489"/>
      <c r="AO390" s="489"/>
      <c r="AP390" s="489"/>
      <c r="AQ390" s="489"/>
      <c r="AR390" s="489"/>
      <c r="AS390" s="489"/>
      <c r="AT390" s="489"/>
      <c r="AU390" s="489"/>
      <c r="AV390" s="489"/>
      <c r="AW390" s="513"/>
    </row>
    <row r="391" spans="1:49" s="97" customFormat="1" ht="16.5" customHeight="1" x14ac:dyDescent="0.3">
      <c r="A391" s="696"/>
      <c r="B391" s="688"/>
      <c r="C391" s="682"/>
      <c r="D391" s="684"/>
      <c r="E391" s="682"/>
      <c r="F391" s="684"/>
      <c r="G391" s="682"/>
      <c r="H391" s="684"/>
      <c r="I391" s="107" t="s">
        <v>1499</v>
      </c>
      <c r="J391" s="108" t="s">
        <v>280</v>
      </c>
      <c r="K391" s="109"/>
      <c r="L391" s="159">
        <v>382</v>
      </c>
      <c r="M391" s="489"/>
      <c r="N391" s="489"/>
      <c r="O391" s="489"/>
      <c r="P391" s="489"/>
      <c r="Q391" s="489"/>
      <c r="R391" s="489"/>
      <c r="S391" s="489"/>
      <c r="T391" s="489"/>
      <c r="U391" s="489"/>
      <c r="V391" s="489"/>
      <c r="W391" s="489"/>
      <c r="X391" s="489"/>
      <c r="Y391" s="489"/>
      <c r="Z391" s="489"/>
      <c r="AA391" s="489"/>
      <c r="AB391" s="489"/>
      <c r="AC391" s="489"/>
      <c r="AD391" s="489"/>
      <c r="AE391" s="489"/>
      <c r="AF391" s="489"/>
      <c r="AG391" s="489"/>
      <c r="AH391" s="489"/>
      <c r="AI391" s="489"/>
      <c r="AJ391" s="489"/>
      <c r="AK391" s="489"/>
      <c r="AL391" s="489"/>
      <c r="AM391" s="489"/>
      <c r="AN391" s="489"/>
      <c r="AO391" s="489"/>
      <c r="AP391" s="489"/>
      <c r="AQ391" s="489"/>
      <c r="AR391" s="489"/>
      <c r="AS391" s="489"/>
      <c r="AT391" s="489"/>
      <c r="AU391" s="489"/>
      <c r="AV391" s="489"/>
      <c r="AW391" s="513"/>
    </row>
    <row r="392" spans="1:49" s="97" customFormat="1" ht="16.5" customHeight="1" x14ac:dyDescent="0.3">
      <c r="A392" s="696"/>
      <c r="B392" s="688"/>
      <c r="C392" s="682"/>
      <c r="D392" s="684"/>
      <c r="E392" s="682"/>
      <c r="F392" s="684"/>
      <c r="G392" s="682"/>
      <c r="H392" s="684"/>
      <c r="I392" s="107" t="s">
        <v>1500</v>
      </c>
      <c r="J392" s="108" t="s">
        <v>281</v>
      </c>
      <c r="K392" s="109"/>
      <c r="L392" s="159">
        <v>383</v>
      </c>
      <c r="M392" s="489"/>
      <c r="N392" s="489"/>
      <c r="O392" s="489"/>
      <c r="P392" s="489"/>
      <c r="Q392" s="489"/>
      <c r="R392" s="489"/>
      <c r="S392" s="489"/>
      <c r="T392" s="489"/>
      <c r="U392" s="489"/>
      <c r="V392" s="489"/>
      <c r="W392" s="489"/>
      <c r="X392" s="489"/>
      <c r="Y392" s="489"/>
      <c r="Z392" s="489"/>
      <c r="AA392" s="489"/>
      <c r="AB392" s="489"/>
      <c r="AC392" s="489"/>
      <c r="AD392" s="489"/>
      <c r="AE392" s="489"/>
      <c r="AF392" s="489"/>
      <c r="AG392" s="489"/>
      <c r="AH392" s="489"/>
      <c r="AI392" s="489"/>
      <c r="AJ392" s="489"/>
      <c r="AK392" s="489"/>
      <c r="AL392" s="489"/>
      <c r="AM392" s="489"/>
      <c r="AN392" s="489"/>
      <c r="AO392" s="489"/>
      <c r="AP392" s="489"/>
      <c r="AQ392" s="489"/>
      <c r="AR392" s="489"/>
      <c r="AS392" s="489"/>
      <c r="AT392" s="489"/>
      <c r="AU392" s="489"/>
      <c r="AV392" s="489"/>
      <c r="AW392" s="513"/>
    </row>
    <row r="393" spans="1:49" s="97" customFormat="1" ht="16.5" customHeight="1" x14ac:dyDescent="0.3">
      <c r="A393" s="696"/>
      <c r="B393" s="688"/>
      <c r="C393" s="682"/>
      <c r="D393" s="684"/>
      <c r="E393" s="682"/>
      <c r="F393" s="684"/>
      <c r="G393" s="682"/>
      <c r="H393" s="684"/>
      <c r="I393" s="107" t="s">
        <v>1501</v>
      </c>
      <c r="J393" s="108" t="s">
        <v>282</v>
      </c>
      <c r="K393" s="109"/>
      <c r="L393" s="159">
        <v>384</v>
      </c>
      <c r="M393" s="489"/>
      <c r="N393" s="489"/>
      <c r="O393" s="489"/>
      <c r="P393" s="489"/>
      <c r="Q393" s="489"/>
      <c r="R393" s="489"/>
      <c r="S393" s="489"/>
      <c r="T393" s="489"/>
      <c r="U393" s="489"/>
      <c r="V393" s="489"/>
      <c r="W393" s="489"/>
      <c r="X393" s="489"/>
      <c r="Y393" s="489"/>
      <c r="Z393" s="489"/>
      <c r="AA393" s="489"/>
      <c r="AB393" s="489"/>
      <c r="AC393" s="489"/>
      <c r="AD393" s="489"/>
      <c r="AE393" s="489"/>
      <c r="AF393" s="489"/>
      <c r="AG393" s="489"/>
      <c r="AH393" s="489"/>
      <c r="AI393" s="489"/>
      <c r="AJ393" s="489"/>
      <c r="AK393" s="489"/>
      <c r="AL393" s="489"/>
      <c r="AM393" s="489"/>
      <c r="AN393" s="489"/>
      <c r="AO393" s="489"/>
      <c r="AP393" s="489"/>
      <c r="AQ393" s="489"/>
      <c r="AR393" s="489"/>
      <c r="AS393" s="489"/>
      <c r="AT393" s="489"/>
      <c r="AU393" s="489"/>
      <c r="AV393" s="489"/>
      <c r="AW393" s="513"/>
    </row>
    <row r="394" spans="1:49" s="97" customFormat="1" ht="16.5" customHeight="1" x14ac:dyDescent="0.3">
      <c r="A394" s="696"/>
      <c r="B394" s="688"/>
      <c r="C394" s="682"/>
      <c r="D394" s="684"/>
      <c r="E394" s="682"/>
      <c r="F394" s="684"/>
      <c r="G394" s="682"/>
      <c r="H394" s="684"/>
      <c r="I394" s="107" t="s">
        <v>1501</v>
      </c>
      <c r="J394" s="108" t="s">
        <v>1579</v>
      </c>
      <c r="K394" s="109"/>
      <c r="L394" s="159">
        <v>385</v>
      </c>
      <c r="M394" s="489"/>
      <c r="N394" s="489"/>
      <c r="O394" s="489"/>
      <c r="P394" s="489"/>
      <c r="Q394" s="489"/>
      <c r="R394" s="489"/>
      <c r="S394" s="489"/>
      <c r="T394" s="489"/>
      <c r="U394" s="489"/>
      <c r="V394" s="489"/>
      <c r="W394" s="489"/>
      <c r="X394" s="489"/>
      <c r="Y394" s="489"/>
      <c r="Z394" s="489"/>
      <c r="AA394" s="489"/>
      <c r="AB394" s="489"/>
      <c r="AC394" s="489"/>
      <c r="AD394" s="489"/>
      <c r="AE394" s="489"/>
      <c r="AF394" s="489"/>
      <c r="AG394" s="489"/>
      <c r="AH394" s="489"/>
      <c r="AI394" s="489"/>
      <c r="AJ394" s="489"/>
      <c r="AK394" s="489"/>
      <c r="AL394" s="489"/>
      <c r="AM394" s="489"/>
      <c r="AN394" s="489"/>
      <c r="AO394" s="489"/>
      <c r="AP394" s="489"/>
      <c r="AQ394" s="489"/>
      <c r="AR394" s="489"/>
      <c r="AS394" s="489"/>
      <c r="AT394" s="489"/>
      <c r="AU394" s="489"/>
      <c r="AV394" s="489"/>
      <c r="AW394" s="513"/>
    </row>
    <row r="395" spans="1:49" s="97" customFormat="1" ht="13.5" customHeight="1" x14ac:dyDescent="0.3">
      <c r="A395" s="696"/>
      <c r="B395" s="688"/>
      <c r="C395" s="682" t="s">
        <v>951</v>
      </c>
      <c r="D395" s="684" t="s">
        <v>1917</v>
      </c>
      <c r="E395" s="682" t="s">
        <v>952</v>
      </c>
      <c r="F395" s="684" t="s">
        <v>953</v>
      </c>
      <c r="G395" s="313" t="s">
        <v>954</v>
      </c>
      <c r="H395" s="315" t="s">
        <v>406</v>
      </c>
      <c r="I395" s="107" t="s">
        <v>1584</v>
      </c>
      <c r="J395" s="108" t="s">
        <v>406</v>
      </c>
      <c r="K395" s="109"/>
      <c r="L395" s="159">
        <v>386</v>
      </c>
      <c r="M395" s="489"/>
      <c r="N395" s="489"/>
      <c r="O395" s="489"/>
      <c r="P395" s="489"/>
      <c r="Q395" s="489"/>
      <c r="R395" s="489"/>
      <c r="S395" s="489"/>
      <c r="T395" s="489"/>
      <c r="U395" s="489"/>
      <c r="V395" s="489"/>
      <c r="W395" s="489"/>
      <c r="X395" s="489"/>
      <c r="Y395" s="489"/>
      <c r="Z395" s="489"/>
      <c r="AA395" s="489"/>
      <c r="AB395" s="489"/>
      <c r="AC395" s="489"/>
      <c r="AD395" s="489"/>
      <c r="AE395" s="489"/>
      <c r="AF395" s="489"/>
      <c r="AG395" s="489"/>
      <c r="AH395" s="489"/>
      <c r="AI395" s="489"/>
      <c r="AJ395" s="489"/>
      <c r="AK395" s="489"/>
      <c r="AL395" s="489"/>
      <c r="AM395" s="489"/>
      <c r="AN395" s="489"/>
      <c r="AO395" s="489"/>
      <c r="AP395" s="489"/>
      <c r="AQ395" s="489"/>
      <c r="AR395" s="489"/>
      <c r="AS395" s="489"/>
      <c r="AT395" s="489"/>
      <c r="AU395" s="489"/>
      <c r="AV395" s="489"/>
      <c r="AW395" s="513"/>
    </row>
    <row r="396" spans="1:49" s="97" customFormat="1" ht="54" x14ac:dyDescent="0.3">
      <c r="A396" s="696"/>
      <c r="B396" s="688"/>
      <c r="C396" s="682"/>
      <c r="D396" s="684"/>
      <c r="E396" s="682"/>
      <c r="F396" s="684"/>
      <c r="G396" s="313" t="s">
        <v>955</v>
      </c>
      <c r="H396" s="315" t="s">
        <v>405</v>
      </c>
      <c r="I396" s="107" t="s">
        <v>1583</v>
      </c>
      <c r="J396" s="108" t="s">
        <v>405</v>
      </c>
      <c r="K396" s="109"/>
      <c r="L396" s="159">
        <v>387</v>
      </c>
      <c r="M396" s="489"/>
      <c r="N396" s="489"/>
      <c r="O396" s="489"/>
      <c r="P396" s="489"/>
      <c r="Q396" s="489"/>
      <c r="R396" s="489"/>
      <c r="S396" s="489"/>
      <c r="T396" s="489"/>
      <c r="U396" s="489"/>
      <c r="V396" s="489"/>
      <c r="W396" s="489"/>
      <c r="X396" s="489"/>
      <c r="Y396" s="489"/>
      <c r="Z396" s="489"/>
      <c r="AA396" s="489"/>
      <c r="AB396" s="489"/>
      <c r="AC396" s="489"/>
      <c r="AD396" s="489"/>
      <c r="AE396" s="489"/>
      <c r="AF396" s="489"/>
      <c r="AG396" s="489"/>
      <c r="AH396" s="489"/>
      <c r="AI396" s="489"/>
      <c r="AJ396" s="489"/>
      <c r="AK396" s="489"/>
      <c r="AL396" s="489"/>
      <c r="AM396" s="489"/>
      <c r="AN396" s="489"/>
      <c r="AO396" s="489"/>
      <c r="AP396" s="489"/>
      <c r="AQ396" s="489"/>
      <c r="AR396" s="489"/>
      <c r="AS396" s="489"/>
      <c r="AT396" s="489"/>
      <c r="AU396" s="489"/>
      <c r="AV396" s="489"/>
      <c r="AW396" s="513"/>
    </row>
    <row r="397" spans="1:49" s="97" customFormat="1" ht="16.5" customHeight="1" x14ac:dyDescent="0.3">
      <c r="A397" s="696"/>
      <c r="B397" s="688"/>
      <c r="C397" s="682"/>
      <c r="D397" s="684"/>
      <c r="E397" s="682" t="s">
        <v>956</v>
      </c>
      <c r="F397" s="684" t="s">
        <v>957</v>
      </c>
      <c r="G397" s="682" t="s">
        <v>958</v>
      </c>
      <c r="H397" s="684" t="s">
        <v>959</v>
      </c>
      <c r="I397" s="107" t="s">
        <v>1418</v>
      </c>
      <c r="J397" s="108" t="s">
        <v>416</v>
      </c>
      <c r="K397" s="109"/>
      <c r="L397" s="159">
        <v>388</v>
      </c>
      <c r="M397" s="489"/>
      <c r="N397" s="489"/>
      <c r="O397" s="489"/>
      <c r="P397" s="489"/>
      <c r="Q397" s="489"/>
      <c r="R397" s="489"/>
      <c r="S397" s="489"/>
      <c r="T397" s="489"/>
      <c r="U397" s="489"/>
      <c r="V397" s="489"/>
      <c r="W397" s="489"/>
      <c r="X397" s="489"/>
      <c r="Y397" s="489"/>
      <c r="Z397" s="489"/>
      <c r="AA397" s="489"/>
      <c r="AB397" s="489"/>
      <c r="AC397" s="489"/>
      <c r="AD397" s="489"/>
      <c r="AE397" s="489"/>
      <c r="AF397" s="489"/>
      <c r="AG397" s="489"/>
      <c r="AH397" s="489"/>
      <c r="AI397" s="489"/>
      <c r="AJ397" s="489"/>
      <c r="AK397" s="489"/>
      <c r="AL397" s="489"/>
      <c r="AM397" s="489"/>
      <c r="AN397" s="489"/>
      <c r="AO397" s="489"/>
      <c r="AP397" s="489"/>
      <c r="AQ397" s="489"/>
      <c r="AR397" s="489"/>
      <c r="AS397" s="489"/>
      <c r="AT397" s="489"/>
      <c r="AU397" s="489"/>
      <c r="AV397" s="489"/>
      <c r="AW397" s="513"/>
    </row>
    <row r="398" spans="1:49" s="97" customFormat="1" ht="16.5" customHeight="1" x14ac:dyDescent="0.3">
      <c r="A398" s="696"/>
      <c r="B398" s="688"/>
      <c r="C398" s="682"/>
      <c r="D398" s="684"/>
      <c r="E398" s="682"/>
      <c r="F398" s="684"/>
      <c r="G398" s="682"/>
      <c r="H398" s="684"/>
      <c r="I398" s="107" t="s">
        <v>1422</v>
      </c>
      <c r="J398" s="108" t="s">
        <v>1874</v>
      </c>
      <c r="K398" s="109"/>
      <c r="L398" s="159">
        <v>389</v>
      </c>
      <c r="M398" s="489"/>
      <c r="N398" s="489"/>
      <c r="O398" s="489"/>
      <c r="P398" s="489"/>
      <c r="Q398" s="489"/>
      <c r="R398" s="489"/>
      <c r="S398" s="489"/>
      <c r="T398" s="489"/>
      <c r="U398" s="489"/>
      <c r="V398" s="489"/>
      <c r="W398" s="489"/>
      <c r="X398" s="489"/>
      <c r="Y398" s="489"/>
      <c r="Z398" s="489"/>
      <c r="AA398" s="489"/>
      <c r="AB398" s="489"/>
      <c r="AC398" s="489"/>
      <c r="AD398" s="489"/>
      <c r="AE398" s="489"/>
      <c r="AF398" s="489"/>
      <c r="AG398" s="489"/>
      <c r="AH398" s="489"/>
      <c r="AI398" s="489"/>
      <c r="AJ398" s="489"/>
      <c r="AK398" s="489"/>
      <c r="AL398" s="489"/>
      <c r="AM398" s="489"/>
      <c r="AN398" s="489"/>
      <c r="AO398" s="489"/>
      <c r="AP398" s="489"/>
      <c r="AQ398" s="489"/>
      <c r="AR398" s="489"/>
      <c r="AS398" s="489"/>
      <c r="AT398" s="489"/>
      <c r="AU398" s="489"/>
      <c r="AV398" s="489"/>
      <c r="AW398" s="513"/>
    </row>
    <row r="399" spans="1:49" s="97" customFormat="1" ht="16.5" customHeight="1" x14ac:dyDescent="0.3">
      <c r="A399" s="696"/>
      <c r="B399" s="688"/>
      <c r="C399" s="682"/>
      <c r="D399" s="684"/>
      <c r="E399" s="682"/>
      <c r="F399" s="684"/>
      <c r="G399" s="682" t="s">
        <v>960</v>
      </c>
      <c r="H399" s="684" t="s">
        <v>961</v>
      </c>
      <c r="I399" s="107" t="s">
        <v>1424</v>
      </c>
      <c r="J399" s="108" t="s">
        <v>409</v>
      </c>
      <c r="K399" s="109"/>
      <c r="L399" s="159">
        <v>390</v>
      </c>
      <c r="M399" s="489"/>
      <c r="N399" s="489"/>
      <c r="O399" s="489"/>
      <c r="P399" s="489"/>
      <c r="Q399" s="489"/>
      <c r="R399" s="489"/>
      <c r="S399" s="489"/>
      <c r="T399" s="489"/>
      <c r="U399" s="489"/>
      <c r="V399" s="489"/>
      <c r="W399" s="489"/>
      <c r="X399" s="489"/>
      <c r="Y399" s="489"/>
      <c r="Z399" s="489"/>
      <c r="AA399" s="489"/>
      <c r="AB399" s="489"/>
      <c r="AC399" s="489"/>
      <c r="AD399" s="489"/>
      <c r="AE399" s="489"/>
      <c r="AF399" s="489"/>
      <c r="AG399" s="489"/>
      <c r="AH399" s="489"/>
      <c r="AI399" s="489"/>
      <c r="AJ399" s="489"/>
      <c r="AK399" s="489"/>
      <c r="AL399" s="489"/>
      <c r="AM399" s="489"/>
      <c r="AN399" s="489"/>
      <c r="AO399" s="489"/>
      <c r="AP399" s="489"/>
      <c r="AQ399" s="489"/>
      <c r="AR399" s="489"/>
      <c r="AS399" s="489"/>
      <c r="AT399" s="489"/>
      <c r="AU399" s="489"/>
      <c r="AV399" s="489"/>
      <c r="AW399" s="513"/>
    </row>
    <row r="400" spans="1:49" s="97" customFormat="1" ht="16.5" customHeight="1" x14ac:dyDescent="0.3">
      <c r="A400" s="696"/>
      <c r="B400" s="688"/>
      <c r="C400" s="682"/>
      <c r="D400" s="684"/>
      <c r="E400" s="682"/>
      <c r="F400" s="684"/>
      <c r="G400" s="682"/>
      <c r="H400" s="684"/>
      <c r="I400" s="107" t="s">
        <v>1586</v>
      </c>
      <c r="J400" s="108" t="s">
        <v>411</v>
      </c>
      <c r="K400" s="109"/>
      <c r="L400" s="159">
        <v>391</v>
      </c>
      <c r="M400" s="489"/>
      <c r="N400" s="489"/>
      <c r="O400" s="489"/>
      <c r="P400" s="489"/>
      <c r="Q400" s="489"/>
      <c r="R400" s="489"/>
      <c r="S400" s="489"/>
      <c r="T400" s="489"/>
      <c r="U400" s="489"/>
      <c r="V400" s="489"/>
      <c r="W400" s="489"/>
      <c r="X400" s="489"/>
      <c r="Y400" s="489"/>
      <c r="Z400" s="489"/>
      <c r="AA400" s="489"/>
      <c r="AB400" s="489"/>
      <c r="AC400" s="489"/>
      <c r="AD400" s="489"/>
      <c r="AE400" s="489"/>
      <c r="AF400" s="489"/>
      <c r="AG400" s="489"/>
      <c r="AH400" s="489"/>
      <c r="AI400" s="489"/>
      <c r="AJ400" s="489"/>
      <c r="AK400" s="489"/>
      <c r="AL400" s="489"/>
      <c r="AM400" s="489"/>
      <c r="AN400" s="489"/>
      <c r="AO400" s="489"/>
      <c r="AP400" s="489"/>
      <c r="AQ400" s="489"/>
      <c r="AR400" s="489"/>
      <c r="AS400" s="489"/>
      <c r="AT400" s="489"/>
      <c r="AU400" s="489"/>
      <c r="AV400" s="489"/>
      <c r="AW400" s="513"/>
    </row>
    <row r="401" spans="1:49" s="97" customFormat="1" ht="16.5" customHeight="1" x14ac:dyDescent="0.3">
      <c r="A401" s="696"/>
      <c r="B401" s="688"/>
      <c r="C401" s="682"/>
      <c r="D401" s="684"/>
      <c r="E401" s="682"/>
      <c r="F401" s="684"/>
      <c r="G401" s="682" t="s">
        <v>962</v>
      </c>
      <c r="H401" s="684" t="s">
        <v>963</v>
      </c>
      <c r="I401" s="107" t="s">
        <v>1585</v>
      </c>
      <c r="J401" s="108" t="s">
        <v>407</v>
      </c>
      <c r="K401" s="109"/>
      <c r="L401" s="159">
        <v>392</v>
      </c>
      <c r="M401" s="489"/>
      <c r="N401" s="489"/>
      <c r="O401" s="489"/>
      <c r="P401" s="489"/>
      <c r="Q401" s="489"/>
      <c r="R401" s="489"/>
      <c r="S401" s="489"/>
      <c r="T401" s="489"/>
      <c r="U401" s="489"/>
      <c r="V401" s="489"/>
      <c r="W401" s="489"/>
      <c r="X401" s="489"/>
      <c r="Y401" s="489"/>
      <c r="Z401" s="489"/>
      <c r="AA401" s="489"/>
      <c r="AB401" s="489"/>
      <c r="AC401" s="489"/>
      <c r="AD401" s="489"/>
      <c r="AE401" s="489"/>
      <c r="AF401" s="489"/>
      <c r="AG401" s="489"/>
      <c r="AH401" s="489"/>
      <c r="AI401" s="489"/>
      <c r="AJ401" s="489"/>
      <c r="AK401" s="489"/>
      <c r="AL401" s="489"/>
      <c r="AM401" s="489"/>
      <c r="AN401" s="489"/>
      <c r="AO401" s="489"/>
      <c r="AP401" s="489"/>
      <c r="AQ401" s="489"/>
      <c r="AR401" s="489"/>
      <c r="AS401" s="489"/>
      <c r="AT401" s="489"/>
      <c r="AU401" s="489"/>
      <c r="AV401" s="489"/>
      <c r="AW401" s="513"/>
    </row>
    <row r="402" spans="1:49" s="97" customFormat="1" ht="16.5" customHeight="1" x14ac:dyDescent="0.3">
      <c r="A402" s="696"/>
      <c r="B402" s="688"/>
      <c r="C402" s="682"/>
      <c r="D402" s="684"/>
      <c r="E402" s="682"/>
      <c r="F402" s="684"/>
      <c r="G402" s="682"/>
      <c r="H402" s="684"/>
      <c r="I402" s="107" t="s">
        <v>1587</v>
      </c>
      <c r="J402" s="108" t="s">
        <v>413</v>
      </c>
      <c r="K402" s="109"/>
      <c r="L402" s="159">
        <v>393</v>
      </c>
      <c r="M402" s="489"/>
      <c r="N402" s="489"/>
      <c r="O402" s="489"/>
      <c r="P402" s="489"/>
      <c r="Q402" s="489"/>
      <c r="R402" s="489"/>
      <c r="S402" s="489"/>
      <c r="T402" s="489"/>
      <c r="U402" s="489"/>
      <c r="V402" s="489"/>
      <c r="W402" s="489"/>
      <c r="X402" s="489"/>
      <c r="Y402" s="489"/>
      <c r="Z402" s="489"/>
      <c r="AA402" s="489"/>
      <c r="AB402" s="489"/>
      <c r="AC402" s="489"/>
      <c r="AD402" s="489"/>
      <c r="AE402" s="489"/>
      <c r="AF402" s="489"/>
      <c r="AG402" s="489"/>
      <c r="AH402" s="489"/>
      <c r="AI402" s="489"/>
      <c r="AJ402" s="489"/>
      <c r="AK402" s="489"/>
      <c r="AL402" s="489"/>
      <c r="AM402" s="489"/>
      <c r="AN402" s="489"/>
      <c r="AO402" s="489"/>
      <c r="AP402" s="489"/>
      <c r="AQ402" s="489"/>
      <c r="AR402" s="489"/>
      <c r="AS402" s="489"/>
      <c r="AT402" s="489"/>
      <c r="AU402" s="489"/>
      <c r="AV402" s="489"/>
      <c r="AW402" s="513"/>
    </row>
    <row r="403" spans="1:49" s="97" customFormat="1" ht="16.5" customHeight="1" x14ac:dyDescent="0.3">
      <c r="A403" s="696"/>
      <c r="B403" s="688"/>
      <c r="C403" s="682"/>
      <c r="D403" s="684"/>
      <c r="E403" s="682"/>
      <c r="F403" s="684"/>
      <c r="G403" s="682"/>
      <c r="H403" s="684"/>
      <c r="I403" s="107" t="s">
        <v>1588</v>
      </c>
      <c r="J403" s="108" t="s">
        <v>414</v>
      </c>
      <c r="K403" s="109"/>
      <c r="L403" s="159">
        <v>394</v>
      </c>
      <c r="M403" s="489"/>
      <c r="N403" s="489"/>
      <c r="O403" s="489"/>
      <c r="P403" s="489"/>
      <c r="Q403" s="489"/>
      <c r="R403" s="489"/>
      <c r="S403" s="489"/>
      <c r="T403" s="489"/>
      <c r="U403" s="489"/>
      <c r="V403" s="489"/>
      <c r="W403" s="489"/>
      <c r="X403" s="489"/>
      <c r="Y403" s="489"/>
      <c r="Z403" s="489"/>
      <c r="AA403" s="489"/>
      <c r="AB403" s="489"/>
      <c r="AC403" s="489"/>
      <c r="AD403" s="489"/>
      <c r="AE403" s="489"/>
      <c r="AF403" s="489"/>
      <c r="AG403" s="489"/>
      <c r="AH403" s="489"/>
      <c r="AI403" s="489"/>
      <c r="AJ403" s="489"/>
      <c r="AK403" s="489"/>
      <c r="AL403" s="489"/>
      <c r="AM403" s="489"/>
      <c r="AN403" s="489"/>
      <c r="AO403" s="489"/>
      <c r="AP403" s="489"/>
      <c r="AQ403" s="489"/>
      <c r="AR403" s="489"/>
      <c r="AS403" s="489"/>
      <c r="AT403" s="489"/>
      <c r="AU403" s="489"/>
      <c r="AV403" s="489"/>
      <c r="AW403" s="513"/>
    </row>
    <row r="404" spans="1:49" s="97" customFormat="1" ht="16.5" customHeight="1" x14ac:dyDescent="0.3">
      <c r="A404" s="696"/>
      <c r="B404" s="688"/>
      <c r="C404" s="682"/>
      <c r="D404" s="684"/>
      <c r="E404" s="682"/>
      <c r="F404" s="684"/>
      <c r="G404" s="682"/>
      <c r="H404" s="684"/>
      <c r="I404" s="107" t="s">
        <v>1589</v>
      </c>
      <c r="J404" s="108" t="s">
        <v>415</v>
      </c>
      <c r="K404" s="109"/>
      <c r="L404" s="159">
        <v>395</v>
      </c>
      <c r="M404" s="489"/>
      <c r="N404" s="489"/>
      <c r="O404" s="489"/>
      <c r="P404" s="489"/>
      <c r="Q404" s="489"/>
      <c r="R404" s="489"/>
      <c r="S404" s="489"/>
      <c r="T404" s="489"/>
      <c r="U404" s="489"/>
      <c r="V404" s="489"/>
      <c r="W404" s="489"/>
      <c r="X404" s="489"/>
      <c r="Y404" s="489"/>
      <c r="Z404" s="489"/>
      <c r="AA404" s="489"/>
      <c r="AB404" s="489"/>
      <c r="AC404" s="489"/>
      <c r="AD404" s="489"/>
      <c r="AE404" s="489"/>
      <c r="AF404" s="489"/>
      <c r="AG404" s="489"/>
      <c r="AH404" s="489"/>
      <c r="AI404" s="489"/>
      <c r="AJ404" s="489"/>
      <c r="AK404" s="489"/>
      <c r="AL404" s="489"/>
      <c r="AM404" s="489"/>
      <c r="AN404" s="489"/>
      <c r="AO404" s="489"/>
      <c r="AP404" s="489"/>
      <c r="AQ404" s="489"/>
      <c r="AR404" s="489"/>
      <c r="AS404" s="489"/>
      <c r="AT404" s="489"/>
      <c r="AU404" s="489"/>
      <c r="AV404" s="489"/>
      <c r="AW404" s="513"/>
    </row>
    <row r="405" spans="1:49" s="97" customFormat="1" ht="16.5" customHeight="1" x14ac:dyDescent="0.3">
      <c r="A405" s="696"/>
      <c r="B405" s="688"/>
      <c r="C405" s="682"/>
      <c r="D405" s="684"/>
      <c r="E405" s="682"/>
      <c r="F405" s="684"/>
      <c r="G405" s="682"/>
      <c r="H405" s="684"/>
      <c r="I405" s="107" t="s">
        <v>1561</v>
      </c>
      <c r="J405" s="108" t="s">
        <v>369</v>
      </c>
      <c r="K405" s="109"/>
      <c r="L405" s="159">
        <v>396</v>
      </c>
      <c r="M405" s="489"/>
      <c r="N405" s="489"/>
      <c r="O405" s="489"/>
      <c r="P405" s="489"/>
      <c r="Q405" s="489"/>
      <c r="R405" s="489"/>
      <c r="S405" s="489"/>
      <c r="T405" s="489"/>
      <c r="U405" s="489"/>
      <c r="V405" s="489"/>
      <c r="W405" s="489"/>
      <c r="X405" s="489"/>
      <c r="Y405" s="489"/>
      <c r="Z405" s="489"/>
      <c r="AA405" s="489"/>
      <c r="AB405" s="489"/>
      <c r="AC405" s="489"/>
      <c r="AD405" s="489"/>
      <c r="AE405" s="489"/>
      <c r="AF405" s="489"/>
      <c r="AG405" s="489"/>
      <c r="AH405" s="489"/>
      <c r="AI405" s="489"/>
      <c r="AJ405" s="489"/>
      <c r="AK405" s="489"/>
      <c r="AL405" s="489"/>
      <c r="AM405" s="489"/>
      <c r="AN405" s="489"/>
      <c r="AO405" s="489"/>
      <c r="AP405" s="489"/>
      <c r="AQ405" s="489"/>
      <c r="AR405" s="489"/>
      <c r="AS405" s="489"/>
      <c r="AT405" s="489"/>
      <c r="AU405" s="489"/>
      <c r="AV405" s="489"/>
      <c r="AW405" s="513"/>
    </row>
    <row r="406" spans="1:49" s="97" customFormat="1" ht="16.5" customHeight="1" x14ac:dyDescent="0.3">
      <c r="A406" s="696"/>
      <c r="B406" s="688"/>
      <c r="C406" s="682"/>
      <c r="D406" s="684"/>
      <c r="E406" s="682"/>
      <c r="F406" s="684"/>
      <c r="G406" s="682"/>
      <c r="H406" s="684"/>
      <c r="I406" s="107" t="s">
        <v>1558</v>
      </c>
      <c r="J406" s="108" t="s">
        <v>356</v>
      </c>
      <c r="K406" s="109"/>
      <c r="L406" s="159">
        <v>397</v>
      </c>
      <c r="M406" s="489"/>
      <c r="N406" s="489"/>
      <c r="O406" s="489"/>
      <c r="P406" s="489"/>
      <c r="Q406" s="489"/>
      <c r="R406" s="489"/>
      <c r="S406" s="489"/>
      <c r="T406" s="489"/>
      <c r="U406" s="489"/>
      <c r="V406" s="489"/>
      <c r="W406" s="489"/>
      <c r="X406" s="489"/>
      <c r="Y406" s="489"/>
      <c r="Z406" s="489"/>
      <c r="AA406" s="489"/>
      <c r="AB406" s="489"/>
      <c r="AC406" s="489"/>
      <c r="AD406" s="489"/>
      <c r="AE406" s="489"/>
      <c r="AF406" s="489"/>
      <c r="AG406" s="489"/>
      <c r="AH406" s="489"/>
      <c r="AI406" s="489"/>
      <c r="AJ406" s="489"/>
      <c r="AK406" s="489"/>
      <c r="AL406" s="489"/>
      <c r="AM406" s="489"/>
      <c r="AN406" s="489"/>
      <c r="AO406" s="489"/>
      <c r="AP406" s="489"/>
      <c r="AQ406" s="489"/>
      <c r="AR406" s="489"/>
      <c r="AS406" s="489"/>
      <c r="AT406" s="489"/>
      <c r="AU406" s="489"/>
      <c r="AV406" s="489"/>
      <c r="AW406" s="513"/>
    </row>
    <row r="407" spans="1:49" s="97" customFormat="1" ht="16.5" customHeight="1" x14ac:dyDescent="0.3">
      <c r="A407" s="696"/>
      <c r="B407" s="688"/>
      <c r="C407" s="682"/>
      <c r="D407" s="684"/>
      <c r="E407" s="682"/>
      <c r="F407" s="684"/>
      <c r="G407" s="682"/>
      <c r="H407" s="684"/>
      <c r="I407" s="107" t="s">
        <v>1558</v>
      </c>
      <c r="J407" s="108" t="s">
        <v>1590</v>
      </c>
      <c r="K407" s="109"/>
      <c r="L407" s="159">
        <v>398</v>
      </c>
      <c r="M407" s="489"/>
      <c r="N407" s="489"/>
      <c r="O407" s="489"/>
      <c r="P407" s="489"/>
      <c r="Q407" s="489"/>
      <c r="R407" s="489"/>
      <c r="S407" s="489"/>
      <c r="T407" s="489"/>
      <c r="U407" s="489"/>
      <c r="V407" s="489"/>
      <c r="W407" s="489"/>
      <c r="X407" s="489"/>
      <c r="Y407" s="489"/>
      <c r="Z407" s="489"/>
      <c r="AA407" s="489"/>
      <c r="AB407" s="489"/>
      <c r="AC407" s="489"/>
      <c r="AD407" s="489"/>
      <c r="AE407" s="489"/>
      <c r="AF407" s="489"/>
      <c r="AG407" s="489"/>
      <c r="AH407" s="489"/>
      <c r="AI407" s="489"/>
      <c r="AJ407" s="489"/>
      <c r="AK407" s="489"/>
      <c r="AL407" s="489"/>
      <c r="AM407" s="489"/>
      <c r="AN407" s="489"/>
      <c r="AO407" s="489"/>
      <c r="AP407" s="489"/>
      <c r="AQ407" s="489"/>
      <c r="AR407" s="489"/>
      <c r="AS407" s="489"/>
      <c r="AT407" s="489"/>
      <c r="AU407" s="489"/>
      <c r="AV407" s="489"/>
      <c r="AW407" s="513"/>
    </row>
    <row r="408" spans="1:49" s="97" customFormat="1" ht="16.5" customHeight="1" x14ac:dyDescent="0.3">
      <c r="A408" s="696"/>
      <c r="B408" s="688"/>
      <c r="C408" s="682"/>
      <c r="D408" s="684"/>
      <c r="E408" s="682"/>
      <c r="F408" s="684"/>
      <c r="G408" s="682"/>
      <c r="H408" s="684"/>
      <c r="I408" s="107" t="s">
        <v>1591</v>
      </c>
      <c r="J408" s="108" t="s">
        <v>417</v>
      </c>
      <c r="K408" s="109"/>
      <c r="L408" s="159">
        <v>399</v>
      </c>
      <c r="M408" s="489"/>
      <c r="N408" s="489"/>
      <c r="O408" s="489"/>
      <c r="P408" s="489"/>
      <c r="Q408" s="489"/>
      <c r="R408" s="489"/>
      <c r="S408" s="489"/>
      <c r="T408" s="489"/>
      <c r="U408" s="489"/>
      <c r="V408" s="489"/>
      <c r="W408" s="489"/>
      <c r="X408" s="489"/>
      <c r="Y408" s="489"/>
      <c r="Z408" s="489"/>
      <c r="AA408" s="489"/>
      <c r="AB408" s="489"/>
      <c r="AC408" s="489"/>
      <c r="AD408" s="489"/>
      <c r="AE408" s="489"/>
      <c r="AF408" s="489"/>
      <c r="AG408" s="489"/>
      <c r="AH408" s="489"/>
      <c r="AI408" s="489"/>
      <c r="AJ408" s="489"/>
      <c r="AK408" s="489"/>
      <c r="AL408" s="489"/>
      <c r="AM408" s="489"/>
      <c r="AN408" s="489"/>
      <c r="AO408" s="489"/>
      <c r="AP408" s="489"/>
      <c r="AQ408" s="489"/>
      <c r="AR408" s="489"/>
      <c r="AS408" s="489"/>
      <c r="AT408" s="489"/>
      <c r="AU408" s="489"/>
      <c r="AV408" s="489"/>
      <c r="AW408" s="513"/>
    </row>
    <row r="409" spans="1:49" s="97" customFormat="1" ht="16.5" customHeight="1" x14ac:dyDescent="0.3">
      <c r="A409" s="696"/>
      <c r="B409" s="688"/>
      <c r="C409" s="682"/>
      <c r="D409" s="684"/>
      <c r="E409" s="682" t="s">
        <v>964</v>
      </c>
      <c r="F409" s="684" t="s">
        <v>965</v>
      </c>
      <c r="G409" s="313" t="s">
        <v>966</v>
      </c>
      <c r="H409" s="315" t="s">
        <v>354</v>
      </c>
      <c r="I409" s="107" t="s">
        <v>1557</v>
      </c>
      <c r="J409" s="108" t="s">
        <v>354</v>
      </c>
      <c r="K409" s="109"/>
      <c r="L409" s="159">
        <v>400</v>
      </c>
      <c r="M409" s="489"/>
      <c r="N409" s="489"/>
      <c r="O409" s="489"/>
      <c r="P409" s="489"/>
      <c r="Q409" s="489"/>
      <c r="R409" s="489"/>
      <c r="S409" s="489"/>
      <c r="T409" s="489"/>
      <c r="U409" s="489"/>
      <c r="V409" s="489"/>
      <c r="W409" s="489"/>
      <c r="X409" s="489"/>
      <c r="Y409" s="489"/>
      <c r="Z409" s="489"/>
      <c r="AA409" s="489"/>
      <c r="AB409" s="489"/>
      <c r="AC409" s="489"/>
      <c r="AD409" s="489"/>
      <c r="AE409" s="489"/>
      <c r="AF409" s="489"/>
      <c r="AG409" s="489"/>
      <c r="AH409" s="489"/>
      <c r="AI409" s="489"/>
      <c r="AJ409" s="489"/>
      <c r="AK409" s="489"/>
      <c r="AL409" s="489"/>
      <c r="AM409" s="489"/>
      <c r="AN409" s="489"/>
      <c r="AO409" s="489"/>
      <c r="AP409" s="489"/>
      <c r="AQ409" s="489"/>
      <c r="AR409" s="489"/>
      <c r="AS409" s="489"/>
      <c r="AT409" s="489"/>
      <c r="AU409" s="489"/>
      <c r="AV409" s="489"/>
      <c r="AW409" s="513"/>
    </row>
    <row r="410" spans="1:49" s="97" customFormat="1" ht="16.5" customHeight="1" x14ac:dyDescent="0.3">
      <c r="A410" s="696"/>
      <c r="B410" s="688"/>
      <c r="C410" s="682"/>
      <c r="D410" s="684"/>
      <c r="E410" s="682"/>
      <c r="F410" s="684"/>
      <c r="G410" s="682" t="s">
        <v>967</v>
      </c>
      <c r="H410" s="684" t="s">
        <v>968</v>
      </c>
      <c r="I410" s="107" t="s">
        <v>1431</v>
      </c>
      <c r="J410" s="108" t="s">
        <v>355</v>
      </c>
      <c r="K410" s="109"/>
      <c r="L410" s="159">
        <v>401</v>
      </c>
      <c r="M410" s="489"/>
      <c r="N410" s="489"/>
      <c r="O410" s="489"/>
      <c r="P410" s="489"/>
      <c r="Q410" s="489"/>
      <c r="R410" s="489"/>
      <c r="S410" s="489"/>
      <c r="T410" s="489"/>
      <c r="U410" s="489"/>
      <c r="V410" s="489"/>
      <c r="W410" s="489"/>
      <c r="X410" s="489"/>
      <c r="Y410" s="489"/>
      <c r="Z410" s="489"/>
      <c r="AA410" s="489"/>
      <c r="AB410" s="489"/>
      <c r="AC410" s="489"/>
      <c r="AD410" s="489"/>
      <c r="AE410" s="489"/>
      <c r="AF410" s="489"/>
      <c r="AG410" s="489"/>
      <c r="AH410" s="489"/>
      <c r="AI410" s="489"/>
      <c r="AJ410" s="489"/>
      <c r="AK410" s="489"/>
      <c r="AL410" s="489"/>
      <c r="AM410" s="489"/>
      <c r="AN410" s="489"/>
      <c r="AO410" s="489"/>
      <c r="AP410" s="489"/>
      <c r="AQ410" s="489"/>
      <c r="AR410" s="489"/>
      <c r="AS410" s="489"/>
      <c r="AT410" s="489"/>
      <c r="AU410" s="489"/>
      <c r="AV410" s="489"/>
      <c r="AW410" s="513"/>
    </row>
    <row r="411" spans="1:49" s="97" customFormat="1" ht="16.5" customHeight="1" x14ac:dyDescent="0.3">
      <c r="A411" s="696"/>
      <c r="B411" s="688"/>
      <c r="C411" s="682"/>
      <c r="D411" s="684"/>
      <c r="E411" s="682"/>
      <c r="F411" s="684"/>
      <c r="G411" s="682"/>
      <c r="H411" s="684"/>
      <c r="I411" s="107" t="s">
        <v>1433</v>
      </c>
      <c r="J411" s="108" t="s">
        <v>358</v>
      </c>
      <c r="K411" s="109"/>
      <c r="L411" s="159">
        <v>402</v>
      </c>
      <c r="M411" s="489"/>
      <c r="N411" s="489"/>
      <c r="O411" s="489"/>
      <c r="P411" s="489"/>
      <c r="Q411" s="489"/>
      <c r="R411" s="489"/>
      <c r="S411" s="489"/>
      <c r="T411" s="489"/>
      <c r="U411" s="489"/>
      <c r="V411" s="489"/>
      <c r="W411" s="489"/>
      <c r="X411" s="489"/>
      <c r="Y411" s="489"/>
      <c r="Z411" s="489"/>
      <c r="AA411" s="489"/>
      <c r="AB411" s="489"/>
      <c r="AC411" s="489"/>
      <c r="AD411" s="489"/>
      <c r="AE411" s="489"/>
      <c r="AF411" s="489"/>
      <c r="AG411" s="489"/>
      <c r="AH411" s="489"/>
      <c r="AI411" s="489"/>
      <c r="AJ411" s="489"/>
      <c r="AK411" s="489"/>
      <c r="AL411" s="489"/>
      <c r="AM411" s="489"/>
      <c r="AN411" s="489"/>
      <c r="AO411" s="489"/>
      <c r="AP411" s="489"/>
      <c r="AQ411" s="489"/>
      <c r="AR411" s="489"/>
      <c r="AS411" s="489"/>
      <c r="AT411" s="489"/>
      <c r="AU411" s="489"/>
      <c r="AV411" s="489"/>
      <c r="AW411" s="513"/>
    </row>
    <row r="412" spans="1:49" s="97" customFormat="1" ht="16.5" customHeight="1" x14ac:dyDescent="0.3">
      <c r="A412" s="696"/>
      <c r="B412" s="688"/>
      <c r="C412" s="682"/>
      <c r="D412" s="684"/>
      <c r="E412" s="682"/>
      <c r="F412" s="684"/>
      <c r="G412" s="682"/>
      <c r="H412" s="684"/>
      <c r="I412" s="107" t="s">
        <v>1435</v>
      </c>
      <c r="J412" s="108" t="s">
        <v>360</v>
      </c>
      <c r="K412" s="109"/>
      <c r="L412" s="159">
        <v>403</v>
      </c>
      <c r="M412" s="489"/>
      <c r="N412" s="489"/>
      <c r="O412" s="489"/>
      <c r="P412" s="489"/>
      <c r="Q412" s="489"/>
      <c r="R412" s="489"/>
      <c r="S412" s="489"/>
      <c r="T412" s="489"/>
      <c r="U412" s="489"/>
      <c r="V412" s="489"/>
      <c r="W412" s="489"/>
      <c r="X412" s="489"/>
      <c r="Y412" s="489"/>
      <c r="Z412" s="489"/>
      <c r="AA412" s="489"/>
      <c r="AB412" s="489"/>
      <c r="AC412" s="489"/>
      <c r="AD412" s="489"/>
      <c r="AE412" s="489"/>
      <c r="AF412" s="489"/>
      <c r="AG412" s="489"/>
      <c r="AH412" s="489"/>
      <c r="AI412" s="489"/>
      <c r="AJ412" s="489"/>
      <c r="AK412" s="489"/>
      <c r="AL412" s="489"/>
      <c r="AM412" s="489"/>
      <c r="AN412" s="489"/>
      <c r="AO412" s="489"/>
      <c r="AP412" s="489"/>
      <c r="AQ412" s="489"/>
      <c r="AR412" s="489"/>
      <c r="AS412" s="489"/>
      <c r="AT412" s="489"/>
      <c r="AU412" s="489"/>
      <c r="AV412" s="489"/>
      <c r="AW412" s="513"/>
    </row>
    <row r="413" spans="1:49" s="97" customFormat="1" ht="16.5" customHeight="1" x14ac:dyDescent="0.3">
      <c r="A413" s="696"/>
      <c r="B413" s="688"/>
      <c r="C413" s="682"/>
      <c r="D413" s="684"/>
      <c r="E413" s="682"/>
      <c r="F413" s="684"/>
      <c r="G413" s="682"/>
      <c r="H413" s="684"/>
      <c r="I413" s="107" t="s">
        <v>1440</v>
      </c>
      <c r="J413" s="108" t="s">
        <v>362</v>
      </c>
      <c r="K413" s="109"/>
      <c r="L413" s="159">
        <v>404</v>
      </c>
      <c r="M413" s="489"/>
      <c r="N413" s="489"/>
      <c r="O413" s="489"/>
      <c r="P413" s="489"/>
      <c r="Q413" s="489"/>
      <c r="R413" s="489"/>
      <c r="S413" s="489"/>
      <c r="T413" s="489"/>
      <c r="U413" s="489"/>
      <c r="V413" s="489"/>
      <c r="W413" s="489"/>
      <c r="X413" s="489"/>
      <c r="Y413" s="489"/>
      <c r="Z413" s="489"/>
      <c r="AA413" s="489"/>
      <c r="AB413" s="489"/>
      <c r="AC413" s="489"/>
      <c r="AD413" s="489"/>
      <c r="AE413" s="489"/>
      <c r="AF413" s="489"/>
      <c r="AG413" s="489"/>
      <c r="AH413" s="489"/>
      <c r="AI413" s="489"/>
      <c r="AJ413" s="489"/>
      <c r="AK413" s="489"/>
      <c r="AL413" s="489"/>
      <c r="AM413" s="489"/>
      <c r="AN413" s="489"/>
      <c r="AO413" s="489"/>
      <c r="AP413" s="489"/>
      <c r="AQ413" s="489"/>
      <c r="AR413" s="489"/>
      <c r="AS413" s="489"/>
      <c r="AT413" s="489"/>
      <c r="AU413" s="489"/>
      <c r="AV413" s="489"/>
      <c r="AW413" s="513"/>
    </row>
    <row r="414" spans="1:49" s="97" customFormat="1" ht="27" x14ac:dyDescent="0.3">
      <c r="A414" s="696"/>
      <c r="B414" s="688"/>
      <c r="C414" s="682"/>
      <c r="D414" s="684"/>
      <c r="E414" s="682" t="s">
        <v>969</v>
      </c>
      <c r="F414" s="684" t="s">
        <v>970</v>
      </c>
      <c r="G414" s="682" t="s">
        <v>971</v>
      </c>
      <c r="H414" s="684" t="s">
        <v>393</v>
      </c>
      <c r="I414" s="107" t="s">
        <v>1577</v>
      </c>
      <c r="J414" s="108" t="s">
        <v>393</v>
      </c>
      <c r="K414" s="109"/>
      <c r="L414" s="159">
        <v>405</v>
      </c>
      <c r="M414" s="489"/>
      <c r="N414" s="489"/>
      <c r="O414" s="489"/>
      <c r="P414" s="489"/>
      <c r="Q414" s="489"/>
      <c r="R414" s="489"/>
      <c r="S414" s="489"/>
      <c r="T414" s="489"/>
      <c r="U414" s="489"/>
      <c r="V414" s="489"/>
      <c r="W414" s="489"/>
      <c r="X414" s="489"/>
      <c r="Y414" s="489"/>
      <c r="Z414" s="489"/>
      <c r="AA414" s="489"/>
      <c r="AB414" s="489"/>
      <c r="AC414" s="489"/>
      <c r="AD414" s="489"/>
      <c r="AE414" s="489"/>
      <c r="AF414" s="489"/>
      <c r="AG414" s="489"/>
      <c r="AH414" s="489"/>
      <c r="AI414" s="489"/>
      <c r="AJ414" s="489"/>
      <c r="AK414" s="489"/>
      <c r="AL414" s="489"/>
      <c r="AM414" s="489"/>
      <c r="AN414" s="489"/>
      <c r="AO414" s="489"/>
      <c r="AP414" s="489"/>
      <c r="AQ414" s="489"/>
      <c r="AR414" s="489"/>
      <c r="AS414" s="489"/>
      <c r="AT414" s="489"/>
      <c r="AU414" s="489"/>
      <c r="AV414" s="489"/>
      <c r="AW414" s="513"/>
    </row>
    <row r="415" spans="1:49" s="97" customFormat="1" ht="16.5" customHeight="1" x14ac:dyDescent="0.3">
      <c r="A415" s="696"/>
      <c r="B415" s="688"/>
      <c r="C415" s="682"/>
      <c r="D415" s="684"/>
      <c r="E415" s="682"/>
      <c r="F415" s="684"/>
      <c r="G415" s="682"/>
      <c r="H415" s="684"/>
      <c r="I415" s="107" t="s">
        <v>1577</v>
      </c>
      <c r="J415" s="108" t="s">
        <v>393</v>
      </c>
      <c r="K415" s="109"/>
      <c r="L415" s="159">
        <v>406</v>
      </c>
      <c r="M415" s="489"/>
      <c r="N415" s="489"/>
      <c r="O415" s="489"/>
      <c r="P415" s="489"/>
      <c r="Q415" s="489"/>
      <c r="R415" s="489"/>
      <c r="S415" s="489"/>
      <c r="T415" s="489"/>
      <c r="U415" s="489"/>
      <c r="V415" s="489"/>
      <c r="W415" s="489"/>
      <c r="X415" s="489"/>
      <c r="Y415" s="489"/>
      <c r="Z415" s="489"/>
      <c r="AA415" s="489"/>
      <c r="AB415" s="489"/>
      <c r="AC415" s="489"/>
      <c r="AD415" s="489"/>
      <c r="AE415" s="489"/>
      <c r="AF415" s="489"/>
      <c r="AG415" s="489"/>
      <c r="AH415" s="489"/>
      <c r="AI415" s="489"/>
      <c r="AJ415" s="489"/>
      <c r="AK415" s="489"/>
      <c r="AL415" s="489"/>
      <c r="AM415" s="489"/>
      <c r="AN415" s="489"/>
      <c r="AO415" s="489"/>
      <c r="AP415" s="489"/>
      <c r="AQ415" s="489"/>
      <c r="AR415" s="489"/>
      <c r="AS415" s="489"/>
      <c r="AT415" s="489"/>
      <c r="AU415" s="489"/>
      <c r="AV415" s="489"/>
      <c r="AW415" s="513"/>
    </row>
    <row r="416" spans="1:49" s="97" customFormat="1" ht="16.5" customHeight="1" x14ac:dyDescent="0.3">
      <c r="A416" s="696"/>
      <c r="B416" s="688"/>
      <c r="C416" s="682"/>
      <c r="D416" s="684"/>
      <c r="E416" s="682"/>
      <c r="F416" s="684"/>
      <c r="G416" s="682" t="s">
        <v>972</v>
      </c>
      <c r="H416" s="684" t="s">
        <v>973</v>
      </c>
      <c r="I416" s="107" t="s">
        <v>1592</v>
      </c>
      <c r="J416" s="108" t="s">
        <v>420</v>
      </c>
      <c r="K416" s="109"/>
      <c r="L416" s="159">
        <v>407</v>
      </c>
      <c r="M416" s="489"/>
      <c r="N416" s="489"/>
      <c r="O416" s="489"/>
      <c r="P416" s="489"/>
      <c r="Q416" s="489"/>
      <c r="R416" s="489"/>
      <c r="S416" s="489"/>
      <c r="T416" s="489"/>
      <c r="U416" s="489"/>
      <c r="V416" s="489"/>
      <c r="W416" s="489"/>
      <c r="X416" s="489"/>
      <c r="Y416" s="489"/>
      <c r="Z416" s="489"/>
      <c r="AA416" s="489"/>
      <c r="AB416" s="489"/>
      <c r="AC416" s="489"/>
      <c r="AD416" s="489"/>
      <c r="AE416" s="489"/>
      <c r="AF416" s="489"/>
      <c r="AG416" s="489"/>
      <c r="AH416" s="489"/>
      <c r="AI416" s="489"/>
      <c r="AJ416" s="489"/>
      <c r="AK416" s="489"/>
      <c r="AL416" s="489"/>
      <c r="AM416" s="489"/>
      <c r="AN416" s="489"/>
      <c r="AO416" s="489"/>
      <c r="AP416" s="489"/>
      <c r="AQ416" s="489"/>
      <c r="AR416" s="489"/>
      <c r="AS416" s="489"/>
      <c r="AT416" s="489"/>
      <c r="AU416" s="489"/>
      <c r="AV416" s="489"/>
      <c r="AW416" s="513"/>
    </row>
    <row r="417" spans="1:49" s="97" customFormat="1" ht="16.5" customHeight="1" x14ac:dyDescent="0.3">
      <c r="A417" s="696"/>
      <c r="B417" s="688"/>
      <c r="C417" s="682"/>
      <c r="D417" s="684"/>
      <c r="E417" s="682"/>
      <c r="F417" s="684"/>
      <c r="G417" s="682"/>
      <c r="H417" s="684"/>
      <c r="I417" s="107" t="s">
        <v>1593</v>
      </c>
      <c r="J417" s="108" t="s">
        <v>422</v>
      </c>
      <c r="K417" s="109"/>
      <c r="L417" s="159">
        <v>408</v>
      </c>
      <c r="M417" s="489"/>
      <c r="N417" s="489"/>
      <c r="O417" s="489"/>
      <c r="P417" s="489"/>
      <c r="Q417" s="489"/>
      <c r="R417" s="489"/>
      <c r="S417" s="489"/>
      <c r="T417" s="489"/>
      <c r="U417" s="489"/>
      <c r="V417" s="489"/>
      <c r="W417" s="489"/>
      <c r="X417" s="489"/>
      <c r="Y417" s="489"/>
      <c r="Z417" s="489"/>
      <c r="AA417" s="489"/>
      <c r="AB417" s="489"/>
      <c r="AC417" s="489"/>
      <c r="AD417" s="489"/>
      <c r="AE417" s="489"/>
      <c r="AF417" s="489"/>
      <c r="AG417" s="489"/>
      <c r="AH417" s="489"/>
      <c r="AI417" s="489"/>
      <c r="AJ417" s="489"/>
      <c r="AK417" s="489"/>
      <c r="AL417" s="489"/>
      <c r="AM417" s="489"/>
      <c r="AN417" s="489"/>
      <c r="AO417" s="489"/>
      <c r="AP417" s="489"/>
      <c r="AQ417" s="489"/>
      <c r="AR417" s="489"/>
      <c r="AS417" s="489"/>
      <c r="AT417" s="489"/>
      <c r="AU417" s="489"/>
      <c r="AV417" s="489"/>
      <c r="AW417" s="513"/>
    </row>
    <row r="418" spans="1:49" s="97" customFormat="1" ht="16.5" customHeight="1" x14ac:dyDescent="0.3">
      <c r="A418" s="696"/>
      <c r="B418" s="688"/>
      <c r="C418" s="682"/>
      <c r="D418" s="684"/>
      <c r="E418" s="682"/>
      <c r="F418" s="684"/>
      <c r="G418" s="682"/>
      <c r="H418" s="684"/>
      <c r="I418" s="107" t="s">
        <v>1594</v>
      </c>
      <c r="J418" s="108" t="s">
        <v>424</v>
      </c>
      <c r="K418" s="109"/>
      <c r="L418" s="159">
        <v>409</v>
      </c>
      <c r="M418" s="489"/>
      <c r="N418" s="489"/>
      <c r="O418" s="489"/>
      <c r="P418" s="489"/>
      <c r="Q418" s="489"/>
      <c r="R418" s="489"/>
      <c r="S418" s="489"/>
      <c r="T418" s="489"/>
      <c r="U418" s="489"/>
      <c r="V418" s="489"/>
      <c r="W418" s="489"/>
      <c r="X418" s="489"/>
      <c r="Y418" s="489"/>
      <c r="Z418" s="489"/>
      <c r="AA418" s="489"/>
      <c r="AB418" s="489"/>
      <c r="AC418" s="489"/>
      <c r="AD418" s="489"/>
      <c r="AE418" s="489"/>
      <c r="AF418" s="489"/>
      <c r="AG418" s="489"/>
      <c r="AH418" s="489"/>
      <c r="AI418" s="489"/>
      <c r="AJ418" s="489"/>
      <c r="AK418" s="489"/>
      <c r="AL418" s="489"/>
      <c r="AM418" s="489"/>
      <c r="AN418" s="489"/>
      <c r="AO418" s="489"/>
      <c r="AP418" s="489"/>
      <c r="AQ418" s="489"/>
      <c r="AR418" s="489"/>
      <c r="AS418" s="489"/>
      <c r="AT418" s="489"/>
      <c r="AU418" s="489"/>
      <c r="AV418" s="489"/>
      <c r="AW418" s="513"/>
    </row>
    <row r="419" spans="1:49" s="97" customFormat="1" ht="16.5" customHeight="1" x14ac:dyDescent="0.3">
      <c r="A419" s="696"/>
      <c r="B419" s="688"/>
      <c r="C419" s="682"/>
      <c r="D419" s="684"/>
      <c r="E419" s="691" t="s">
        <v>974</v>
      </c>
      <c r="F419" s="684" t="s">
        <v>975</v>
      </c>
      <c r="G419" s="691" t="s">
        <v>976</v>
      </c>
      <c r="H419" s="684" t="s">
        <v>977</v>
      </c>
      <c r="I419" s="107" t="s">
        <v>1595</v>
      </c>
      <c r="J419" s="108" t="s">
        <v>426</v>
      </c>
      <c r="K419" s="109"/>
      <c r="L419" s="159">
        <v>410</v>
      </c>
      <c r="M419" s="489"/>
      <c r="N419" s="489"/>
      <c r="O419" s="489"/>
      <c r="P419" s="489"/>
      <c r="Q419" s="489"/>
      <c r="R419" s="489"/>
      <c r="S419" s="489"/>
      <c r="T419" s="489"/>
      <c r="U419" s="489"/>
      <c r="V419" s="489"/>
      <c r="W419" s="489"/>
      <c r="X419" s="489"/>
      <c r="Y419" s="489"/>
      <c r="Z419" s="489"/>
      <c r="AA419" s="489"/>
      <c r="AB419" s="489"/>
      <c r="AC419" s="489"/>
      <c r="AD419" s="489"/>
      <c r="AE419" s="489"/>
      <c r="AF419" s="489"/>
      <c r="AG419" s="489"/>
      <c r="AH419" s="489"/>
      <c r="AI419" s="489"/>
      <c r="AJ419" s="489"/>
      <c r="AK419" s="489"/>
      <c r="AL419" s="489"/>
      <c r="AM419" s="489"/>
      <c r="AN419" s="489"/>
      <c r="AO419" s="489"/>
      <c r="AP419" s="489"/>
      <c r="AQ419" s="489"/>
      <c r="AR419" s="489"/>
      <c r="AS419" s="489"/>
      <c r="AT419" s="489"/>
      <c r="AU419" s="489"/>
      <c r="AV419" s="489"/>
      <c r="AW419" s="513"/>
    </row>
    <row r="420" spans="1:49" s="97" customFormat="1" ht="16.5" customHeight="1" x14ac:dyDescent="0.3">
      <c r="A420" s="696"/>
      <c r="B420" s="688"/>
      <c r="C420" s="682"/>
      <c r="D420" s="684"/>
      <c r="E420" s="691"/>
      <c r="F420" s="684"/>
      <c r="G420" s="691"/>
      <c r="H420" s="684"/>
      <c r="I420" s="107" t="s">
        <v>1596</v>
      </c>
      <c r="J420" s="108" t="s">
        <v>428</v>
      </c>
      <c r="K420" s="109"/>
      <c r="L420" s="159">
        <v>411</v>
      </c>
      <c r="M420" s="489"/>
      <c r="N420" s="489"/>
      <c r="O420" s="489"/>
      <c r="P420" s="489"/>
      <c r="Q420" s="489"/>
      <c r="R420" s="489"/>
      <c r="S420" s="489"/>
      <c r="T420" s="489"/>
      <c r="U420" s="489"/>
      <c r="V420" s="489"/>
      <c r="W420" s="489"/>
      <c r="X420" s="489"/>
      <c r="Y420" s="489"/>
      <c r="Z420" s="489"/>
      <c r="AA420" s="489"/>
      <c r="AB420" s="489"/>
      <c r="AC420" s="489"/>
      <c r="AD420" s="489"/>
      <c r="AE420" s="489"/>
      <c r="AF420" s="489"/>
      <c r="AG420" s="489"/>
      <c r="AH420" s="489"/>
      <c r="AI420" s="489"/>
      <c r="AJ420" s="489"/>
      <c r="AK420" s="489"/>
      <c r="AL420" s="489"/>
      <c r="AM420" s="489"/>
      <c r="AN420" s="489"/>
      <c r="AO420" s="489"/>
      <c r="AP420" s="489"/>
      <c r="AQ420" s="489"/>
      <c r="AR420" s="489"/>
      <c r="AS420" s="489"/>
      <c r="AT420" s="489"/>
      <c r="AU420" s="489"/>
      <c r="AV420" s="489"/>
      <c r="AW420" s="513"/>
    </row>
    <row r="421" spans="1:49" s="97" customFormat="1" ht="16.5" customHeight="1" x14ac:dyDescent="0.3">
      <c r="A421" s="696"/>
      <c r="B421" s="688"/>
      <c r="C421" s="682"/>
      <c r="D421" s="684"/>
      <c r="E421" s="691"/>
      <c r="F421" s="684"/>
      <c r="G421" s="691" t="s">
        <v>978</v>
      </c>
      <c r="H421" s="684" t="s">
        <v>979</v>
      </c>
      <c r="I421" s="107" t="s">
        <v>1597</v>
      </c>
      <c r="J421" s="108" t="s">
        <v>430</v>
      </c>
      <c r="K421" s="109"/>
      <c r="L421" s="159">
        <v>412</v>
      </c>
      <c r="M421" s="489"/>
      <c r="N421" s="489"/>
      <c r="O421" s="489"/>
      <c r="P421" s="489"/>
      <c r="Q421" s="489"/>
      <c r="R421" s="489"/>
      <c r="S421" s="489"/>
      <c r="T421" s="489"/>
      <c r="U421" s="489"/>
      <c r="V421" s="489"/>
      <c r="W421" s="489"/>
      <c r="X421" s="489"/>
      <c r="Y421" s="489"/>
      <c r="Z421" s="489"/>
      <c r="AA421" s="489"/>
      <c r="AB421" s="489"/>
      <c r="AC421" s="489"/>
      <c r="AD421" s="489"/>
      <c r="AE421" s="489"/>
      <c r="AF421" s="489"/>
      <c r="AG421" s="489"/>
      <c r="AH421" s="489"/>
      <c r="AI421" s="489"/>
      <c r="AJ421" s="489"/>
      <c r="AK421" s="489"/>
      <c r="AL421" s="489"/>
      <c r="AM421" s="489"/>
      <c r="AN421" s="489"/>
      <c r="AO421" s="489"/>
      <c r="AP421" s="489"/>
      <c r="AQ421" s="489"/>
      <c r="AR421" s="489"/>
      <c r="AS421" s="489"/>
      <c r="AT421" s="489"/>
      <c r="AU421" s="489"/>
      <c r="AV421" s="489"/>
      <c r="AW421" s="513"/>
    </row>
    <row r="422" spans="1:49" s="97" customFormat="1" ht="16.5" customHeight="1" x14ac:dyDescent="0.3">
      <c r="A422" s="696"/>
      <c r="B422" s="688"/>
      <c r="C422" s="682"/>
      <c r="D422" s="684"/>
      <c r="E422" s="691"/>
      <c r="F422" s="684"/>
      <c r="G422" s="691"/>
      <c r="H422" s="684"/>
      <c r="I422" s="107" t="s">
        <v>1598</v>
      </c>
      <c r="J422" s="108" t="s">
        <v>432</v>
      </c>
      <c r="K422" s="109"/>
      <c r="L422" s="159">
        <v>413</v>
      </c>
      <c r="M422" s="489"/>
      <c r="N422" s="489"/>
      <c r="O422" s="489"/>
      <c r="P422" s="489"/>
      <c r="Q422" s="489"/>
      <c r="R422" s="489"/>
      <c r="S422" s="489"/>
      <c r="T422" s="489"/>
      <c r="U422" s="489"/>
      <c r="V422" s="489"/>
      <c r="W422" s="489"/>
      <c r="X422" s="489"/>
      <c r="Y422" s="489"/>
      <c r="Z422" s="489"/>
      <c r="AA422" s="489"/>
      <c r="AB422" s="489"/>
      <c r="AC422" s="489"/>
      <c r="AD422" s="489"/>
      <c r="AE422" s="489"/>
      <c r="AF422" s="489"/>
      <c r="AG422" s="489"/>
      <c r="AH422" s="489"/>
      <c r="AI422" s="489"/>
      <c r="AJ422" s="489"/>
      <c r="AK422" s="489"/>
      <c r="AL422" s="489"/>
      <c r="AM422" s="489"/>
      <c r="AN422" s="489"/>
      <c r="AO422" s="489"/>
      <c r="AP422" s="489"/>
      <c r="AQ422" s="489"/>
      <c r="AR422" s="489"/>
      <c r="AS422" s="489"/>
      <c r="AT422" s="489"/>
      <c r="AU422" s="489"/>
      <c r="AV422" s="489"/>
      <c r="AW422" s="513"/>
    </row>
    <row r="423" spans="1:49" s="97" customFormat="1" ht="16.5" customHeight="1" x14ac:dyDescent="0.3">
      <c r="A423" s="696"/>
      <c r="B423" s="688"/>
      <c r="C423" s="682"/>
      <c r="D423" s="684"/>
      <c r="E423" s="313" t="s">
        <v>980</v>
      </c>
      <c r="F423" s="315" t="s">
        <v>164</v>
      </c>
      <c r="G423" s="313" t="s">
        <v>981</v>
      </c>
      <c r="H423" s="315" t="s">
        <v>164</v>
      </c>
      <c r="I423" s="107" t="s">
        <v>1385</v>
      </c>
      <c r="J423" s="108" t="s">
        <v>164</v>
      </c>
      <c r="K423" s="109"/>
      <c r="L423" s="159">
        <v>414</v>
      </c>
      <c r="M423" s="489"/>
      <c r="N423" s="489"/>
      <c r="O423" s="489"/>
      <c r="P423" s="489"/>
      <c r="Q423" s="489"/>
      <c r="R423" s="489"/>
      <c r="S423" s="489"/>
      <c r="T423" s="489"/>
      <c r="U423" s="489"/>
      <c r="V423" s="489"/>
      <c r="W423" s="489"/>
      <c r="X423" s="489"/>
      <c r="Y423" s="489"/>
      <c r="Z423" s="489"/>
      <c r="AA423" s="489"/>
      <c r="AB423" s="489"/>
      <c r="AC423" s="489"/>
      <c r="AD423" s="489"/>
      <c r="AE423" s="489"/>
      <c r="AF423" s="489"/>
      <c r="AG423" s="489"/>
      <c r="AH423" s="489"/>
      <c r="AI423" s="489"/>
      <c r="AJ423" s="489"/>
      <c r="AK423" s="489"/>
      <c r="AL423" s="489"/>
      <c r="AM423" s="489"/>
      <c r="AN423" s="489"/>
      <c r="AO423" s="489"/>
      <c r="AP423" s="489"/>
      <c r="AQ423" s="489"/>
      <c r="AR423" s="489"/>
      <c r="AS423" s="489"/>
      <c r="AT423" s="489"/>
      <c r="AU423" s="489"/>
      <c r="AV423" s="489"/>
      <c r="AW423" s="513"/>
    </row>
    <row r="424" spans="1:49" s="97" customFormat="1" ht="13.5" customHeight="1" x14ac:dyDescent="0.3">
      <c r="A424" s="696"/>
      <c r="B424" s="688"/>
      <c r="C424" s="682" t="s">
        <v>982</v>
      </c>
      <c r="D424" s="684" t="s">
        <v>1919</v>
      </c>
      <c r="E424" s="682" t="s">
        <v>983</v>
      </c>
      <c r="F424" s="684" t="s">
        <v>984</v>
      </c>
      <c r="G424" s="682" t="s">
        <v>985</v>
      </c>
      <c r="H424" s="684" t="s">
        <v>986</v>
      </c>
      <c r="I424" s="107" t="s">
        <v>1449</v>
      </c>
      <c r="J424" s="108" t="s">
        <v>434</v>
      </c>
      <c r="K424" s="480" t="s">
        <v>2318</v>
      </c>
      <c r="L424" s="461">
        <v>415</v>
      </c>
      <c r="M424" s="485"/>
      <c r="N424" s="485"/>
      <c r="O424" s="485"/>
      <c r="P424" s="485"/>
      <c r="Q424" s="485"/>
      <c r="R424" s="485"/>
      <c r="S424" s="485"/>
      <c r="T424" s="449">
        <v>7.8819999999999997</v>
      </c>
      <c r="U424" s="449">
        <v>3.0169999999999999</v>
      </c>
      <c r="V424" s="449">
        <v>0</v>
      </c>
      <c r="W424" s="449">
        <v>0</v>
      </c>
      <c r="X424" s="449">
        <v>0.44400000000000001</v>
      </c>
      <c r="Y424" s="449">
        <v>0</v>
      </c>
      <c r="Z424" s="449">
        <v>0</v>
      </c>
      <c r="AA424" s="449">
        <v>2.573</v>
      </c>
      <c r="AB424" s="449">
        <v>0</v>
      </c>
      <c r="AC424" s="449">
        <v>0</v>
      </c>
      <c r="AD424" s="449">
        <v>0</v>
      </c>
      <c r="AE424" s="449">
        <v>8.7999999999999995E-2</v>
      </c>
      <c r="AF424" s="449">
        <v>8.7999999999999995E-2</v>
      </c>
      <c r="AG424" s="449">
        <v>0</v>
      </c>
      <c r="AH424" s="449">
        <v>4.7770000000000001</v>
      </c>
      <c r="AI424" s="449">
        <v>0</v>
      </c>
      <c r="AJ424" s="449">
        <v>0</v>
      </c>
      <c r="AK424" s="449">
        <v>0</v>
      </c>
      <c r="AL424" s="449">
        <v>0</v>
      </c>
      <c r="AM424" s="449">
        <v>0</v>
      </c>
      <c r="AN424" s="449">
        <v>0</v>
      </c>
      <c r="AO424" s="449">
        <v>4.7770000000000001</v>
      </c>
      <c r="AP424" s="485"/>
      <c r="AQ424" s="485"/>
      <c r="AR424" s="485"/>
      <c r="AS424" s="485"/>
      <c r="AT424" s="485"/>
      <c r="AU424" s="485"/>
      <c r="AV424" s="485"/>
      <c r="AW424" s="502"/>
    </row>
    <row r="425" spans="1:49" s="97" customFormat="1" ht="16.5" customHeight="1" x14ac:dyDescent="0.3">
      <c r="A425" s="696"/>
      <c r="B425" s="688"/>
      <c r="C425" s="682"/>
      <c r="D425" s="684"/>
      <c r="E425" s="682"/>
      <c r="F425" s="684"/>
      <c r="G425" s="682"/>
      <c r="H425" s="684"/>
      <c r="I425" s="107" t="s">
        <v>1450</v>
      </c>
      <c r="J425" s="108" t="s">
        <v>435</v>
      </c>
      <c r="K425" s="109"/>
      <c r="L425" s="159">
        <v>416</v>
      </c>
      <c r="M425" s="489"/>
      <c r="N425" s="489"/>
      <c r="O425" s="489"/>
      <c r="P425" s="489"/>
      <c r="Q425" s="489"/>
      <c r="R425" s="489"/>
      <c r="S425" s="489"/>
      <c r="T425" s="489"/>
      <c r="U425" s="489"/>
      <c r="V425" s="489"/>
      <c r="W425" s="489"/>
      <c r="X425" s="489"/>
      <c r="Y425" s="489"/>
      <c r="Z425" s="489"/>
      <c r="AA425" s="489"/>
      <c r="AB425" s="489"/>
      <c r="AC425" s="489"/>
      <c r="AD425" s="489"/>
      <c r="AE425" s="489"/>
      <c r="AF425" s="489"/>
      <c r="AG425" s="489"/>
      <c r="AH425" s="489"/>
      <c r="AI425" s="489"/>
      <c r="AJ425" s="489"/>
      <c r="AK425" s="489"/>
      <c r="AL425" s="489"/>
      <c r="AM425" s="489"/>
      <c r="AN425" s="489"/>
      <c r="AO425" s="489"/>
      <c r="AP425" s="489"/>
      <c r="AQ425" s="489"/>
      <c r="AR425" s="489"/>
      <c r="AS425" s="489"/>
      <c r="AT425" s="489"/>
      <c r="AU425" s="489"/>
      <c r="AV425" s="489"/>
      <c r="AW425" s="513"/>
    </row>
    <row r="426" spans="1:49" s="97" customFormat="1" ht="16.5" customHeight="1" x14ac:dyDescent="0.3">
      <c r="A426" s="696"/>
      <c r="B426" s="688"/>
      <c r="C426" s="682"/>
      <c r="D426" s="684"/>
      <c r="E426" s="682"/>
      <c r="F426" s="684"/>
      <c r="G426" s="682" t="s">
        <v>987</v>
      </c>
      <c r="H426" s="684" t="s">
        <v>988</v>
      </c>
      <c r="I426" s="107" t="s">
        <v>1453</v>
      </c>
      <c r="J426" s="108" t="s">
        <v>436</v>
      </c>
      <c r="K426" s="109"/>
      <c r="L426" s="159">
        <v>417</v>
      </c>
      <c r="M426" s="489"/>
      <c r="N426" s="489"/>
      <c r="O426" s="489"/>
      <c r="P426" s="489"/>
      <c r="Q426" s="489"/>
      <c r="R426" s="489"/>
      <c r="S426" s="489"/>
      <c r="T426" s="489"/>
      <c r="U426" s="489"/>
      <c r="V426" s="489"/>
      <c r="W426" s="489"/>
      <c r="X426" s="489"/>
      <c r="Y426" s="489"/>
      <c r="Z426" s="489"/>
      <c r="AA426" s="489"/>
      <c r="AB426" s="489"/>
      <c r="AC426" s="489"/>
      <c r="AD426" s="489"/>
      <c r="AE426" s="489"/>
      <c r="AF426" s="489"/>
      <c r="AG426" s="489"/>
      <c r="AH426" s="489"/>
      <c r="AI426" s="489"/>
      <c r="AJ426" s="489"/>
      <c r="AK426" s="489"/>
      <c r="AL426" s="489"/>
      <c r="AM426" s="489"/>
      <c r="AN426" s="489"/>
      <c r="AO426" s="489"/>
      <c r="AP426" s="489"/>
      <c r="AQ426" s="489"/>
      <c r="AR426" s="489"/>
      <c r="AS426" s="489"/>
      <c r="AT426" s="489"/>
      <c r="AU426" s="489"/>
      <c r="AV426" s="489"/>
      <c r="AW426" s="513"/>
    </row>
    <row r="427" spans="1:49" s="97" customFormat="1" ht="16.5" customHeight="1" x14ac:dyDescent="0.3">
      <c r="A427" s="696"/>
      <c r="B427" s="688"/>
      <c r="C427" s="682"/>
      <c r="D427" s="684"/>
      <c r="E427" s="682"/>
      <c r="F427" s="684"/>
      <c r="G427" s="682"/>
      <c r="H427" s="684"/>
      <c r="I427" s="107" t="s">
        <v>1599</v>
      </c>
      <c r="J427" s="108" t="s">
        <v>1863</v>
      </c>
      <c r="K427" s="109"/>
      <c r="L427" s="159">
        <v>418</v>
      </c>
      <c r="M427" s="489"/>
      <c r="N427" s="489"/>
      <c r="O427" s="489"/>
      <c r="P427" s="489"/>
      <c r="Q427" s="489"/>
      <c r="R427" s="489"/>
      <c r="S427" s="489"/>
      <c r="T427" s="489"/>
      <c r="U427" s="489"/>
      <c r="V427" s="489"/>
      <c r="W427" s="489"/>
      <c r="X427" s="489"/>
      <c r="Y427" s="489"/>
      <c r="Z427" s="489"/>
      <c r="AA427" s="489"/>
      <c r="AB427" s="489"/>
      <c r="AC427" s="489"/>
      <c r="AD427" s="489"/>
      <c r="AE427" s="489"/>
      <c r="AF427" s="489"/>
      <c r="AG427" s="489"/>
      <c r="AH427" s="489"/>
      <c r="AI427" s="489"/>
      <c r="AJ427" s="489"/>
      <c r="AK427" s="489"/>
      <c r="AL427" s="489"/>
      <c r="AM427" s="489"/>
      <c r="AN427" s="489"/>
      <c r="AO427" s="489"/>
      <c r="AP427" s="489"/>
      <c r="AQ427" s="489"/>
      <c r="AR427" s="489"/>
      <c r="AS427" s="489"/>
      <c r="AT427" s="489"/>
      <c r="AU427" s="489"/>
      <c r="AV427" s="489"/>
      <c r="AW427" s="513"/>
    </row>
    <row r="428" spans="1:49" s="97" customFormat="1" ht="16.5" customHeight="1" x14ac:dyDescent="0.3">
      <c r="A428" s="696"/>
      <c r="B428" s="688"/>
      <c r="C428" s="682"/>
      <c r="D428" s="684"/>
      <c r="E428" s="682"/>
      <c r="F428" s="684"/>
      <c r="G428" s="682"/>
      <c r="H428" s="684"/>
      <c r="I428" s="107" t="s">
        <v>1600</v>
      </c>
      <c r="J428" s="108" t="s">
        <v>437</v>
      </c>
      <c r="K428" s="109"/>
      <c r="L428" s="159">
        <v>419</v>
      </c>
      <c r="M428" s="489"/>
      <c r="N428" s="489"/>
      <c r="O428" s="489"/>
      <c r="P428" s="489"/>
      <c r="Q428" s="489"/>
      <c r="R428" s="489"/>
      <c r="S428" s="489"/>
      <c r="T428" s="489"/>
      <c r="U428" s="489"/>
      <c r="V428" s="489"/>
      <c r="W428" s="489"/>
      <c r="X428" s="489"/>
      <c r="Y428" s="489"/>
      <c r="Z428" s="489"/>
      <c r="AA428" s="489"/>
      <c r="AB428" s="489"/>
      <c r="AC428" s="489"/>
      <c r="AD428" s="489"/>
      <c r="AE428" s="489"/>
      <c r="AF428" s="489"/>
      <c r="AG428" s="489"/>
      <c r="AH428" s="489"/>
      <c r="AI428" s="489"/>
      <c r="AJ428" s="489"/>
      <c r="AK428" s="489"/>
      <c r="AL428" s="489"/>
      <c r="AM428" s="489"/>
      <c r="AN428" s="489"/>
      <c r="AO428" s="489"/>
      <c r="AP428" s="489"/>
      <c r="AQ428" s="489"/>
      <c r="AR428" s="489"/>
      <c r="AS428" s="489"/>
      <c r="AT428" s="489"/>
      <c r="AU428" s="489"/>
      <c r="AV428" s="489"/>
      <c r="AW428" s="513"/>
    </row>
    <row r="429" spans="1:49" s="97" customFormat="1" ht="16.5" customHeight="1" x14ac:dyDescent="0.3">
      <c r="A429" s="696"/>
      <c r="B429" s="688"/>
      <c r="C429" s="682"/>
      <c r="D429" s="684"/>
      <c r="E429" s="682"/>
      <c r="F429" s="684"/>
      <c r="G429" s="682"/>
      <c r="H429" s="684"/>
      <c r="I429" s="107" t="s">
        <v>1456</v>
      </c>
      <c r="J429" s="108" t="s">
        <v>438</v>
      </c>
      <c r="K429" s="109"/>
      <c r="L429" s="159">
        <v>420</v>
      </c>
      <c r="M429" s="489"/>
      <c r="N429" s="489"/>
      <c r="O429" s="489"/>
      <c r="P429" s="489"/>
      <c r="Q429" s="489"/>
      <c r="R429" s="489"/>
      <c r="S429" s="489"/>
      <c r="T429" s="489"/>
      <c r="U429" s="489"/>
      <c r="V429" s="489"/>
      <c r="W429" s="489"/>
      <c r="X429" s="489"/>
      <c r="Y429" s="489"/>
      <c r="Z429" s="489"/>
      <c r="AA429" s="489"/>
      <c r="AB429" s="489"/>
      <c r="AC429" s="489"/>
      <c r="AD429" s="489"/>
      <c r="AE429" s="489"/>
      <c r="AF429" s="489"/>
      <c r="AG429" s="489"/>
      <c r="AH429" s="489"/>
      <c r="AI429" s="489"/>
      <c r="AJ429" s="489"/>
      <c r="AK429" s="489"/>
      <c r="AL429" s="489"/>
      <c r="AM429" s="489"/>
      <c r="AN429" s="489"/>
      <c r="AO429" s="489"/>
      <c r="AP429" s="489"/>
      <c r="AQ429" s="489"/>
      <c r="AR429" s="489"/>
      <c r="AS429" s="489"/>
      <c r="AT429" s="489"/>
      <c r="AU429" s="489"/>
      <c r="AV429" s="489"/>
      <c r="AW429" s="513"/>
    </row>
    <row r="430" spans="1:49" s="97" customFormat="1" ht="16.5" customHeight="1" x14ac:dyDescent="0.3">
      <c r="A430" s="696"/>
      <c r="B430" s="688"/>
      <c r="C430" s="682"/>
      <c r="D430" s="684"/>
      <c r="E430" s="691" t="s">
        <v>989</v>
      </c>
      <c r="F430" s="684" t="s">
        <v>990</v>
      </c>
      <c r="G430" s="691" t="s">
        <v>991</v>
      </c>
      <c r="H430" s="684" t="s">
        <v>992</v>
      </c>
      <c r="I430" s="107" t="s">
        <v>1458</v>
      </c>
      <c r="J430" s="108" t="s">
        <v>1846</v>
      </c>
      <c r="K430" s="109" t="s">
        <v>2266</v>
      </c>
      <c r="L430" s="159">
        <v>421</v>
      </c>
      <c r="M430" s="489"/>
      <c r="N430" s="489"/>
      <c r="O430" s="489"/>
      <c r="P430" s="489"/>
      <c r="Q430" s="489"/>
      <c r="R430" s="489"/>
      <c r="S430" s="489"/>
      <c r="T430" s="489"/>
      <c r="U430" s="489"/>
      <c r="V430" s="489"/>
      <c r="W430" s="489"/>
      <c r="X430" s="489"/>
      <c r="Y430" s="489"/>
      <c r="Z430" s="489"/>
      <c r="AA430" s="489"/>
      <c r="AB430" s="489"/>
      <c r="AC430" s="489"/>
      <c r="AD430" s="489"/>
      <c r="AE430" s="489"/>
      <c r="AF430" s="489"/>
      <c r="AG430" s="489"/>
      <c r="AH430" s="489"/>
      <c r="AI430" s="489"/>
      <c r="AJ430" s="489"/>
      <c r="AK430" s="489"/>
      <c r="AL430" s="489"/>
      <c r="AM430" s="489"/>
      <c r="AN430" s="489"/>
      <c r="AO430" s="489"/>
      <c r="AP430" s="489"/>
      <c r="AQ430" s="489"/>
      <c r="AR430" s="489"/>
      <c r="AS430" s="489"/>
      <c r="AT430" s="489"/>
      <c r="AU430" s="489"/>
      <c r="AV430" s="489"/>
      <c r="AW430" s="513"/>
    </row>
    <row r="431" spans="1:49" s="97" customFormat="1" ht="16.5" customHeight="1" x14ac:dyDescent="0.3">
      <c r="A431" s="696"/>
      <c r="B431" s="688"/>
      <c r="C431" s="682"/>
      <c r="D431" s="684"/>
      <c r="E431" s="691"/>
      <c r="F431" s="684"/>
      <c r="G431" s="691"/>
      <c r="H431" s="684"/>
      <c r="I431" s="107" t="s">
        <v>1459</v>
      </c>
      <c r="J431" s="108" t="s">
        <v>1845</v>
      </c>
      <c r="K431" s="109"/>
      <c r="L431" s="159">
        <v>422</v>
      </c>
      <c r="M431" s="489"/>
      <c r="N431" s="489"/>
      <c r="O431" s="489"/>
      <c r="P431" s="489"/>
      <c r="Q431" s="489"/>
      <c r="R431" s="489"/>
      <c r="S431" s="489"/>
      <c r="T431" s="489"/>
      <c r="U431" s="489"/>
      <c r="V431" s="489"/>
      <c r="W431" s="489"/>
      <c r="X431" s="489"/>
      <c r="Y431" s="489"/>
      <c r="Z431" s="489"/>
      <c r="AA431" s="489"/>
      <c r="AB431" s="489"/>
      <c r="AC431" s="489"/>
      <c r="AD431" s="489"/>
      <c r="AE431" s="489"/>
      <c r="AF431" s="489"/>
      <c r="AG431" s="489"/>
      <c r="AH431" s="489"/>
      <c r="AI431" s="489"/>
      <c r="AJ431" s="489"/>
      <c r="AK431" s="489"/>
      <c r="AL431" s="489"/>
      <c r="AM431" s="489"/>
      <c r="AN431" s="489"/>
      <c r="AO431" s="489"/>
      <c r="AP431" s="489"/>
      <c r="AQ431" s="489"/>
      <c r="AR431" s="489"/>
      <c r="AS431" s="489"/>
      <c r="AT431" s="489"/>
      <c r="AU431" s="489"/>
      <c r="AV431" s="489"/>
      <c r="AW431" s="513"/>
    </row>
    <row r="432" spans="1:49" s="97" customFormat="1" ht="16.5" customHeight="1" x14ac:dyDescent="0.3">
      <c r="A432" s="696"/>
      <c r="B432" s="688"/>
      <c r="C432" s="682"/>
      <c r="D432" s="684"/>
      <c r="E432" s="691"/>
      <c r="F432" s="684"/>
      <c r="G432" s="691"/>
      <c r="H432" s="684"/>
      <c r="I432" s="107" t="s">
        <v>1460</v>
      </c>
      <c r="J432" s="108" t="s">
        <v>1844</v>
      </c>
      <c r="K432" s="109"/>
      <c r="L432" s="159">
        <v>423</v>
      </c>
      <c r="M432" s="489"/>
      <c r="N432" s="489"/>
      <c r="O432" s="489"/>
      <c r="P432" s="489"/>
      <c r="Q432" s="489"/>
      <c r="R432" s="489"/>
      <c r="S432" s="489"/>
      <c r="T432" s="489"/>
      <c r="U432" s="489"/>
      <c r="V432" s="489"/>
      <c r="W432" s="489"/>
      <c r="X432" s="489"/>
      <c r="Y432" s="489"/>
      <c r="Z432" s="489"/>
      <c r="AA432" s="489"/>
      <c r="AB432" s="489"/>
      <c r="AC432" s="489"/>
      <c r="AD432" s="489"/>
      <c r="AE432" s="489"/>
      <c r="AF432" s="489"/>
      <c r="AG432" s="489"/>
      <c r="AH432" s="489"/>
      <c r="AI432" s="489"/>
      <c r="AJ432" s="489"/>
      <c r="AK432" s="489"/>
      <c r="AL432" s="489"/>
      <c r="AM432" s="489"/>
      <c r="AN432" s="489"/>
      <c r="AO432" s="489"/>
      <c r="AP432" s="489"/>
      <c r="AQ432" s="489"/>
      <c r="AR432" s="489"/>
      <c r="AS432" s="489"/>
      <c r="AT432" s="489"/>
      <c r="AU432" s="489"/>
      <c r="AV432" s="489"/>
      <c r="AW432" s="513"/>
    </row>
    <row r="433" spans="1:49" s="97" customFormat="1" ht="16.5" customHeight="1" x14ac:dyDescent="0.3">
      <c r="A433" s="696"/>
      <c r="B433" s="688"/>
      <c r="C433" s="682"/>
      <c r="D433" s="684"/>
      <c r="E433" s="691"/>
      <c r="F433" s="684"/>
      <c r="G433" s="691"/>
      <c r="H433" s="684"/>
      <c r="I433" s="107" t="s">
        <v>1601</v>
      </c>
      <c r="J433" s="108" t="s">
        <v>441</v>
      </c>
      <c r="K433" s="109"/>
      <c r="L433" s="159">
        <v>424</v>
      </c>
      <c r="M433" s="489"/>
      <c r="N433" s="489"/>
      <c r="O433" s="489"/>
      <c r="P433" s="489"/>
      <c r="Q433" s="489"/>
      <c r="R433" s="489"/>
      <c r="S433" s="489"/>
      <c r="T433" s="489"/>
      <c r="U433" s="489"/>
      <c r="V433" s="489"/>
      <c r="W433" s="489"/>
      <c r="X433" s="489"/>
      <c r="Y433" s="489"/>
      <c r="Z433" s="489"/>
      <c r="AA433" s="489"/>
      <c r="AB433" s="489"/>
      <c r="AC433" s="489"/>
      <c r="AD433" s="489"/>
      <c r="AE433" s="489"/>
      <c r="AF433" s="489"/>
      <c r="AG433" s="489"/>
      <c r="AH433" s="489"/>
      <c r="AI433" s="489"/>
      <c r="AJ433" s="489"/>
      <c r="AK433" s="489"/>
      <c r="AL433" s="489"/>
      <c r="AM433" s="489"/>
      <c r="AN433" s="489"/>
      <c r="AO433" s="489"/>
      <c r="AP433" s="489"/>
      <c r="AQ433" s="489"/>
      <c r="AR433" s="489"/>
      <c r="AS433" s="489"/>
      <c r="AT433" s="489"/>
      <c r="AU433" s="489"/>
      <c r="AV433" s="489"/>
      <c r="AW433" s="513"/>
    </row>
    <row r="434" spans="1:49" s="97" customFormat="1" ht="16.5" customHeight="1" x14ac:dyDescent="0.3">
      <c r="A434" s="696"/>
      <c r="B434" s="688"/>
      <c r="C434" s="682"/>
      <c r="D434" s="684"/>
      <c r="E434" s="691"/>
      <c r="F434" s="684"/>
      <c r="G434" s="691"/>
      <c r="H434" s="684"/>
      <c r="I434" s="107" t="s">
        <v>1602</v>
      </c>
      <c r="J434" s="108" t="s">
        <v>1862</v>
      </c>
      <c r="K434" s="109"/>
      <c r="L434" s="159">
        <v>425</v>
      </c>
      <c r="M434" s="489"/>
      <c r="N434" s="489"/>
      <c r="O434" s="489"/>
      <c r="P434" s="489"/>
      <c r="Q434" s="489"/>
      <c r="R434" s="489"/>
      <c r="S434" s="489"/>
      <c r="T434" s="489"/>
      <c r="U434" s="489"/>
      <c r="V434" s="489"/>
      <c r="W434" s="489"/>
      <c r="X434" s="489"/>
      <c r="Y434" s="489"/>
      <c r="Z434" s="489"/>
      <c r="AA434" s="489"/>
      <c r="AB434" s="489"/>
      <c r="AC434" s="489"/>
      <c r="AD434" s="489"/>
      <c r="AE434" s="489"/>
      <c r="AF434" s="489"/>
      <c r="AG434" s="489"/>
      <c r="AH434" s="489"/>
      <c r="AI434" s="489"/>
      <c r="AJ434" s="489"/>
      <c r="AK434" s="489"/>
      <c r="AL434" s="489"/>
      <c r="AM434" s="489"/>
      <c r="AN434" s="489"/>
      <c r="AO434" s="489"/>
      <c r="AP434" s="489"/>
      <c r="AQ434" s="489"/>
      <c r="AR434" s="489"/>
      <c r="AS434" s="489"/>
      <c r="AT434" s="489"/>
      <c r="AU434" s="489"/>
      <c r="AV434" s="489"/>
      <c r="AW434" s="513"/>
    </row>
    <row r="435" spans="1:49" s="97" customFormat="1" ht="16.5" customHeight="1" x14ac:dyDescent="0.3">
      <c r="A435" s="696"/>
      <c r="B435" s="688"/>
      <c r="C435" s="682"/>
      <c r="D435" s="684"/>
      <c r="E435" s="691"/>
      <c r="F435" s="684"/>
      <c r="G435" s="691"/>
      <c r="H435" s="684"/>
      <c r="I435" s="107" t="s">
        <v>1604</v>
      </c>
      <c r="J435" s="108" t="s">
        <v>443</v>
      </c>
      <c r="K435" s="109"/>
      <c r="L435" s="159">
        <v>426</v>
      </c>
      <c r="M435" s="489"/>
      <c r="N435" s="489"/>
      <c r="O435" s="489"/>
      <c r="P435" s="489"/>
      <c r="Q435" s="489"/>
      <c r="R435" s="489"/>
      <c r="S435" s="489"/>
      <c r="T435" s="489"/>
      <c r="U435" s="489"/>
      <c r="V435" s="489"/>
      <c r="W435" s="489"/>
      <c r="X435" s="489"/>
      <c r="Y435" s="489"/>
      <c r="Z435" s="489"/>
      <c r="AA435" s="489"/>
      <c r="AB435" s="489"/>
      <c r="AC435" s="489"/>
      <c r="AD435" s="489"/>
      <c r="AE435" s="489"/>
      <c r="AF435" s="489"/>
      <c r="AG435" s="489"/>
      <c r="AH435" s="489"/>
      <c r="AI435" s="489"/>
      <c r="AJ435" s="489"/>
      <c r="AK435" s="489"/>
      <c r="AL435" s="489"/>
      <c r="AM435" s="489"/>
      <c r="AN435" s="489"/>
      <c r="AO435" s="489"/>
      <c r="AP435" s="489"/>
      <c r="AQ435" s="489"/>
      <c r="AR435" s="489"/>
      <c r="AS435" s="489"/>
      <c r="AT435" s="489"/>
      <c r="AU435" s="489"/>
      <c r="AV435" s="489"/>
      <c r="AW435" s="513"/>
    </row>
    <row r="436" spans="1:49" s="97" customFormat="1" ht="16.5" customHeight="1" x14ac:dyDescent="0.3">
      <c r="A436" s="696"/>
      <c r="B436" s="688"/>
      <c r="C436" s="682"/>
      <c r="D436" s="684"/>
      <c r="E436" s="691"/>
      <c r="F436" s="684"/>
      <c r="G436" s="691"/>
      <c r="H436" s="684"/>
      <c r="I436" s="107" t="s">
        <v>1462</v>
      </c>
      <c r="J436" s="108" t="s">
        <v>439</v>
      </c>
      <c r="K436" s="109" t="s">
        <v>2266</v>
      </c>
      <c r="L436" s="159">
        <v>427</v>
      </c>
      <c r="M436" s="472"/>
      <c r="N436" s="472"/>
      <c r="O436" s="472"/>
      <c r="P436" s="472"/>
      <c r="Q436" s="472"/>
      <c r="R436" s="472"/>
      <c r="S436" s="472"/>
      <c r="T436" s="453"/>
      <c r="U436" s="453"/>
      <c r="V436" s="453"/>
      <c r="W436" s="453"/>
      <c r="X436" s="453"/>
      <c r="Y436" s="453"/>
      <c r="Z436" s="453"/>
      <c r="AA436" s="453"/>
      <c r="AB436" s="453"/>
      <c r="AC436" s="453"/>
      <c r="AD436" s="453"/>
      <c r="AE436" s="453"/>
      <c r="AF436" s="453"/>
      <c r="AG436" s="453"/>
      <c r="AH436" s="453"/>
      <c r="AI436" s="453"/>
      <c r="AJ436" s="453"/>
      <c r="AK436" s="453"/>
      <c r="AL436" s="453"/>
      <c r="AM436" s="453"/>
      <c r="AN436" s="453"/>
      <c r="AO436" s="453"/>
      <c r="AP436" s="472"/>
      <c r="AQ436" s="472"/>
      <c r="AR436" s="472"/>
      <c r="AS436" s="472"/>
      <c r="AT436" s="472"/>
      <c r="AU436" s="472"/>
      <c r="AV436" s="472"/>
      <c r="AW436" s="465"/>
    </row>
    <row r="437" spans="1:49" s="97" customFormat="1" ht="40.5" x14ac:dyDescent="0.3">
      <c r="A437" s="696"/>
      <c r="B437" s="688"/>
      <c r="C437" s="682"/>
      <c r="D437" s="684"/>
      <c r="E437" s="691"/>
      <c r="F437" s="684"/>
      <c r="G437" s="691"/>
      <c r="H437" s="684"/>
      <c r="I437" s="107" t="s">
        <v>1462</v>
      </c>
      <c r="J437" s="108" t="s">
        <v>2169</v>
      </c>
      <c r="K437" s="109"/>
      <c r="L437" s="159">
        <v>428</v>
      </c>
      <c r="M437" s="489"/>
      <c r="N437" s="489"/>
      <c r="O437" s="489"/>
      <c r="P437" s="489"/>
      <c r="Q437" s="489"/>
      <c r="R437" s="489"/>
      <c r="S437" s="489"/>
      <c r="T437" s="489"/>
      <c r="U437" s="489"/>
      <c r="V437" s="489"/>
      <c r="W437" s="489"/>
      <c r="X437" s="489"/>
      <c r="Y437" s="489"/>
      <c r="Z437" s="489"/>
      <c r="AA437" s="489"/>
      <c r="AB437" s="489"/>
      <c r="AC437" s="489"/>
      <c r="AD437" s="489"/>
      <c r="AE437" s="489"/>
      <c r="AF437" s="489"/>
      <c r="AG437" s="489"/>
      <c r="AH437" s="489"/>
      <c r="AI437" s="489"/>
      <c r="AJ437" s="489"/>
      <c r="AK437" s="489"/>
      <c r="AL437" s="489"/>
      <c r="AM437" s="489"/>
      <c r="AN437" s="489"/>
      <c r="AO437" s="489"/>
      <c r="AP437" s="489"/>
      <c r="AQ437" s="489"/>
      <c r="AR437" s="489"/>
      <c r="AS437" s="489"/>
      <c r="AT437" s="489"/>
      <c r="AU437" s="489"/>
      <c r="AV437" s="489"/>
      <c r="AW437" s="513"/>
    </row>
    <row r="438" spans="1:49" s="97" customFormat="1" ht="16.5" customHeight="1" x14ac:dyDescent="0.3">
      <c r="A438" s="696"/>
      <c r="B438" s="688"/>
      <c r="C438" s="682"/>
      <c r="D438" s="684"/>
      <c r="E438" s="682" t="s">
        <v>993</v>
      </c>
      <c r="F438" s="684" t="s">
        <v>994</v>
      </c>
      <c r="G438" s="313" t="s">
        <v>995</v>
      </c>
      <c r="H438" s="315" t="s">
        <v>444</v>
      </c>
      <c r="I438" s="107" t="s">
        <v>1605</v>
      </c>
      <c r="J438" s="108" t="s">
        <v>444</v>
      </c>
      <c r="K438" s="109"/>
      <c r="L438" s="159">
        <v>429</v>
      </c>
      <c r="M438" s="489"/>
      <c r="N438" s="489"/>
      <c r="O438" s="489"/>
      <c r="P438" s="489"/>
      <c r="Q438" s="489"/>
      <c r="R438" s="489"/>
      <c r="S438" s="489"/>
      <c r="T438" s="489"/>
      <c r="U438" s="489"/>
      <c r="V438" s="489"/>
      <c r="W438" s="489"/>
      <c r="X438" s="489"/>
      <c r="Y438" s="489"/>
      <c r="Z438" s="489"/>
      <c r="AA438" s="489"/>
      <c r="AB438" s="489"/>
      <c r="AC438" s="489"/>
      <c r="AD438" s="489"/>
      <c r="AE438" s="489"/>
      <c r="AF438" s="489"/>
      <c r="AG438" s="489"/>
      <c r="AH438" s="489"/>
      <c r="AI438" s="489"/>
      <c r="AJ438" s="489"/>
      <c r="AK438" s="489"/>
      <c r="AL438" s="489"/>
      <c r="AM438" s="489"/>
      <c r="AN438" s="489"/>
      <c r="AO438" s="489"/>
      <c r="AP438" s="489"/>
      <c r="AQ438" s="489"/>
      <c r="AR438" s="489"/>
      <c r="AS438" s="489"/>
      <c r="AT438" s="489"/>
      <c r="AU438" s="489"/>
      <c r="AV438" s="489"/>
      <c r="AW438" s="513"/>
    </row>
    <row r="439" spans="1:49" s="97" customFormat="1" ht="16.5" customHeight="1" x14ac:dyDescent="0.3">
      <c r="A439" s="696"/>
      <c r="B439" s="688"/>
      <c r="C439" s="682"/>
      <c r="D439" s="684"/>
      <c r="E439" s="682"/>
      <c r="F439" s="684"/>
      <c r="G439" s="682" t="s">
        <v>996</v>
      </c>
      <c r="H439" s="684" t="s">
        <v>997</v>
      </c>
      <c r="I439" s="107" t="s">
        <v>1465</v>
      </c>
      <c r="J439" s="108" t="s">
        <v>445</v>
      </c>
      <c r="K439" s="109"/>
      <c r="L439" s="159">
        <v>430</v>
      </c>
      <c r="M439" s="489"/>
      <c r="N439" s="489"/>
      <c r="O439" s="489"/>
      <c r="P439" s="489"/>
      <c r="Q439" s="489"/>
      <c r="R439" s="489"/>
      <c r="S439" s="489"/>
      <c r="T439" s="489"/>
      <c r="U439" s="489"/>
      <c r="V439" s="489"/>
      <c r="W439" s="489"/>
      <c r="X439" s="489"/>
      <c r="Y439" s="489"/>
      <c r="Z439" s="489"/>
      <c r="AA439" s="489"/>
      <c r="AB439" s="489"/>
      <c r="AC439" s="489"/>
      <c r="AD439" s="489"/>
      <c r="AE439" s="489"/>
      <c r="AF439" s="489"/>
      <c r="AG439" s="489"/>
      <c r="AH439" s="489"/>
      <c r="AI439" s="489"/>
      <c r="AJ439" s="489"/>
      <c r="AK439" s="489"/>
      <c r="AL439" s="489"/>
      <c r="AM439" s="489"/>
      <c r="AN439" s="489"/>
      <c r="AO439" s="489"/>
      <c r="AP439" s="489"/>
      <c r="AQ439" s="489"/>
      <c r="AR439" s="489"/>
      <c r="AS439" s="489"/>
      <c r="AT439" s="489"/>
      <c r="AU439" s="489"/>
      <c r="AV439" s="489"/>
      <c r="AW439" s="513"/>
    </row>
    <row r="440" spans="1:49" s="97" customFormat="1" ht="16.5" customHeight="1" x14ac:dyDescent="0.3">
      <c r="A440" s="696"/>
      <c r="B440" s="688"/>
      <c r="C440" s="682"/>
      <c r="D440" s="684"/>
      <c r="E440" s="682"/>
      <c r="F440" s="684"/>
      <c r="G440" s="682"/>
      <c r="H440" s="684"/>
      <c r="I440" s="107" t="s">
        <v>1466</v>
      </c>
      <c r="J440" s="108" t="s">
        <v>1843</v>
      </c>
      <c r="K440" s="109"/>
      <c r="L440" s="159">
        <v>431</v>
      </c>
      <c r="M440" s="489"/>
      <c r="N440" s="489"/>
      <c r="O440" s="489"/>
      <c r="P440" s="489"/>
      <c r="Q440" s="489"/>
      <c r="R440" s="489"/>
      <c r="S440" s="489"/>
      <c r="T440" s="489"/>
      <c r="U440" s="489"/>
      <c r="V440" s="489"/>
      <c r="W440" s="489"/>
      <c r="X440" s="489"/>
      <c r="Y440" s="489"/>
      <c r="Z440" s="489"/>
      <c r="AA440" s="489"/>
      <c r="AB440" s="489"/>
      <c r="AC440" s="489"/>
      <c r="AD440" s="489"/>
      <c r="AE440" s="489"/>
      <c r="AF440" s="489"/>
      <c r="AG440" s="489"/>
      <c r="AH440" s="489"/>
      <c r="AI440" s="489"/>
      <c r="AJ440" s="489"/>
      <c r="AK440" s="489"/>
      <c r="AL440" s="489"/>
      <c r="AM440" s="489"/>
      <c r="AN440" s="489"/>
      <c r="AO440" s="489"/>
      <c r="AP440" s="489"/>
      <c r="AQ440" s="489"/>
      <c r="AR440" s="489"/>
      <c r="AS440" s="489"/>
      <c r="AT440" s="489"/>
      <c r="AU440" s="489"/>
      <c r="AV440" s="489"/>
      <c r="AW440" s="513"/>
    </row>
    <row r="441" spans="1:49" s="97" customFormat="1" ht="16.5" customHeight="1" x14ac:dyDescent="0.3">
      <c r="A441" s="696"/>
      <c r="B441" s="688"/>
      <c r="C441" s="682"/>
      <c r="D441" s="684"/>
      <c r="E441" s="682"/>
      <c r="F441" s="684"/>
      <c r="G441" s="682"/>
      <c r="H441" s="684"/>
      <c r="I441" s="107" t="s">
        <v>1467</v>
      </c>
      <c r="J441" s="108" t="s">
        <v>448</v>
      </c>
      <c r="K441" s="109"/>
      <c r="L441" s="159">
        <v>432</v>
      </c>
      <c r="M441" s="489"/>
      <c r="N441" s="489"/>
      <c r="O441" s="489"/>
      <c r="P441" s="489"/>
      <c r="Q441" s="489"/>
      <c r="R441" s="489"/>
      <c r="S441" s="489"/>
      <c r="T441" s="489"/>
      <c r="U441" s="489"/>
      <c r="V441" s="489"/>
      <c r="W441" s="489"/>
      <c r="X441" s="489"/>
      <c r="Y441" s="489"/>
      <c r="Z441" s="489"/>
      <c r="AA441" s="489"/>
      <c r="AB441" s="489"/>
      <c r="AC441" s="489"/>
      <c r="AD441" s="489"/>
      <c r="AE441" s="489"/>
      <c r="AF441" s="489"/>
      <c r="AG441" s="489"/>
      <c r="AH441" s="489"/>
      <c r="AI441" s="489"/>
      <c r="AJ441" s="489"/>
      <c r="AK441" s="489"/>
      <c r="AL441" s="489"/>
      <c r="AM441" s="489"/>
      <c r="AN441" s="489"/>
      <c r="AO441" s="489"/>
      <c r="AP441" s="489"/>
      <c r="AQ441" s="489"/>
      <c r="AR441" s="489"/>
      <c r="AS441" s="489"/>
      <c r="AT441" s="489"/>
      <c r="AU441" s="489"/>
      <c r="AV441" s="489"/>
      <c r="AW441" s="513"/>
    </row>
    <row r="442" spans="1:49" s="97" customFormat="1" ht="16.5" customHeight="1" x14ac:dyDescent="0.3">
      <c r="A442" s="696"/>
      <c r="B442" s="688"/>
      <c r="C442" s="682"/>
      <c r="D442" s="684"/>
      <c r="E442" s="682" t="s">
        <v>998</v>
      </c>
      <c r="F442" s="684" t="s">
        <v>999</v>
      </c>
      <c r="G442" s="682" t="s">
        <v>1000</v>
      </c>
      <c r="H442" s="684" t="s">
        <v>999</v>
      </c>
      <c r="I442" s="107" t="s">
        <v>1608</v>
      </c>
      <c r="J442" s="108" t="s">
        <v>449</v>
      </c>
      <c r="K442" s="109"/>
      <c r="L442" s="159">
        <v>433</v>
      </c>
      <c r="M442" s="489"/>
      <c r="N442" s="489"/>
      <c r="O442" s="489"/>
      <c r="P442" s="489"/>
      <c r="Q442" s="489"/>
      <c r="R442" s="489"/>
      <c r="S442" s="489"/>
      <c r="T442" s="489"/>
      <c r="U442" s="489"/>
      <c r="V442" s="489"/>
      <c r="W442" s="489"/>
      <c r="X442" s="489"/>
      <c r="Y442" s="489"/>
      <c r="Z442" s="489"/>
      <c r="AA442" s="489"/>
      <c r="AB442" s="489"/>
      <c r="AC442" s="489"/>
      <c r="AD442" s="489"/>
      <c r="AE442" s="489"/>
      <c r="AF442" s="489"/>
      <c r="AG442" s="489"/>
      <c r="AH442" s="489"/>
      <c r="AI442" s="489"/>
      <c r="AJ442" s="489"/>
      <c r="AK442" s="489"/>
      <c r="AL442" s="489"/>
      <c r="AM442" s="489"/>
      <c r="AN442" s="489"/>
      <c r="AO442" s="489"/>
      <c r="AP442" s="489"/>
      <c r="AQ442" s="489"/>
      <c r="AR442" s="489"/>
      <c r="AS442" s="489"/>
      <c r="AT442" s="489"/>
      <c r="AU442" s="489"/>
      <c r="AV442" s="489"/>
      <c r="AW442" s="513"/>
    </row>
    <row r="443" spans="1:49" s="97" customFormat="1" ht="16.5" customHeight="1" x14ac:dyDescent="0.3">
      <c r="A443" s="696"/>
      <c r="B443" s="688"/>
      <c r="C443" s="682"/>
      <c r="D443" s="684"/>
      <c r="E443" s="682"/>
      <c r="F443" s="684"/>
      <c r="G443" s="682"/>
      <c r="H443" s="684"/>
      <c r="I443" s="107" t="s">
        <v>1610</v>
      </c>
      <c r="J443" s="108" t="s">
        <v>450</v>
      </c>
      <c r="K443" s="109"/>
      <c r="L443" s="159">
        <v>434</v>
      </c>
      <c r="M443" s="489"/>
      <c r="N443" s="489"/>
      <c r="O443" s="489"/>
      <c r="P443" s="489"/>
      <c r="Q443" s="489"/>
      <c r="R443" s="489"/>
      <c r="S443" s="489"/>
      <c r="T443" s="489"/>
      <c r="U443" s="489"/>
      <c r="V443" s="489"/>
      <c r="W443" s="489"/>
      <c r="X443" s="489"/>
      <c r="Y443" s="489"/>
      <c r="Z443" s="489"/>
      <c r="AA443" s="489"/>
      <c r="AB443" s="489"/>
      <c r="AC443" s="489"/>
      <c r="AD443" s="489"/>
      <c r="AE443" s="489"/>
      <c r="AF443" s="489"/>
      <c r="AG443" s="489"/>
      <c r="AH443" s="489"/>
      <c r="AI443" s="489"/>
      <c r="AJ443" s="489"/>
      <c r="AK443" s="489"/>
      <c r="AL443" s="489"/>
      <c r="AM443" s="489"/>
      <c r="AN443" s="489"/>
      <c r="AO443" s="489"/>
      <c r="AP443" s="489"/>
      <c r="AQ443" s="489"/>
      <c r="AR443" s="489"/>
      <c r="AS443" s="489"/>
      <c r="AT443" s="489"/>
      <c r="AU443" s="489"/>
      <c r="AV443" s="489"/>
      <c r="AW443" s="513"/>
    </row>
    <row r="444" spans="1:49" s="97" customFormat="1" ht="13.5" customHeight="1" x14ac:dyDescent="0.3">
      <c r="A444" s="696"/>
      <c r="B444" s="688"/>
      <c r="C444" s="682" t="s">
        <v>1001</v>
      </c>
      <c r="D444" s="684" t="s">
        <v>1921</v>
      </c>
      <c r="E444" s="682" t="s">
        <v>1002</v>
      </c>
      <c r="F444" s="684" t="s">
        <v>1003</v>
      </c>
      <c r="G444" s="682" t="s">
        <v>1004</v>
      </c>
      <c r="H444" s="684" t="s">
        <v>1005</v>
      </c>
      <c r="I444" s="107" t="s">
        <v>1469</v>
      </c>
      <c r="J444" s="108" t="s">
        <v>367</v>
      </c>
      <c r="K444" s="480" t="s">
        <v>2310</v>
      </c>
      <c r="L444" s="461">
        <v>435</v>
      </c>
      <c r="M444" s="485"/>
      <c r="N444" s="485"/>
      <c r="O444" s="485"/>
      <c r="P444" s="485"/>
      <c r="Q444" s="485"/>
      <c r="R444" s="485"/>
      <c r="S444" s="485"/>
      <c r="T444" s="449">
        <v>459.04199999999997</v>
      </c>
      <c r="U444" s="449">
        <v>373.33800000000002</v>
      </c>
      <c r="V444" s="449">
        <v>0</v>
      </c>
      <c r="W444" s="449">
        <v>0.39300000000000002</v>
      </c>
      <c r="X444" s="449">
        <v>7.4160000000000004</v>
      </c>
      <c r="Y444" s="449">
        <v>4.7759999999999998</v>
      </c>
      <c r="Z444" s="449">
        <v>1.2470000000000001</v>
      </c>
      <c r="AA444" s="449">
        <v>359.49799999999999</v>
      </c>
      <c r="AB444" s="449">
        <v>0</v>
      </c>
      <c r="AC444" s="449">
        <v>0</v>
      </c>
      <c r="AD444" s="449">
        <v>8.0000000000000002E-3</v>
      </c>
      <c r="AE444" s="449">
        <v>76.573999999999998</v>
      </c>
      <c r="AF444" s="449">
        <v>61.725000000000001</v>
      </c>
      <c r="AG444" s="449">
        <v>14.849</v>
      </c>
      <c r="AH444" s="449">
        <v>9.1300000000000008</v>
      </c>
      <c r="AI444" s="449">
        <v>0</v>
      </c>
      <c r="AJ444" s="449">
        <v>0.12</v>
      </c>
      <c r="AK444" s="449">
        <v>0</v>
      </c>
      <c r="AL444" s="449">
        <v>0</v>
      </c>
      <c r="AM444" s="449">
        <v>0</v>
      </c>
      <c r="AN444" s="449">
        <v>0</v>
      </c>
      <c r="AO444" s="449">
        <v>9.01</v>
      </c>
      <c r="AP444" s="485"/>
      <c r="AQ444" s="485"/>
      <c r="AR444" s="485"/>
      <c r="AS444" s="485"/>
      <c r="AT444" s="485"/>
      <c r="AU444" s="485"/>
      <c r="AV444" s="485"/>
      <c r="AW444" s="502"/>
    </row>
    <row r="445" spans="1:49" s="97" customFormat="1" ht="16.5" customHeight="1" x14ac:dyDescent="0.3">
      <c r="A445" s="696"/>
      <c r="B445" s="688"/>
      <c r="C445" s="682"/>
      <c r="D445" s="684"/>
      <c r="E445" s="682"/>
      <c r="F445" s="684"/>
      <c r="G445" s="682"/>
      <c r="H445" s="684"/>
      <c r="I445" s="107" t="s">
        <v>1470</v>
      </c>
      <c r="J445" s="108" t="s">
        <v>368</v>
      </c>
      <c r="K445" s="109"/>
      <c r="L445" s="159">
        <v>436</v>
      </c>
      <c r="M445" s="489"/>
      <c r="N445" s="489"/>
      <c r="O445" s="489"/>
      <c r="P445" s="489"/>
      <c r="Q445" s="489"/>
      <c r="R445" s="489"/>
      <c r="S445" s="489"/>
      <c r="T445" s="489"/>
      <c r="U445" s="489"/>
      <c r="V445" s="489"/>
      <c r="W445" s="489"/>
      <c r="X445" s="489"/>
      <c r="Y445" s="489"/>
      <c r="Z445" s="489"/>
      <c r="AA445" s="489"/>
      <c r="AB445" s="489"/>
      <c r="AC445" s="489"/>
      <c r="AD445" s="489"/>
      <c r="AE445" s="489"/>
      <c r="AF445" s="489"/>
      <c r="AG445" s="489"/>
      <c r="AH445" s="489"/>
      <c r="AI445" s="489"/>
      <c r="AJ445" s="489"/>
      <c r="AK445" s="489"/>
      <c r="AL445" s="489"/>
      <c r="AM445" s="489"/>
      <c r="AN445" s="489"/>
      <c r="AO445" s="489"/>
      <c r="AP445" s="489"/>
      <c r="AQ445" s="489"/>
      <c r="AR445" s="489"/>
      <c r="AS445" s="489"/>
      <c r="AT445" s="489"/>
      <c r="AU445" s="489"/>
      <c r="AV445" s="489"/>
      <c r="AW445" s="513"/>
    </row>
    <row r="446" spans="1:49" s="97" customFormat="1" ht="16.5" customHeight="1" x14ac:dyDescent="0.3">
      <c r="A446" s="696"/>
      <c r="B446" s="688"/>
      <c r="C446" s="682"/>
      <c r="D446" s="684"/>
      <c r="E446" s="682"/>
      <c r="F446" s="684"/>
      <c r="G446" s="682"/>
      <c r="H446" s="684"/>
      <c r="I446" s="107" t="s">
        <v>1471</v>
      </c>
      <c r="J446" s="108" t="s">
        <v>370</v>
      </c>
      <c r="K446" s="109"/>
      <c r="L446" s="159">
        <v>437</v>
      </c>
      <c r="M446" s="489"/>
      <c r="N446" s="489"/>
      <c r="O446" s="489"/>
      <c r="P446" s="489"/>
      <c r="Q446" s="489"/>
      <c r="R446" s="489"/>
      <c r="S446" s="489"/>
      <c r="T446" s="489"/>
      <c r="U446" s="489"/>
      <c r="V446" s="489"/>
      <c r="W446" s="489"/>
      <c r="X446" s="489"/>
      <c r="Y446" s="489"/>
      <c r="Z446" s="489"/>
      <c r="AA446" s="489"/>
      <c r="AB446" s="489"/>
      <c r="AC446" s="489"/>
      <c r="AD446" s="489"/>
      <c r="AE446" s="489"/>
      <c r="AF446" s="489"/>
      <c r="AG446" s="489"/>
      <c r="AH446" s="489"/>
      <c r="AI446" s="489"/>
      <c r="AJ446" s="489"/>
      <c r="AK446" s="489"/>
      <c r="AL446" s="489"/>
      <c r="AM446" s="489"/>
      <c r="AN446" s="489"/>
      <c r="AO446" s="489"/>
      <c r="AP446" s="489"/>
      <c r="AQ446" s="489"/>
      <c r="AR446" s="489"/>
      <c r="AS446" s="489"/>
      <c r="AT446" s="489"/>
      <c r="AU446" s="489"/>
      <c r="AV446" s="489"/>
      <c r="AW446" s="513"/>
    </row>
    <row r="447" spans="1:49" s="97" customFormat="1" ht="16.5" customHeight="1" x14ac:dyDescent="0.3">
      <c r="A447" s="696"/>
      <c r="B447" s="688"/>
      <c r="C447" s="682"/>
      <c r="D447" s="684"/>
      <c r="E447" s="682"/>
      <c r="F447" s="684"/>
      <c r="G447" s="682"/>
      <c r="H447" s="684"/>
      <c r="I447" s="107" t="s">
        <v>1473</v>
      </c>
      <c r="J447" s="108" t="s">
        <v>1842</v>
      </c>
      <c r="K447" s="109"/>
      <c r="L447" s="159">
        <v>438</v>
      </c>
      <c r="M447" s="489"/>
      <c r="N447" s="489"/>
      <c r="O447" s="489"/>
      <c r="P447" s="489"/>
      <c r="Q447" s="489"/>
      <c r="R447" s="489"/>
      <c r="S447" s="489"/>
      <c r="T447" s="489"/>
      <c r="U447" s="489"/>
      <c r="V447" s="489"/>
      <c r="W447" s="489"/>
      <c r="X447" s="489"/>
      <c r="Y447" s="489"/>
      <c r="Z447" s="489"/>
      <c r="AA447" s="489"/>
      <c r="AB447" s="489"/>
      <c r="AC447" s="489"/>
      <c r="AD447" s="489"/>
      <c r="AE447" s="489"/>
      <c r="AF447" s="489"/>
      <c r="AG447" s="489"/>
      <c r="AH447" s="489"/>
      <c r="AI447" s="489"/>
      <c r="AJ447" s="489"/>
      <c r="AK447" s="489"/>
      <c r="AL447" s="489"/>
      <c r="AM447" s="489"/>
      <c r="AN447" s="489"/>
      <c r="AO447" s="489"/>
      <c r="AP447" s="489"/>
      <c r="AQ447" s="489"/>
      <c r="AR447" s="489"/>
      <c r="AS447" s="489"/>
      <c r="AT447" s="489"/>
      <c r="AU447" s="489"/>
      <c r="AV447" s="489"/>
      <c r="AW447" s="513"/>
    </row>
    <row r="448" spans="1:49" s="97" customFormat="1" ht="16.5" customHeight="1" x14ac:dyDescent="0.3">
      <c r="A448" s="696"/>
      <c r="B448" s="688"/>
      <c r="C448" s="682"/>
      <c r="D448" s="684"/>
      <c r="E448" s="682"/>
      <c r="F448" s="684"/>
      <c r="G448" s="682" t="s">
        <v>1006</v>
      </c>
      <c r="H448" s="684" t="s">
        <v>1007</v>
      </c>
      <c r="I448" s="107" t="s">
        <v>1475</v>
      </c>
      <c r="J448" s="108" t="s">
        <v>1943</v>
      </c>
      <c r="K448" s="109"/>
      <c r="L448" s="159">
        <v>439</v>
      </c>
      <c r="M448" s="489"/>
      <c r="N448" s="489"/>
      <c r="O448" s="489"/>
      <c r="P448" s="489"/>
      <c r="Q448" s="489"/>
      <c r="R448" s="489"/>
      <c r="S448" s="489"/>
      <c r="T448" s="489"/>
      <c r="U448" s="489"/>
      <c r="V448" s="489"/>
      <c r="W448" s="489"/>
      <c r="X448" s="489"/>
      <c r="Y448" s="489"/>
      <c r="Z448" s="489"/>
      <c r="AA448" s="489"/>
      <c r="AB448" s="489"/>
      <c r="AC448" s="489"/>
      <c r="AD448" s="489"/>
      <c r="AE448" s="489"/>
      <c r="AF448" s="489"/>
      <c r="AG448" s="489"/>
      <c r="AH448" s="489"/>
      <c r="AI448" s="489"/>
      <c r="AJ448" s="489"/>
      <c r="AK448" s="489"/>
      <c r="AL448" s="489"/>
      <c r="AM448" s="489"/>
      <c r="AN448" s="489"/>
      <c r="AO448" s="489"/>
      <c r="AP448" s="489"/>
      <c r="AQ448" s="489"/>
      <c r="AR448" s="489"/>
      <c r="AS448" s="489"/>
      <c r="AT448" s="489"/>
      <c r="AU448" s="489"/>
      <c r="AV448" s="489"/>
      <c r="AW448" s="513"/>
    </row>
    <row r="449" spans="1:49" s="97" customFormat="1" ht="16.5" customHeight="1" x14ac:dyDescent="0.3">
      <c r="A449" s="696"/>
      <c r="B449" s="688"/>
      <c r="C449" s="682"/>
      <c r="D449" s="684"/>
      <c r="E449" s="682"/>
      <c r="F449" s="684"/>
      <c r="G449" s="682"/>
      <c r="H449" s="684"/>
      <c r="I449" s="107" t="s">
        <v>1477</v>
      </c>
      <c r="J449" s="108" t="s">
        <v>371</v>
      </c>
      <c r="K449" s="109"/>
      <c r="L449" s="159">
        <v>440</v>
      </c>
      <c r="M449" s="489"/>
      <c r="N449" s="489"/>
      <c r="O449" s="489"/>
      <c r="P449" s="489"/>
      <c r="Q449" s="489"/>
      <c r="R449" s="489"/>
      <c r="S449" s="489"/>
      <c r="T449" s="489"/>
      <c r="U449" s="489"/>
      <c r="V449" s="489"/>
      <c r="W449" s="489"/>
      <c r="X449" s="489"/>
      <c r="Y449" s="489"/>
      <c r="Z449" s="489"/>
      <c r="AA449" s="489"/>
      <c r="AB449" s="489"/>
      <c r="AC449" s="489"/>
      <c r="AD449" s="489"/>
      <c r="AE449" s="489"/>
      <c r="AF449" s="489"/>
      <c r="AG449" s="489"/>
      <c r="AH449" s="489"/>
      <c r="AI449" s="489"/>
      <c r="AJ449" s="489"/>
      <c r="AK449" s="489"/>
      <c r="AL449" s="489"/>
      <c r="AM449" s="489"/>
      <c r="AN449" s="489"/>
      <c r="AO449" s="489"/>
      <c r="AP449" s="489"/>
      <c r="AQ449" s="489"/>
      <c r="AR449" s="489"/>
      <c r="AS449" s="489"/>
      <c r="AT449" s="489"/>
      <c r="AU449" s="489"/>
      <c r="AV449" s="489"/>
      <c r="AW449" s="513"/>
    </row>
    <row r="450" spans="1:49" s="97" customFormat="1" ht="16.5" customHeight="1" x14ac:dyDescent="0.3">
      <c r="A450" s="696"/>
      <c r="B450" s="688"/>
      <c r="C450" s="682"/>
      <c r="D450" s="684"/>
      <c r="E450" s="682" t="s">
        <v>1008</v>
      </c>
      <c r="F450" s="684" t="s">
        <v>1009</v>
      </c>
      <c r="G450" s="682" t="s">
        <v>1010</v>
      </c>
      <c r="H450" s="684" t="s">
        <v>1009</v>
      </c>
      <c r="I450" s="107" t="s">
        <v>1567</v>
      </c>
      <c r="J450" s="108" t="s">
        <v>375</v>
      </c>
      <c r="K450" s="109"/>
      <c r="L450" s="159">
        <v>441</v>
      </c>
      <c r="M450" s="489"/>
      <c r="N450" s="489"/>
      <c r="O450" s="489"/>
      <c r="P450" s="489"/>
      <c r="Q450" s="489"/>
      <c r="R450" s="489"/>
      <c r="S450" s="489"/>
      <c r="T450" s="489"/>
      <c r="U450" s="489"/>
      <c r="V450" s="489"/>
      <c r="W450" s="489"/>
      <c r="X450" s="489"/>
      <c r="Y450" s="489"/>
      <c r="Z450" s="489"/>
      <c r="AA450" s="489"/>
      <c r="AB450" s="489"/>
      <c r="AC450" s="489"/>
      <c r="AD450" s="489"/>
      <c r="AE450" s="489"/>
      <c r="AF450" s="489"/>
      <c r="AG450" s="489"/>
      <c r="AH450" s="489"/>
      <c r="AI450" s="489"/>
      <c r="AJ450" s="489"/>
      <c r="AK450" s="489"/>
      <c r="AL450" s="489"/>
      <c r="AM450" s="489"/>
      <c r="AN450" s="489"/>
      <c r="AO450" s="489"/>
      <c r="AP450" s="489"/>
      <c r="AQ450" s="489"/>
      <c r="AR450" s="489"/>
      <c r="AS450" s="489"/>
      <c r="AT450" s="489"/>
      <c r="AU450" s="489"/>
      <c r="AV450" s="489"/>
      <c r="AW450" s="513"/>
    </row>
    <row r="451" spans="1:49" s="97" customFormat="1" ht="16.5" customHeight="1" x14ac:dyDescent="0.3">
      <c r="A451" s="696"/>
      <c r="B451" s="688"/>
      <c r="C451" s="682"/>
      <c r="D451" s="684"/>
      <c r="E451" s="682"/>
      <c r="F451" s="684"/>
      <c r="G451" s="682"/>
      <c r="H451" s="684"/>
      <c r="I451" s="107" t="s">
        <v>1568</v>
      </c>
      <c r="J451" s="108" t="s">
        <v>376</v>
      </c>
      <c r="K451" s="109"/>
      <c r="L451" s="159">
        <v>442</v>
      </c>
      <c r="M451" s="489"/>
      <c r="N451" s="489"/>
      <c r="O451" s="489"/>
      <c r="P451" s="489"/>
      <c r="Q451" s="489"/>
      <c r="R451" s="489"/>
      <c r="S451" s="489"/>
      <c r="T451" s="489"/>
      <c r="U451" s="489"/>
      <c r="V451" s="489"/>
      <c r="W451" s="489"/>
      <c r="X451" s="489"/>
      <c r="Y451" s="489"/>
      <c r="Z451" s="489"/>
      <c r="AA451" s="489"/>
      <c r="AB451" s="489"/>
      <c r="AC451" s="489"/>
      <c r="AD451" s="489"/>
      <c r="AE451" s="489"/>
      <c r="AF451" s="489"/>
      <c r="AG451" s="489"/>
      <c r="AH451" s="489"/>
      <c r="AI451" s="489"/>
      <c r="AJ451" s="489"/>
      <c r="AK451" s="489"/>
      <c r="AL451" s="489"/>
      <c r="AM451" s="489"/>
      <c r="AN451" s="489"/>
      <c r="AO451" s="489"/>
      <c r="AP451" s="489"/>
      <c r="AQ451" s="489"/>
      <c r="AR451" s="489"/>
      <c r="AS451" s="489"/>
      <c r="AT451" s="489"/>
      <c r="AU451" s="489"/>
      <c r="AV451" s="489"/>
      <c r="AW451" s="513"/>
    </row>
    <row r="452" spans="1:49" s="97" customFormat="1" ht="16.5" customHeight="1" x14ac:dyDescent="0.3">
      <c r="A452" s="696"/>
      <c r="B452" s="688"/>
      <c r="C452" s="682"/>
      <c r="D452" s="684"/>
      <c r="E452" s="682" t="s">
        <v>1011</v>
      </c>
      <c r="F452" s="684" t="s">
        <v>581</v>
      </c>
      <c r="G452" s="682" t="s">
        <v>1012</v>
      </c>
      <c r="H452" s="684" t="s">
        <v>581</v>
      </c>
      <c r="I452" s="107" t="s">
        <v>1565</v>
      </c>
      <c r="J452" s="108" t="s">
        <v>373</v>
      </c>
      <c r="K452" s="109"/>
      <c r="L452" s="159">
        <v>443</v>
      </c>
      <c r="M452" s="489"/>
      <c r="N452" s="489"/>
      <c r="O452" s="489"/>
      <c r="P452" s="489"/>
      <c r="Q452" s="489"/>
      <c r="R452" s="489"/>
      <c r="S452" s="489"/>
      <c r="T452" s="489"/>
      <c r="U452" s="489"/>
      <c r="V452" s="489"/>
      <c r="W452" s="489"/>
      <c r="X452" s="489"/>
      <c r="Y452" s="489"/>
      <c r="Z452" s="489"/>
      <c r="AA452" s="489"/>
      <c r="AB452" s="489"/>
      <c r="AC452" s="489"/>
      <c r="AD452" s="489"/>
      <c r="AE452" s="489"/>
      <c r="AF452" s="489"/>
      <c r="AG452" s="489"/>
      <c r="AH452" s="489"/>
      <c r="AI452" s="489"/>
      <c r="AJ452" s="489"/>
      <c r="AK452" s="489"/>
      <c r="AL452" s="489"/>
      <c r="AM452" s="489"/>
      <c r="AN452" s="489"/>
      <c r="AO452" s="489"/>
      <c r="AP452" s="489"/>
      <c r="AQ452" s="489"/>
      <c r="AR452" s="489"/>
      <c r="AS452" s="489"/>
      <c r="AT452" s="489"/>
      <c r="AU452" s="489"/>
      <c r="AV452" s="489"/>
      <c r="AW452" s="513"/>
    </row>
    <row r="453" spans="1:49" s="97" customFormat="1" ht="16.5" customHeight="1" x14ac:dyDescent="0.3">
      <c r="A453" s="696"/>
      <c r="B453" s="688"/>
      <c r="C453" s="682"/>
      <c r="D453" s="684"/>
      <c r="E453" s="682"/>
      <c r="F453" s="684"/>
      <c r="G453" s="682"/>
      <c r="H453" s="684"/>
      <c r="I453" s="107" t="s">
        <v>1565</v>
      </c>
      <c r="J453" s="108" t="s">
        <v>1606</v>
      </c>
      <c r="K453" s="109"/>
      <c r="L453" s="159">
        <v>444</v>
      </c>
      <c r="M453" s="489"/>
      <c r="N453" s="489"/>
      <c r="O453" s="489"/>
      <c r="P453" s="489"/>
      <c r="Q453" s="489"/>
      <c r="R453" s="489"/>
      <c r="S453" s="489"/>
      <c r="T453" s="489"/>
      <c r="U453" s="489"/>
      <c r="V453" s="489"/>
      <c r="W453" s="489"/>
      <c r="X453" s="489"/>
      <c r="Y453" s="489"/>
      <c r="Z453" s="489"/>
      <c r="AA453" s="489"/>
      <c r="AB453" s="489"/>
      <c r="AC453" s="489"/>
      <c r="AD453" s="489"/>
      <c r="AE453" s="489"/>
      <c r="AF453" s="489"/>
      <c r="AG453" s="489"/>
      <c r="AH453" s="489"/>
      <c r="AI453" s="489"/>
      <c r="AJ453" s="489"/>
      <c r="AK453" s="489"/>
      <c r="AL453" s="489"/>
      <c r="AM453" s="489"/>
      <c r="AN453" s="489"/>
      <c r="AO453" s="489"/>
      <c r="AP453" s="489"/>
      <c r="AQ453" s="489"/>
      <c r="AR453" s="489"/>
      <c r="AS453" s="489"/>
      <c r="AT453" s="489"/>
      <c r="AU453" s="489"/>
      <c r="AV453" s="489"/>
      <c r="AW453" s="513"/>
    </row>
    <row r="454" spans="1:49" s="97" customFormat="1" ht="16.5" customHeight="1" x14ac:dyDescent="0.3">
      <c r="A454" s="696"/>
      <c r="B454" s="688"/>
      <c r="C454" s="682"/>
      <c r="D454" s="684"/>
      <c r="E454" s="682"/>
      <c r="F454" s="684"/>
      <c r="G454" s="682"/>
      <c r="H454" s="684"/>
      <c r="I454" s="107" t="s">
        <v>1564</v>
      </c>
      <c r="J454" s="108" t="s">
        <v>372</v>
      </c>
      <c r="K454" s="109"/>
      <c r="L454" s="159">
        <v>445</v>
      </c>
      <c r="M454" s="489"/>
      <c r="N454" s="489"/>
      <c r="O454" s="489"/>
      <c r="P454" s="489"/>
      <c r="Q454" s="489"/>
      <c r="R454" s="489"/>
      <c r="S454" s="489"/>
      <c r="T454" s="489"/>
      <c r="U454" s="489"/>
      <c r="V454" s="489"/>
      <c r="W454" s="489"/>
      <c r="X454" s="489"/>
      <c r="Y454" s="489"/>
      <c r="Z454" s="489"/>
      <c r="AA454" s="489"/>
      <c r="AB454" s="489"/>
      <c r="AC454" s="489"/>
      <c r="AD454" s="489"/>
      <c r="AE454" s="489"/>
      <c r="AF454" s="489"/>
      <c r="AG454" s="489"/>
      <c r="AH454" s="489"/>
      <c r="AI454" s="489"/>
      <c r="AJ454" s="489"/>
      <c r="AK454" s="489"/>
      <c r="AL454" s="489"/>
      <c r="AM454" s="489"/>
      <c r="AN454" s="489"/>
      <c r="AO454" s="489"/>
      <c r="AP454" s="489"/>
      <c r="AQ454" s="489"/>
      <c r="AR454" s="489"/>
      <c r="AS454" s="489"/>
      <c r="AT454" s="489"/>
      <c r="AU454" s="489"/>
      <c r="AV454" s="489"/>
      <c r="AW454" s="513"/>
    </row>
    <row r="455" spans="1:49" s="97" customFormat="1" ht="16.5" customHeight="1" x14ac:dyDescent="0.3">
      <c r="A455" s="696"/>
      <c r="B455" s="688"/>
      <c r="C455" s="682"/>
      <c r="D455" s="684"/>
      <c r="E455" s="682"/>
      <c r="F455" s="684"/>
      <c r="G455" s="682"/>
      <c r="H455" s="684"/>
      <c r="I455" s="107" t="s">
        <v>1566</v>
      </c>
      <c r="J455" s="108" t="s">
        <v>1841</v>
      </c>
      <c r="K455" s="109"/>
      <c r="L455" s="159">
        <v>446</v>
      </c>
      <c r="M455" s="489"/>
      <c r="N455" s="489"/>
      <c r="O455" s="489"/>
      <c r="P455" s="489"/>
      <c r="Q455" s="489"/>
      <c r="R455" s="489"/>
      <c r="S455" s="489"/>
      <c r="T455" s="489"/>
      <c r="U455" s="489"/>
      <c r="V455" s="489"/>
      <c r="W455" s="489"/>
      <c r="X455" s="489"/>
      <c r="Y455" s="489"/>
      <c r="Z455" s="489"/>
      <c r="AA455" s="489"/>
      <c r="AB455" s="489"/>
      <c r="AC455" s="489"/>
      <c r="AD455" s="489"/>
      <c r="AE455" s="489"/>
      <c r="AF455" s="489"/>
      <c r="AG455" s="489"/>
      <c r="AH455" s="489"/>
      <c r="AI455" s="489"/>
      <c r="AJ455" s="489"/>
      <c r="AK455" s="489"/>
      <c r="AL455" s="489"/>
      <c r="AM455" s="489"/>
      <c r="AN455" s="489"/>
      <c r="AO455" s="489"/>
      <c r="AP455" s="489"/>
      <c r="AQ455" s="489"/>
      <c r="AR455" s="489"/>
      <c r="AS455" s="489"/>
      <c r="AT455" s="489"/>
      <c r="AU455" s="489"/>
      <c r="AV455" s="489"/>
      <c r="AW455" s="513"/>
    </row>
    <row r="456" spans="1:49" s="97" customFormat="1" ht="16.5" customHeight="1" x14ac:dyDescent="0.3">
      <c r="A456" s="696"/>
      <c r="B456" s="688"/>
      <c r="C456" s="682"/>
      <c r="D456" s="684"/>
      <c r="E456" s="682" t="s">
        <v>1013</v>
      </c>
      <c r="F456" s="684" t="s">
        <v>1014</v>
      </c>
      <c r="G456" s="313" t="s">
        <v>1015</v>
      </c>
      <c r="H456" s="315" t="s">
        <v>1942</v>
      </c>
      <c r="I456" s="107" t="s">
        <v>1569</v>
      </c>
      <c r="J456" s="108" t="s">
        <v>377</v>
      </c>
      <c r="K456" s="109"/>
      <c r="L456" s="159">
        <v>447</v>
      </c>
      <c r="M456" s="489"/>
      <c r="N456" s="489"/>
      <c r="O456" s="489"/>
      <c r="P456" s="489"/>
      <c r="Q456" s="489"/>
      <c r="R456" s="489"/>
      <c r="S456" s="489"/>
      <c r="T456" s="489"/>
      <c r="U456" s="489"/>
      <c r="V456" s="489"/>
      <c r="W456" s="489"/>
      <c r="X456" s="489"/>
      <c r="Y456" s="489"/>
      <c r="Z456" s="489"/>
      <c r="AA456" s="489"/>
      <c r="AB456" s="489"/>
      <c r="AC456" s="489"/>
      <c r="AD456" s="489"/>
      <c r="AE456" s="489"/>
      <c r="AF456" s="489"/>
      <c r="AG456" s="489"/>
      <c r="AH456" s="489"/>
      <c r="AI456" s="489"/>
      <c r="AJ456" s="489"/>
      <c r="AK456" s="489"/>
      <c r="AL456" s="489"/>
      <c r="AM456" s="489"/>
      <c r="AN456" s="489"/>
      <c r="AO456" s="489"/>
      <c r="AP456" s="489"/>
      <c r="AQ456" s="489"/>
      <c r="AR456" s="489"/>
      <c r="AS456" s="489"/>
      <c r="AT456" s="489"/>
      <c r="AU456" s="489"/>
      <c r="AV456" s="489"/>
      <c r="AW456" s="513"/>
    </row>
    <row r="457" spans="1:49" s="97" customFormat="1" ht="16.5" customHeight="1" x14ac:dyDescent="0.3">
      <c r="A457" s="696"/>
      <c r="B457" s="688"/>
      <c r="C457" s="682"/>
      <c r="D457" s="684"/>
      <c r="E457" s="682"/>
      <c r="F457" s="684"/>
      <c r="G457" s="682" t="s">
        <v>1016</v>
      </c>
      <c r="H457" s="684" t="s">
        <v>1017</v>
      </c>
      <c r="I457" s="107" t="s">
        <v>1570</v>
      </c>
      <c r="J457" s="108" t="s">
        <v>378</v>
      </c>
      <c r="K457" s="109"/>
      <c r="L457" s="159">
        <v>448</v>
      </c>
      <c r="M457" s="489"/>
      <c r="N457" s="489"/>
      <c r="O457" s="489"/>
      <c r="P457" s="489"/>
      <c r="Q457" s="489"/>
      <c r="R457" s="489"/>
      <c r="S457" s="489"/>
      <c r="T457" s="489"/>
      <c r="U457" s="489"/>
      <c r="V457" s="489"/>
      <c r="W457" s="489"/>
      <c r="X457" s="489"/>
      <c r="Y457" s="489"/>
      <c r="Z457" s="489"/>
      <c r="AA457" s="489"/>
      <c r="AB457" s="489"/>
      <c r="AC457" s="489"/>
      <c r="AD457" s="489"/>
      <c r="AE457" s="489"/>
      <c r="AF457" s="489"/>
      <c r="AG457" s="489"/>
      <c r="AH457" s="489"/>
      <c r="AI457" s="489"/>
      <c r="AJ457" s="489"/>
      <c r="AK457" s="489"/>
      <c r="AL457" s="489"/>
      <c r="AM457" s="489"/>
      <c r="AN457" s="489"/>
      <c r="AO457" s="489"/>
      <c r="AP457" s="489"/>
      <c r="AQ457" s="489"/>
      <c r="AR457" s="489"/>
      <c r="AS457" s="489"/>
      <c r="AT457" s="489"/>
      <c r="AU457" s="489"/>
      <c r="AV457" s="489"/>
      <c r="AW457" s="513"/>
    </row>
    <row r="458" spans="1:49" s="97" customFormat="1" ht="16.5" customHeight="1" x14ac:dyDescent="0.3">
      <c r="A458" s="696"/>
      <c r="B458" s="688"/>
      <c r="C458" s="682"/>
      <c r="D458" s="684"/>
      <c r="E458" s="682"/>
      <c r="F458" s="684"/>
      <c r="G458" s="682"/>
      <c r="H458" s="684"/>
      <c r="I458" s="107" t="s">
        <v>1570</v>
      </c>
      <c r="J458" s="108" t="s">
        <v>378</v>
      </c>
      <c r="K458" s="109"/>
      <c r="L458" s="159">
        <v>449</v>
      </c>
      <c r="M458" s="489"/>
      <c r="N458" s="489"/>
      <c r="O458" s="489"/>
      <c r="P458" s="489"/>
      <c r="Q458" s="489"/>
      <c r="R458" s="489"/>
      <c r="S458" s="489"/>
      <c r="T458" s="489"/>
      <c r="U458" s="489"/>
      <c r="V458" s="489"/>
      <c r="W458" s="489"/>
      <c r="X458" s="489"/>
      <c r="Y458" s="489"/>
      <c r="Z458" s="489"/>
      <c r="AA458" s="489"/>
      <c r="AB458" s="489"/>
      <c r="AC458" s="489"/>
      <c r="AD458" s="489"/>
      <c r="AE458" s="489"/>
      <c r="AF458" s="489"/>
      <c r="AG458" s="489"/>
      <c r="AH458" s="489"/>
      <c r="AI458" s="489"/>
      <c r="AJ458" s="489"/>
      <c r="AK458" s="489"/>
      <c r="AL458" s="489"/>
      <c r="AM458" s="489"/>
      <c r="AN458" s="489"/>
      <c r="AO458" s="489"/>
      <c r="AP458" s="489"/>
      <c r="AQ458" s="489"/>
      <c r="AR458" s="489"/>
      <c r="AS458" s="489"/>
      <c r="AT458" s="489"/>
      <c r="AU458" s="489"/>
      <c r="AV458" s="489"/>
      <c r="AW458" s="513"/>
    </row>
    <row r="459" spans="1:49" s="97" customFormat="1" ht="27" x14ac:dyDescent="0.3">
      <c r="A459" s="696"/>
      <c r="B459" s="688"/>
      <c r="C459" s="682"/>
      <c r="D459" s="684"/>
      <c r="E459" s="682"/>
      <c r="F459" s="684"/>
      <c r="G459" s="682"/>
      <c r="H459" s="684"/>
      <c r="I459" s="107" t="s">
        <v>1571</v>
      </c>
      <c r="J459" s="108" t="s">
        <v>380</v>
      </c>
      <c r="K459" s="109"/>
      <c r="L459" s="159">
        <v>450</v>
      </c>
      <c r="M459" s="489"/>
      <c r="N459" s="489"/>
      <c r="O459" s="489"/>
      <c r="P459" s="489"/>
      <c r="Q459" s="489"/>
      <c r="R459" s="489"/>
      <c r="S459" s="489"/>
      <c r="T459" s="489"/>
      <c r="U459" s="489"/>
      <c r="V459" s="489"/>
      <c r="W459" s="489"/>
      <c r="X459" s="489"/>
      <c r="Y459" s="489"/>
      <c r="Z459" s="489"/>
      <c r="AA459" s="489"/>
      <c r="AB459" s="489"/>
      <c r="AC459" s="489"/>
      <c r="AD459" s="489"/>
      <c r="AE459" s="489"/>
      <c r="AF459" s="489"/>
      <c r="AG459" s="489"/>
      <c r="AH459" s="489"/>
      <c r="AI459" s="489"/>
      <c r="AJ459" s="489"/>
      <c r="AK459" s="489"/>
      <c r="AL459" s="489"/>
      <c r="AM459" s="489"/>
      <c r="AN459" s="489"/>
      <c r="AO459" s="489"/>
      <c r="AP459" s="489"/>
      <c r="AQ459" s="489"/>
      <c r="AR459" s="489"/>
      <c r="AS459" s="489"/>
      <c r="AT459" s="489"/>
      <c r="AU459" s="489"/>
      <c r="AV459" s="489"/>
      <c r="AW459" s="513"/>
    </row>
    <row r="460" spans="1:49" s="97" customFormat="1" ht="16.5" customHeight="1" x14ac:dyDescent="0.3">
      <c r="A460" s="696"/>
      <c r="B460" s="688"/>
      <c r="C460" s="682"/>
      <c r="D460" s="684"/>
      <c r="E460" s="682"/>
      <c r="F460" s="684"/>
      <c r="G460" s="682"/>
      <c r="H460" s="684"/>
      <c r="I460" s="107" t="s">
        <v>1572</v>
      </c>
      <c r="J460" s="108" t="s">
        <v>385</v>
      </c>
      <c r="K460" s="109"/>
      <c r="L460" s="159">
        <v>451</v>
      </c>
      <c r="M460" s="489"/>
      <c r="N460" s="489"/>
      <c r="O460" s="489"/>
      <c r="P460" s="489"/>
      <c r="Q460" s="489"/>
      <c r="R460" s="489"/>
      <c r="S460" s="489"/>
      <c r="T460" s="489"/>
      <c r="U460" s="489"/>
      <c r="V460" s="489"/>
      <c r="W460" s="489"/>
      <c r="X460" s="489"/>
      <c r="Y460" s="489"/>
      <c r="Z460" s="489"/>
      <c r="AA460" s="489"/>
      <c r="AB460" s="489"/>
      <c r="AC460" s="489"/>
      <c r="AD460" s="489"/>
      <c r="AE460" s="489"/>
      <c r="AF460" s="489"/>
      <c r="AG460" s="489"/>
      <c r="AH460" s="489"/>
      <c r="AI460" s="489"/>
      <c r="AJ460" s="489"/>
      <c r="AK460" s="489"/>
      <c r="AL460" s="489"/>
      <c r="AM460" s="489"/>
      <c r="AN460" s="489"/>
      <c r="AO460" s="489"/>
      <c r="AP460" s="489"/>
      <c r="AQ460" s="489"/>
      <c r="AR460" s="489"/>
      <c r="AS460" s="489"/>
      <c r="AT460" s="489"/>
      <c r="AU460" s="489"/>
      <c r="AV460" s="489"/>
      <c r="AW460" s="513"/>
    </row>
    <row r="461" spans="1:49" s="97" customFormat="1" ht="16.5" customHeight="1" x14ac:dyDescent="0.3">
      <c r="A461" s="696"/>
      <c r="B461" s="688"/>
      <c r="C461" s="682"/>
      <c r="D461" s="684"/>
      <c r="E461" s="682"/>
      <c r="F461" s="684"/>
      <c r="G461" s="682"/>
      <c r="H461" s="684"/>
      <c r="I461" s="107" t="s">
        <v>1572</v>
      </c>
      <c r="J461" s="108" t="s">
        <v>1573</v>
      </c>
      <c r="K461" s="109"/>
      <c r="L461" s="159">
        <v>452</v>
      </c>
      <c r="M461" s="489"/>
      <c r="N461" s="489"/>
      <c r="O461" s="489"/>
      <c r="P461" s="489"/>
      <c r="Q461" s="489"/>
      <c r="R461" s="489"/>
      <c r="S461" s="489"/>
      <c r="T461" s="489"/>
      <c r="U461" s="489"/>
      <c r="V461" s="489"/>
      <c r="W461" s="489"/>
      <c r="X461" s="489"/>
      <c r="Y461" s="489"/>
      <c r="Z461" s="489"/>
      <c r="AA461" s="489"/>
      <c r="AB461" s="489"/>
      <c r="AC461" s="489"/>
      <c r="AD461" s="489"/>
      <c r="AE461" s="489"/>
      <c r="AF461" s="489"/>
      <c r="AG461" s="489"/>
      <c r="AH461" s="489"/>
      <c r="AI461" s="489"/>
      <c r="AJ461" s="489"/>
      <c r="AK461" s="489"/>
      <c r="AL461" s="489"/>
      <c r="AM461" s="489"/>
      <c r="AN461" s="489"/>
      <c r="AO461" s="489"/>
      <c r="AP461" s="489"/>
      <c r="AQ461" s="489"/>
      <c r="AR461" s="489"/>
      <c r="AS461" s="489"/>
      <c r="AT461" s="489"/>
      <c r="AU461" s="489"/>
      <c r="AV461" s="489"/>
      <c r="AW461" s="513"/>
    </row>
    <row r="462" spans="1:49" s="97" customFormat="1" ht="16.5" customHeight="1" x14ac:dyDescent="0.3">
      <c r="A462" s="696"/>
      <c r="B462" s="688"/>
      <c r="C462" s="682"/>
      <c r="D462" s="684"/>
      <c r="E462" s="682"/>
      <c r="F462" s="684"/>
      <c r="G462" s="682"/>
      <c r="H462" s="684"/>
      <c r="I462" s="107" t="s">
        <v>1574</v>
      </c>
      <c r="J462" s="108" t="s">
        <v>383</v>
      </c>
      <c r="K462" s="109"/>
      <c r="L462" s="159">
        <v>453</v>
      </c>
      <c r="M462" s="489"/>
      <c r="N462" s="489"/>
      <c r="O462" s="489"/>
      <c r="P462" s="489"/>
      <c r="Q462" s="489"/>
      <c r="R462" s="489"/>
      <c r="S462" s="489"/>
      <c r="T462" s="489"/>
      <c r="U462" s="489"/>
      <c r="V462" s="489"/>
      <c r="W462" s="489"/>
      <c r="X462" s="489"/>
      <c r="Y462" s="489"/>
      <c r="Z462" s="489"/>
      <c r="AA462" s="489"/>
      <c r="AB462" s="489"/>
      <c r="AC462" s="489"/>
      <c r="AD462" s="489"/>
      <c r="AE462" s="489"/>
      <c r="AF462" s="489"/>
      <c r="AG462" s="489"/>
      <c r="AH462" s="489"/>
      <c r="AI462" s="489"/>
      <c r="AJ462" s="489"/>
      <c r="AK462" s="489"/>
      <c r="AL462" s="489"/>
      <c r="AM462" s="489"/>
      <c r="AN462" s="489"/>
      <c r="AO462" s="489"/>
      <c r="AP462" s="489"/>
      <c r="AQ462" s="489"/>
      <c r="AR462" s="489"/>
      <c r="AS462" s="489"/>
      <c r="AT462" s="489"/>
      <c r="AU462" s="489"/>
      <c r="AV462" s="489"/>
      <c r="AW462" s="513"/>
    </row>
    <row r="463" spans="1:49" s="97" customFormat="1" ht="16.5" customHeight="1" x14ac:dyDescent="0.3">
      <c r="A463" s="696"/>
      <c r="B463" s="688"/>
      <c r="C463" s="682"/>
      <c r="D463" s="684"/>
      <c r="E463" s="682" t="s">
        <v>1018</v>
      </c>
      <c r="F463" s="684" t="s">
        <v>1019</v>
      </c>
      <c r="G463" s="682" t="s">
        <v>1020</v>
      </c>
      <c r="H463" s="684" t="s">
        <v>1021</v>
      </c>
      <c r="I463" s="107" t="s">
        <v>1551</v>
      </c>
      <c r="J463" s="108" t="s">
        <v>344</v>
      </c>
      <c r="K463" s="109"/>
      <c r="L463" s="159">
        <v>454</v>
      </c>
      <c r="M463" s="489"/>
      <c r="N463" s="489"/>
      <c r="O463" s="489"/>
      <c r="P463" s="489"/>
      <c r="Q463" s="489"/>
      <c r="R463" s="489"/>
      <c r="S463" s="489"/>
      <c r="T463" s="489"/>
      <c r="U463" s="489"/>
      <c r="V463" s="489"/>
      <c r="W463" s="489"/>
      <c r="X463" s="489"/>
      <c r="Y463" s="489"/>
      <c r="Z463" s="489"/>
      <c r="AA463" s="489"/>
      <c r="AB463" s="489"/>
      <c r="AC463" s="489"/>
      <c r="AD463" s="489"/>
      <c r="AE463" s="489"/>
      <c r="AF463" s="489"/>
      <c r="AG463" s="489"/>
      <c r="AH463" s="489"/>
      <c r="AI463" s="489"/>
      <c r="AJ463" s="489"/>
      <c r="AK463" s="489"/>
      <c r="AL463" s="489"/>
      <c r="AM463" s="489"/>
      <c r="AN463" s="489"/>
      <c r="AO463" s="489"/>
      <c r="AP463" s="489"/>
      <c r="AQ463" s="489"/>
      <c r="AR463" s="489"/>
      <c r="AS463" s="489"/>
      <c r="AT463" s="489"/>
      <c r="AU463" s="489"/>
      <c r="AV463" s="489"/>
      <c r="AW463" s="513"/>
    </row>
    <row r="464" spans="1:49" s="97" customFormat="1" ht="16.5" customHeight="1" x14ac:dyDescent="0.3">
      <c r="A464" s="696"/>
      <c r="B464" s="688"/>
      <c r="C464" s="682"/>
      <c r="D464" s="684"/>
      <c r="E464" s="682"/>
      <c r="F464" s="684"/>
      <c r="G464" s="682"/>
      <c r="H464" s="684"/>
      <c r="I464" s="107" t="s">
        <v>1551</v>
      </c>
      <c r="J464" s="108" t="s">
        <v>1555</v>
      </c>
      <c r="K464" s="109"/>
      <c r="L464" s="159">
        <v>455</v>
      </c>
      <c r="M464" s="489"/>
      <c r="N464" s="489"/>
      <c r="O464" s="489"/>
      <c r="P464" s="489"/>
      <c r="Q464" s="489"/>
      <c r="R464" s="489"/>
      <c r="S464" s="489"/>
      <c r="T464" s="489"/>
      <c r="U464" s="489"/>
      <c r="V464" s="489"/>
      <c r="W464" s="489"/>
      <c r="X464" s="489"/>
      <c r="Y464" s="489"/>
      <c r="Z464" s="489"/>
      <c r="AA464" s="489"/>
      <c r="AB464" s="489"/>
      <c r="AC464" s="489"/>
      <c r="AD464" s="489"/>
      <c r="AE464" s="489"/>
      <c r="AF464" s="489"/>
      <c r="AG464" s="489"/>
      <c r="AH464" s="489"/>
      <c r="AI464" s="489"/>
      <c r="AJ464" s="489"/>
      <c r="AK464" s="489"/>
      <c r="AL464" s="489"/>
      <c r="AM464" s="489"/>
      <c r="AN464" s="489"/>
      <c r="AO464" s="489"/>
      <c r="AP464" s="489"/>
      <c r="AQ464" s="489"/>
      <c r="AR464" s="489"/>
      <c r="AS464" s="489"/>
      <c r="AT464" s="489"/>
      <c r="AU464" s="489"/>
      <c r="AV464" s="489"/>
      <c r="AW464" s="513"/>
    </row>
    <row r="465" spans="1:49" s="97" customFormat="1" ht="16.5" customHeight="1" x14ac:dyDescent="0.3">
      <c r="A465" s="696"/>
      <c r="B465" s="688"/>
      <c r="C465" s="682"/>
      <c r="D465" s="684"/>
      <c r="E465" s="682"/>
      <c r="F465" s="684"/>
      <c r="G465" s="682"/>
      <c r="H465" s="684"/>
      <c r="I465" s="107" t="s">
        <v>1552</v>
      </c>
      <c r="J465" s="108" t="s">
        <v>345</v>
      </c>
      <c r="K465" s="109"/>
      <c r="L465" s="159">
        <v>456</v>
      </c>
      <c r="M465" s="489"/>
      <c r="N465" s="489"/>
      <c r="O465" s="489"/>
      <c r="P465" s="489"/>
      <c r="Q465" s="489"/>
      <c r="R465" s="489"/>
      <c r="S465" s="489"/>
      <c r="T465" s="489"/>
      <c r="U465" s="489"/>
      <c r="V465" s="489"/>
      <c r="W465" s="489"/>
      <c r="X465" s="489"/>
      <c r="Y465" s="489"/>
      <c r="Z465" s="489"/>
      <c r="AA465" s="489"/>
      <c r="AB465" s="489"/>
      <c r="AC465" s="489"/>
      <c r="AD465" s="489"/>
      <c r="AE465" s="489"/>
      <c r="AF465" s="489"/>
      <c r="AG465" s="489"/>
      <c r="AH465" s="489"/>
      <c r="AI465" s="489"/>
      <c r="AJ465" s="489"/>
      <c r="AK465" s="489"/>
      <c r="AL465" s="489"/>
      <c r="AM465" s="489"/>
      <c r="AN465" s="489"/>
      <c r="AO465" s="489"/>
      <c r="AP465" s="489"/>
      <c r="AQ465" s="489"/>
      <c r="AR465" s="489"/>
      <c r="AS465" s="489"/>
      <c r="AT465" s="489"/>
      <c r="AU465" s="489"/>
      <c r="AV465" s="489"/>
      <c r="AW465" s="513"/>
    </row>
    <row r="466" spans="1:49" s="97" customFormat="1" ht="16.5" customHeight="1" x14ac:dyDescent="0.3">
      <c r="A466" s="696"/>
      <c r="B466" s="688"/>
      <c r="C466" s="682"/>
      <c r="D466" s="684"/>
      <c r="E466" s="682"/>
      <c r="F466" s="684"/>
      <c r="G466" s="682"/>
      <c r="H466" s="684"/>
      <c r="I466" s="107" t="s">
        <v>1553</v>
      </c>
      <c r="J466" s="108" t="s">
        <v>348</v>
      </c>
      <c r="K466" s="109"/>
      <c r="L466" s="159">
        <v>457</v>
      </c>
      <c r="M466" s="489"/>
      <c r="N466" s="489"/>
      <c r="O466" s="489"/>
      <c r="P466" s="489"/>
      <c r="Q466" s="489"/>
      <c r="R466" s="489"/>
      <c r="S466" s="489"/>
      <c r="T466" s="489"/>
      <c r="U466" s="489"/>
      <c r="V466" s="489"/>
      <c r="W466" s="489"/>
      <c r="X466" s="489"/>
      <c r="Y466" s="489"/>
      <c r="Z466" s="489"/>
      <c r="AA466" s="489"/>
      <c r="AB466" s="489"/>
      <c r="AC466" s="489"/>
      <c r="AD466" s="489"/>
      <c r="AE466" s="489"/>
      <c r="AF466" s="489"/>
      <c r="AG466" s="489"/>
      <c r="AH466" s="489"/>
      <c r="AI466" s="489"/>
      <c r="AJ466" s="489"/>
      <c r="AK466" s="489"/>
      <c r="AL466" s="489"/>
      <c r="AM466" s="489"/>
      <c r="AN466" s="489"/>
      <c r="AO466" s="489"/>
      <c r="AP466" s="489"/>
      <c r="AQ466" s="489"/>
      <c r="AR466" s="489"/>
      <c r="AS466" s="489"/>
      <c r="AT466" s="489"/>
      <c r="AU466" s="489"/>
      <c r="AV466" s="489"/>
      <c r="AW466" s="513"/>
    </row>
    <row r="467" spans="1:49" s="97" customFormat="1" ht="16.5" customHeight="1" x14ac:dyDescent="0.3">
      <c r="A467" s="696"/>
      <c r="B467" s="688"/>
      <c r="C467" s="682"/>
      <c r="D467" s="684"/>
      <c r="E467" s="682"/>
      <c r="F467" s="684"/>
      <c r="G467" s="682"/>
      <c r="H467" s="684"/>
      <c r="I467" s="107" t="s">
        <v>1553</v>
      </c>
      <c r="J467" s="108" t="s">
        <v>1554</v>
      </c>
      <c r="K467" s="109"/>
      <c r="L467" s="159">
        <v>458</v>
      </c>
      <c r="M467" s="489"/>
      <c r="N467" s="489"/>
      <c r="O467" s="489"/>
      <c r="P467" s="489"/>
      <c r="Q467" s="489"/>
      <c r="R467" s="489"/>
      <c r="S467" s="489"/>
      <c r="T467" s="489"/>
      <c r="U467" s="489"/>
      <c r="V467" s="489"/>
      <c r="W467" s="489"/>
      <c r="X467" s="489"/>
      <c r="Y467" s="489"/>
      <c r="Z467" s="489"/>
      <c r="AA467" s="489"/>
      <c r="AB467" s="489"/>
      <c r="AC467" s="489"/>
      <c r="AD467" s="489"/>
      <c r="AE467" s="489"/>
      <c r="AF467" s="489"/>
      <c r="AG467" s="489"/>
      <c r="AH467" s="489"/>
      <c r="AI467" s="489"/>
      <c r="AJ467" s="489"/>
      <c r="AK467" s="489"/>
      <c r="AL467" s="489"/>
      <c r="AM467" s="489"/>
      <c r="AN467" s="489"/>
      <c r="AO467" s="489"/>
      <c r="AP467" s="489"/>
      <c r="AQ467" s="489"/>
      <c r="AR467" s="489"/>
      <c r="AS467" s="489"/>
      <c r="AT467" s="489"/>
      <c r="AU467" s="489"/>
      <c r="AV467" s="489"/>
      <c r="AW467" s="513"/>
    </row>
    <row r="468" spans="1:49" s="97" customFormat="1" ht="27" x14ac:dyDescent="0.3">
      <c r="A468" s="696"/>
      <c r="B468" s="688"/>
      <c r="C468" s="682"/>
      <c r="D468" s="684"/>
      <c r="E468" s="682"/>
      <c r="F468" s="684"/>
      <c r="G468" s="682"/>
      <c r="H468" s="684"/>
      <c r="I468" s="107" t="s">
        <v>1553</v>
      </c>
      <c r="J468" s="108" t="s">
        <v>1554</v>
      </c>
      <c r="K468" s="109"/>
      <c r="L468" s="159">
        <v>459</v>
      </c>
      <c r="M468" s="489"/>
      <c r="N468" s="489"/>
      <c r="O468" s="489"/>
      <c r="P468" s="489"/>
      <c r="Q468" s="489"/>
      <c r="R468" s="489"/>
      <c r="S468" s="489"/>
      <c r="T468" s="489"/>
      <c r="U468" s="489"/>
      <c r="V468" s="489"/>
      <c r="W468" s="489"/>
      <c r="X468" s="489"/>
      <c r="Y468" s="489"/>
      <c r="Z468" s="489"/>
      <c r="AA468" s="489"/>
      <c r="AB468" s="489"/>
      <c r="AC468" s="489"/>
      <c r="AD468" s="489"/>
      <c r="AE468" s="489"/>
      <c r="AF468" s="489"/>
      <c r="AG468" s="489"/>
      <c r="AH468" s="489"/>
      <c r="AI468" s="489"/>
      <c r="AJ468" s="489"/>
      <c r="AK468" s="489"/>
      <c r="AL468" s="489"/>
      <c r="AM468" s="489"/>
      <c r="AN468" s="489"/>
      <c r="AO468" s="489"/>
      <c r="AP468" s="489"/>
      <c r="AQ468" s="489"/>
      <c r="AR468" s="489"/>
      <c r="AS468" s="489"/>
      <c r="AT468" s="489"/>
      <c r="AU468" s="489"/>
      <c r="AV468" s="489"/>
      <c r="AW468" s="513"/>
    </row>
    <row r="469" spans="1:49" s="97" customFormat="1" ht="40.5" x14ac:dyDescent="0.3">
      <c r="A469" s="696"/>
      <c r="B469" s="688"/>
      <c r="C469" s="682"/>
      <c r="D469" s="684"/>
      <c r="E469" s="682"/>
      <c r="F469" s="684"/>
      <c r="G469" s="313" t="s">
        <v>1022</v>
      </c>
      <c r="H469" s="315" t="s">
        <v>2168</v>
      </c>
      <c r="I469" s="107" t="s">
        <v>1556</v>
      </c>
      <c r="J469" s="108" t="s">
        <v>2167</v>
      </c>
      <c r="K469" s="109"/>
      <c r="L469" s="159">
        <v>460</v>
      </c>
      <c r="M469" s="489"/>
      <c r="N469" s="489"/>
      <c r="O469" s="489"/>
      <c r="P469" s="489"/>
      <c r="Q469" s="489"/>
      <c r="R469" s="489"/>
      <c r="S469" s="489"/>
      <c r="T469" s="489"/>
      <c r="U469" s="489"/>
      <c r="V469" s="489"/>
      <c r="W469" s="489"/>
      <c r="X469" s="489"/>
      <c r="Y469" s="489"/>
      <c r="Z469" s="489"/>
      <c r="AA469" s="489"/>
      <c r="AB469" s="489"/>
      <c r="AC469" s="489"/>
      <c r="AD469" s="489"/>
      <c r="AE469" s="489"/>
      <c r="AF469" s="489"/>
      <c r="AG469" s="489"/>
      <c r="AH469" s="489"/>
      <c r="AI469" s="489"/>
      <c r="AJ469" s="489"/>
      <c r="AK469" s="489"/>
      <c r="AL469" s="489"/>
      <c r="AM469" s="489"/>
      <c r="AN469" s="489"/>
      <c r="AO469" s="489"/>
      <c r="AP469" s="489"/>
      <c r="AQ469" s="489"/>
      <c r="AR469" s="489"/>
      <c r="AS469" s="489"/>
      <c r="AT469" s="489"/>
      <c r="AU469" s="489"/>
      <c r="AV469" s="489"/>
      <c r="AW469" s="513"/>
    </row>
    <row r="470" spans="1:49" s="97" customFormat="1" ht="27" x14ac:dyDescent="0.3">
      <c r="A470" s="696"/>
      <c r="B470" s="688"/>
      <c r="C470" s="682"/>
      <c r="D470" s="684"/>
      <c r="E470" s="682" t="s">
        <v>1023</v>
      </c>
      <c r="F470" s="684" t="s">
        <v>1024</v>
      </c>
      <c r="G470" s="682" t="s">
        <v>1025</v>
      </c>
      <c r="H470" s="684" t="s">
        <v>1024</v>
      </c>
      <c r="I470" s="107" t="s">
        <v>1578</v>
      </c>
      <c r="J470" s="108" t="s">
        <v>395</v>
      </c>
      <c r="K470" s="109"/>
      <c r="L470" s="159">
        <v>461</v>
      </c>
      <c r="M470" s="489"/>
      <c r="N470" s="489"/>
      <c r="O470" s="489"/>
      <c r="P470" s="489"/>
      <c r="Q470" s="489"/>
      <c r="R470" s="489"/>
      <c r="S470" s="489"/>
      <c r="T470" s="489"/>
      <c r="U470" s="489"/>
      <c r="V470" s="489"/>
      <c r="W470" s="489"/>
      <c r="X470" s="489"/>
      <c r="Y470" s="489"/>
      <c r="Z470" s="489"/>
      <c r="AA470" s="489"/>
      <c r="AB470" s="489"/>
      <c r="AC470" s="489"/>
      <c r="AD470" s="489"/>
      <c r="AE470" s="489"/>
      <c r="AF470" s="489"/>
      <c r="AG470" s="489"/>
      <c r="AH470" s="489"/>
      <c r="AI470" s="489"/>
      <c r="AJ470" s="489"/>
      <c r="AK470" s="489"/>
      <c r="AL470" s="489"/>
      <c r="AM470" s="489"/>
      <c r="AN470" s="489"/>
      <c r="AO470" s="489"/>
      <c r="AP470" s="489"/>
      <c r="AQ470" s="489"/>
      <c r="AR470" s="489"/>
      <c r="AS470" s="489"/>
      <c r="AT470" s="489"/>
      <c r="AU470" s="489"/>
      <c r="AV470" s="489"/>
      <c r="AW470" s="513"/>
    </row>
    <row r="471" spans="1:49" s="97" customFormat="1" ht="16.5" customHeight="1" x14ac:dyDescent="0.3">
      <c r="A471" s="696"/>
      <c r="B471" s="688"/>
      <c r="C471" s="682"/>
      <c r="D471" s="684"/>
      <c r="E471" s="682"/>
      <c r="F471" s="684"/>
      <c r="G471" s="682"/>
      <c r="H471" s="684"/>
      <c r="I471" s="107" t="s">
        <v>1580</v>
      </c>
      <c r="J471" s="108" t="s">
        <v>1840</v>
      </c>
      <c r="K471" s="109"/>
      <c r="L471" s="159">
        <v>462</v>
      </c>
      <c r="M471" s="489"/>
      <c r="N471" s="489"/>
      <c r="O471" s="489"/>
      <c r="P471" s="489"/>
      <c r="Q471" s="489"/>
      <c r="R471" s="489"/>
      <c r="S471" s="489"/>
      <c r="T471" s="489"/>
      <c r="U471" s="489"/>
      <c r="V471" s="489"/>
      <c r="W471" s="489"/>
      <c r="X471" s="489"/>
      <c r="Y471" s="489"/>
      <c r="Z471" s="489"/>
      <c r="AA471" s="489"/>
      <c r="AB471" s="489"/>
      <c r="AC471" s="489"/>
      <c r="AD471" s="489"/>
      <c r="AE471" s="489"/>
      <c r="AF471" s="489"/>
      <c r="AG471" s="489"/>
      <c r="AH471" s="489"/>
      <c r="AI471" s="489"/>
      <c r="AJ471" s="489"/>
      <c r="AK471" s="489"/>
      <c r="AL471" s="489"/>
      <c r="AM471" s="489"/>
      <c r="AN471" s="489"/>
      <c r="AO471" s="489"/>
      <c r="AP471" s="489"/>
      <c r="AQ471" s="489"/>
      <c r="AR471" s="489"/>
      <c r="AS471" s="489"/>
      <c r="AT471" s="489"/>
      <c r="AU471" s="489"/>
      <c r="AV471" s="489"/>
      <c r="AW471" s="513"/>
    </row>
    <row r="472" spans="1:49" s="97" customFormat="1" ht="16.5" customHeight="1" x14ac:dyDescent="0.3">
      <c r="A472" s="696"/>
      <c r="B472" s="688"/>
      <c r="C472" s="682"/>
      <c r="D472" s="684"/>
      <c r="E472" s="682"/>
      <c r="F472" s="684"/>
      <c r="G472" s="682"/>
      <c r="H472" s="684"/>
      <c r="I472" s="110" t="s">
        <v>1581</v>
      </c>
      <c r="J472" s="112" t="s">
        <v>403</v>
      </c>
      <c r="K472" s="109"/>
      <c r="L472" s="159">
        <v>463</v>
      </c>
      <c r="M472" s="489"/>
      <c r="N472" s="489"/>
      <c r="O472" s="489"/>
      <c r="P472" s="489"/>
      <c r="Q472" s="489"/>
      <c r="R472" s="489"/>
      <c r="S472" s="489"/>
      <c r="T472" s="489"/>
      <c r="U472" s="489"/>
      <c r="V472" s="489"/>
      <c r="W472" s="489"/>
      <c r="X472" s="489"/>
      <c r="Y472" s="489"/>
      <c r="Z472" s="489"/>
      <c r="AA472" s="489"/>
      <c r="AB472" s="489"/>
      <c r="AC472" s="489"/>
      <c r="AD472" s="489"/>
      <c r="AE472" s="489"/>
      <c r="AF472" s="489"/>
      <c r="AG472" s="489"/>
      <c r="AH472" s="489"/>
      <c r="AI472" s="489"/>
      <c r="AJ472" s="489"/>
      <c r="AK472" s="489"/>
      <c r="AL472" s="489"/>
      <c r="AM472" s="489"/>
      <c r="AN472" s="489"/>
      <c r="AO472" s="489"/>
      <c r="AP472" s="489"/>
      <c r="AQ472" s="489"/>
      <c r="AR472" s="489"/>
      <c r="AS472" s="489"/>
      <c r="AT472" s="489"/>
      <c r="AU472" s="489"/>
      <c r="AV472" s="489"/>
      <c r="AW472" s="513"/>
    </row>
    <row r="473" spans="1:49" s="97" customFormat="1" ht="16.5" customHeight="1" x14ac:dyDescent="0.3">
      <c r="A473" s="696"/>
      <c r="B473" s="688"/>
      <c r="C473" s="682"/>
      <c r="D473" s="684"/>
      <c r="E473" s="682"/>
      <c r="F473" s="684"/>
      <c r="G473" s="682"/>
      <c r="H473" s="684"/>
      <c r="I473" s="107" t="s">
        <v>1531</v>
      </c>
      <c r="J473" s="108" t="s">
        <v>401</v>
      </c>
      <c r="K473" s="109"/>
      <c r="L473" s="159">
        <v>464</v>
      </c>
      <c r="M473" s="489"/>
      <c r="N473" s="489"/>
      <c r="O473" s="489"/>
      <c r="P473" s="489"/>
      <c r="Q473" s="489"/>
      <c r="R473" s="489"/>
      <c r="S473" s="489"/>
      <c r="T473" s="489"/>
      <c r="U473" s="489"/>
      <c r="V473" s="489"/>
      <c r="W473" s="489"/>
      <c r="X473" s="489"/>
      <c r="Y473" s="489"/>
      <c r="Z473" s="489"/>
      <c r="AA473" s="489"/>
      <c r="AB473" s="489"/>
      <c r="AC473" s="489"/>
      <c r="AD473" s="489"/>
      <c r="AE473" s="489"/>
      <c r="AF473" s="489"/>
      <c r="AG473" s="489"/>
      <c r="AH473" s="489"/>
      <c r="AI473" s="489"/>
      <c r="AJ473" s="489"/>
      <c r="AK473" s="489"/>
      <c r="AL473" s="489"/>
      <c r="AM473" s="489"/>
      <c r="AN473" s="489"/>
      <c r="AO473" s="489"/>
      <c r="AP473" s="489"/>
      <c r="AQ473" s="489"/>
      <c r="AR473" s="489"/>
      <c r="AS473" s="489"/>
      <c r="AT473" s="489"/>
      <c r="AU473" s="489"/>
      <c r="AV473" s="489"/>
      <c r="AW473" s="513"/>
    </row>
    <row r="474" spans="1:49" s="97" customFormat="1" ht="16.5" customHeight="1" x14ac:dyDescent="0.3">
      <c r="A474" s="696"/>
      <c r="B474" s="688"/>
      <c r="C474" s="682"/>
      <c r="D474" s="684"/>
      <c r="E474" s="682"/>
      <c r="F474" s="684"/>
      <c r="G474" s="682"/>
      <c r="H474" s="684"/>
      <c r="I474" s="107" t="s">
        <v>1531</v>
      </c>
      <c r="J474" s="108" t="s">
        <v>1532</v>
      </c>
      <c r="K474" s="109"/>
      <c r="L474" s="159">
        <v>465</v>
      </c>
      <c r="M474" s="489"/>
      <c r="N474" s="489"/>
      <c r="O474" s="489"/>
      <c r="P474" s="489"/>
      <c r="Q474" s="489"/>
      <c r="R474" s="489"/>
      <c r="S474" s="489"/>
      <c r="T474" s="489"/>
      <c r="U474" s="489"/>
      <c r="V474" s="489"/>
      <c r="W474" s="489"/>
      <c r="X474" s="489"/>
      <c r="Y474" s="489"/>
      <c r="Z474" s="489"/>
      <c r="AA474" s="489"/>
      <c r="AB474" s="489"/>
      <c r="AC474" s="489"/>
      <c r="AD474" s="489"/>
      <c r="AE474" s="489"/>
      <c r="AF474" s="489"/>
      <c r="AG474" s="489"/>
      <c r="AH474" s="489"/>
      <c r="AI474" s="489"/>
      <c r="AJ474" s="489"/>
      <c r="AK474" s="489"/>
      <c r="AL474" s="489"/>
      <c r="AM474" s="489"/>
      <c r="AN474" s="489"/>
      <c r="AO474" s="489"/>
      <c r="AP474" s="489"/>
      <c r="AQ474" s="489"/>
      <c r="AR474" s="489"/>
      <c r="AS474" s="489"/>
      <c r="AT474" s="489"/>
      <c r="AU474" s="489"/>
      <c r="AV474" s="489"/>
      <c r="AW474" s="513"/>
    </row>
    <row r="475" spans="1:49" s="97" customFormat="1" ht="16.5" customHeight="1" x14ac:dyDescent="0.3">
      <c r="A475" s="696"/>
      <c r="B475" s="688"/>
      <c r="C475" s="682"/>
      <c r="D475" s="684"/>
      <c r="E475" s="682"/>
      <c r="F475" s="684"/>
      <c r="G475" s="682"/>
      <c r="H475" s="684"/>
      <c r="I475" s="107" t="s">
        <v>1531</v>
      </c>
      <c r="J475" s="108" t="s">
        <v>1532</v>
      </c>
      <c r="K475" s="109"/>
      <c r="L475" s="159">
        <v>466</v>
      </c>
      <c r="M475" s="489"/>
      <c r="N475" s="489"/>
      <c r="O475" s="489"/>
      <c r="P475" s="489"/>
      <c r="Q475" s="489"/>
      <c r="R475" s="489"/>
      <c r="S475" s="489"/>
      <c r="T475" s="489"/>
      <c r="U475" s="489"/>
      <c r="V475" s="489"/>
      <c r="W475" s="489"/>
      <c r="X475" s="489"/>
      <c r="Y475" s="489"/>
      <c r="Z475" s="489"/>
      <c r="AA475" s="489"/>
      <c r="AB475" s="489"/>
      <c r="AC475" s="489"/>
      <c r="AD475" s="489"/>
      <c r="AE475" s="489"/>
      <c r="AF475" s="489"/>
      <c r="AG475" s="489"/>
      <c r="AH475" s="489"/>
      <c r="AI475" s="489"/>
      <c r="AJ475" s="489"/>
      <c r="AK475" s="489"/>
      <c r="AL475" s="489"/>
      <c r="AM475" s="489"/>
      <c r="AN475" s="489"/>
      <c r="AO475" s="489"/>
      <c r="AP475" s="489"/>
      <c r="AQ475" s="489"/>
      <c r="AR475" s="489"/>
      <c r="AS475" s="489"/>
      <c r="AT475" s="489"/>
      <c r="AU475" s="489"/>
      <c r="AV475" s="489"/>
      <c r="AW475" s="513"/>
    </row>
    <row r="476" spans="1:49" s="97" customFormat="1" ht="27" x14ac:dyDescent="0.3">
      <c r="A476" s="696"/>
      <c r="B476" s="688"/>
      <c r="C476" s="682"/>
      <c r="D476" s="684"/>
      <c r="E476" s="682"/>
      <c r="F476" s="684"/>
      <c r="G476" s="682"/>
      <c r="H476" s="684"/>
      <c r="I476" s="107" t="s">
        <v>1531</v>
      </c>
      <c r="J476" s="108" t="s">
        <v>1532</v>
      </c>
      <c r="K476" s="109"/>
      <c r="L476" s="159">
        <v>467</v>
      </c>
      <c r="M476" s="489"/>
      <c r="N476" s="489"/>
      <c r="O476" s="489"/>
      <c r="P476" s="489"/>
      <c r="Q476" s="489"/>
      <c r="R476" s="489"/>
      <c r="S476" s="489"/>
      <c r="T476" s="489"/>
      <c r="U476" s="489"/>
      <c r="V476" s="489"/>
      <c r="W476" s="489"/>
      <c r="X476" s="489"/>
      <c r="Y476" s="489"/>
      <c r="Z476" s="489"/>
      <c r="AA476" s="489"/>
      <c r="AB476" s="489"/>
      <c r="AC476" s="489"/>
      <c r="AD476" s="489"/>
      <c r="AE476" s="489"/>
      <c r="AF476" s="489"/>
      <c r="AG476" s="489"/>
      <c r="AH476" s="489"/>
      <c r="AI476" s="489"/>
      <c r="AJ476" s="489"/>
      <c r="AK476" s="489"/>
      <c r="AL476" s="489"/>
      <c r="AM476" s="489"/>
      <c r="AN476" s="489"/>
      <c r="AO476" s="489"/>
      <c r="AP476" s="489"/>
      <c r="AQ476" s="489"/>
      <c r="AR476" s="489"/>
      <c r="AS476" s="489"/>
      <c r="AT476" s="489"/>
      <c r="AU476" s="489"/>
      <c r="AV476" s="489"/>
      <c r="AW476" s="513"/>
    </row>
    <row r="477" spans="1:49" s="97" customFormat="1" ht="16.5" customHeight="1" x14ac:dyDescent="0.3">
      <c r="A477" s="696"/>
      <c r="B477" s="688"/>
      <c r="C477" s="682"/>
      <c r="D477" s="684"/>
      <c r="E477" s="682"/>
      <c r="F477" s="684"/>
      <c r="G477" s="682"/>
      <c r="H477" s="684"/>
      <c r="I477" s="107" t="s">
        <v>1531</v>
      </c>
      <c r="J477" s="108" t="s">
        <v>1532</v>
      </c>
      <c r="K477" s="109"/>
      <c r="L477" s="159">
        <v>468</v>
      </c>
      <c r="M477" s="489"/>
      <c r="N477" s="489"/>
      <c r="O477" s="489"/>
      <c r="P477" s="489"/>
      <c r="Q477" s="489"/>
      <c r="R477" s="489"/>
      <c r="S477" s="489"/>
      <c r="T477" s="489"/>
      <c r="U477" s="489"/>
      <c r="V477" s="489"/>
      <c r="W477" s="489"/>
      <c r="X477" s="489"/>
      <c r="Y477" s="489"/>
      <c r="Z477" s="489"/>
      <c r="AA477" s="489"/>
      <c r="AB477" s="489"/>
      <c r="AC477" s="489"/>
      <c r="AD477" s="489"/>
      <c r="AE477" s="489"/>
      <c r="AF477" s="489"/>
      <c r="AG477" s="489"/>
      <c r="AH477" s="489"/>
      <c r="AI477" s="489"/>
      <c r="AJ477" s="489"/>
      <c r="AK477" s="489"/>
      <c r="AL477" s="489"/>
      <c r="AM477" s="489"/>
      <c r="AN477" s="489"/>
      <c r="AO477" s="489"/>
      <c r="AP477" s="489"/>
      <c r="AQ477" s="489"/>
      <c r="AR477" s="489"/>
      <c r="AS477" s="489"/>
      <c r="AT477" s="489"/>
      <c r="AU477" s="489"/>
      <c r="AV477" s="489"/>
      <c r="AW477" s="513"/>
    </row>
    <row r="478" spans="1:49" s="97" customFormat="1" ht="16.5" customHeight="1" x14ac:dyDescent="0.3">
      <c r="A478" s="696"/>
      <c r="B478" s="688"/>
      <c r="C478" s="682"/>
      <c r="D478" s="684"/>
      <c r="E478" s="682"/>
      <c r="F478" s="684"/>
      <c r="G478" s="682"/>
      <c r="H478" s="684"/>
      <c r="I478" s="107" t="s">
        <v>1531</v>
      </c>
      <c r="J478" s="108" t="s">
        <v>1532</v>
      </c>
      <c r="K478" s="109"/>
      <c r="L478" s="159">
        <v>469</v>
      </c>
      <c r="M478" s="489"/>
      <c r="N478" s="489"/>
      <c r="O478" s="489"/>
      <c r="P478" s="489"/>
      <c r="Q478" s="489"/>
      <c r="R478" s="489"/>
      <c r="S478" s="489"/>
      <c r="T478" s="489"/>
      <c r="U478" s="489"/>
      <c r="V478" s="489"/>
      <c r="W478" s="489"/>
      <c r="X478" s="489"/>
      <c r="Y478" s="489"/>
      <c r="Z478" s="489"/>
      <c r="AA478" s="489"/>
      <c r="AB478" s="489"/>
      <c r="AC478" s="489"/>
      <c r="AD478" s="489"/>
      <c r="AE478" s="489"/>
      <c r="AF478" s="489"/>
      <c r="AG478" s="489"/>
      <c r="AH478" s="489"/>
      <c r="AI478" s="489"/>
      <c r="AJ478" s="489"/>
      <c r="AK478" s="489"/>
      <c r="AL478" s="489"/>
      <c r="AM478" s="489"/>
      <c r="AN478" s="489"/>
      <c r="AO478" s="489"/>
      <c r="AP478" s="489"/>
      <c r="AQ478" s="489"/>
      <c r="AR478" s="489"/>
      <c r="AS478" s="489"/>
      <c r="AT478" s="489"/>
      <c r="AU478" s="489"/>
      <c r="AV478" s="489"/>
      <c r="AW478" s="513"/>
    </row>
    <row r="479" spans="1:49" s="97" customFormat="1" ht="13.5" customHeight="1" x14ac:dyDescent="0.3">
      <c r="A479" s="696"/>
      <c r="B479" s="688"/>
      <c r="C479" s="682" t="s">
        <v>1026</v>
      </c>
      <c r="D479" s="684" t="s">
        <v>1027</v>
      </c>
      <c r="E479" s="682" t="s">
        <v>1028</v>
      </c>
      <c r="F479" s="684" t="s">
        <v>1029</v>
      </c>
      <c r="G479" s="682" t="s">
        <v>1030</v>
      </c>
      <c r="H479" s="684" t="s">
        <v>1031</v>
      </c>
      <c r="I479" s="107" t="s">
        <v>1502</v>
      </c>
      <c r="J479" s="108" t="s">
        <v>284</v>
      </c>
      <c r="K479" s="480" t="s">
        <v>2311</v>
      </c>
      <c r="L479" s="461">
        <v>470</v>
      </c>
      <c r="M479" s="485"/>
      <c r="N479" s="485"/>
      <c r="O479" s="485"/>
      <c r="P479" s="485"/>
      <c r="Q479" s="485"/>
      <c r="R479" s="485"/>
      <c r="S479" s="485"/>
      <c r="T479" s="449">
        <v>653.25300000000004</v>
      </c>
      <c r="U479" s="449">
        <v>355.21199999999999</v>
      </c>
      <c r="V479" s="449">
        <v>62.095999999999997</v>
      </c>
      <c r="W479" s="449">
        <v>2.887</v>
      </c>
      <c r="X479" s="449">
        <v>30.513999999999999</v>
      </c>
      <c r="Y479" s="449">
        <v>79.662999999999997</v>
      </c>
      <c r="Z479" s="449">
        <v>12.05</v>
      </c>
      <c r="AA479" s="449">
        <v>167.94399999999999</v>
      </c>
      <c r="AB479" s="449">
        <v>5.8000000000000003E-2</v>
      </c>
      <c r="AC479" s="449">
        <v>0</v>
      </c>
      <c r="AD479" s="449">
        <v>0</v>
      </c>
      <c r="AE479" s="449">
        <v>188.601</v>
      </c>
      <c r="AF479" s="449">
        <v>178.98400000000001</v>
      </c>
      <c r="AG479" s="449">
        <v>9.6170000000000009</v>
      </c>
      <c r="AH479" s="449">
        <v>109.44</v>
      </c>
      <c r="AI479" s="449">
        <v>0</v>
      </c>
      <c r="AJ479" s="449">
        <v>26.824999999999999</v>
      </c>
      <c r="AK479" s="449">
        <v>0</v>
      </c>
      <c r="AL479" s="449">
        <v>0</v>
      </c>
      <c r="AM479" s="449">
        <v>0</v>
      </c>
      <c r="AN479" s="449">
        <v>0</v>
      </c>
      <c r="AO479" s="449">
        <v>82.614999999999995</v>
      </c>
      <c r="AP479" s="485"/>
      <c r="AQ479" s="485"/>
      <c r="AR479" s="485"/>
      <c r="AS479" s="485"/>
      <c r="AT479" s="485"/>
      <c r="AU479" s="485"/>
      <c r="AV479" s="485"/>
      <c r="AW479" s="502"/>
    </row>
    <row r="480" spans="1:49" s="97" customFormat="1" ht="16.5" customHeight="1" x14ac:dyDescent="0.3">
      <c r="A480" s="696"/>
      <c r="B480" s="688"/>
      <c r="C480" s="682"/>
      <c r="D480" s="684"/>
      <c r="E480" s="682"/>
      <c r="F480" s="684"/>
      <c r="G480" s="682"/>
      <c r="H480" s="684"/>
      <c r="I480" s="107" t="s">
        <v>1503</v>
      </c>
      <c r="J480" s="108" t="s">
        <v>285</v>
      </c>
      <c r="K480" s="109"/>
      <c r="L480" s="159">
        <v>471</v>
      </c>
      <c r="M480" s="489"/>
      <c r="N480" s="489"/>
      <c r="O480" s="489"/>
      <c r="P480" s="489"/>
      <c r="Q480" s="489"/>
      <c r="R480" s="489"/>
      <c r="S480" s="489"/>
      <c r="T480" s="489"/>
      <c r="U480" s="489"/>
      <c r="V480" s="489"/>
      <c r="W480" s="489"/>
      <c r="X480" s="489"/>
      <c r="Y480" s="489"/>
      <c r="Z480" s="489"/>
      <c r="AA480" s="489"/>
      <c r="AB480" s="489"/>
      <c r="AC480" s="489"/>
      <c r="AD480" s="489"/>
      <c r="AE480" s="489"/>
      <c r="AF480" s="489"/>
      <c r="AG480" s="489"/>
      <c r="AH480" s="489"/>
      <c r="AI480" s="489"/>
      <c r="AJ480" s="489"/>
      <c r="AK480" s="489"/>
      <c r="AL480" s="489"/>
      <c r="AM480" s="489"/>
      <c r="AN480" s="489"/>
      <c r="AO480" s="489"/>
      <c r="AP480" s="489"/>
      <c r="AQ480" s="489"/>
      <c r="AR480" s="489"/>
      <c r="AS480" s="489"/>
      <c r="AT480" s="489"/>
      <c r="AU480" s="489"/>
      <c r="AV480" s="489"/>
      <c r="AW480" s="513"/>
    </row>
    <row r="481" spans="1:49" s="97" customFormat="1" ht="16.5" customHeight="1" x14ac:dyDescent="0.3">
      <c r="A481" s="696"/>
      <c r="B481" s="688"/>
      <c r="C481" s="682"/>
      <c r="D481" s="684"/>
      <c r="E481" s="682"/>
      <c r="F481" s="684"/>
      <c r="G481" s="682" t="s">
        <v>1032</v>
      </c>
      <c r="H481" s="684" t="s">
        <v>286</v>
      </c>
      <c r="I481" s="107" t="s">
        <v>1504</v>
      </c>
      <c r="J481" s="108" t="s">
        <v>286</v>
      </c>
      <c r="K481" s="109"/>
      <c r="L481" s="159">
        <v>472</v>
      </c>
      <c r="M481" s="489"/>
      <c r="N481" s="489"/>
      <c r="O481" s="489"/>
      <c r="P481" s="489"/>
      <c r="Q481" s="489"/>
      <c r="R481" s="489"/>
      <c r="S481" s="489"/>
      <c r="T481" s="489"/>
      <c r="U481" s="489"/>
      <c r="V481" s="489"/>
      <c r="W481" s="489"/>
      <c r="X481" s="489"/>
      <c r="Y481" s="489"/>
      <c r="Z481" s="489"/>
      <c r="AA481" s="489"/>
      <c r="AB481" s="489"/>
      <c r="AC481" s="489"/>
      <c r="AD481" s="489"/>
      <c r="AE481" s="489"/>
      <c r="AF481" s="489"/>
      <c r="AG481" s="489"/>
      <c r="AH481" s="489"/>
      <c r="AI481" s="489"/>
      <c r="AJ481" s="489"/>
      <c r="AK481" s="489"/>
      <c r="AL481" s="489"/>
      <c r="AM481" s="489"/>
      <c r="AN481" s="489"/>
      <c r="AO481" s="489"/>
      <c r="AP481" s="489"/>
      <c r="AQ481" s="489"/>
      <c r="AR481" s="489"/>
      <c r="AS481" s="489"/>
      <c r="AT481" s="489"/>
      <c r="AU481" s="489"/>
      <c r="AV481" s="489"/>
      <c r="AW481" s="513"/>
    </row>
    <row r="482" spans="1:49" s="97" customFormat="1" ht="16.5" customHeight="1" x14ac:dyDescent="0.3">
      <c r="A482" s="696"/>
      <c r="B482" s="688"/>
      <c r="C482" s="682"/>
      <c r="D482" s="684"/>
      <c r="E482" s="682"/>
      <c r="F482" s="684"/>
      <c r="G482" s="682"/>
      <c r="H482" s="684"/>
      <c r="I482" s="107" t="s">
        <v>1504</v>
      </c>
      <c r="J482" s="108" t="s">
        <v>1505</v>
      </c>
      <c r="K482" s="109"/>
      <c r="L482" s="159">
        <v>473</v>
      </c>
      <c r="M482" s="489"/>
      <c r="N482" s="489"/>
      <c r="O482" s="489"/>
      <c r="P482" s="489"/>
      <c r="Q482" s="489"/>
      <c r="R482" s="489"/>
      <c r="S482" s="489"/>
      <c r="T482" s="489"/>
      <c r="U482" s="489"/>
      <c r="V482" s="489"/>
      <c r="W482" s="489"/>
      <c r="X482" s="489"/>
      <c r="Y482" s="489"/>
      <c r="Z482" s="489"/>
      <c r="AA482" s="489"/>
      <c r="AB482" s="489"/>
      <c r="AC482" s="489"/>
      <c r="AD482" s="489"/>
      <c r="AE482" s="489"/>
      <c r="AF482" s="489"/>
      <c r="AG482" s="489"/>
      <c r="AH482" s="489"/>
      <c r="AI482" s="489"/>
      <c r="AJ482" s="489"/>
      <c r="AK482" s="489"/>
      <c r="AL482" s="489"/>
      <c r="AM482" s="489"/>
      <c r="AN482" s="489"/>
      <c r="AO482" s="489"/>
      <c r="AP482" s="489"/>
      <c r="AQ482" s="489"/>
      <c r="AR482" s="489"/>
      <c r="AS482" s="489"/>
      <c r="AT482" s="489"/>
      <c r="AU482" s="489"/>
      <c r="AV482" s="489"/>
      <c r="AW482" s="513"/>
    </row>
    <row r="483" spans="1:49" s="97" customFormat="1" ht="16.5" customHeight="1" x14ac:dyDescent="0.3">
      <c r="A483" s="696"/>
      <c r="B483" s="688"/>
      <c r="C483" s="682"/>
      <c r="D483" s="684"/>
      <c r="E483" s="682"/>
      <c r="F483" s="684"/>
      <c r="G483" s="682"/>
      <c r="H483" s="684"/>
      <c r="I483" s="107" t="s">
        <v>1504</v>
      </c>
      <c r="J483" s="108" t="s">
        <v>1505</v>
      </c>
      <c r="K483" s="109"/>
      <c r="L483" s="159">
        <v>474</v>
      </c>
      <c r="M483" s="489"/>
      <c r="N483" s="489"/>
      <c r="O483" s="489"/>
      <c r="P483" s="489"/>
      <c r="Q483" s="489"/>
      <c r="R483" s="489"/>
      <c r="S483" s="489"/>
      <c r="T483" s="489"/>
      <c r="U483" s="489"/>
      <c r="V483" s="489"/>
      <c r="W483" s="489"/>
      <c r="X483" s="489"/>
      <c r="Y483" s="489"/>
      <c r="Z483" s="489"/>
      <c r="AA483" s="489"/>
      <c r="AB483" s="489"/>
      <c r="AC483" s="489"/>
      <c r="AD483" s="489"/>
      <c r="AE483" s="489"/>
      <c r="AF483" s="489"/>
      <c r="AG483" s="489"/>
      <c r="AH483" s="489"/>
      <c r="AI483" s="489"/>
      <c r="AJ483" s="489"/>
      <c r="AK483" s="489"/>
      <c r="AL483" s="489"/>
      <c r="AM483" s="489"/>
      <c r="AN483" s="489"/>
      <c r="AO483" s="489"/>
      <c r="AP483" s="489"/>
      <c r="AQ483" s="489"/>
      <c r="AR483" s="489"/>
      <c r="AS483" s="489"/>
      <c r="AT483" s="489"/>
      <c r="AU483" s="489"/>
      <c r="AV483" s="489"/>
      <c r="AW483" s="513"/>
    </row>
    <row r="484" spans="1:49" s="97" customFormat="1" ht="16.5" customHeight="1" x14ac:dyDescent="0.3">
      <c r="A484" s="696"/>
      <c r="B484" s="688"/>
      <c r="C484" s="682"/>
      <c r="D484" s="684"/>
      <c r="E484" s="682"/>
      <c r="F484" s="684"/>
      <c r="G484" s="682"/>
      <c r="H484" s="684"/>
      <c r="I484" s="107" t="s">
        <v>1504</v>
      </c>
      <c r="J484" s="108" t="s">
        <v>1505</v>
      </c>
      <c r="K484" s="109"/>
      <c r="L484" s="159">
        <v>475</v>
      </c>
      <c r="M484" s="489"/>
      <c r="N484" s="489"/>
      <c r="O484" s="489"/>
      <c r="P484" s="489"/>
      <c r="Q484" s="489"/>
      <c r="R484" s="489"/>
      <c r="S484" s="489"/>
      <c r="T484" s="489"/>
      <c r="U484" s="489"/>
      <c r="V484" s="489"/>
      <c r="W484" s="489"/>
      <c r="X484" s="489"/>
      <c r="Y484" s="489"/>
      <c r="Z484" s="489"/>
      <c r="AA484" s="489"/>
      <c r="AB484" s="489"/>
      <c r="AC484" s="489"/>
      <c r="AD484" s="489"/>
      <c r="AE484" s="489"/>
      <c r="AF484" s="489"/>
      <c r="AG484" s="489"/>
      <c r="AH484" s="489"/>
      <c r="AI484" s="489"/>
      <c r="AJ484" s="489"/>
      <c r="AK484" s="489"/>
      <c r="AL484" s="489"/>
      <c r="AM484" s="489"/>
      <c r="AN484" s="489"/>
      <c r="AO484" s="489"/>
      <c r="AP484" s="489"/>
      <c r="AQ484" s="489"/>
      <c r="AR484" s="489"/>
      <c r="AS484" s="489"/>
      <c r="AT484" s="489"/>
      <c r="AU484" s="489"/>
      <c r="AV484" s="489"/>
      <c r="AW484" s="513"/>
    </row>
    <row r="485" spans="1:49" s="97" customFormat="1" ht="16.5" customHeight="1" x14ac:dyDescent="0.3">
      <c r="A485" s="696"/>
      <c r="B485" s="688"/>
      <c r="C485" s="682"/>
      <c r="D485" s="684"/>
      <c r="E485" s="682"/>
      <c r="F485" s="684"/>
      <c r="G485" s="682" t="s">
        <v>1033</v>
      </c>
      <c r="H485" s="684" t="s">
        <v>1034</v>
      </c>
      <c r="I485" s="107" t="s">
        <v>1506</v>
      </c>
      <c r="J485" s="108" t="s">
        <v>288</v>
      </c>
      <c r="K485" s="109"/>
      <c r="L485" s="159">
        <v>476</v>
      </c>
      <c r="M485" s="489"/>
      <c r="N485" s="489"/>
      <c r="O485" s="489"/>
      <c r="P485" s="489"/>
      <c r="Q485" s="489"/>
      <c r="R485" s="489"/>
      <c r="S485" s="489"/>
      <c r="T485" s="489"/>
      <c r="U485" s="489"/>
      <c r="V485" s="489"/>
      <c r="W485" s="489"/>
      <c r="X485" s="489"/>
      <c r="Y485" s="489"/>
      <c r="Z485" s="489"/>
      <c r="AA485" s="489"/>
      <c r="AB485" s="489"/>
      <c r="AC485" s="489"/>
      <c r="AD485" s="489"/>
      <c r="AE485" s="489"/>
      <c r="AF485" s="489"/>
      <c r="AG485" s="489"/>
      <c r="AH485" s="489"/>
      <c r="AI485" s="489"/>
      <c r="AJ485" s="489"/>
      <c r="AK485" s="489"/>
      <c r="AL485" s="489"/>
      <c r="AM485" s="489"/>
      <c r="AN485" s="489"/>
      <c r="AO485" s="489"/>
      <c r="AP485" s="489"/>
      <c r="AQ485" s="489"/>
      <c r="AR485" s="489"/>
      <c r="AS485" s="489"/>
      <c r="AT485" s="489"/>
      <c r="AU485" s="489"/>
      <c r="AV485" s="489"/>
      <c r="AW485" s="513"/>
    </row>
    <row r="486" spans="1:49" s="97" customFormat="1" ht="16.5" customHeight="1" x14ac:dyDescent="0.3">
      <c r="A486" s="696"/>
      <c r="B486" s="688"/>
      <c r="C486" s="682"/>
      <c r="D486" s="684"/>
      <c r="E486" s="682"/>
      <c r="F486" s="684"/>
      <c r="G486" s="682"/>
      <c r="H486" s="684"/>
      <c r="I486" s="107" t="s">
        <v>1507</v>
      </c>
      <c r="J486" s="108" t="s">
        <v>292</v>
      </c>
      <c r="K486" s="109"/>
      <c r="L486" s="159">
        <v>477</v>
      </c>
      <c r="M486" s="489"/>
      <c r="N486" s="489"/>
      <c r="O486" s="489"/>
      <c r="P486" s="489"/>
      <c r="Q486" s="489"/>
      <c r="R486" s="489"/>
      <c r="S486" s="489"/>
      <c r="T486" s="489"/>
      <c r="U486" s="489"/>
      <c r="V486" s="489"/>
      <c r="W486" s="489"/>
      <c r="X486" s="489"/>
      <c r="Y486" s="489"/>
      <c r="Z486" s="489"/>
      <c r="AA486" s="489"/>
      <c r="AB486" s="489"/>
      <c r="AC486" s="489"/>
      <c r="AD486" s="489"/>
      <c r="AE486" s="489"/>
      <c r="AF486" s="489"/>
      <c r="AG486" s="489"/>
      <c r="AH486" s="489"/>
      <c r="AI486" s="489"/>
      <c r="AJ486" s="489"/>
      <c r="AK486" s="489"/>
      <c r="AL486" s="489"/>
      <c r="AM486" s="489"/>
      <c r="AN486" s="489"/>
      <c r="AO486" s="489"/>
      <c r="AP486" s="489"/>
      <c r="AQ486" s="489"/>
      <c r="AR486" s="489"/>
      <c r="AS486" s="489"/>
      <c r="AT486" s="489"/>
      <c r="AU486" s="489"/>
      <c r="AV486" s="489"/>
      <c r="AW486" s="513"/>
    </row>
    <row r="487" spans="1:49" s="97" customFormat="1" ht="16.5" customHeight="1" x14ac:dyDescent="0.3">
      <c r="A487" s="696"/>
      <c r="B487" s="688"/>
      <c r="C487" s="682"/>
      <c r="D487" s="684"/>
      <c r="E487" s="682"/>
      <c r="F487" s="684"/>
      <c r="G487" s="682"/>
      <c r="H487" s="684"/>
      <c r="I487" s="107" t="s">
        <v>1508</v>
      </c>
      <c r="J487" s="108" t="s">
        <v>294</v>
      </c>
      <c r="K487" s="109"/>
      <c r="L487" s="159">
        <v>478</v>
      </c>
      <c r="M487" s="489"/>
      <c r="N487" s="489"/>
      <c r="O487" s="489"/>
      <c r="P487" s="489"/>
      <c r="Q487" s="489"/>
      <c r="R487" s="489"/>
      <c r="S487" s="489"/>
      <c r="T487" s="489"/>
      <c r="U487" s="489"/>
      <c r="V487" s="489"/>
      <c r="W487" s="489"/>
      <c r="X487" s="489"/>
      <c r="Y487" s="489"/>
      <c r="Z487" s="489"/>
      <c r="AA487" s="489"/>
      <c r="AB487" s="489"/>
      <c r="AC487" s="489"/>
      <c r="AD487" s="489"/>
      <c r="AE487" s="489"/>
      <c r="AF487" s="489"/>
      <c r="AG487" s="489"/>
      <c r="AH487" s="489"/>
      <c r="AI487" s="489"/>
      <c r="AJ487" s="489"/>
      <c r="AK487" s="489"/>
      <c r="AL487" s="489"/>
      <c r="AM487" s="489"/>
      <c r="AN487" s="489"/>
      <c r="AO487" s="489"/>
      <c r="AP487" s="489"/>
      <c r="AQ487" s="489"/>
      <c r="AR487" s="489"/>
      <c r="AS487" s="489"/>
      <c r="AT487" s="489"/>
      <c r="AU487" s="489"/>
      <c r="AV487" s="489"/>
      <c r="AW487" s="513"/>
    </row>
    <row r="488" spans="1:49" s="97" customFormat="1" ht="16.5" customHeight="1" x14ac:dyDescent="0.3">
      <c r="A488" s="696"/>
      <c r="B488" s="688"/>
      <c r="C488" s="682"/>
      <c r="D488" s="684"/>
      <c r="E488" s="682"/>
      <c r="F488" s="684"/>
      <c r="G488" s="682" t="s">
        <v>1035</v>
      </c>
      <c r="H488" s="684" t="s">
        <v>1036</v>
      </c>
      <c r="I488" s="107" t="s">
        <v>1509</v>
      </c>
      <c r="J488" s="108" t="s">
        <v>295</v>
      </c>
      <c r="K488" s="109"/>
      <c r="L488" s="159">
        <v>479</v>
      </c>
      <c r="M488" s="489"/>
      <c r="N488" s="489"/>
      <c r="O488" s="489"/>
      <c r="P488" s="489"/>
      <c r="Q488" s="489"/>
      <c r="R488" s="489"/>
      <c r="S488" s="489"/>
      <c r="T488" s="489"/>
      <c r="U488" s="489"/>
      <c r="V488" s="489"/>
      <c r="W488" s="489"/>
      <c r="X488" s="489"/>
      <c r="Y488" s="489"/>
      <c r="Z488" s="489"/>
      <c r="AA488" s="489"/>
      <c r="AB488" s="489"/>
      <c r="AC488" s="489"/>
      <c r="AD488" s="489"/>
      <c r="AE488" s="489"/>
      <c r="AF488" s="489"/>
      <c r="AG488" s="489"/>
      <c r="AH488" s="489"/>
      <c r="AI488" s="489"/>
      <c r="AJ488" s="489"/>
      <c r="AK488" s="489"/>
      <c r="AL488" s="489"/>
      <c r="AM488" s="489"/>
      <c r="AN488" s="489"/>
      <c r="AO488" s="489"/>
      <c r="AP488" s="489"/>
      <c r="AQ488" s="489"/>
      <c r="AR488" s="489"/>
      <c r="AS488" s="489"/>
      <c r="AT488" s="489"/>
      <c r="AU488" s="489"/>
      <c r="AV488" s="489"/>
      <c r="AW488" s="513"/>
    </row>
    <row r="489" spans="1:49" s="97" customFormat="1" ht="16.5" customHeight="1" x14ac:dyDescent="0.3">
      <c r="A489" s="696"/>
      <c r="B489" s="688"/>
      <c r="C489" s="682"/>
      <c r="D489" s="684"/>
      <c r="E489" s="682"/>
      <c r="F489" s="684"/>
      <c r="G489" s="682"/>
      <c r="H489" s="684"/>
      <c r="I489" s="107" t="s">
        <v>1510</v>
      </c>
      <c r="J489" s="108" t="s">
        <v>297</v>
      </c>
      <c r="K489" s="109"/>
      <c r="L489" s="159">
        <v>480</v>
      </c>
      <c r="M489" s="489"/>
      <c r="N489" s="489"/>
      <c r="O489" s="489"/>
      <c r="P489" s="489"/>
      <c r="Q489" s="489"/>
      <c r="R489" s="489"/>
      <c r="S489" s="489"/>
      <c r="T489" s="489"/>
      <c r="U489" s="489"/>
      <c r="V489" s="489"/>
      <c r="W489" s="489"/>
      <c r="X489" s="489"/>
      <c r="Y489" s="489"/>
      <c r="Z489" s="489"/>
      <c r="AA489" s="489"/>
      <c r="AB489" s="489"/>
      <c r="AC489" s="489"/>
      <c r="AD489" s="489"/>
      <c r="AE489" s="489"/>
      <c r="AF489" s="489"/>
      <c r="AG489" s="489"/>
      <c r="AH489" s="489"/>
      <c r="AI489" s="489"/>
      <c r="AJ489" s="489"/>
      <c r="AK489" s="489"/>
      <c r="AL489" s="489"/>
      <c r="AM489" s="489"/>
      <c r="AN489" s="489"/>
      <c r="AO489" s="489"/>
      <c r="AP489" s="489"/>
      <c r="AQ489" s="489"/>
      <c r="AR489" s="489"/>
      <c r="AS489" s="489"/>
      <c r="AT489" s="489"/>
      <c r="AU489" s="489"/>
      <c r="AV489" s="489"/>
      <c r="AW489" s="513"/>
    </row>
    <row r="490" spans="1:49" s="97" customFormat="1" ht="27" x14ac:dyDescent="0.3">
      <c r="A490" s="696"/>
      <c r="B490" s="688"/>
      <c r="C490" s="682"/>
      <c r="D490" s="684"/>
      <c r="E490" s="682"/>
      <c r="F490" s="684"/>
      <c r="G490" s="682" t="s">
        <v>1037</v>
      </c>
      <c r="H490" s="684" t="s">
        <v>299</v>
      </c>
      <c r="I490" s="110" t="s">
        <v>1511</v>
      </c>
      <c r="J490" s="112" t="s">
        <v>1861</v>
      </c>
      <c r="K490" s="109"/>
      <c r="L490" s="159">
        <v>481</v>
      </c>
      <c r="M490" s="489"/>
      <c r="N490" s="489"/>
      <c r="O490" s="489"/>
      <c r="P490" s="489"/>
      <c r="Q490" s="489"/>
      <c r="R490" s="489"/>
      <c r="S490" s="489"/>
      <c r="T490" s="489"/>
      <c r="U490" s="489"/>
      <c r="V490" s="489"/>
      <c r="W490" s="489"/>
      <c r="X490" s="489"/>
      <c r="Y490" s="489"/>
      <c r="Z490" s="489"/>
      <c r="AA490" s="489"/>
      <c r="AB490" s="489"/>
      <c r="AC490" s="489"/>
      <c r="AD490" s="489"/>
      <c r="AE490" s="489"/>
      <c r="AF490" s="489"/>
      <c r="AG490" s="489"/>
      <c r="AH490" s="489"/>
      <c r="AI490" s="489"/>
      <c r="AJ490" s="489"/>
      <c r="AK490" s="489"/>
      <c r="AL490" s="489"/>
      <c r="AM490" s="489"/>
      <c r="AN490" s="489"/>
      <c r="AO490" s="489"/>
      <c r="AP490" s="489"/>
      <c r="AQ490" s="489"/>
      <c r="AR490" s="489"/>
      <c r="AS490" s="489"/>
      <c r="AT490" s="489"/>
      <c r="AU490" s="489"/>
      <c r="AV490" s="489"/>
      <c r="AW490" s="513"/>
    </row>
    <row r="491" spans="1:49" s="97" customFormat="1" ht="16.5" customHeight="1" x14ac:dyDescent="0.3">
      <c r="A491" s="696"/>
      <c r="B491" s="688"/>
      <c r="C491" s="682"/>
      <c r="D491" s="684"/>
      <c r="E491" s="682"/>
      <c r="F491" s="684"/>
      <c r="G491" s="682"/>
      <c r="H491" s="684"/>
      <c r="I491" s="110" t="s">
        <v>1511</v>
      </c>
      <c r="J491" s="112" t="s">
        <v>1839</v>
      </c>
      <c r="K491" s="109"/>
      <c r="L491" s="159">
        <v>482</v>
      </c>
      <c r="M491" s="489"/>
      <c r="N491" s="489"/>
      <c r="O491" s="489"/>
      <c r="P491" s="489"/>
      <c r="Q491" s="489"/>
      <c r="R491" s="489"/>
      <c r="S491" s="489"/>
      <c r="T491" s="489"/>
      <c r="U491" s="489"/>
      <c r="V491" s="489"/>
      <c r="W491" s="489"/>
      <c r="X491" s="489"/>
      <c r="Y491" s="489"/>
      <c r="Z491" s="489"/>
      <c r="AA491" s="489"/>
      <c r="AB491" s="489"/>
      <c r="AC491" s="489"/>
      <c r="AD491" s="489"/>
      <c r="AE491" s="489"/>
      <c r="AF491" s="489"/>
      <c r="AG491" s="489"/>
      <c r="AH491" s="489"/>
      <c r="AI491" s="489"/>
      <c r="AJ491" s="489"/>
      <c r="AK491" s="489"/>
      <c r="AL491" s="489"/>
      <c r="AM491" s="489"/>
      <c r="AN491" s="489"/>
      <c r="AO491" s="489"/>
      <c r="AP491" s="489"/>
      <c r="AQ491" s="489"/>
      <c r="AR491" s="489"/>
      <c r="AS491" s="489"/>
      <c r="AT491" s="489"/>
      <c r="AU491" s="489"/>
      <c r="AV491" s="489"/>
      <c r="AW491" s="513"/>
    </row>
    <row r="492" spans="1:49" s="97" customFormat="1" ht="16.5" customHeight="1" x14ac:dyDescent="0.3">
      <c r="A492" s="696"/>
      <c r="B492" s="688"/>
      <c r="C492" s="682"/>
      <c r="D492" s="684"/>
      <c r="E492" s="682"/>
      <c r="F492" s="684"/>
      <c r="G492" s="691" t="s">
        <v>1038</v>
      </c>
      <c r="H492" s="684" t="s">
        <v>1039</v>
      </c>
      <c r="I492" s="107" t="s">
        <v>1513</v>
      </c>
      <c r="J492" s="108" t="s">
        <v>303</v>
      </c>
      <c r="K492" s="109"/>
      <c r="L492" s="159">
        <v>483</v>
      </c>
      <c r="M492" s="489"/>
      <c r="N492" s="489"/>
      <c r="O492" s="489"/>
      <c r="P492" s="489"/>
      <c r="Q492" s="489"/>
      <c r="R492" s="489"/>
      <c r="S492" s="489"/>
      <c r="T492" s="489"/>
      <c r="U492" s="489"/>
      <c r="V492" s="489"/>
      <c r="W492" s="489"/>
      <c r="X492" s="489"/>
      <c r="Y492" s="489"/>
      <c r="Z492" s="489"/>
      <c r="AA492" s="489"/>
      <c r="AB492" s="489"/>
      <c r="AC492" s="489"/>
      <c r="AD492" s="489"/>
      <c r="AE492" s="489"/>
      <c r="AF492" s="489"/>
      <c r="AG492" s="489"/>
      <c r="AH492" s="489"/>
      <c r="AI492" s="489"/>
      <c r="AJ492" s="489"/>
      <c r="AK492" s="489"/>
      <c r="AL492" s="489"/>
      <c r="AM492" s="489"/>
      <c r="AN492" s="489"/>
      <c r="AO492" s="489"/>
      <c r="AP492" s="489"/>
      <c r="AQ492" s="489"/>
      <c r="AR492" s="489"/>
      <c r="AS492" s="489"/>
      <c r="AT492" s="489"/>
      <c r="AU492" s="489"/>
      <c r="AV492" s="489"/>
      <c r="AW492" s="513"/>
    </row>
    <row r="493" spans="1:49" s="97" customFormat="1" ht="16.5" customHeight="1" x14ac:dyDescent="0.3">
      <c r="A493" s="696"/>
      <c r="B493" s="688"/>
      <c r="C493" s="682"/>
      <c r="D493" s="684"/>
      <c r="E493" s="682"/>
      <c r="F493" s="684"/>
      <c r="G493" s="691"/>
      <c r="H493" s="684"/>
      <c r="I493" s="107" t="s">
        <v>1514</v>
      </c>
      <c r="J493" s="108" t="s">
        <v>304</v>
      </c>
      <c r="K493" s="109"/>
      <c r="L493" s="159">
        <v>484</v>
      </c>
      <c r="M493" s="489"/>
      <c r="N493" s="489"/>
      <c r="O493" s="489"/>
      <c r="P493" s="489"/>
      <c r="Q493" s="489"/>
      <c r="R493" s="489"/>
      <c r="S493" s="489"/>
      <c r="T493" s="489"/>
      <c r="U493" s="489"/>
      <c r="V493" s="489"/>
      <c r="W493" s="489"/>
      <c r="X493" s="489"/>
      <c r="Y493" s="489"/>
      <c r="Z493" s="489"/>
      <c r="AA493" s="489"/>
      <c r="AB493" s="489"/>
      <c r="AC493" s="489"/>
      <c r="AD493" s="489"/>
      <c r="AE493" s="489"/>
      <c r="AF493" s="489"/>
      <c r="AG493" s="489"/>
      <c r="AH493" s="489"/>
      <c r="AI493" s="489"/>
      <c r="AJ493" s="489"/>
      <c r="AK493" s="489"/>
      <c r="AL493" s="489"/>
      <c r="AM493" s="489"/>
      <c r="AN493" s="489"/>
      <c r="AO493" s="489"/>
      <c r="AP493" s="489"/>
      <c r="AQ493" s="489"/>
      <c r="AR493" s="489"/>
      <c r="AS493" s="489"/>
      <c r="AT493" s="489"/>
      <c r="AU493" s="489"/>
      <c r="AV493" s="489"/>
      <c r="AW493" s="513"/>
    </row>
    <row r="494" spans="1:49" s="97" customFormat="1" ht="16.5" customHeight="1" x14ac:dyDescent="0.3">
      <c r="A494" s="696"/>
      <c r="B494" s="688"/>
      <c r="C494" s="682"/>
      <c r="D494" s="684"/>
      <c r="E494" s="682"/>
      <c r="F494" s="684"/>
      <c r="G494" s="691"/>
      <c r="H494" s="684"/>
      <c r="I494" s="107" t="s">
        <v>1515</v>
      </c>
      <c r="J494" s="108" t="s">
        <v>306</v>
      </c>
      <c r="K494" s="109"/>
      <c r="L494" s="159">
        <v>485</v>
      </c>
      <c r="M494" s="489"/>
      <c r="N494" s="489"/>
      <c r="O494" s="489"/>
      <c r="P494" s="489"/>
      <c r="Q494" s="489"/>
      <c r="R494" s="489"/>
      <c r="S494" s="489"/>
      <c r="T494" s="489"/>
      <c r="U494" s="489"/>
      <c r="V494" s="489"/>
      <c r="W494" s="489"/>
      <c r="X494" s="489"/>
      <c r="Y494" s="489"/>
      <c r="Z494" s="489"/>
      <c r="AA494" s="489"/>
      <c r="AB494" s="489"/>
      <c r="AC494" s="489"/>
      <c r="AD494" s="489"/>
      <c r="AE494" s="489"/>
      <c r="AF494" s="489"/>
      <c r="AG494" s="489"/>
      <c r="AH494" s="489"/>
      <c r="AI494" s="489"/>
      <c r="AJ494" s="489"/>
      <c r="AK494" s="489"/>
      <c r="AL494" s="489"/>
      <c r="AM494" s="489"/>
      <c r="AN494" s="489"/>
      <c r="AO494" s="489"/>
      <c r="AP494" s="489"/>
      <c r="AQ494" s="489"/>
      <c r="AR494" s="489"/>
      <c r="AS494" s="489"/>
      <c r="AT494" s="489"/>
      <c r="AU494" s="489"/>
      <c r="AV494" s="489"/>
      <c r="AW494" s="513"/>
    </row>
    <row r="495" spans="1:49" s="97" customFormat="1" ht="16.5" customHeight="1" x14ac:dyDescent="0.3">
      <c r="A495" s="696"/>
      <c r="B495" s="688"/>
      <c r="C495" s="682"/>
      <c r="D495" s="684"/>
      <c r="E495" s="682"/>
      <c r="F495" s="684"/>
      <c r="G495" s="691"/>
      <c r="H495" s="684"/>
      <c r="I495" s="107" t="s">
        <v>1516</v>
      </c>
      <c r="J495" s="108" t="s">
        <v>307</v>
      </c>
      <c r="K495" s="109"/>
      <c r="L495" s="159">
        <v>486</v>
      </c>
      <c r="M495" s="489"/>
      <c r="N495" s="489"/>
      <c r="O495" s="489"/>
      <c r="P495" s="489"/>
      <c r="Q495" s="489"/>
      <c r="R495" s="489"/>
      <c r="S495" s="489"/>
      <c r="T495" s="489"/>
      <c r="U495" s="489"/>
      <c r="V495" s="489"/>
      <c r="W495" s="489"/>
      <c r="X495" s="489"/>
      <c r="Y495" s="489"/>
      <c r="Z495" s="489"/>
      <c r="AA495" s="489"/>
      <c r="AB495" s="489"/>
      <c r="AC495" s="489"/>
      <c r="AD495" s="489"/>
      <c r="AE495" s="489"/>
      <c r="AF495" s="489"/>
      <c r="AG495" s="489"/>
      <c r="AH495" s="489"/>
      <c r="AI495" s="489"/>
      <c r="AJ495" s="489"/>
      <c r="AK495" s="489"/>
      <c r="AL495" s="489"/>
      <c r="AM495" s="489"/>
      <c r="AN495" s="489"/>
      <c r="AO495" s="489"/>
      <c r="AP495" s="489"/>
      <c r="AQ495" s="489"/>
      <c r="AR495" s="489"/>
      <c r="AS495" s="489"/>
      <c r="AT495" s="489"/>
      <c r="AU495" s="489"/>
      <c r="AV495" s="489"/>
      <c r="AW495" s="513"/>
    </row>
    <row r="496" spans="1:49" s="97" customFormat="1" ht="16.5" customHeight="1" x14ac:dyDescent="0.3">
      <c r="A496" s="696"/>
      <c r="B496" s="688"/>
      <c r="C496" s="682"/>
      <c r="D496" s="684"/>
      <c r="E496" s="682"/>
      <c r="F496" s="684"/>
      <c r="G496" s="682" t="s">
        <v>1040</v>
      </c>
      <c r="H496" s="684" t="s">
        <v>1041</v>
      </c>
      <c r="I496" s="107" t="s">
        <v>1517</v>
      </c>
      <c r="J496" s="108" t="s">
        <v>308</v>
      </c>
      <c r="K496" s="109"/>
      <c r="L496" s="159">
        <v>487</v>
      </c>
      <c r="M496" s="489"/>
      <c r="N496" s="489"/>
      <c r="O496" s="489"/>
      <c r="P496" s="489"/>
      <c r="Q496" s="489"/>
      <c r="R496" s="489"/>
      <c r="S496" s="489"/>
      <c r="T496" s="489"/>
      <c r="U496" s="489"/>
      <c r="V496" s="489"/>
      <c r="W496" s="489"/>
      <c r="X496" s="489"/>
      <c r="Y496" s="489"/>
      <c r="Z496" s="489"/>
      <c r="AA496" s="489"/>
      <c r="AB496" s="489"/>
      <c r="AC496" s="489"/>
      <c r="AD496" s="489"/>
      <c r="AE496" s="489"/>
      <c r="AF496" s="489"/>
      <c r="AG496" s="489"/>
      <c r="AH496" s="489"/>
      <c r="AI496" s="489"/>
      <c r="AJ496" s="489"/>
      <c r="AK496" s="489"/>
      <c r="AL496" s="489"/>
      <c r="AM496" s="489"/>
      <c r="AN496" s="489"/>
      <c r="AO496" s="489"/>
      <c r="AP496" s="489"/>
      <c r="AQ496" s="489"/>
      <c r="AR496" s="489"/>
      <c r="AS496" s="489"/>
      <c r="AT496" s="489"/>
      <c r="AU496" s="489"/>
      <c r="AV496" s="489"/>
      <c r="AW496" s="513"/>
    </row>
    <row r="497" spans="1:49" s="97" customFormat="1" ht="16.5" customHeight="1" x14ac:dyDescent="0.3">
      <c r="A497" s="696"/>
      <c r="B497" s="688"/>
      <c r="C497" s="682"/>
      <c r="D497" s="684"/>
      <c r="E497" s="682"/>
      <c r="F497" s="684"/>
      <c r="G497" s="682"/>
      <c r="H497" s="684"/>
      <c r="I497" s="107" t="s">
        <v>1518</v>
      </c>
      <c r="J497" s="108" t="s">
        <v>309</v>
      </c>
      <c r="K497" s="109"/>
      <c r="L497" s="159">
        <v>488</v>
      </c>
      <c r="M497" s="489"/>
      <c r="N497" s="489"/>
      <c r="O497" s="489"/>
      <c r="P497" s="489"/>
      <c r="Q497" s="489"/>
      <c r="R497" s="489"/>
      <c r="S497" s="489"/>
      <c r="T497" s="489"/>
      <c r="U497" s="489"/>
      <c r="V497" s="489"/>
      <c r="W497" s="489"/>
      <c r="X497" s="489"/>
      <c r="Y497" s="489"/>
      <c r="Z497" s="489"/>
      <c r="AA497" s="489"/>
      <c r="AB497" s="489"/>
      <c r="AC497" s="489"/>
      <c r="AD497" s="489"/>
      <c r="AE497" s="489"/>
      <c r="AF497" s="489"/>
      <c r="AG497" s="489"/>
      <c r="AH497" s="489"/>
      <c r="AI497" s="489"/>
      <c r="AJ497" s="489"/>
      <c r="AK497" s="489"/>
      <c r="AL497" s="489"/>
      <c r="AM497" s="489"/>
      <c r="AN497" s="489"/>
      <c r="AO497" s="489"/>
      <c r="AP497" s="489"/>
      <c r="AQ497" s="489"/>
      <c r="AR497" s="489"/>
      <c r="AS497" s="489"/>
      <c r="AT497" s="489"/>
      <c r="AU497" s="489"/>
      <c r="AV497" s="489"/>
      <c r="AW497" s="513"/>
    </row>
    <row r="498" spans="1:49" s="97" customFormat="1" ht="16.5" customHeight="1" x14ac:dyDescent="0.3">
      <c r="A498" s="696"/>
      <c r="B498" s="688"/>
      <c r="C498" s="682"/>
      <c r="D498" s="684"/>
      <c r="E498" s="682"/>
      <c r="F498" s="684"/>
      <c r="G498" s="682"/>
      <c r="H498" s="684"/>
      <c r="I498" s="107" t="s">
        <v>1519</v>
      </c>
      <c r="J498" s="108" t="s">
        <v>1860</v>
      </c>
      <c r="K498" s="109"/>
      <c r="L498" s="159">
        <v>489</v>
      </c>
      <c r="M498" s="489"/>
      <c r="N498" s="489"/>
      <c r="O498" s="489"/>
      <c r="P498" s="489"/>
      <c r="Q498" s="489"/>
      <c r="R498" s="489"/>
      <c r="S498" s="489"/>
      <c r="T498" s="489"/>
      <c r="U498" s="489"/>
      <c r="V498" s="489"/>
      <c r="W498" s="489"/>
      <c r="X498" s="489"/>
      <c r="Y498" s="489"/>
      <c r="Z498" s="489"/>
      <c r="AA498" s="489"/>
      <c r="AB498" s="489"/>
      <c r="AC498" s="489"/>
      <c r="AD498" s="489"/>
      <c r="AE498" s="489"/>
      <c r="AF498" s="489"/>
      <c r="AG498" s="489"/>
      <c r="AH498" s="489"/>
      <c r="AI498" s="489"/>
      <c r="AJ498" s="489"/>
      <c r="AK498" s="489"/>
      <c r="AL498" s="489"/>
      <c r="AM498" s="489"/>
      <c r="AN498" s="489"/>
      <c r="AO498" s="489"/>
      <c r="AP498" s="489"/>
      <c r="AQ498" s="489"/>
      <c r="AR498" s="489"/>
      <c r="AS498" s="489"/>
      <c r="AT498" s="489"/>
      <c r="AU498" s="489"/>
      <c r="AV498" s="489"/>
      <c r="AW498" s="513"/>
    </row>
    <row r="499" spans="1:49" s="97" customFormat="1" ht="16.5" customHeight="1" x14ac:dyDescent="0.3">
      <c r="A499" s="696"/>
      <c r="B499" s="688"/>
      <c r="C499" s="682"/>
      <c r="D499" s="684"/>
      <c r="E499" s="682"/>
      <c r="F499" s="684"/>
      <c r="G499" s="682"/>
      <c r="H499" s="684"/>
      <c r="I499" s="107" t="s">
        <v>1520</v>
      </c>
      <c r="J499" s="108" t="s">
        <v>310</v>
      </c>
      <c r="K499" s="109"/>
      <c r="L499" s="159">
        <v>490</v>
      </c>
      <c r="M499" s="489"/>
      <c r="N499" s="489"/>
      <c r="O499" s="489"/>
      <c r="P499" s="489"/>
      <c r="Q499" s="489"/>
      <c r="R499" s="489"/>
      <c r="S499" s="489"/>
      <c r="T499" s="489"/>
      <c r="U499" s="489"/>
      <c r="V499" s="489"/>
      <c r="W499" s="489"/>
      <c r="X499" s="489"/>
      <c r="Y499" s="489"/>
      <c r="Z499" s="489"/>
      <c r="AA499" s="489"/>
      <c r="AB499" s="489"/>
      <c r="AC499" s="489"/>
      <c r="AD499" s="489"/>
      <c r="AE499" s="489"/>
      <c r="AF499" s="489"/>
      <c r="AG499" s="489"/>
      <c r="AH499" s="489"/>
      <c r="AI499" s="489"/>
      <c r="AJ499" s="489"/>
      <c r="AK499" s="489"/>
      <c r="AL499" s="489"/>
      <c r="AM499" s="489"/>
      <c r="AN499" s="489"/>
      <c r="AO499" s="489"/>
      <c r="AP499" s="489"/>
      <c r="AQ499" s="489"/>
      <c r="AR499" s="489"/>
      <c r="AS499" s="489"/>
      <c r="AT499" s="489"/>
      <c r="AU499" s="489"/>
      <c r="AV499" s="489"/>
      <c r="AW499" s="513"/>
    </row>
    <row r="500" spans="1:49" s="97" customFormat="1" ht="16.5" customHeight="1" x14ac:dyDescent="0.3">
      <c r="A500" s="696"/>
      <c r="B500" s="688"/>
      <c r="C500" s="682"/>
      <c r="D500" s="684"/>
      <c r="E500" s="682"/>
      <c r="F500" s="684"/>
      <c r="G500" s="682"/>
      <c r="H500" s="684"/>
      <c r="I500" s="107" t="s">
        <v>1521</v>
      </c>
      <c r="J500" s="108" t="s">
        <v>311</v>
      </c>
      <c r="K500" s="109"/>
      <c r="L500" s="159">
        <v>491</v>
      </c>
      <c r="M500" s="489"/>
      <c r="N500" s="489"/>
      <c r="O500" s="489"/>
      <c r="P500" s="489"/>
      <c r="Q500" s="489"/>
      <c r="R500" s="489"/>
      <c r="S500" s="489"/>
      <c r="T500" s="489"/>
      <c r="U500" s="489"/>
      <c r="V500" s="489"/>
      <c r="W500" s="489"/>
      <c r="X500" s="489"/>
      <c r="Y500" s="489"/>
      <c r="Z500" s="489"/>
      <c r="AA500" s="489"/>
      <c r="AB500" s="489"/>
      <c r="AC500" s="489"/>
      <c r="AD500" s="489"/>
      <c r="AE500" s="489"/>
      <c r="AF500" s="489"/>
      <c r="AG500" s="489"/>
      <c r="AH500" s="489"/>
      <c r="AI500" s="489"/>
      <c r="AJ500" s="489"/>
      <c r="AK500" s="489"/>
      <c r="AL500" s="489"/>
      <c r="AM500" s="489"/>
      <c r="AN500" s="489"/>
      <c r="AO500" s="489"/>
      <c r="AP500" s="489"/>
      <c r="AQ500" s="489"/>
      <c r="AR500" s="489"/>
      <c r="AS500" s="489"/>
      <c r="AT500" s="489"/>
      <c r="AU500" s="489"/>
      <c r="AV500" s="489"/>
      <c r="AW500" s="513"/>
    </row>
    <row r="501" spans="1:49" s="97" customFormat="1" ht="16.5" customHeight="1" x14ac:dyDescent="0.3">
      <c r="A501" s="696"/>
      <c r="B501" s="688"/>
      <c r="C501" s="682"/>
      <c r="D501" s="684"/>
      <c r="E501" s="682"/>
      <c r="F501" s="684"/>
      <c r="G501" s="682"/>
      <c r="H501" s="684"/>
      <c r="I501" s="107" t="s">
        <v>1522</v>
      </c>
      <c r="J501" s="108" t="s">
        <v>1939</v>
      </c>
      <c r="K501" s="109"/>
      <c r="L501" s="159">
        <v>492</v>
      </c>
      <c r="M501" s="489"/>
      <c r="N501" s="489"/>
      <c r="O501" s="489"/>
      <c r="P501" s="489"/>
      <c r="Q501" s="489"/>
      <c r="R501" s="489"/>
      <c r="S501" s="489"/>
      <c r="T501" s="489"/>
      <c r="U501" s="489"/>
      <c r="V501" s="489"/>
      <c r="W501" s="489"/>
      <c r="X501" s="489"/>
      <c r="Y501" s="489"/>
      <c r="Z501" s="489"/>
      <c r="AA501" s="489"/>
      <c r="AB501" s="489"/>
      <c r="AC501" s="489"/>
      <c r="AD501" s="489"/>
      <c r="AE501" s="489"/>
      <c r="AF501" s="489"/>
      <c r="AG501" s="489"/>
      <c r="AH501" s="489"/>
      <c r="AI501" s="489"/>
      <c r="AJ501" s="489"/>
      <c r="AK501" s="489"/>
      <c r="AL501" s="489"/>
      <c r="AM501" s="489"/>
      <c r="AN501" s="489"/>
      <c r="AO501" s="489"/>
      <c r="AP501" s="489"/>
      <c r="AQ501" s="489"/>
      <c r="AR501" s="489"/>
      <c r="AS501" s="489"/>
      <c r="AT501" s="489"/>
      <c r="AU501" s="489"/>
      <c r="AV501" s="489"/>
      <c r="AW501" s="513"/>
    </row>
    <row r="502" spans="1:49" s="97" customFormat="1" ht="16.5" customHeight="1" x14ac:dyDescent="0.3">
      <c r="A502" s="696"/>
      <c r="B502" s="688"/>
      <c r="C502" s="682"/>
      <c r="D502" s="684"/>
      <c r="E502" s="682"/>
      <c r="F502" s="684"/>
      <c r="G502" s="682" t="s">
        <v>1042</v>
      </c>
      <c r="H502" s="684" t="s">
        <v>364</v>
      </c>
      <c r="I502" s="107" t="s">
        <v>1559</v>
      </c>
      <c r="J502" s="108" t="s">
        <v>364</v>
      </c>
      <c r="K502" s="109"/>
      <c r="L502" s="159">
        <v>493</v>
      </c>
      <c r="M502" s="489"/>
      <c r="N502" s="489"/>
      <c r="O502" s="489"/>
      <c r="P502" s="489"/>
      <c r="Q502" s="489"/>
      <c r="R502" s="489"/>
      <c r="S502" s="489"/>
      <c r="T502" s="489"/>
      <c r="U502" s="489"/>
      <c r="V502" s="489"/>
      <c r="W502" s="489"/>
      <c r="X502" s="489"/>
      <c r="Y502" s="489"/>
      <c r="Z502" s="489"/>
      <c r="AA502" s="489"/>
      <c r="AB502" s="489"/>
      <c r="AC502" s="489"/>
      <c r="AD502" s="489"/>
      <c r="AE502" s="489"/>
      <c r="AF502" s="489"/>
      <c r="AG502" s="489"/>
      <c r="AH502" s="489"/>
      <c r="AI502" s="489"/>
      <c r="AJ502" s="489"/>
      <c r="AK502" s="489"/>
      <c r="AL502" s="489"/>
      <c r="AM502" s="489"/>
      <c r="AN502" s="489"/>
      <c r="AO502" s="489"/>
      <c r="AP502" s="489"/>
      <c r="AQ502" s="489"/>
      <c r="AR502" s="489"/>
      <c r="AS502" s="489"/>
      <c r="AT502" s="489"/>
      <c r="AU502" s="489"/>
      <c r="AV502" s="489"/>
      <c r="AW502" s="513"/>
    </row>
    <row r="503" spans="1:49" s="97" customFormat="1" ht="16.5" customHeight="1" x14ac:dyDescent="0.3">
      <c r="A503" s="696"/>
      <c r="B503" s="688"/>
      <c r="C503" s="682"/>
      <c r="D503" s="684"/>
      <c r="E503" s="682"/>
      <c r="F503" s="684"/>
      <c r="G503" s="682"/>
      <c r="H503" s="684"/>
      <c r="I503" s="107" t="s">
        <v>1559</v>
      </c>
      <c r="J503" s="108" t="s">
        <v>1560</v>
      </c>
      <c r="K503" s="109"/>
      <c r="L503" s="159">
        <v>494</v>
      </c>
      <c r="M503" s="489"/>
      <c r="N503" s="489"/>
      <c r="O503" s="489"/>
      <c r="P503" s="489"/>
      <c r="Q503" s="489"/>
      <c r="R503" s="489"/>
      <c r="S503" s="489"/>
      <c r="T503" s="489"/>
      <c r="U503" s="489"/>
      <c r="V503" s="489"/>
      <c r="W503" s="489"/>
      <c r="X503" s="489"/>
      <c r="Y503" s="489"/>
      <c r="Z503" s="489"/>
      <c r="AA503" s="489"/>
      <c r="AB503" s="489"/>
      <c r="AC503" s="489"/>
      <c r="AD503" s="489"/>
      <c r="AE503" s="489"/>
      <c r="AF503" s="489"/>
      <c r="AG503" s="489"/>
      <c r="AH503" s="489"/>
      <c r="AI503" s="489"/>
      <c r="AJ503" s="489"/>
      <c r="AK503" s="489"/>
      <c r="AL503" s="489"/>
      <c r="AM503" s="489"/>
      <c r="AN503" s="489"/>
      <c r="AO503" s="489"/>
      <c r="AP503" s="489"/>
      <c r="AQ503" s="489"/>
      <c r="AR503" s="489"/>
      <c r="AS503" s="489"/>
      <c r="AT503" s="489"/>
      <c r="AU503" s="489"/>
      <c r="AV503" s="489"/>
      <c r="AW503" s="513"/>
    </row>
    <row r="504" spans="1:49" s="97" customFormat="1" ht="16.5" customHeight="1" x14ac:dyDescent="0.3">
      <c r="A504" s="696"/>
      <c r="B504" s="688"/>
      <c r="C504" s="682"/>
      <c r="D504" s="684"/>
      <c r="E504" s="682"/>
      <c r="F504" s="684"/>
      <c r="G504" s="682"/>
      <c r="H504" s="684"/>
      <c r="I504" s="110" t="s">
        <v>1559</v>
      </c>
      <c r="J504" s="112" t="s">
        <v>364</v>
      </c>
      <c r="K504" s="109"/>
      <c r="L504" s="159">
        <v>495</v>
      </c>
      <c r="M504" s="489"/>
      <c r="N504" s="489"/>
      <c r="O504" s="489"/>
      <c r="P504" s="489"/>
      <c r="Q504" s="489"/>
      <c r="R504" s="489"/>
      <c r="S504" s="489"/>
      <c r="T504" s="489"/>
      <c r="U504" s="489"/>
      <c r="V504" s="489"/>
      <c r="W504" s="489"/>
      <c r="X504" s="489"/>
      <c r="Y504" s="489"/>
      <c r="Z504" s="489"/>
      <c r="AA504" s="489"/>
      <c r="AB504" s="489"/>
      <c r="AC504" s="489"/>
      <c r="AD504" s="489"/>
      <c r="AE504" s="489"/>
      <c r="AF504" s="489"/>
      <c r="AG504" s="489"/>
      <c r="AH504" s="489"/>
      <c r="AI504" s="489"/>
      <c r="AJ504" s="489"/>
      <c r="AK504" s="489"/>
      <c r="AL504" s="489"/>
      <c r="AM504" s="489"/>
      <c r="AN504" s="489"/>
      <c r="AO504" s="489"/>
      <c r="AP504" s="489"/>
      <c r="AQ504" s="489"/>
      <c r="AR504" s="489"/>
      <c r="AS504" s="489"/>
      <c r="AT504" s="489"/>
      <c r="AU504" s="489"/>
      <c r="AV504" s="489"/>
      <c r="AW504" s="513"/>
    </row>
    <row r="505" spans="1:49" s="97" customFormat="1" ht="16.5" customHeight="1" x14ac:dyDescent="0.3">
      <c r="A505" s="696"/>
      <c r="B505" s="688"/>
      <c r="C505" s="682"/>
      <c r="D505" s="684"/>
      <c r="E505" s="682"/>
      <c r="F505" s="684"/>
      <c r="G505" s="682"/>
      <c r="H505" s="684"/>
      <c r="I505" s="110" t="s">
        <v>1559</v>
      </c>
      <c r="J505" s="112" t="s">
        <v>1560</v>
      </c>
      <c r="K505" s="109"/>
      <c r="L505" s="159">
        <v>496</v>
      </c>
      <c r="M505" s="489"/>
      <c r="N505" s="489"/>
      <c r="O505" s="489"/>
      <c r="P505" s="489"/>
      <c r="Q505" s="489"/>
      <c r="R505" s="489"/>
      <c r="S505" s="489"/>
      <c r="T505" s="489"/>
      <c r="U505" s="489"/>
      <c r="V505" s="489"/>
      <c r="W505" s="489"/>
      <c r="X505" s="489"/>
      <c r="Y505" s="489"/>
      <c r="Z505" s="489"/>
      <c r="AA505" s="489"/>
      <c r="AB505" s="489"/>
      <c r="AC505" s="489"/>
      <c r="AD505" s="489"/>
      <c r="AE505" s="489"/>
      <c r="AF505" s="489"/>
      <c r="AG505" s="489"/>
      <c r="AH505" s="489"/>
      <c r="AI505" s="489"/>
      <c r="AJ505" s="489"/>
      <c r="AK505" s="489"/>
      <c r="AL505" s="489"/>
      <c r="AM505" s="489"/>
      <c r="AN505" s="489"/>
      <c r="AO505" s="489"/>
      <c r="AP505" s="489"/>
      <c r="AQ505" s="489"/>
      <c r="AR505" s="489"/>
      <c r="AS505" s="489"/>
      <c r="AT505" s="489"/>
      <c r="AU505" s="489"/>
      <c r="AV505" s="489"/>
      <c r="AW505" s="513"/>
    </row>
    <row r="506" spans="1:49" s="97" customFormat="1" ht="16.5" customHeight="1" x14ac:dyDescent="0.3">
      <c r="A506" s="696"/>
      <c r="B506" s="688"/>
      <c r="C506" s="682"/>
      <c r="D506" s="684"/>
      <c r="E506" s="682"/>
      <c r="F506" s="684"/>
      <c r="G506" s="682"/>
      <c r="H506" s="684"/>
      <c r="I506" s="110" t="s">
        <v>1559</v>
      </c>
      <c r="J506" s="112" t="s">
        <v>1560</v>
      </c>
      <c r="K506" s="109"/>
      <c r="L506" s="159">
        <v>497</v>
      </c>
      <c r="M506" s="489"/>
      <c r="N506" s="489"/>
      <c r="O506" s="489"/>
      <c r="P506" s="489"/>
      <c r="Q506" s="489"/>
      <c r="R506" s="489"/>
      <c r="S506" s="489"/>
      <c r="T506" s="489"/>
      <c r="U506" s="489"/>
      <c r="V506" s="489"/>
      <c r="W506" s="489"/>
      <c r="X506" s="489"/>
      <c r="Y506" s="489"/>
      <c r="Z506" s="489"/>
      <c r="AA506" s="489"/>
      <c r="AB506" s="489"/>
      <c r="AC506" s="489"/>
      <c r="AD506" s="489"/>
      <c r="AE506" s="489"/>
      <c r="AF506" s="489"/>
      <c r="AG506" s="489"/>
      <c r="AH506" s="489"/>
      <c r="AI506" s="489"/>
      <c r="AJ506" s="489"/>
      <c r="AK506" s="489"/>
      <c r="AL506" s="489"/>
      <c r="AM506" s="489"/>
      <c r="AN506" s="489"/>
      <c r="AO506" s="489"/>
      <c r="AP506" s="489"/>
      <c r="AQ506" s="489"/>
      <c r="AR506" s="489"/>
      <c r="AS506" s="489"/>
      <c r="AT506" s="489"/>
      <c r="AU506" s="489"/>
      <c r="AV506" s="489"/>
      <c r="AW506" s="513"/>
    </row>
    <row r="507" spans="1:49" s="97" customFormat="1" ht="16.5" customHeight="1" x14ac:dyDescent="0.3">
      <c r="A507" s="696"/>
      <c r="B507" s="688"/>
      <c r="C507" s="682"/>
      <c r="D507" s="684"/>
      <c r="E507" s="682"/>
      <c r="F507" s="684"/>
      <c r="G507" s="682" t="s">
        <v>1043</v>
      </c>
      <c r="H507" s="684" t="s">
        <v>1044</v>
      </c>
      <c r="I507" s="107" t="s">
        <v>1523</v>
      </c>
      <c r="J507" s="108" t="s">
        <v>312</v>
      </c>
      <c r="K507" s="109"/>
      <c r="L507" s="159">
        <v>498</v>
      </c>
      <c r="M507" s="489"/>
      <c r="N507" s="489"/>
      <c r="O507" s="489"/>
      <c r="P507" s="489"/>
      <c r="Q507" s="489"/>
      <c r="R507" s="489"/>
      <c r="S507" s="489"/>
      <c r="T507" s="489"/>
      <c r="U507" s="489"/>
      <c r="V507" s="489"/>
      <c r="W507" s="489"/>
      <c r="X507" s="489"/>
      <c r="Y507" s="489"/>
      <c r="Z507" s="489"/>
      <c r="AA507" s="489"/>
      <c r="AB507" s="489"/>
      <c r="AC507" s="489"/>
      <c r="AD507" s="489"/>
      <c r="AE507" s="489"/>
      <c r="AF507" s="489"/>
      <c r="AG507" s="489"/>
      <c r="AH507" s="489"/>
      <c r="AI507" s="489"/>
      <c r="AJ507" s="489"/>
      <c r="AK507" s="489"/>
      <c r="AL507" s="489"/>
      <c r="AM507" s="489"/>
      <c r="AN507" s="489"/>
      <c r="AO507" s="489"/>
      <c r="AP507" s="489"/>
      <c r="AQ507" s="489"/>
      <c r="AR507" s="489"/>
      <c r="AS507" s="489"/>
      <c r="AT507" s="489"/>
      <c r="AU507" s="489"/>
      <c r="AV507" s="489"/>
      <c r="AW507" s="513"/>
    </row>
    <row r="508" spans="1:49" s="97" customFormat="1" ht="16.5" customHeight="1" x14ac:dyDescent="0.3">
      <c r="A508" s="696"/>
      <c r="B508" s="688"/>
      <c r="C508" s="682"/>
      <c r="D508" s="684"/>
      <c r="E508" s="682"/>
      <c r="F508" s="684"/>
      <c r="G508" s="682"/>
      <c r="H508" s="684"/>
      <c r="I508" s="107" t="s">
        <v>1524</v>
      </c>
      <c r="J508" s="108" t="s">
        <v>313</v>
      </c>
      <c r="K508" s="109"/>
      <c r="L508" s="159">
        <v>499</v>
      </c>
      <c r="M508" s="489"/>
      <c r="N508" s="489"/>
      <c r="O508" s="489"/>
      <c r="P508" s="489"/>
      <c r="Q508" s="489"/>
      <c r="R508" s="489"/>
      <c r="S508" s="489"/>
      <c r="T508" s="489"/>
      <c r="U508" s="489"/>
      <c r="V508" s="489"/>
      <c r="W508" s="489"/>
      <c r="X508" s="489"/>
      <c r="Y508" s="489"/>
      <c r="Z508" s="489"/>
      <c r="AA508" s="489"/>
      <c r="AB508" s="489"/>
      <c r="AC508" s="489"/>
      <c r="AD508" s="489"/>
      <c r="AE508" s="489"/>
      <c r="AF508" s="489"/>
      <c r="AG508" s="489"/>
      <c r="AH508" s="489"/>
      <c r="AI508" s="489"/>
      <c r="AJ508" s="489"/>
      <c r="AK508" s="489"/>
      <c r="AL508" s="489"/>
      <c r="AM508" s="489"/>
      <c r="AN508" s="489"/>
      <c r="AO508" s="489"/>
      <c r="AP508" s="489"/>
      <c r="AQ508" s="489"/>
      <c r="AR508" s="489"/>
      <c r="AS508" s="489"/>
      <c r="AT508" s="489"/>
      <c r="AU508" s="489"/>
      <c r="AV508" s="489"/>
      <c r="AW508" s="513"/>
    </row>
    <row r="509" spans="1:49" s="97" customFormat="1" ht="16.5" customHeight="1" x14ac:dyDescent="0.3">
      <c r="A509" s="696"/>
      <c r="B509" s="688"/>
      <c r="C509" s="682"/>
      <c r="D509" s="684"/>
      <c r="E509" s="682"/>
      <c r="F509" s="684"/>
      <c r="G509" s="682"/>
      <c r="H509" s="684"/>
      <c r="I509" s="107" t="s">
        <v>1651</v>
      </c>
      <c r="J509" s="108" t="s">
        <v>314</v>
      </c>
      <c r="K509" s="109"/>
      <c r="L509" s="159">
        <v>500</v>
      </c>
      <c r="M509" s="489"/>
      <c r="N509" s="489"/>
      <c r="O509" s="489"/>
      <c r="P509" s="489"/>
      <c r="Q509" s="489"/>
      <c r="R509" s="489"/>
      <c r="S509" s="489"/>
      <c r="T509" s="489"/>
      <c r="U509" s="489"/>
      <c r="V509" s="489"/>
      <c r="W509" s="489"/>
      <c r="X509" s="489"/>
      <c r="Y509" s="489"/>
      <c r="Z509" s="489"/>
      <c r="AA509" s="489"/>
      <c r="AB509" s="489"/>
      <c r="AC509" s="489"/>
      <c r="AD509" s="489"/>
      <c r="AE509" s="489"/>
      <c r="AF509" s="489"/>
      <c r="AG509" s="489"/>
      <c r="AH509" s="489"/>
      <c r="AI509" s="489"/>
      <c r="AJ509" s="489"/>
      <c r="AK509" s="489"/>
      <c r="AL509" s="489"/>
      <c r="AM509" s="489"/>
      <c r="AN509" s="489"/>
      <c r="AO509" s="489"/>
      <c r="AP509" s="489"/>
      <c r="AQ509" s="489"/>
      <c r="AR509" s="489"/>
      <c r="AS509" s="489"/>
      <c r="AT509" s="489"/>
      <c r="AU509" s="489"/>
      <c r="AV509" s="489"/>
      <c r="AW509" s="513"/>
    </row>
    <row r="510" spans="1:49" s="97" customFormat="1" ht="16.5" customHeight="1" x14ac:dyDescent="0.3">
      <c r="A510" s="696"/>
      <c r="B510" s="688"/>
      <c r="C510" s="682"/>
      <c r="D510" s="684"/>
      <c r="E510" s="682"/>
      <c r="F510" s="684"/>
      <c r="G510" s="682"/>
      <c r="H510" s="684"/>
      <c r="I510" s="107" t="s">
        <v>1525</v>
      </c>
      <c r="J510" s="108" t="s">
        <v>315</v>
      </c>
      <c r="K510" s="109"/>
      <c r="L510" s="159">
        <v>501</v>
      </c>
      <c r="M510" s="489"/>
      <c r="N510" s="489"/>
      <c r="O510" s="489"/>
      <c r="P510" s="489"/>
      <c r="Q510" s="489"/>
      <c r="R510" s="489"/>
      <c r="S510" s="489"/>
      <c r="T510" s="489"/>
      <c r="U510" s="489"/>
      <c r="V510" s="489"/>
      <c r="W510" s="489"/>
      <c r="X510" s="489"/>
      <c r="Y510" s="489"/>
      <c r="Z510" s="489"/>
      <c r="AA510" s="489"/>
      <c r="AB510" s="489"/>
      <c r="AC510" s="489"/>
      <c r="AD510" s="489"/>
      <c r="AE510" s="489"/>
      <c r="AF510" s="489"/>
      <c r="AG510" s="489"/>
      <c r="AH510" s="489"/>
      <c r="AI510" s="489"/>
      <c r="AJ510" s="489"/>
      <c r="AK510" s="489"/>
      <c r="AL510" s="489"/>
      <c r="AM510" s="489"/>
      <c r="AN510" s="489"/>
      <c r="AO510" s="489"/>
      <c r="AP510" s="489"/>
      <c r="AQ510" s="489"/>
      <c r="AR510" s="489"/>
      <c r="AS510" s="489"/>
      <c r="AT510" s="489"/>
      <c r="AU510" s="489"/>
      <c r="AV510" s="489"/>
      <c r="AW510" s="513"/>
    </row>
    <row r="511" spans="1:49" s="97" customFormat="1" ht="16.5" customHeight="1" x14ac:dyDescent="0.3">
      <c r="A511" s="696"/>
      <c r="B511" s="688"/>
      <c r="C511" s="682"/>
      <c r="D511" s="684"/>
      <c r="E511" s="682"/>
      <c r="F511" s="684"/>
      <c r="G511" s="682"/>
      <c r="H511" s="684"/>
      <c r="I511" s="107" t="s">
        <v>1534</v>
      </c>
      <c r="J511" s="108" t="s">
        <v>321</v>
      </c>
      <c r="K511" s="109"/>
      <c r="L511" s="159">
        <v>502</v>
      </c>
      <c r="M511" s="489"/>
      <c r="N511" s="489"/>
      <c r="O511" s="489"/>
      <c r="P511" s="489"/>
      <c r="Q511" s="489"/>
      <c r="R511" s="489"/>
      <c r="S511" s="489"/>
      <c r="T511" s="489"/>
      <c r="U511" s="489"/>
      <c r="V511" s="489"/>
      <c r="W511" s="489"/>
      <c r="X511" s="489"/>
      <c r="Y511" s="489"/>
      <c r="Z511" s="489"/>
      <c r="AA511" s="489"/>
      <c r="AB511" s="489"/>
      <c r="AC511" s="489"/>
      <c r="AD511" s="489"/>
      <c r="AE511" s="489"/>
      <c r="AF511" s="489"/>
      <c r="AG511" s="489"/>
      <c r="AH511" s="489"/>
      <c r="AI511" s="489"/>
      <c r="AJ511" s="489"/>
      <c r="AK511" s="489"/>
      <c r="AL511" s="489"/>
      <c r="AM511" s="489"/>
      <c r="AN511" s="489"/>
      <c r="AO511" s="489"/>
      <c r="AP511" s="489"/>
      <c r="AQ511" s="489"/>
      <c r="AR511" s="489"/>
      <c r="AS511" s="489"/>
      <c r="AT511" s="489"/>
      <c r="AU511" s="489"/>
      <c r="AV511" s="489"/>
      <c r="AW511" s="513"/>
    </row>
    <row r="512" spans="1:49" s="97" customFormat="1" ht="16.5" customHeight="1" x14ac:dyDescent="0.3">
      <c r="A512" s="696"/>
      <c r="B512" s="688"/>
      <c r="C512" s="682"/>
      <c r="D512" s="684"/>
      <c r="E512" s="682"/>
      <c r="F512" s="684"/>
      <c r="G512" s="682"/>
      <c r="H512" s="684"/>
      <c r="I512" s="107" t="s">
        <v>1526</v>
      </c>
      <c r="J512" s="108" t="s">
        <v>1836</v>
      </c>
      <c r="K512" s="109"/>
      <c r="L512" s="159">
        <v>503</v>
      </c>
      <c r="M512" s="489"/>
      <c r="N512" s="489"/>
      <c r="O512" s="489"/>
      <c r="P512" s="489"/>
      <c r="Q512" s="489"/>
      <c r="R512" s="489"/>
      <c r="S512" s="489"/>
      <c r="T512" s="489"/>
      <c r="U512" s="489"/>
      <c r="V512" s="489"/>
      <c r="W512" s="489"/>
      <c r="X512" s="489"/>
      <c r="Y512" s="489"/>
      <c r="Z512" s="489"/>
      <c r="AA512" s="489"/>
      <c r="AB512" s="489"/>
      <c r="AC512" s="489"/>
      <c r="AD512" s="489"/>
      <c r="AE512" s="489"/>
      <c r="AF512" s="489"/>
      <c r="AG512" s="489"/>
      <c r="AH512" s="489"/>
      <c r="AI512" s="489"/>
      <c r="AJ512" s="489"/>
      <c r="AK512" s="489"/>
      <c r="AL512" s="489"/>
      <c r="AM512" s="489"/>
      <c r="AN512" s="489"/>
      <c r="AO512" s="489"/>
      <c r="AP512" s="489"/>
      <c r="AQ512" s="489"/>
      <c r="AR512" s="489"/>
      <c r="AS512" s="489"/>
      <c r="AT512" s="489"/>
      <c r="AU512" s="489"/>
      <c r="AV512" s="489"/>
      <c r="AW512" s="513"/>
    </row>
    <row r="513" spans="1:49" s="97" customFormat="1" ht="16.5" customHeight="1" x14ac:dyDescent="0.3">
      <c r="A513" s="696"/>
      <c r="B513" s="688"/>
      <c r="C513" s="682"/>
      <c r="D513" s="684"/>
      <c r="E513" s="682"/>
      <c r="F513" s="684"/>
      <c r="G513" s="682"/>
      <c r="H513" s="684"/>
      <c r="I513" s="107" t="s">
        <v>1526</v>
      </c>
      <c r="J513" s="108" t="s">
        <v>1837</v>
      </c>
      <c r="K513" s="109"/>
      <c r="L513" s="159">
        <v>504</v>
      </c>
      <c r="M513" s="489"/>
      <c r="N513" s="489"/>
      <c r="O513" s="489"/>
      <c r="P513" s="489"/>
      <c r="Q513" s="489"/>
      <c r="R513" s="489"/>
      <c r="S513" s="489"/>
      <c r="T513" s="489"/>
      <c r="U513" s="489"/>
      <c r="V513" s="489"/>
      <c r="W513" s="489"/>
      <c r="X513" s="489"/>
      <c r="Y513" s="489"/>
      <c r="Z513" s="489"/>
      <c r="AA513" s="489"/>
      <c r="AB513" s="489"/>
      <c r="AC513" s="489"/>
      <c r="AD513" s="489"/>
      <c r="AE513" s="489"/>
      <c r="AF513" s="489"/>
      <c r="AG513" s="489"/>
      <c r="AH513" s="489"/>
      <c r="AI513" s="489"/>
      <c r="AJ513" s="489"/>
      <c r="AK513" s="489"/>
      <c r="AL513" s="489"/>
      <c r="AM513" s="489"/>
      <c r="AN513" s="489"/>
      <c r="AO513" s="489"/>
      <c r="AP513" s="489"/>
      <c r="AQ513" s="489"/>
      <c r="AR513" s="489"/>
      <c r="AS513" s="489"/>
      <c r="AT513" s="489"/>
      <c r="AU513" s="489"/>
      <c r="AV513" s="489"/>
      <c r="AW513" s="513"/>
    </row>
    <row r="514" spans="1:49" s="97" customFormat="1" ht="16.5" customHeight="1" x14ac:dyDescent="0.3">
      <c r="A514" s="696"/>
      <c r="B514" s="688"/>
      <c r="C514" s="682"/>
      <c r="D514" s="684"/>
      <c r="E514" s="682" t="s">
        <v>1045</v>
      </c>
      <c r="F514" s="684" t="s">
        <v>1046</v>
      </c>
      <c r="G514" s="313" t="s">
        <v>1047</v>
      </c>
      <c r="H514" s="315" t="s">
        <v>323</v>
      </c>
      <c r="I514" s="107" t="s">
        <v>1537</v>
      </c>
      <c r="J514" s="108" t="s">
        <v>323</v>
      </c>
      <c r="K514" s="109"/>
      <c r="L514" s="159">
        <v>505</v>
      </c>
      <c r="M514" s="489"/>
      <c r="N514" s="489"/>
      <c r="O514" s="489"/>
      <c r="P514" s="489"/>
      <c r="Q514" s="489"/>
      <c r="R514" s="489"/>
      <c r="S514" s="489"/>
      <c r="T514" s="489"/>
      <c r="U514" s="489"/>
      <c r="V514" s="489"/>
      <c r="W514" s="489"/>
      <c r="X514" s="489"/>
      <c r="Y514" s="489"/>
      <c r="Z514" s="489"/>
      <c r="AA514" s="489"/>
      <c r="AB514" s="489"/>
      <c r="AC514" s="489"/>
      <c r="AD514" s="489"/>
      <c r="AE514" s="489"/>
      <c r="AF514" s="489"/>
      <c r="AG514" s="489"/>
      <c r="AH514" s="489"/>
      <c r="AI514" s="489"/>
      <c r="AJ514" s="489"/>
      <c r="AK514" s="489"/>
      <c r="AL514" s="489"/>
      <c r="AM514" s="489"/>
      <c r="AN514" s="489"/>
      <c r="AO514" s="489"/>
      <c r="AP514" s="489"/>
      <c r="AQ514" s="489"/>
      <c r="AR514" s="489"/>
      <c r="AS514" s="489"/>
      <c r="AT514" s="489"/>
      <c r="AU514" s="489"/>
      <c r="AV514" s="489"/>
      <c r="AW514" s="513"/>
    </row>
    <row r="515" spans="1:49" s="97" customFormat="1" ht="16.5" customHeight="1" x14ac:dyDescent="0.3">
      <c r="A515" s="696"/>
      <c r="B515" s="688"/>
      <c r="C515" s="682"/>
      <c r="D515" s="684"/>
      <c r="E515" s="682"/>
      <c r="F515" s="684"/>
      <c r="G515" s="682" t="s">
        <v>1048</v>
      </c>
      <c r="H515" s="684" t="s">
        <v>1049</v>
      </c>
      <c r="I515" s="107" t="s">
        <v>1527</v>
      </c>
      <c r="J515" s="108" t="s">
        <v>316</v>
      </c>
      <c r="K515" s="109"/>
      <c r="L515" s="159">
        <v>506</v>
      </c>
      <c r="M515" s="489"/>
      <c r="N515" s="489"/>
      <c r="O515" s="489"/>
      <c r="P515" s="489"/>
      <c r="Q515" s="489"/>
      <c r="R515" s="489"/>
      <c r="S515" s="489"/>
      <c r="T515" s="489"/>
      <c r="U515" s="489"/>
      <c r="V515" s="489"/>
      <c r="W515" s="489"/>
      <c r="X515" s="489"/>
      <c r="Y515" s="489"/>
      <c r="Z515" s="489"/>
      <c r="AA515" s="489"/>
      <c r="AB515" s="489"/>
      <c r="AC515" s="489"/>
      <c r="AD515" s="489"/>
      <c r="AE515" s="489"/>
      <c r="AF515" s="489"/>
      <c r="AG515" s="489"/>
      <c r="AH515" s="489"/>
      <c r="AI515" s="489"/>
      <c r="AJ515" s="489"/>
      <c r="AK515" s="489"/>
      <c r="AL515" s="489"/>
      <c r="AM515" s="489"/>
      <c r="AN515" s="489"/>
      <c r="AO515" s="489"/>
      <c r="AP515" s="489"/>
      <c r="AQ515" s="489"/>
      <c r="AR515" s="489"/>
      <c r="AS515" s="489"/>
      <c r="AT515" s="489"/>
      <c r="AU515" s="489"/>
      <c r="AV515" s="489"/>
      <c r="AW515" s="513"/>
    </row>
    <row r="516" spans="1:49" s="97" customFormat="1" ht="16.5" customHeight="1" x14ac:dyDescent="0.3">
      <c r="A516" s="696"/>
      <c r="B516" s="688"/>
      <c r="C516" s="682"/>
      <c r="D516" s="684"/>
      <c r="E516" s="682"/>
      <c r="F516" s="684"/>
      <c r="G516" s="682"/>
      <c r="H516" s="684"/>
      <c r="I516" s="107" t="s">
        <v>1528</v>
      </c>
      <c r="J516" s="108" t="s">
        <v>317</v>
      </c>
      <c r="K516" s="109"/>
      <c r="L516" s="159">
        <v>507</v>
      </c>
      <c r="M516" s="489"/>
      <c r="N516" s="489"/>
      <c r="O516" s="489"/>
      <c r="P516" s="489"/>
      <c r="Q516" s="489"/>
      <c r="R516" s="489"/>
      <c r="S516" s="489"/>
      <c r="T516" s="489"/>
      <c r="U516" s="489"/>
      <c r="V516" s="489"/>
      <c r="W516" s="489"/>
      <c r="X516" s="489"/>
      <c r="Y516" s="489"/>
      <c r="Z516" s="489"/>
      <c r="AA516" s="489"/>
      <c r="AB516" s="489"/>
      <c r="AC516" s="489"/>
      <c r="AD516" s="489"/>
      <c r="AE516" s="489"/>
      <c r="AF516" s="489"/>
      <c r="AG516" s="489"/>
      <c r="AH516" s="489"/>
      <c r="AI516" s="489"/>
      <c r="AJ516" s="489"/>
      <c r="AK516" s="489"/>
      <c r="AL516" s="489"/>
      <c r="AM516" s="489"/>
      <c r="AN516" s="489"/>
      <c r="AO516" s="489"/>
      <c r="AP516" s="489"/>
      <c r="AQ516" s="489"/>
      <c r="AR516" s="489"/>
      <c r="AS516" s="489"/>
      <c r="AT516" s="489"/>
      <c r="AU516" s="489"/>
      <c r="AV516" s="489"/>
      <c r="AW516" s="513"/>
    </row>
    <row r="517" spans="1:49" s="97" customFormat="1" ht="16.5" customHeight="1" x14ac:dyDescent="0.3">
      <c r="A517" s="696"/>
      <c r="B517" s="688"/>
      <c r="C517" s="682"/>
      <c r="D517" s="684"/>
      <c r="E517" s="682"/>
      <c r="F517" s="684"/>
      <c r="G517" s="682"/>
      <c r="H517" s="684"/>
      <c r="I517" s="107" t="s">
        <v>1529</v>
      </c>
      <c r="J517" s="108" t="s">
        <v>318</v>
      </c>
      <c r="K517" s="109"/>
      <c r="L517" s="159">
        <v>508</v>
      </c>
      <c r="M517" s="489"/>
      <c r="N517" s="489"/>
      <c r="O517" s="489"/>
      <c r="P517" s="489"/>
      <c r="Q517" s="489"/>
      <c r="R517" s="489"/>
      <c r="S517" s="489"/>
      <c r="T517" s="489"/>
      <c r="U517" s="489"/>
      <c r="V517" s="489"/>
      <c r="W517" s="489"/>
      <c r="X517" s="489"/>
      <c r="Y517" s="489"/>
      <c r="Z517" s="489"/>
      <c r="AA517" s="489"/>
      <c r="AB517" s="489"/>
      <c r="AC517" s="489"/>
      <c r="AD517" s="489"/>
      <c r="AE517" s="489"/>
      <c r="AF517" s="489"/>
      <c r="AG517" s="489"/>
      <c r="AH517" s="489"/>
      <c r="AI517" s="489"/>
      <c r="AJ517" s="489"/>
      <c r="AK517" s="489"/>
      <c r="AL517" s="489"/>
      <c r="AM517" s="489"/>
      <c r="AN517" s="489"/>
      <c r="AO517" s="489"/>
      <c r="AP517" s="489"/>
      <c r="AQ517" s="489"/>
      <c r="AR517" s="489"/>
      <c r="AS517" s="489"/>
      <c r="AT517" s="489"/>
      <c r="AU517" s="489"/>
      <c r="AV517" s="489"/>
      <c r="AW517" s="513"/>
    </row>
    <row r="518" spans="1:49" s="97" customFormat="1" ht="16.5" customHeight="1" x14ac:dyDescent="0.3">
      <c r="A518" s="696"/>
      <c r="B518" s="688"/>
      <c r="C518" s="682"/>
      <c r="D518" s="684"/>
      <c r="E518" s="682"/>
      <c r="F518" s="684"/>
      <c r="G518" s="682"/>
      <c r="H518" s="684"/>
      <c r="I518" s="107" t="s">
        <v>1536</v>
      </c>
      <c r="J518" s="108" t="s">
        <v>322</v>
      </c>
      <c r="K518" s="109"/>
      <c r="L518" s="159">
        <v>509</v>
      </c>
      <c r="M518" s="489"/>
      <c r="N518" s="489"/>
      <c r="O518" s="489"/>
      <c r="P518" s="489"/>
      <c r="Q518" s="489"/>
      <c r="R518" s="489"/>
      <c r="S518" s="489"/>
      <c r="T518" s="489"/>
      <c r="U518" s="489"/>
      <c r="V518" s="489"/>
      <c r="W518" s="489"/>
      <c r="X518" s="489"/>
      <c r="Y518" s="489"/>
      <c r="Z518" s="489"/>
      <c r="AA518" s="489"/>
      <c r="AB518" s="489"/>
      <c r="AC518" s="489"/>
      <c r="AD518" s="489"/>
      <c r="AE518" s="489"/>
      <c r="AF518" s="489"/>
      <c r="AG518" s="489"/>
      <c r="AH518" s="489"/>
      <c r="AI518" s="489"/>
      <c r="AJ518" s="489"/>
      <c r="AK518" s="489"/>
      <c r="AL518" s="489"/>
      <c r="AM518" s="489"/>
      <c r="AN518" s="489"/>
      <c r="AO518" s="489"/>
      <c r="AP518" s="489"/>
      <c r="AQ518" s="489"/>
      <c r="AR518" s="489"/>
      <c r="AS518" s="489"/>
      <c r="AT518" s="489"/>
      <c r="AU518" s="489"/>
      <c r="AV518" s="489"/>
      <c r="AW518" s="513"/>
    </row>
    <row r="519" spans="1:49" s="97" customFormat="1" ht="16.5" customHeight="1" x14ac:dyDescent="0.3">
      <c r="A519" s="696"/>
      <c r="B519" s="688"/>
      <c r="C519" s="682"/>
      <c r="D519" s="684"/>
      <c r="E519" s="682"/>
      <c r="F519" s="684"/>
      <c r="G519" s="313" t="s">
        <v>1050</v>
      </c>
      <c r="H519" s="315" t="s">
        <v>1051</v>
      </c>
      <c r="I519" s="107" t="s">
        <v>1538</v>
      </c>
      <c r="J519" s="108" t="s">
        <v>1834</v>
      </c>
      <c r="K519" s="109"/>
      <c r="L519" s="159">
        <v>510</v>
      </c>
      <c r="M519" s="489"/>
      <c r="N519" s="489"/>
      <c r="O519" s="489"/>
      <c r="P519" s="489"/>
      <c r="Q519" s="489"/>
      <c r="R519" s="489"/>
      <c r="S519" s="489"/>
      <c r="T519" s="489"/>
      <c r="U519" s="489"/>
      <c r="V519" s="489"/>
      <c r="W519" s="489"/>
      <c r="X519" s="489"/>
      <c r="Y519" s="489"/>
      <c r="Z519" s="489"/>
      <c r="AA519" s="489"/>
      <c r="AB519" s="489"/>
      <c r="AC519" s="489"/>
      <c r="AD519" s="489"/>
      <c r="AE519" s="489"/>
      <c r="AF519" s="489"/>
      <c r="AG519" s="489"/>
      <c r="AH519" s="489"/>
      <c r="AI519" s="489"/>
      <c r="AJ519" s="489"/>
      <c r="AK519" s="489"/>
      <c r="AL519" s="489"/>
      <c r="AM519" s="489"/>
      <c r="AN519" s="489"/>
      <c r="AO519" s="489"/>
      <c r="AP519" s="489"/>
      <c r="AQ519" s="489"/>
      <c r="AR519" s="489"/>
      <c r="AS519" s="489"/>
      <c r="AT519" s="489"/>
      <c r="AU519" s="489"/>
      <c r="AV519" s="489"/>
      <c r="AW519" s="513"/>
    </row>
    <row r="520" spans="1:49" s="97" customFormat="1" ht="16.5" customHeight="1" x14ac:dyDescent="0.3">
      <c r="A520" s="696"/>
      <c r="B520" s="688"/>
      <c r="C520" s="682"/>
      <c r="D520" s="684"/>
      <c r="E520" s="682"/>
      <c r="F520" s="684"/>
      <c r="G520" s="682" t="s">
        <v>1052</v>
      </c>
      <c r="H520" s="684" t="s">
        <v>1053</v>
      </c>
      <c r="I520" s="107" t="s">
        <v>1539</v>
      </c>
      <c r="J520" s="108" t="s">
        <v>1835</v>
      </c>
      <c r="K520" s="109"/>
      <c r="L520" s="159">
        <v>511</v>
      </c>
      <c r="M520" s="489"/>
      <c r="N520" s="489"/>
      <c r="O520" s="489"/>
      <c r="P520" s="489"/>
      <c r="Q520" s="489"/>
      <c r="R520" s="489"/>
      <c r="S520" s="489"/>
      <c r="T520" s="489"/>
      <c r="U520" s="489"/>
      <c r="V520" s="489"/>
      <c r="W520" s="489"/>
      <c r="X520" s="489"/>
      <c r="Y520" s="489"/>
      <c r="Z520" s="489"/>
      <c r="AA520" s="489"/>
      <c r="AB520" s="489"/>
      <c r="AC520" s="489"/>
      <c r="AD520" s="489"/>
      <c r="AE520" s="489"/>
      <c r="AF520" s="489"/>
      <c r="AG520" s="489"/>
      <c r="AH520" s="489"/>
      <c r="AI520" s="489"/>
      <c r="AJ520" s="489"/>
      <c r="AK520" s="489"/>
      <c r="AL520" s="489"/>
      <c r="AM520" s="489"/>
      <c r="AN520" s="489"/>
      <c r="AO520" s="489"/>
      <c r="AP520" s="489"/>
      <c r="AQ520" s="489"/>
      <c r="AR520" s="489"/>
      <c r="AS520" s="489"/>
      <c r="AT520" s="489"/>
      <c r="AU520" s="489"/>
      <c r="AV520" s="489"/>
      <c r="AW520" s="513"/>
    </row>
    <row r="521" spans="1:49" s="97" customFormat="1" ht="16.5" customHeight="1" x14ac:dyDescent="0.3">
      <c r="A521" s="696"/>
      <c r="B521" s="688"/>
      <c r="C521" s="682"/>
      <c r="D521" s="684"/>
      <c r="E521" s="682"/>
      <c r="F521" s="684"/>
      <c r="G521" s="682"/>
      <c r="H521" s="684"/>
      <c r="I521" s="107" t="s">
        <v>1540</v>
      </c>
      <c r="J521" s="108" t="s">
        <v>324</v>
      </c>
      <c r="K521" s="109"/>
      <c r="L521" s="159">
        <v>512</v>
      </c>
      <c r="M521" s="489"/>
      <c r="N521" s="489"/>
      <c r="O521" s="489"/>
      <c r="P521" s="489"/>
      <c r="Q521" s="489"/>
      <c r="R521" s="489"/>
      <c r="S521" s="489"/>
      <c r="T521" s="489"/>
      <c r="U521" s="489"/>
      <c r="V521" s="489"/>
      <c r="W521" s="489"/>
      <c r="X521" s="489"/>
      <c r="Y521" s="489"/>
      <c r="Z521" s="489"/>
      <c r="AA521" s="489"/>
      <c r="AB521" s="489"/>
      <c r="AC521" s="489"/>
      <c r="AD521" s="489"/>
      <c r="AE521" s="489"/>
      <c r="AF521" s="489"/>
      <c r="AG521" s="489"/>
      <c r="AH521" s="489"/>
      <c r="AI521" s="489"/>
      <c r="AJ521" s="489"/>
      <c r="AK521" s="489"/>
      <c r="AL521" s="489"/>
      <c r="AM521" s="489"/>
      <c r="AN521" s="489"/>
      <c r="AO521" s="489"/>
      <c r="AP521" s="489"/>
      <c r="AQ521" s="489"/>
      <c r="AR521" s="489"/>
      <c r="AS521" s="489"/>
      <c r="AT521" s="489"/>
      <c r="AU521" s="489"/>
      <c r="AV521" s="489"/>
      <c r="AW521" s="513"/>
    </row>
    <row r="522" spans="1:49" s="97" customFormat="1" ht="16.5" customHeight="1" x14ac:dyDescent="0.3">
      <c r="A522" s="696"/>
      <c r="B522" s="688"/>
      <c r="C522" s="682"/>
      <c r="D522" s="684"/>
      <c r="E522" s="682"/>
      <c r="F522" s="684"/>
      <c r="G522" s="682" t="s">
        <v>1054</v>
      </c>
      <c r="H522" s="684" t="s">
        <v>301</v>
      </c>
      <c r="I522" s="110" t="s">
        <v>1512</v>
      </c>
      <c r="J522" s="112" t="s">
        <v>1833</v>
      </c>
      <c r="K522" s="109"/>
      <c r="L522" s="159">
        <v>513</v>
      </c>
      <c r="M522" s="489"/>
      <c r="N522" s="489"/>
      <c r="O522" s="489"/>
      <c r="P522" s="489"/>
      <c r="Q522" s="489"/>
      <c r="R522" s="489"/>
      <c r="S522" s="489"/>
      <c r="T522" s="489"/>
      <c r="U522" s="489"/>
      <c r="V522" s="489"/>
      <c r="W522" s="489"/>
      <c r="X522" s="489"/>
      <c r="Y522" s="489"/>
      <c r="Z522" s="489"/>
      <c r="AA522" s="489"/>
      <c r="AB522" s="489"/>
      <c r="AC522" s="489"/>
      <c r="AD522" s="489"/>
      <c r="AE522" s="489"/>
      <c r="AF522" s="489"/>
      <c r="AG522" s="489"/>
      <c r="AH522" s="489"/>
      <c r="AI522" s="489"/>
      <c r="AJ522" s="489"/>
      <c r="AK522" s="489"/>
      <c r="AL522" s="489"/>
      <c r="AM522" s="489"/>
      <c r="AN522" s="489"/>
      <c r="AO522" s="489"/>
      <c r="AP522" s="489"/>
      <c r="AQ522" s="489"/>
      <c r="AR522" s="489"/>
      <c r="AS522" s="489"/>
      <c r="AT522" s="489"/>
      <c r="AU522" s="489"/>
      <c r="AV522" s="489"/>
      <c r="AW522" s="513"/>
    </row>
    <row r="523" spans="1:49" s="97" customFormat="1" ht="16.5" customHeight="1" x14ac:dyDescent="0.3">
      <c r="A523" s="696"/>
      <c r="B523" s="688"/>
      <c r="C523" s="682"/>
      <c r="D523" s="684"/>
      <c r="E523" s="682"/>
      <c r="F523" s="684"/>
      <c r="G523" s="682"/>
      <c r="H523" s="684"/>
      <c r="I523" s="110" t="s">
        <v>1512</v>
      </c>
      <c r="J523" s="112" t="s">
        <v>1833</v>
      </c>
      <c r="K523" s="109"/>
      <c r="L523" s="159">
        <v>514</v>
      </c>
      <c r="M523" s="489"/>
      <c r="N523" s="489"/>
      <c r="O523" s="489"/>
      <c r="P523" s="489"/>
      <c r="Q523" s="489"/>
      <c r="R523" s="489"/>
      <c r="S523" s="489"/>
      <c r="T523" s="489"/>
      <c r="U523" s="489"/>
      <c r="V523" s="489"/>
      <c r="W523" s="489"/>
      <c r="X523" s="489"/>
      <c r="Y523" s="489"/>
      <c r="Z523" s="489"/>
      <c r="AA523" s="489"/>
      <c r="AB523" s="489"/>
      <c r="AC523" s="489"/>
      <c r="AD523" s="489"/>
      <c r="AE523" s="489"/>
      <c r="AF523" s="489"/>
      <c r="AG523" s="489"/>
      <c r="AH523" s="489"/>
      <c r="AI523" s="489"/>
      <c r="AJ523" s="489"/>
      <c r="AK523" s="489"/>
      <c r="AL523" s="489"/>
      <c r="AM523" s="489"/>
      <c r="AN523" s="489"/>
      <c r="AO523" s="489"/>
      <c r="AP523" s="489"/>
      <c r="AQ523" s="489"/>
      <c r="AR523" s="489"/>
      <c r="AS523" s="489"/>
      <c r="AT523" s="489"/>
      <c r="AU523" s="489"/>
      <c r="AV523" s="489"/>
      <c r="AW523" s="513"/>
    </row>
    <row r="524" spans="1:49" s="97" customFormat="1" ht="16.5" customHeight="1" x14ac:dyDescent="0.3">
      <c r="A524" s="696"/>
      <c r="B524" s="688"/>
      <c r="C524" s="682"/>
      <c r="D524" s="684"/>
      <c r="E524" s="682"/>
      <c r="F524" s="684"/>
      <c r="G524" s="682" t="s">
        <v>1055</v>
      </c>
      <c r="H524" s="684" t="s">
        <v>1056</v>
      </c>
      <c r="I524" s="107" t="s">
        <v>1542</v>
      </c>
      <c r="J524" s="108" t="s">
        <v>328</v>
      </c>
      <c r="K524" s="109"/>
      <c r="L524" s="159">
        <v>515</v>
      </c>
      <c r="M524" s="489"/>
      <c r="N524" s="489"/>
      <c r="O524" s="489"/>
      <c r="P524" s="489"/>
      <c r="Q524" s="489"/>
      <c r="R524" s="489"/>
      <c r="S524" s="489"/>
      <c r="T524" s="489"/>
      <c r="U524" s="489"/>
      <c r="V524" s="489"/>
      <c r="W524" s="489"/>
      <c r="X524" s="489"/>
      <c r="Y524" s="489"/>
      <c r="Z524" s="489"/>
      <c r="AA524" s="489"/>
      <c r="AB524" s="489"/>
      <c r="AC524" s="489"/>
      <c r="AD524" s="489"/>
      <c r="AE524" s="489"/>
      <c r="AF524" s="489"/>
      <c r="AG524" s="489"/>
      <c r="AH524" s="489"/>
      <c r="AI524" s="489"/>
      <c r="AJ524" s="489"/>
      <c r="AK524" s="489"/>
      <c r="AL524" s="489"/>
      <c r="AM524" s="489"/>
      <c r="AN524" s="489"/>
      <c r="AO524" s="489"/>
      <c r="AP524" s="489"/>
      <c r="AQ524" s="489"/>
      <c r="AR524" s="489"/>
      <c r="AS524" s="489"/>
      <c r="AT524" s="489"/>
      <c r="AU524" s="489"/>
      <c r="AV524" s="489"/>
      <c r="AW524" s="513"/>
    </row>
    <row r="525" spans="1:49" s="97" customFormat="1" ht="16.5" customHeight="1" x14ac:dyDescent="0.3">
      <c r="A525" s="696"/>
      <c r="B525" s="688"/>
      <c r="C525" s="682"/>
      <c r="D525" s="684"/>
      <c r="E525" s="682"/>
      <c r="F525" s="684"/>
      <c r="G525" s="682"/>
      <c r="H525" s="684"/>
      <c r="I525" s="107" t="s">
        <v>1541</v>
      </c>
      <c r="J525" s="108" t="s">
        <v>326</v>
      </c>
      <c r="K525" s="109"/>
      <c r="L525" s="159">
        <v>516</v>
      </c>
      <c r="M525" s="489"/>
      <c r="N525" s="489"/>
      <c r="O525" s="489"/>
      <c r="P525" s="489"/>
      <c r="Q525" s="489"/>
      <c r="R525" s="489"/>
      <c r="S525" s="489"/>
      <c r="T525" s="489"/>
      <c r="U525" s="489"/>
      <c r="V525" s="489"/>
      <c r="W525" s="489"/>
      <c r="X525" s="489"/>
      <c r="Y525" s="489"/>
      <c r="Z525" s="489"/>
      <c r="AA525" s="489"/>
      <c r="AB525" s="489"/>
      <c r="AC525" s="489"/>
      <c r="AD525" s="489"/>
      <c r="AE525" s="489"/>
      <c r="AF525" s="489"/>
      <c r="AG525" s="489"/>
      <c r="AH525" s="489"/>
      <c r="AI525" s="489"/>
      <c r="AJ525" s="489"/>
      <c r="AK525" s="489"/>
      <c r="AL525" s="489"/>
      <c r="AM525" s="489"/>
      <c r="AN525" s="489"/>
      <c r="AO525" s="489"/>
      <c r="AP525" s="489"/>
      <c r="AQ525" s="489"/>
      <c r="AR525" s="489"/>
      <c r="AS525" s="489"/>
      <c r="AT525" s="489"/>
      <c r="AU525" s="489"/>
      <c r="AV525" s="489"/>
      <c r="AW525" s="513"/>
    </row>
    <row r="526" spans="1:49" s="97" customFormat="1" ht="40.5" x14ac:dyDescent="0.3">
      <c r="A526" s="696"/>
      <c r="B526" s="688"/>
      <c r="C526" s="682"/>
      <c r="D526" s="684"/>
      <c r="E526" s="682"/>
      <c r="F526" s="684"/>
      <c r="G526" s="682"/>
      <c r="H526" s="684"/>
      <c r="I526" s="107" t="s">
        <v>1541</v>
      </c>
      <c r="J526" s="108" t="s">
        <v>326</v>
      </c>
      <c r="K526" s="109"/>
      <c r="L526" s="159">
        <v>517</v>
      </c>
      <c r="M526" s="489"/>
      <c r="N526" s="489"/>
      <c r="O526" s="489"/>
      <c r="P526" s="489"/>
      <c r="Q526" s="489"/>
      <c r="R526" s="489"/>
      <c r="S526" s="489"/>
      <c r="T526" s="489"/>
      <c r="U526" s="489"/>
      <c r="V526" s="489"/>
      <c r="W526" s="489"/>
      <c r="X526" s="489"/>
      <c r="Y526" s="489"/>
      <c r="Z526" s="489"/>
      <c r="AA526" s="489"/>
      <c r="AB526" s="489"/>
      <c r="AC526" s="489"/>
      <c r="AD526" s="489"/>
      <c r="AE526" s="489"/>
      <c r="AF526" s="489"/>
      <c r="AG526" s="489"/>
      <c r="AH526" s="489"/>
      <c r="AI526" s="489"/>
      <c r="AJ526" s="489"/>
      <c r="AK526" s="489"/>
      <c r="AL526" s="489"/>
      <c r="AM526" s="489"/>
      <c r="AN526" s="489"/>
      <c r="AO526" s="489"/>
      <c r="AP526" s="489"/>
      <c r="AQ526" s="489"/>
      <c r="AR526" s="489"/>
      <c r="AS526" s="489"/>
      <c r="AT526" s="489"/>
      <c r="AU526" s="489"/>
      <c r="AV526" s="489"/>
      <c r="AW526" s="513"/>
    </row>
    <row r="527" spans="1:49" s="97" customFormat="1" ht="27" x14ac:dyDescent="0.3">
      <c r="A527" s="696"/>
      <c r="B527" s="688"/>
      <c r="C527" s="682"/>
      <c r="D527" s="684"/>
      <c r="E527" s="682"/>
      <c r="F527" s="684"/>
      <c r="G527" s="691" t="s">
        <v>1057</v>
      </c>
      <c r="H527" s="684" t="s">
        <v>1058</v>
      </c>
      <c r="I527" s="107" t="s">
        <v>1543</v>
      </c>
      <c r="J527" s="108" t="s">
        <v>330</v>
      </c>
      <c r="K527" s="109"/>
      <c r="L527" s="159">
        <v>518</v>
      </c>
      <c r="M527" s="489"/>
      <c r="N527" s="489"/>
      <c r="O527" s="489"/>
      <c r="P527" s="489"/>
      <c r="Q527" s="489"/>
      <c r="R527" s="489"/>
      <c r="S527" s="489"/>
      <c r="T527" s="489"/>
      <c r="U527" s="489"/>
      <c r="V527" s="489"/>
      <c r="W527" s="489"/>
      <c r="X527" s="489"/>
      <c r="Y527" s="489"/>
      <c r="Z527" s="489"/>
      <c r="AA527" s="489"/>
      <c r="AB527" s="489"/>
      <c r="AC527" s="489"/>
      <c r="AD527" s="489"/>
      <c r="AE527" s="489"/>
      <c r="AF527" s="489"/>
      <c r="AG527" s="489"/>
      <c r="AH527" s="489"/>
      <c r="AI527" s="489"/>
      <c r="AJ527" s="489"/>
      <c r="AK527" s="489"/>
      <c r="AL527" s="489"/>
      <c r="AM527" s="489"/>
      <c r="AN527" s="489"/>
      <c r="AO527" s="489"/>
      <c r="AP527" s="489"/>
      <c r="AQ527" s="489"/>
      <c r="AR527" s="489"/>
      <c r="AS527" s="489"/>
      <c r="AT527" s="489"/>
      <c r="AU527" s="489"/>
      <c r="AV527" s="489"/>
      <c r="AW527" s="513"/>
    </row>
    <row r="528" spans="1:49" s="97" customFormat="1" ht="16.5" customHeight="1" x14ac:dyDescent="0.3">
      <c r="A528" s="696"/>
      <c r="B528" s="688"/>
      <c r="C528" s="682"/>
      <c r="D528" s="684"/>
      <c r="E528" s="682"/>
      <c r="F528" s="684"/>
      <c r="G528" s="691"/>
      <c r="H528" s="684"/>
      <c r="I528" s="107" t="s">
        <v>1544</v>
      </c>
      <c r="J528" s="108" t="s">
        <v>1832</v>
      </c>
      <c r="K528" s="109"/>
      <c r="L528" s="159">
        <v>519</v>
      </c>
      <c r="M528" s="489"/>
      <c r="N528" s="489"/>
      <c r="O528" s="489"/>
      <c r="P528" s="489"/>
      <c r="Q528" s="489"/>
      <c r="R528" s="489"/>
      <c r="S528" s="489"/>
      <c r="T528" s="489"/>
      <c r="U528" s="489"/>
      <c r="V528" s="489"/>
      <c r="W528" s="489"/>
      <c r="X528" s="489"/>
      <c r="Y528" s="489"/>
      <c r="Z528" s="489"/>
      <c r="AA528" s="489"/>
      <c r="AB528" s="489"/>
      <c r="AC528" s="489"/>
      <c r="AD528" s="489"/>
      <c r="AE528" s="489"/>
      <c r="AF528" s="489"/>
      <c r="AG528" s="489"/>
      <c r="AH528" s="489"/>
      <c r="AI528" s="489"/>
      <c r="AJ528" s="489"/>
      <c r="AK528" s="489"/>
      <c r="AL528" s="489"/>
      <c r="AM528" s="489"/>
      <c r="AN528" s="489"/>
      <c r="AO528" s="489"/>
      <c r="AP528" s="489"/>
      <c r="AQ528" s="489"/>
      <c r="AR528" s="489"/>
      <c r="AS528" s="489"/>
      <c r="AT528" s="489"/>
      <c r="AU528" s="489"/>
      <c r="AV528" s="489"/>
      <c r="AW528" s="513"/>
    </row>
    <row r="529" spans="1:49" s="97" customFormat="1" ht="16.5" customHeight="1" x14ac:dyDescent="0.3">
      <c r="A529" s="696"/>
      <c r="B529" s="688"/>
      <c r="C529" s="682"/>
      <c r="D529" s="684"/>
      <c r="E529" s="682"/>
      <c r="F529" s="684"/>
      <c r="G529" s="313" t="s">
        <v>1059</v>
      </c>
      <c r="H529" s="315" t="s">
        <v>1938</v>
      </c>
      <c r="I529" s="107" t="s">
        <v>1547</v>
      </c>
      <c r="J529" s="108" t="s">
        <v>337</v>
      </c>
      <c r="K529" s="109"/>
      <c r="L529" s="159">
        <v>520</v>
      </c>
      <c r="M529" s="489"/>
      <c r="N529" s="489"/>
      <c r="O529" s="489"/>
      <c r="P529" s="489"/>
      <c r="Q529" s="489"/>
      <c r="R529" s="489"/>
      <c r="S529" s="489"/>
      <c r="T529" s="489"/>
      <c r="U529" s="489"/>
      <c r="V529" s="489"/>
      <c r="W529" s="489"/>
      <c r="X529" s="489"/>
      <c r="Y529" s="489"/>
      <c r="Z529" s="489"/>
      <c r="AA529" s="489"/>
      <c r="AB529" s="489"/>
      <c r="AC529" s="489"/>
      <c r="AD529" s="489"/>
      <c r="AE529" s="489"/>
      <c r="AF529" s="489"/>
      <c r="AG529" s="489"/>
      <c r="AH529" s="489"/>
      <c r="AI529" s="489"/>
      <c r="AJ529" s="489"/>
      <c r="AK529" s="489"/>
      <c r="AL529" s="489"/>
      <c r="AM529" s="489"/>
      <c r="AN529" s="489"/>
      <c r="AO529" s="489"/>
      <c r="AP529" s="489"/>
      <c r="AQ529" s="489"/>
      <c r="AR529" s="489"/>
      <c r="AS529" s="489"/>
      <c r="AT529" s="489"/>
      <c r="AU529" s="489"/>
      <c r="AV529" s="489"/>
      <c r="AW529" s="513"/>
    </row>
    <row r="530" spans="1:49" s="97" customFormat="1" ht="16.5" customHeight="1" x14ac:dyDescent="0.3">
      <c r="A530" s="696"/>
      <c r="B530" s="688"/>
      <c r="C530" s="682"/>
      <c r="D530" s="684"/>
      <c r="E530" s="682"/>
      <c r="F530" s="684"/>
      <c r="G530" s="682" t="s">
        <v>1060</v>
      </c>
      <c r="H530" s="684" t="s">
        <v>1061</v>
      </c>
      <c r="I530" s="107" t="s">
        <v>1530</v>
      </c>
      <c r="J530" s="108" t="s">
        <v>333</v>
      </c>
      <c r="K530" s="109"/>
      <c r="L530" s="159">
        <v>521</v>
      </c>
      <c r="M530" s="489"/>
      <c r="N530" s="489"/>
      <c r="O530" s="489"/>
      <c r="P530" s="489"/>
      <c r="Q530" s="489"/>
      <c r="R530" s="489"/>
      <c r="S530" s="489"/>
      <c r="T530" s="489"/>
      <c r="U530" s="489"/>
      <c r="V530" s="489"/>
      <c r="W530" s="489"/>
      <c r="X530" s="489"/>
      <c r="Y530" s="489"/>
      <c r="Z530" s="489"/>
      <c r="AA530" s="489"/>
      <c r="AB530" s="489"/>
      <c r="AC530" s="489"/>
      <c r="AD530" s="489"/>
      <c r="AE530" s="489"/>
      <c r="AF530" s="489"/>
      <c r="AG530" s="489"/>
      <c r="AH530" s="489"/>
      <c r="AI530" s="489"/>
      <c r="AJ530" s="489"/>
      <c r="AK530" s="489"/>
      <c r="AL530" s="489"/>
      <c r="AM530" s="489"/>
      <c r="AN530" s="489"/>
      <c r="AO530" s="489"/>
      <c r="AP530" s="489"/>
      <c r="AQ530" s="489"/>
      <c r="AR530" s="489"/>
      <c r="AS530" s="489"/>
      <c r="AT530" s="489"/>
      <c r="AU530" s="489"/>
      <c r="AV530" s="489"/>
      <c r="AW530" s="513"/>
    </row>
    <row r="531" spans="1:49" s="97" customFormat="1" ht="16.5" customHeight="1" x14ac:dyDescent="0.3">
      <c r="A531" s="696"/>
      <c r="B531" s="688"/>
      <c r="C531" s="682"/>
      <c r="D531" s="684"/>
      <c r="E531" s="682"/>
      <c r="F531" s="684"/>
      <c r="G531" s="682"/>
      <c r="H531" s="684"/>
      <c r="I531" s="107" t="s">
        <v>1533</v>
      </c>
      <c r="J531" s="108" t="s">
        <v>334</v>
      </c>
      <c r="K531" s="109"/>
      <c r="L531" s="159">
        <v>522</v>
      </c>
      <c r="M531" s="489"/>
      <c r="N531" s="489"/>
      <c r="O531" s="489"/>
      <c r="P531" s="489"/>
      <c r="Q531" s="489"/>
      <c r="R531" s="489"/>
      <c r="S531" s="489"/>
      <c r="T531" s="489"/>
      <c r="U531" s="489"/>
      <c r="V531" s="489"/>
      <c r="W531" s="489"/>
      <c r="X531" s="489"/>
      <c r="Y531" s="489"/>
      <c r="Z531" s="489"/>
      <c r="AA531" s="489"/>
      <c r="AB531" s="489"/>
      <c r="AC531" s="489"/>
      <c r="AD531" s="489"/>
      <c r="AE531" s="489"/>
      <c r="AF531" s="489"/>
      <c r="AG531" s="489"/>
      <c r="AH531" s="489"/>
      <c r="AI531" s="489"/>
      <c r="AJ531" s="489"/>
      <c r="AK531" s="489"/>
      <c r="AL531" s="489"/>
      <c r="AM531" s="489"/>
      <c r="AN531" s="489"/>
      <c r="AO531" s="489"/>
      <c r="AP531" s="489"/>
      <c r="AQ531" s="489"/>
      <c r="AR531" s="489"/>
      <c r="AS531" s="489"/>
      <c r="AT531" s="489"/>
      <c r="AU531" s="489"/>
      <c r="AV531" s="489"/>
      <c r="AW531" s="513"/>
    </row>
    <row r="532" spans="1:49" s="97" customFormat="1" ht="16.5" customHeight="1" x14ac:dyDescent="0.3">
      <c r="A532" s="696"/>
      <c r="B532" s="688"/>
      <c r="C532" s="682"/>
      <c r="D532" s="684"/>
      <c r="E532" s="682"/>
      <c r="F532" s="684"/>
      <c r="G532" s="682"/>
      <c r="H532" s="684"/>
      <c r="I532" s="107" t="s">
        <v>1545</v>
      </c>
      <c r="J532" s="108" t="s">
        <v>335</v>
      </c>
      <c r="K532" s="109"/>
      <c r="L532" s="159">
        <v>523</v>
      </c>
      <c r="M532" s="489"/>
      <c r="N532" s="489"/>
      <c r="O532" s="489"/>
      <c r="P532" s="489"/>
      <c r="Q532" s="489"/>
      <c r="R532" s="489"/>
      <c r="S532" s="489"/>
      <c r="T532" s="489"/>
      <c r="U532" s="489"/>
      <c r="V532" s="489"/>
      <c r="W532" s="489"/>
      <c r="X532" s="489"/>
      <c r="Y532" s="489"/>
      <c r="Z532" s="489"/>
      <c r="AA532" s="489"/>
      <c r="AB532" s="489"/>
      <c r="AC532" s="489"/>
      <c r="AD532" s="489"/>
      <c r="AE532" s="489"/>
      <c r="AF532" s="489"/>
      <c r="AG532" s="489"/>
      <c r="AH532" s="489"/>
      <c r="AI532" s="489"/>
      <c r="AJ532" s="489"/>
      <c r="AK532" s="489"/>
      <c r="AL532" s="489"/>
      <c r="AM532" s="489"/>
      <c r="AN532" s="489"/>
      <c r="AO532" s="489"/>
      <c r="AP532" s="489"/>
      <c r="AQ532" s="489"/>
      <c r="AR532" s="489"/>
      <c r="AS532" s="489"/>
      <c r="AT532" s="489"/>
      <c r="AU532" s="489"/>
      <c r="AV532" s="489"/>
      <c r="AW532" s="513"/>
    </row>
    <row r="533" spans="1:49" s="97" customFormat="1" ht="16.5" customHeight="1" x14ac:dyDescent="0.3">
      <c r="A533" s="696"/>
      <c r="B533" s="688"/>
      <c r="C533" s="682"/>
      <c r="D533" s="684"/>
      <c r="E533" s="682"/>
      <c r="F533" s="684"/>
      <c r="G533" s="682"/>
      <c r="H533" s="684"/>
      <c r="I533" s="107" t="s">
        <v>1546</v>
      </c>
      <c r="J533" s="108" t="s">
        <v>336</v>
      </c>
      <c r="K533" s="109"/>
      <c r="L533" s="159">
        <v>524</v>
      </c>
      <c r="M533" s="489"/>
      <c r="N533" s="489"/>
      <c r="O533" s="489"/>
      <c r="P533" s="489"/>
      <c r="Q533" s="489"/>
      <c r="R533" s="489"/>
      <c r="S533" s="489"/>
      <c r="T533" s="489"/>
      <c r="U533" s="489"/>
      <c r="V533" s="489"/>
      <c r="W533" s="489"/>
      <c r="X533" s="489"/>
      <c r="Y533" s="489"/>
      <c r="Z533" s="489"/>
      <c r="AA533" s="489"/>
      <c r="AB533" s="489"/>
      <c r="AC533" s="489"/>
      <c r="AD533" s="489"/>
      <c r="AE533" s="489"/>
      <c r="AF533" s="489"/>
      <c r="AG533" s="489"/>
      <c r="AH533" s="489"/>
      <c r="AI533" s="489"/>
      <c r="AJ533" s="489"/>
      <c r="AK533" s="489"/>
      <c r="AL533" s="489"/>
      <c r="AM533" s="489"/>
      <c r="AN533" s="489"/>
      <c r="AO533" s="489"/>
      <c r="AP533" s="489"/>
      <c r="AQ533" s="489"/>
      <c r="AR533" s="489"/>
      <c r="AS533" s="489"/>
      <c r="AT533" s="489"/>
      <c r="AU533" s="489"/>
      <c r="AV533" s="489"/>
      <c r="AW533" s="513"/>
    </row>
    <row r="534" spans="1:49" s="97" customFormat="1" ht="27" x14ac:dyDescent="0.3">
      <c r="A534" s="696"/>
      <c r="B534" s="688"/>
      <c r="C534" s="682"/>
      <c r="D534" s="684"/>
      <c r="E534" s="682"/>
      <c r="F534" s="684"/>
      <c r="G534" s="682"/>
      <c r="H534" s="684"/>
      <c r="I534" s="107" t="s">
        <v>1535</v>
      </c>
      <c r="J534" s="108" t="s">
        <v>1831</v>
      </c>
      <c r="K534" s="109"/>
      <c r="L534" s="159">
        <v>525</v>
      </c>
      <c r="M534" s="489"/>
      <c r="N534" s="489"/>
      <c r="O534" s="489"/>
      <c r="P534" s="489"/>
      <c r="Q534" s="489"/>
      <c r="R534" s="489"/>
      <c r="S534" s="489"/>
      <c r="T534" s="489"/>
      <c r="U534" s="489"/>
      <c r="V534" s="489"/>
      <c r="W534" s="489"/>
      <c r="X534" s="489"/>
      <c r="Y534" s="489"/>
      <c r="Z534" s="489"/>
      <c r="AA534" s="489"/>
      <c r="AB534" s="489"/>
      <c r="AC534" s="489"/>
      <c r="AD534" s="489"/>
      <c r="AE534" s="489"/>
      <c r="AF534" s="489"/>
      <c r="AG534" s="489"/>
      <c r="AH534" s="489"/>
      <c r="AI534" s="489"/>
      <c r="AJ534" s="489"/>
      <c r="AK534" s="489"/>
      <c r="AL534" s="489"/>
      <c r="AM534" s="489"/>
      <c r="AN534" s="489"/>
      <c r="AO534" s="489"/>
      <c r="AP534" s="489"/>
      <c r="AQ534" s="489"/>
      <c r="AR534" s="489"/>
      <c r="AS534" s="489"/>
      <c r="AT534" s="489"/>
      <c r="AU534" s="489"/>
      <c r="AV534" s="489"/>
      <c r="AW534" s="513"/>
    </row>
    <row r="535" spans="1:49" s="97" customFormat="1" ht="13.5" customHeight="1" x14ac:dyDescent="0.3">
      <c r="A535" s="696"/>
      <c r="B535" s="688"/>
      <c r="C535" s="691" t="s">
        <v>1062</v>
      </c>
      <c r="D535" s="684" t="s">
        <v>1925</v>
      </c>
      <c r="E535" s="691" t="s">
        <v>1063</v>
      </c>
      <c r="F535" s="684" t="s">
        <v>1064</v>
      </c>
      <c r="G535" s="318" t="s">
        <v>1065</v>
      </c>
      <c r="H535" s="315" t="s">
        <v>1937</v>
      </c>
      <c r="I535" s="110" t="s">
        <v>1611</v>
      </c>
      <c r="J535" s="108" t="s">
        <v>451</v>
      </c>
      <c r="K535" s="480" t="s">
        <v>2314</v>
      </c>
      <c r="L535" s="461">
        <v>526</v>
      </c>
      <c r="M535" s="485"/>
      <c r="N535" s="485"/>
      <c r="O535" s="485"/>
      <c r="P535" s="485"/>
      <c r="Q535" s="485"/>
      <c r="R535" s="485"/>
      <c r="S535" s="485"/>
      <c r="T535" s="449">
        <v>539.84500000000003</v>
      </c>
      <c r="U535" s="449">
        <v>356.24099999999999</v>
      </c>
      <c r="V535" s="449">
        <v>162.702</v>
      </c>
      <c r="W535" s="449">
        <v>6.1870000000000003</v>
      </c>
      <c r="X535" s="449">
        <v>176.55699999999999</v>
      </c>
      <c r="Y535" s="449">
        <v>0.41499999999999998</v>
      </c>
      <c r="Z535" s="449">
        <v>3.0179999999999998</v>
      </c>
      <c r="AA535" s="449">
        <v>7.3620000000000001</v>
      </c>
      <c r="AB535" s="449">
        <v>0</v>
      </c>
      <c r="AC535" s="449">
        <v>0</v>
      </c>
      <c r="AD535" s="449">
        <v>0</v>
      </c>
      <c r="AE535" s="449">
        <v>166.904</v>
      </c>
      <c r="AF535" s="449">
        <v>134.619</v>
      </c>
      <c r="AG535" s="449">
        <v>32.284999999999997</v>
      </c>
      <c r="AH535" s="449">
        <v>16.7</v>
      </c>
      <c r="AI535" s="449">
        <v>0</v>
      </c>
      <c r="AJ535" s="449">
        <v>2.6680000000000001</v>
      </c>
      <c r="AK535" s="449">
        <v>0</v>
      </c>
      <c r="AL535" s="449">
        <v>0</v>
      </c>
      <c r="AM535" s="449">
        <v>0</v>
      </c>
      <c r="AN535" s="449">
        <v>0</v>
      </c>
      <c r="AO535" s="449">
        <v>14.032</v>
      </c>
      <c r="AP535" s="485"/>
      <c r="AQ535" s="485"/>
      <c r="AR535" s="485"/>
      <c r="AS535" s="485"/>
      <c r="AT535" s="485"/>
      <c r="AU535" s="485"/>
      <c r="AV535" s="485"/>
      <c r="AW535" s="502"/>
    </row>
    <row r="536" spans="1:49" s="97" customFormat="1" ht="16.5" customHeight="1" x14ac:dyDescent="0.3">
      <c r="A536" s="696"/>
      <c r="B536" s="688"/>
      <c r="C536" s="691"/>
      <c r="D536" s="684"/>
      <c r="E536" s="691"/>
      <c r="F536" s="684"/>
      <c r="G536" s="691" t="s">
        <v>1066</v>
      </c>
      <c r="H536" s="684" t="s">
        <v>1067</v>
      </c>
      <c r="I536" s="110" t="s">
        <v>1612</v>
      </c>
      <c r="J536" s="108" t="s">
        <v>1936</v>
      </c>
      <c r="K536" s="109"/>
      <c r="L536" s="159">
        <v>527</v>
      </c>
      <c r="M536" s="489"/>
      <c r="N536" s="489"/>
      <c r="O536" s="489"/>
      <c r="P536" s="489"/>
      <c r="Q536" s="489"/>
      <c r="R536" s="489"/>
      <c r="S536" s="489"/>
      <c r="T536" s="489"/>
      <c r="U536" s="489"/>
      <c r="V536" s="489"/>
      <c r="W536" s="489"/>
      <c r="X536" s="489"/>
      <c r="Y536" s="489"/>
      <c r="Z536" s="489"/>
      <c r="AA536" s="489"/>
      <c r="AB536" s="489"/>
      <c r="AC536" s="489"/>
      <c r="AD536" s="489"/>
      <c r="AE536" s="489"/>
      <c r="AF536" s="489"/>
      <c r="AG536" s="489"/>
      <c r="AH536" s="489"/>
      <c r="AI536" s="489"/>
      <c r="AJ536" s="489"/>
      <c r="AK536" s="489"/>
      <c r="AL536" s="489"/>
      <c r="AM536" s="489"/>
      <c r="AN536" s="489"/>
      <c r="AO536" s="489"/>
      <c r="AP536" s="489"/>
      <c r="AQ536" s="489"/>
      <c r="AR536" s="489"/>
      <c r="AS536" s="489"/>
      <c r="AT536" s="489"/>
      <c r="AU536" s="489"/>
      <c r="AV536" s="489"/>
      <c r="AW536" s="513"/>
    </row>
    <row r="537" spans="1:49" s="97" customFormat="1" ht="16.5" customHeight="1" x14ac:dyDescent="0.3">
      <c r="A537" s="696"/>
      <c r="B537" s="688"/>
      <c r="C537" s="691"/>
      <c r="D537" s="684"/>
      <c r="E537" s="691"/>
      <c r="F537" s="684"/>
      <c r="G537" s="691"/>
      <c r="H537" s="684"/>
      <c r="I537" s="110" t="s">
        <v>1613</v>
      </c>
      <c r="J537" s="108" t="s">
        <v>1935</v>
      </c>
      <c r="K537" s="109"/>
      <c r="L537" s="159">
        <v>528</v>
      </c>
      <c r="M537" s="489"/>
      <c r="N537" s="489"/>
      <c r="O537" s="489"/>
      <c r="P537" s="489"/>
      <c r="Q537" s="489"/>
      <c r="R537" s="489"/>
      <c r="S537" s="489"/>
      <c r="T537" s="489"/>
      <c r="U537" s="489"/>
      <c r="V537" s="489"/>
      <c r="W537" s="489"/>
      <c r="X537" s="489"/>
      <c r="Y537" s="489"/>
      <c r="Z537" s="489"/>
      <c r="AA537" s="489"/>
      <c r="AB537" s="489"/>
      <c r="AC537" s="489"/>
      <c r="AD537" s="489"/>
      <c r="AE537" s="489"/>
      <c r="AF537" s="489"/>
      <c r="AG537" s="489"/>
      <c r="AH537" s="489"/>
      <c r="AI537" s="489"/>
      <c r="AJ537" s="489"/>
      <c r="AK537" s="489"/>
      <c r="AL537" s="489"/>
      <c r="AM537" s="489"/>
      <c r="AN537" s="489"/>
      <c r="AO537" s="489"/>
      <c r="AP537" s="489"/>
      <c r="AQ537" s="489"/>
      <c r="AR537" s="489"/>
      <c r="AS537" s="489"/>
      <c r="AT537" s="489"/>
      <c r="AU537" s="489"/>
      <c r="AV537" s="489"/>
      <c r="AW537" s="513"/>
    </row>
    <row r="538" spans="1:49" s="97" customFormat="1" ht="16.5" customHeight="1" x14ac:dyDescent="0.3">
      <c r="A538" s="696"/>
      <c r="B538" s="688"/>
      <c r="C538" s="691"/>
      <c r="D538" s="684"/>
      <c r="E538" s="691" t="s">
        <v>1068</v>
      </c>
      <c r="F538" s="684" t="s">
        <v>1069</v>
      </c>
      <c r="G538" s="691" t="s">
        <v>1070</v>
      </c>
      <c r="H538" s="684" t="s">
        <v>1069</v>
      </c>
      <c r="I538" s="110" t="s">
        <v>1614</v>
      </c>
      <c r="J538" s="108" t="s">
        <v>452</v>
      </c>
      <c r="K538" s="109"/>
      <c r="L538" s="159">
        <v>529</v>
      </c>
      <c r="M538" s="489"/>
      <c r="N538" s="489"/>
      <c r="O538" s="489"/>
      <c r="P538" s="489"/>
      <c r="Q538" s="489"/>
      <c r="R538" s="489"/>
      <c r="S538" s="489"/>
      <c r="T538" s="489"/>
      <c r="U538" s="489"/>
      <c r="V538" s="489"/>
      <c r="W538" s="489"/>
      <c r="X538" s="489"/>
      <c r="Y538" s="489"/>
      <c r="Z538" s="489"/>
      <c r="AA538" s="489"/>
      <c r="AB538" s="489"/>
      <c r="AC538" s="489"/>
      <c r="AD538" s="489"/>
      <c r="AE538" s="489"/>
      <c r="AF538" s="489"/>
      <c r="AG538" s="489"/>
      <c r="AH538" s="489"/>
      <c r="AI538" s="489"/>
      <c r="AJ538" s="489"/>
      <c r="AK538" s="489"/>
      <c r="AL538" s="489"/>
      <c r="AM538" s="489"/>
      <c r="AN538" s="489"/>
      <c r="AO538" s="489"/>
      <c r="AP538" s="489"/>
      <c r="AQ538" s="489"/>
      <c r="AR538" s="489"/>
      <c r="AS538" s="489"/>
      <c r="AT538" s="489"/>
      <c r="AU538" s="489"/>
      <c r="AV538" s="489"/>
      <c r="AW538" s="513"/>
    </row>
    <row r="539" spans="1:49" s="97" customFormat="1" ht="16.5" customHeight="1" x14ac:dyDescent="0.3">
      <c r="A539" s="696"/>
      <c r="B539" s="688"/>
      <c r="C539" s="691"/>
      <c r="D539" s="684"/>
      <c r="E539" s="691"/>
      <c r="F539" s="684"/>
      <c r="G539" s="691"/>
      <c r="H539" s="684"/>
      <c r="I539" s="110" t="s">
        <v>1615</v>
      </c>
      <c r="J539" s="108" t="s">
        <v>453</v>
      </c>
      <c r="K539" s="109"/>
      <c r="L539" s="159">
        <v>530</v>
      </c>
      <c r="M539" s="489"/>
      <c r="N539" s="489"/>
      <c r="O539" s="489"/>
      <c r="P539" s="489"/>
      <c r="Q539" s="489"/>
      <c r="R539" s="489"/>
      <c r="S539" s="489"/>
      <c r="T539" s="489"/>
      <c r="U539" s="489"/>
      <c r="V539" s="489"/>
      <c r="W539" s="489"/>
      <c r="X539" s="489"/>
      <c r="Y539" s="489"/>
      <c r="Z539" s="489"/>
      <c r="AA539" s="489"/>
      <c r="AB539" s="489"/>
      <c r="AC539" s="489"/>
      <c r="AD539" s="489"/>
      <c r="AE539" s="489"/>
      <c r="AF539" s="489"/>
      <c r="AG539" s="489"/>
      <c r="AH539" s="489"/>
      <c r="AI539" s="489"/>
      <c r="AJ539" s="489"/>
      <c r="AK539" s="489"/>
      <c r="AL539" s="489"/>
      <c r="AM539" s="489"/>
      <c r="AN539" s="489"/>
      <c r="AO539" s="489"/>
      <c r="AP539" s="489"/>
      <c r="AQ539" s="489"/>
      <c r="AR539" s="489"/>
      <c r="AS539" s="489"/>
      <c r="AT539" s="489"/>
      <c r="AU539" s="489"/>
      <c r="AV539" s="489"/>
      <c r="AW539" s="513"/>
    </row>
    <row r="540" spans="1:49" s="97" customFormat="1" ht="16.5" customHeight="1" x14ac:dyDescent="0.3">
      <c r="A540" s="696"/>
      <c r="B540" s="688"/>
      <c r="C540" s="691"/>
      <c r="D540" s="684"/>
      <c r="E540" s="691"/>
      <c r="F540" s="684"/>
      <c r="G540" s="691"/>
      <c r="H540" s="684"/>
      <c r="I540" s="110" t="s">
        <v>1616</v>
      </c>
      <c r="J540" s="108" t="s">
        <v>454</v>
      </c>
      <c r="K540" s="109"/>
      <c r="L540" s="159">
        <v>531</v>
      </c>
      <c r="M540" s="489"/>
      <c r="N540" s="489"/>
      <c r="O540" s="489"/>
      <c r="P540" s="489"/>
      <c r="Q540" s="489"/>
      <c r="R540" s="489"/>
      <c r="S540" s="489"/>
      <c r="T540" s="489"/>
      <c r="U540" s="489"/>
      <c r="V540" s="489"/>
      <c r="W540" s="489"/>
      <c r="X540" s="489"/>
      <c r="Y540" s="489"/>
      <c r="Z540" s="489"/>
      <c r="AA540" s="489"/>
      <c r="AB540" s="489"/>
      <c r="AC540" s="489"/>
      <c r="AD540" s="489"/>
      <c r="AE540" s="489"/>
      <c r="AF540" s="489"/>
      <c r="AG540" s="489"/>
      <c r="AH540" s="489"/>
      <c r="AI540" s="489"/>
      <c r="AJ540" s="489"/>
      <c r="AK540" s="489"/>
      <c r="AL540" s="489"/>
      <c r="AM540" s="489"/>
      <c r="AN540" s="489"/>
      <c r="AO540" s="489"/>
      <c r="AP540" s="489"/>
      <c r="AQ540" s="489"/>
      <c r="AR540" s="489"/>
      <c r="AS540" s="489"/>
      <c r="AT540" s="489"/>
      <c r="AU540" s="489"/>
      <c r="AV540" s="489"/>
      <c r="AW540" s="513"/>
    </row>
    <row r="541" spans="1:49" s="97" customFormat="1" ht="16.5" customHeight="1" x14ac:dyDescent="0.3">
      <c r="A541" s="696"/>
      <c r="B541" s="688"/>
      <c r="C541" s="691"/>
      <c r="D541" s="684"/>
      <c r="E541" s="691" t="s">
        <v>1071</v>
      </c>
      <c r="F541" s="684" t="s">
        <v>1072</v>
      </c>
      <c r="G541" s="318" t="s">
        <v>1073</v>
      </c>
      <c r="H541" s="315" t="s">
        <v>455</v>
      </c>
      <c r="I541" s="110" t="s">
        <v>1617</v>
      </c>
      <c r="J541" s="108" t="s">
        <v>455</v>
      </c>
      <c r="K541" s="109"/>
      <c r="L541" s="159">
        <v>532</v>
      </c>
      <c r="M541" s="489"/>
      <c r="N541" s="489"/>
      <c r="O541" s="489"/>
      <c r="P541" s="489"/>
      <c r="Q541" s="489"/>
      <c r="R541" s="489"/>
      <c r="S541" s="489"/>
      <c r="T541" s="489"/>
      <c r="U541" s="489"/>
      <c r="V541" s="489"/>
      <c r="W541" s="489"/>
      <c r="X541" s="489"/>
      <c r="Y541" s="489"/>
      <c r="Z541" s="489"/>
      <c r="AA541" s="489"/>
      <c r="AB541" s="489"/>
      <c r="AC541" s="489"/>
      <c r="AD541" s="489"/>
      <c r="AE541" s="489"/>
      <c r="AF541" s="489"/>
      <c r="AG541" s="489"/>
      <c r="AH541" s="489"/>
      <c r="AI541" s="489"/>
      <c r="AJ541" s="489"/>
      <c r="AK541" s="489"/>
      <c r="AL541" s="489"/>
      <c r="AM541" s="489"/>
      <c r="AN541" s="489"/>
      <c r="AO541" s="489"/>
      <c r="AP541" s="489"/>
      <c r="AQ541" s="489"/>
      <c r="AR541" s="489"/>
      <c r="AS541" s="489"/>
      <c r="AT541" s="489"/>
      <c r="AU541" s="489"/>
      <c r="AV541" s="489"/>
      <c r="AW541" s="513"/>
    </row>
    <row r="542" spans="1:49" s="97" customFormat="1" ht="16.5" customHeight="1" x14ac:dyDescent="0.3">
      <c r="A542" s="696"/>
      <c r="B542" s="688"/>
      <c r="C542" s="691"/>
      <c r="D542" s="684"/>
      <c r="E542" s="691"/>
      <c r="F542" s="684"/>
      <c r="G542" s="318" t="s">
        <v>1074</v>
      </c>
      <c r="H542" s="315" t="s">
        <v>456</v>
      </c>
      <c r="I542" s="110" t="s">
        <v>1618</v>
      </c>
      <c r="J542" s="108" t="s">
        <v>456</v>
      </c>
      <c r="K542" s="109"/>
      <c r="L542" s="159">
        <v>533</v>
      </c>
      <c r="M542" s="489"/>
      <c r="N542" s="489"/>
      <c r="O542" s="489"/>
      <c r="P542" s="489"/>
      <c r="Q542" s="489"/>
      <c r="R542" s="489"/>
      <c r="S542" s="489"/>
      <c r="T542" s="489"/>
      <c r="U542" s="489"/>
      <c r="V542" s="489"/>
      <c r="W542" s="489"/>
      <c r="X542" s="489"/>
      <c r="Y542" s="489"/>
      <c r="Z542" s="489"/>
      <c r="AA542" s="489"/>
      <c r="AB542" s="489"/>
      <c r="AC542" s="489"/>
      <c r="AD542" s="489"/>
      <c r="AE542" s="489"/>
      <c r="AF542" s="489"/>
      <c r="AG542" s="489"/>
      <c r="AH542" s="489"/>
      <c r="AI542" s="489"/>
      <c r="AJ542" s="489"/>
      <c r="AK542" s="489"/>
      <c r="AL542" s="489"/>
      <c r="AM542" s="489"/>
      <c r="AN542" s="489"/>
      <c r="AO542" s="489"/>
      <c r="AP542" s="489"/>
      <c r="AQ542" s="489"/>
      <c r="AR542" s="489"/>
      <c r="AS542" s="489"/>
      <c r="AT542" s="489"/>
      <c r="AU542" s="489"/>
      <c r="AV542" s="489"/>
      <c r="AW542" s="513"/>
    </row>
    <row r="543" spans="1:49" s="97" customFormat="1" ht="16.5" customHeight="1" x14ac:dyDescent="0.3">
      <c r="A543" s="696"/>
      <c r="B543" s="688"/>
      <c r="C543" s="691"/>
      <c r="D543" s="684"/>
      <c r="E543" s="691"/>
      <c r="F543" s="684"/>
      <c r="G543" s="691" t="s">
        <v>1075</v>
      </c>
      <c r="H543" s="684" t="s">
        <v>1076</v>
      </c>
      <c r="I543" s="110" t="s">
        <v>1619</v>
      </c>
      <c r="J543" s="108" t="s">
        <v>457</v>
      </c>
      <c r="K543" s="109"/>
      <c r="L543" s="159">
        <v>534</v>
      </c>
      <c r="M543" s="489"/>
      <c r="N543" s="489"/>
      <c r="O543" s="489"/>
      <c r="P543" s="489"/>
      <c r="Q543" s="489"/>
      <c r="R543" s="489"/>
      <c r="S543" s="489"/>
      <c r="T543" s="489"/>
      <c r="U543" s="489"/>
      <c r="V543" s="489"/>
      <c r="W543" s="489"/>
      <c r="X543" s="489"/>
      <c r="Y543" s="489"/>
      <c r="Z543" s="489"/>
      <c r="AA543" s="489"/>
      <c r="AB543" s="489"/>
      <c r="AC543" s="489"/>
      <c r="AD543" s="489"/>
      <c r="AE543" s="489"/>
      <c r="AF543" s="489"/>
      <c r="AG543" s="489"/>
      <c r="AH543" s="489"/>
      <c r="AI543" s="489"/>
      <c r="AJ543" s="489"/>
      <c r="AK543" s="489"/>
      <c r="AL543" s="489"/>
      <c r="AM543" s="489"/>
      <c r="AN543" s="489"/>
      <c r="AO543" s="489"/>
      <c r="AP543" s="489"/>
      <c r="AQ543" s="489"/>
      <c r="AR543" s="489"/>
      <c r="AS543" s="489"/>
      <c r="AT543" s="489"/>
      <c r="AU543" s="489"/>
      <c r="AV543" s="489"/>
      <c r="AW543" s="513"/>
    </row>
    <row r="544" spans="1:49" s="97" customFormat="1" ht="16.5" customHeight="1" x14ac:dyDescent="0.3">
      <c r="A544" s="696"/>
      <c r="B544" s="688"/>
      <c r="C544" s="691"/>
      <c r="D544" s="684"/>
      <c r="E544" s="691"/>
      <c r="F544" s="684"/>
      <c r="G544" s="691"/>
      <c r="H544" s="684"/>
      <c r="I544" s="110" t="s">
        <v>1575</v>
      </c>
      <c r="J544" s="108" t="s">
        <v>388</v>
      </c>
      <c r="K544" s="109"/>
      <c r="L544" s="159">
        <v>535</v>
      </c>
      <c r="M544" s="489"/>
      <c r="N544" s="489"/>
      <c r="O544" s="489"/>
      <c r="P544" s="489"/>
      <c r="Q544" s="489"/>
      <c r="R544" s="489"/>
      <c r="S544" s="489"/>
      <c r="T544" s="489"/>
      <c r="U544" s="489"/>
      <c r="V544" s="489"/>
      <c r="W544" s="489"/>
      <c r="X544" s="489"/>
      <c r="Y544" s="489"/>
      <c r="Z544" s="489"/>
      <c r="AA544" s="489"/>
      <c r="AB544" s="489"/>
      <c r="AC544" s="489"/>
      <c r="AD544" s="489"/>
      <c r="AE544" s="489"/>
      <c r="AF544" s="489"/>
      <c r="AG544" s="489"/>
      <c r="AH544" s="489"/>
      <c r="AI544" s="489"/>
      <c r="AJ544" s="489"/>
      <c r="AK544" s="489"/>
      <c r="AL544" s="489"/>
      <c r="AM544" s="489"/>
      <c r="AN544" s="489"/>
      <c r="AO544" s="489"/>
      <c r="AP544" s="489"/>
      <c r="AQ544" s="489"/>
      <c r="AR544" s="489"/>
      <c r="AS544" s="489"/>
      <c r="AT544" s="489"/>
      <c r="AU544" s="489"/>
      <c r="AV544" s="489"/>
      <c r="AW544" s="513"/>
    </row>
    <row r="545" spans="1:49" s="97" customFormat="1" ht="16.5" customHeight="1" x14ac:dyDescent="0.3">
      <c r="A545" s="696"/>
      <c r="B545" s="688"/>
      <c r="C545" s="691"/>
      <c r="D545" s="684"/>
      <c r="E545" s="691"/>
      <c r="F545" s="684"/>
      <c r="G545" s="691"/>
      <c r="H545" s="684"/>
      <c r="I545" s="110" t="s">
        <v>1575</v>
      </c>
      <c r="J545" s="108" t="s">
        <v>388</v>
      </c>
      <c r="K545" s="109"/>
      <c r="L545" s="159">
        <v>536</v>
      </c>
      <c r="M545" s="489"/>
      <c r="N545" s="489"/>
      <c r="O545" s="489"/>
      <c r="P545" s="489"/>
      <c r="Q545" s="489"/>
      <c r="R545" s="489"/>
      <c r="S545" s="489"/>
      <c r="T545" s="489"/>
      <c r="U545" s="489"/>
      <c r="V545" s="489"/>
      <c r="W545" s="489"/>
      <c r="X545" s="489"/>
      <c r="Y545" s="489"/>
      <c r="Z545" s="489"/>
      <c r="AA545" s="489"/>
      <c r="AB545" s="489"/>
      <c r="AC545" s="489"/>
      <c r="AD545" s="489"/>
      <c r="AE545" s="489"/>
      <c r="AF545" s="489"/>
      <c r="AG545" s="489"/>
      <c r="AH545" s="489"/>
      <c r="AI545" s="489"/>
      <c r="AJ545" s="489"/>
      <c r="AK545" s="489"/>
      <c r="AL545" s="489"/>
      <c r="AM545" s="489"/>
      <c r="AN545" s="489"/>
      <c r="AO545" s="489"/>
      <c r="AP545" s="489"/>
      <c r="AQ545" s="489"/>
      <c r="AR545" s="489"/>
      <c r="AS545" s="489"/>
      <c r="AT545" s="489"/>
      <c r="AU545" s="489"/>
      <c r="AV545" s="489"/>
      <c r="AW545" s="513"/>
    </row>
    <row r="546" spans="1:49" s="97" customFormat="1" ht="16.5" customHeight="1" x14ac:dyDescent="0.3">
      <c r="A546" s="696"/>
      <c r="B546" s="688"/>
      <c r="C546" s="691"/>
      <c r="D546" s="684"/>
      <c r="E546" s="691"/>
      <c r="F546" s="684"/>
      <c r="G546" s="691"/>
      <c r="H546" s="684"/>
      <c r="I546" s="110" t="s">
        <v>1620</v>
      </c>
      <c r="J546" s="108" t="s">
        <v>459</v>
      </c>
      <c r="K546" s="109"/>
      <c r="L546" s="159">
        <v>537</v>
      </c>
      <c r="M546" s="489"/>
      <c r="N546" s="489"/>
      <c r="O546" s="489"/>
      <c r="P546" s="489"/>
      <c r="Q546" s="489"/>
      <c r="R546" s="489"/>
      <c r="S546" s="489"/>
      <c r="T546" s="489"/>
      <c r="U546" s="489"/>
      <c r="V546" s="489"/>
      <c r="W546" s="489"/>
      <c r="X546" s="489"/>
      <c r="Y546" s="489"/>
      <c r="Z546" s="489"/>
      <c r="AA546" s="489"/>
      <c r="AB546" s="489"/>
      <c r="AC546" s="489"/>
      <c r="AD546" s="489"/>
      <c r="AE546" s="489"/>
      <c r="AF546" s="489"/>
      <c r="AG546" s="489"/>
      <c r="AH546" s="489"/>
      <c r="AI546" s="489"/>
      <c r="AJ546" s="489"/>
      <c r="AK546" s="489"/>
      <c r="AL546" s="489"/>
      <c r="AM546" s="489"/>
      <c r="AN546" s="489"/>
      <c r="AO546" s="489"/>
      <c r="AP546" s="489"/>
      <c r="AQ546" s="489"/>
      <c r="AR546" s="489"/>
      <c r="AS546" s="489"/>
      <c r="AT546" s="489"/>
      <c r="AU546" s="489"/>
      <c r="AV546" s="489"/>
      <c r="AW546" s="513"/>
    </row>
    <row r="547" spans="1:49" s="97" customFormat="1" ht="13.5" customHeight="1" x14ac:dyDescent="0.3">
      <c r="A547" s="696"/>
      <c r="B547" s="688"/>
      <c r="C547" s="691" t="s">
        <v>1077</v>
      </c>
      <c r="D547" s="684" t="s">
        <v>1927</v>
      </c>
      <c r="E547" s="691" t="s">
        <v>1078</v>
      </c>
      <c r="F547" s="684" t="s">
        <v>1079</v>
      </c>
      <c r="G547" s="691" t="s">
        <v>1080</v>
      </c>
      <c r="H547" s="684" t="s">
        <v>1081</v>
      </c>
      <c r="I547" s="110" t="s">
        <v>1622</v>
      </c>
      <c r="J547" s="108" t="s">
        <v>461</v>
      </c>
      <c r="K547" s="480" t="s">
        <v>2309</v>
      </c>
      <c r="L547" s="461">
        <v>538</v>
      </c>
      <c r="M547" s="485"/>
      <c r="N547" s="485"/>
      <c r="O547" s="485"/>
      <c r="P547" s="485"/>
      <c r="Q547" s="485"/>
      <c r="R547" s="485"/>
      <c r="S547" s="485"/>
      <c r="T547" s="449">
        <v>1333.498</v>
      </c>
      <c r="U547" s="449">
        <v>1195.2850000000001</v>
      </c>
      <c r="V547" s="449">
        <v>5.327</v>
      </c>
      <c r="W547" s="449">
        <v>16.655000000000001</v>
      </c>
      <c r="X547" s="449">
        <v>505.601</v>
      </c>
      <c r="Y547" s="449">
        <v>78.620999999999995</v>
      </c>
      <c r="Z547" s="449">
        <v>20.108000000000001</v>
      </c>
      <c r="AA547" s="449">
        <v>568.97299999999996</v>
      </c>
      <c r="AB547" s="449">
        <v>0</v>
      </c>
      <c r="AC547" s="449">
        <v>0</v>
      </c>
      <c r="AD547" s="449">
        <v>0</v>
      </c>
      <c r="AE547" s="449">
        <v>116.887</v>
      </c>
      <c r="AF547" s="449">
        <v>116.887</v>
      </c>
      <c r="AG547" s="449">
        <v>0</v>
      </c>
      <c r="AH547" s="449">
        <v>21.326000000000001</v>
      </c>
      <c r="AI547" s="449">
        <v>0</v>
      </c>
      <c r="AJ547" s="449">
        <v>0</v>
      </c>
      <c r="AK547" s="449">
        <v>0</v>
      </c>
      <c r="AL547" s="449">
        <v>0</v>
      </c>
      <c r="AM547" s="449">
        <v>0</v>
      </c>
      <c r="AN547" s="449">
        <v>0</v>
      </c>
      <c r="AO547" s="449">
        <v>21.326000000000001</v>
      </c>
      <c r="AP547" s="485"/>
      <c r="AQ547" s="485"/>
      <c r="AR547" s="485"/>
      <c r="AS547" s="485"/>
      <c r="AT547" s="485"/>
      <c r="AU547" s="485"/>
      <c r="AV547" s="485"/>
      <c r="AW547" s="502"/>
    </row>
    <row r="548" spans="1:49" s="97" customFormat="1" ht="16.5" customHeight="1" x14ac:dyDescent="0.3">
      <c r="A548" s="696"/>
      <c r="B548" s="688"/>
      <c r="C548" s="691"/>
      <c r="D548" s="684"/>
      <c r="E548" s="691"/>
      <c r="F548" s="684"/>
      <c r="G548" s="691"/>
      <c r="H548" s="684"/>
      <c r="I548" s="110" t="s">
        <v>1624</v>
      </c>
      <c r="J548" s="108" t="s">
        <v>462</v>
      </c>
      <c r="K548" s="109"/>
      <c r="L548" s="159">
        <v>539</v>
      </c>
      <c r="M548" s="489"/>
      <c r="N548" s="489"/>
      <c r="O548" s="489"/>
      <c r="P548" s="489"/>
      <c r="Q548" s="489"/>
      <c r="R548" s="489"/>
      <c r="S548" s="489"/>
      <c r="T548" s="489"/>
      <c r="U548" s="489"/>
      <c r="V548" s="489"/>
      <c r="W548" s="489"/>
      <c r="X548" s="489"/>
      <c r="Y548" s="489"/>
      <c r="Z548" s="489"/>
      <c r="AA548" s="489"/>
      <c r="AB548" s="489"/>
      <c r="AC548" s="489"/>
      <c r="AD548" s="489"/>
      <c r="AE548" s="489"/>
      <c r="AF548" s="489"/>
      <c r="AG548" s="489"/>
      <c r="AH548" s="489"/>
      <c r="AI548" s="489"/>
      <c r="AJ548" s="489"/>
      <c r="AK548" s="489"/>
      <c r="AL548" s="489"/>
      <c r="AM548" s="489"/>
      <c r="AN548" s="489"/>
      <c r="AO548" s="489"/>
      <c r="AP548" s="489"/>
      <c r="AQ548" s="489"/>
      <c r="AR548" s="489"/>
      <c r="AS548" s="489"/>
      <c r="AT548" s="489"/>
      <c r="AU548" s="489"/>
      <c r="AV548" s="489"/>
      <c r="AW548" s="513"/>
    </row>
    <row r="549" spans="1:49" s="97" customFormat="1" ht="16.5" customHeight="1" x14ac:dyDescent="0.3">
      <c r="A549" s="696"/>
      <c r="B549" s="688"/>
      <c r="C549" s="691"/>
      <c r="D549" s="684"/>
      <c r="E549" s="691"/>
      <c r="F549" s="684"/>
      <c r="G549" s="691"/>
      <c r="H549" s="684"/>
      <c r="I549" s="110" t="s">
        <v>1626</v>
      </c>
      <c r="J549" s="108" t="s">
        <v>1934</v>
      </c>
      <c r="K549" s="109"/>
      <c r="L549" s="159">
        <v>540</v>
      </c>
      <c r="M549" s="489"/>
      <c r="N549" s="489"/>
      <c r="O549" s="489"/>
      <c r="P549" s="489"/>
      <c r="Q549" s="489"/>
      <c r="R549" s="489"/>
      <c r="S549" s="489"/>
      <c r="T549" s="489"/>
      <c r="U549" s="489"/>
      <c r="V549" s="489"/>
      <c r="W549" s="489"/>
      <c r="X549" s="489"/>
      <c r="Y549" s="489"/>
      <c r="Z549" s="489"/>
      <c r="AA549" s="489"/>
      <c r="AB549" s="489"/>
      <c r="AC549" s="489"/>
      <c r="AD549" s="489"/>
      <c r="AE549" s="489"/>
      <c r="AF549" s="489"/>
      <c r="AG549" s="489"/>
      <c r="AH549" s="489"/>
      <c r="AI549" s="489"/>
      <c r="AJ549" s="489"/>
      <c r="AK549" s="489"/>
      <c r="AL549" s="489"/>
      <c r="AM549" s="489"/>
      <c r="AN549" s="489"/>
      <c r="AO549" s="489"/>
      <c r="AP549" s="489"/>
      <c r="AQ549" s="489"/>
      <c r="AR549" s="489"/>
      <c r="AS549" s="489"/>
      <c r="AT549" s="489"/>
      <c r="AU549" s="489"/>
      <c r="AV549" s="489"/>
      <c r="AW549" s="513"/>
    </row>
    <row r="550" spans="1:49" s="97" customFormat="1" ht="16.5" customHeight="1" x14ac:dyDescent="0.3">
      <c r="A550" s="696"/>
      <c r="B550" s="688"/>
      <c r="C550" s="691"/>
      <c r="D550" s="684"/>
      <c r="E550" s="691"/>
      <c r="F550" s="684"/>
      <c r="G550" s="691"/>
      <c r="H550" s="684"/>
      <c r="I550" s="110" t="s">
        <v>1627</v>
      </c>
      <c r="J550" s="108" t="s">
        <v>463</v>
      </c>
      <c r="K550" s="109"/>
      <c r="L550" s="159">
        <v>541</v>
      </c>
      <c r="M550" s="489"/>
      <c r="N550" s="489"/>
      <c r="O550" s="489"/>
      <c r="P550" s="489"/>
      <c r="Q550" s="489"/>
      <c r="R550" s="489"/>
      <c r="S550" s="489"/>
      <c r="T550" s="489"/>
      <c r="U550" s="489"/>
      <c r="V550" s="489"/>
      <c r="W550" s="489"/>
      <c r="X550" s="489"/>
      <c r="Y550" s="489"/>
      <c r="Z550" s="489"/>
      <c r="AA550" s="489"/>
      <c r="AB550" s="489"/>
      <c r="AC550" s="489"/>
      <c r="AD550" s="489"/>
      <c r="AE550" s="489"/>
      <c r="AF550" s="489"/>
      <c r="AG550" s="489"/>
      <c r="AH550" s="489"/>
      <c r="AI550" s="489"/>
      <c r="AJ550" s="489"/>
      <c r="AK550" s="489"/>
      <c r="AL550" s="489"/>
      <c r="AM550" s="489"/>
      <c r="AN550" s="489"/>
      <c r="AO550" s="489"/>
      <c r="AP550" s="489"/>
      <c r="AQ550" s="489"/>
      <c r="AR550" s="489"/>
      <c r="AS550" s="489"/>
      <c r="AT550" s="489"/>
      <c r="AU550" s="489"/>
      <c r="AV550" s="489"/>
      <c r="AW550" s="513"/>
    </row>
    <row r="551" spans="1:49" s="97" customFormat="1" ht="16.5" customHeight="1" x14ac:dyDescent="0.3">
      <c r="A551" s="696"/>
      <c r="B551" s="688"/>
      <c r="C551" s="691"/>
      <c r="D551" s="684"/>
      <c r="E551" s="691"/>
      <c r="F551" s="684"/>
      <c r="G551" s="691"/>
      <c r="H551" s="684"/>
      <c r="I551" s="110" t="s">
        <v>1629</v>
      </c>
      <c r="J551" s="108" t="s">
        <v>464</v>
      </c>
      <c r="K551" s="109"/>
      <c r="L551" s="159">
        <v>542</v>
      </c>
      <c r="M551" s="489"/>
      <c r="N551" s="489"/>
      <c r="O551" s="489"/>
      <c r="P551" s="489"/>
      <c r="Q551" s="489"/>
      <c r="R551" s="489"/>
      <c r="S551" s="489"/>
      <c r="T551" s="489"/>
      <c r="U551" s="489"/>
      <c r="V551" s="489"/>
      <c r="W551" s="489"/>
      <c r="X551" s="489"/>
      <c r="Y551" s="489"/>
      <c r="Z551" s="489"/>
      <c r="AA551" s="489"/>
      <c r="AB551" s="489"/>
      <c r="AC551" s="489"/>
      <c r="AD551" s="489"/>
      <c r="AE551" s="489"/>
      <c r="AF551" s="489"/>
      <c r="AG551" s="489"/>
      <c r="AH551" s="489"/>
      <c r="AI551" s="489"/>
      <c r="AJ551" s="489"/>
      <c r="AK551" s="489"/>
      <c r="AL551" s="489"/>
      <c r="AM551" s="489"/>
      <c r="AN551" s="489"/>
      <c r="AO551" s="489"/>
      <c r="AP551" s="489"/>
      <c r="AQ551" s="489"/>
      <c r="AR551" s="489"/>
      <c r="AS551" s="489"/>
      <c r="AT551" s="489"/>
      <c r="AU551" s="489"/>
      <c r="AV551" s="489"/>
      <c r="AW551" s="513"/>
    </row>
    <row r="552" spans="1:49" s="97" customFormat="1" ht="16.5" customHeight="1" x14ac:dyDescent="0.3">
      <c r="A552" s="696"/>
      <c r="B552" s="688"/>
      <c r="C552" s="691"/>
      <c r="D552" s="684"/>
      <c r="E552" s="691"/>
      <c r="F552" s="684"/>
      <c r="G552" s="318" t="s">
        <v>1082</v>
      </c>
      <c r="H552" s="315" t="s">
        <v>465</v>
      </c>
      <c r="I552" s="110" t="s">
        <v>1631</v>
      </c>
      <c r="J552" s="108" t="s">
        <v>465</v>
      </c>
      <c r="K552" s="109"/>
      <c r="L552" s="159">
        <v>543</v>
      </c>
      <c r="M552" s="489"/>
      <c r="N552" s="489"/>
      <c r="O552" s="489"/>
      <c r="P552" s="489"/>
      <c r="Q552" s="489"/>
      <c r="R552" s="489"/>
      <c r="S552" s="489"/>
      <c r="T552" s="489"/>
      <c r="U552" s="489"/>
      <c r="V552" s="489"/>
      <c r="W552" s="489"/>
      <c r="X552" s="489"/>
      <c r="Y552" s="489"/>
      <c r="Z552" s="489"/>
      <c r="AA552" s="489"/>
      <c r="AB552" s="489"/>
      <c r="AC552" s="489"/>
      <c r="AD552" s="489"/>
      <c r="AE552" s="489"/>
      <c r="AF552" s="489"/>
      <c r="AG552" s="489"/>
      <c r="AH552" s="489"/>
      <c r="AI552" s="489"/>
      <c r="AJ552" s="489"/>
      <c r="AK552" s="489"/>
      <c r="AL552" s="489"/>
      <c r="AM552" s="489"/>
      <c r="AN552" s="489"/>
      <c r="AO552" s="489"/>
      <c r="AP552" s="489"/>
      <c r="AQ552" s="489"/>
      <c r="AR552" s="489"/>
      <c r="AS552" s="489"/>
      <c r="AT552" s="489"/>
      <c r="AU552" s="489"/>
      <c r="AV552" s="489"/>
      <c r="AW552" s="513"/>
    </row>
    <row r="553" spans="1:49" s="97" customFormat="1" ht="16.5" customHeight="1" x14ac:dyDescent="0.3">
      <c r="A553" s="696"/>
      <c r="B553" s="688"/>
      <c r="C553" s="691"/>
      <c r="D553" s="684"/>
      <c r="E553" s="691" t="s">
        <v>1083</v>
      </c>
      <c r="F553" s="684" t="s">
        <v>1084</v>
      </c>
      <c r="G553" s="691" t="s">
        <v>1085</v>
      </c>
      <c r="H553" s="684" t="s">
        <v>1084</v>
      </c>
      <c r="I553" s="110" t="s">
        <v>1562</v>
      </c>
      <c r="J553" s="108" t="s">
        <v>466</v>
      </c>
      <c r="K553" s="480" t="s">
        <v>2313</v>
      </c>
      <c r="L553" s="461">
        <v>544</v>
      </c>
      <c r="M553" s="485"/>
      <c r="N553" s="485"/>
      <c r="O553" s="485"/>
      <c r="P553" s="485"/>
      <c r="Q553" s="485"/>
      <c r="R553" s="485"/>
      <c r="S553" s="485"/>
      <c r="T553" s="449">
        <v>9.1359999999999992</v>
      </c>
      <c r="U553" s="449">
        <v>5.6639999999999997</v>
      </c>
      <c r="V553" s="449">
        <v>0</v>
      </c>
      <c r="W553" s="449">
        <v>0</v>
      </c>
      <c r="X553" s="449">
        <v>0.98899999999999999</v>
      </c>
      <c r="Y553" s="449">
        <v>0.995</v>
      </c>
      <c r="Z553" s="449">
        <v>0</v>
      </c>
      <c r="AA553" s="449">
        <v>3.68</v>
      </c>
      <c r="AB553" s="449">
        <v>0</v>
      </c>
      <c r="AC553" s="449">
        <v>0</v>
      </c>
      <c r="AD553" s="449">
        <v>0</v>
      </c>
      <c r="AE553" s="449">
        <v>3.1960000000000002</v>
      </c>
      <c r="AF553" s="449">
        <v>3.1960000000000002</v>
      </c>
      <c r="AG553" s="449">
        <v>0</v>
      </c>
      <c r="AH553" s="449">
        <v>0.27600000000000002</v>
      </c>
      <c r="AI553" s="449">
        <v>0</v>
      </c>
      <c r="AJ553" s="449">
        <v>0.27600000000000002</v>
      </c>
      <c r="AK553" s="449">
        <v>0</v>
      </c>
      <c r="AL553" s="449">
        <v>0</v>
      </c>
      <c r="AM553" s="449">
        <v>0</v>
      </c>
      <c r="AN553" s="449">
        <v>0</v>
      </c>
      <c r="AO553" s="449">
        <v>0</v>
      </c>
      <c r="AP553" s="485"/>
      <c r="AQ553" s="485"/>
      <c r="AR553" s="485"/>
      <c r="AS553" s="485"/>
      <c r="AT553" s="485"/>
      <c r="AU553" s="485"/>
      <c r="AV553" s="485"/>
      <c r="AW553" s="502"/>
    </row>
    <row r="554" spans="1:49" s="97" customFormat="1" ht="16.5" customHeight="1" x14ac:dyDescent="0.3">
      <c r="A554" s="696"/>
      <c r="B554" s="688"/>
      <c r="C554" s="691"/>
      <c r="D554" s="684"/>
      <c r="E554" s="691"/>
      <c r="F554" s="684"/>
      <c r="G554" s="691"/>
      <c r="H554" s="684"/>
      <c r="I554" s="110" t="s">
        <v>1563</v>
      </c>
      <c r="J554" s="112" t="s">
        <v>1830</v>
      </c>
      <c r="K554" s="109"/>
      <c r="L554" s="159">
        <v>545</v>
      </c>
      <c r="M554" s="489"/>
      <c r="N554" s="489"/>
      <c r="O554" s="489"/>
      <c r="P554" s="489"/>
      <c r="Q554" s="489"/>
      <c r="R554" s="489"/>
      <c r="S554" s="489"/>
      <c r="T554" s="489"/>
      <c r="U554" s="489"/>
      <c r="V554" s="489"/>
      <c r="W554" s="489"/>
      <c r="X554" s="489"/>
      <c r="Y554" s="489"/>
      <c r="Z554" s="489"/>
      <c r="AA554" s="489"/>
      <c r="AB554" s="489"/>
      <c r="AC554" s="489"/>
      <c r="AD554" s="489"/>
      <c r="AE554" s="489"/>
      <c r="AF554" s="489"/>
      <c r="AG554" s="489"/>
      <c r="AH554" s="489"/>
      <c r="AI554" s="489"/>
      <c r="AJ554" s="489"/>
      <c r="AK554" s="489"/>
      <c r="AL554" s="489"/>
      <c r="AM554" s="489"/>
      <c r="AN554" s="489"/>
      <c r="AO554" s="489"/>
      <c r="AP554" s="489"/>
      <c r="AQ554" s="489"/>
      <c r="AR554" s="489"/>
      <c r="AS554" s="489"/>
      <c r="AT554" s="489"/>
      <c r="AU554" s="489"/>
      <c r="AV554" s="489"/>
      <c r="AW554" s="513"/>
    </row>
    <row r="555" spans="1:49" s="97" customFormat="1" ht="16.5" customHeight="1" x14ac:dyDescent="0.3">
      <c r="A555" s="696"/>
      <c r="B555" s="688"/>
      <c r="C555" s="691"/>
      <c r="D555" s="684"/>
      <c r="E555" s="691" t="s">
        <v>1086</v>
      </c>
      <c r="F555" s="684" t="s">
        <v>1087</v>
      </c>
      <c r="G555" s="691" t="s">
        <v>1088</v>
      </c>
      <c r="H555" s="684" t="s">
        <v>340</v>
      </c>
      <c r="I555" s="110" t="s">
        <v>1549</v>
      </c>
      <c r="J555" s="108" t="s">
        <v>340</v>
      </c>
      <c r="K555" s="480" t="s">
        <v>2316</v>
      </c>
      <c r="L555" s="461">
        <v>546</v>
      </c>
      <c r="M555" s="485"/>
      <c r="N555" s="485"/>
      <c r="O555" s="485"/>
      <c r="P555" s="485"/>
      <c r="Q555" s="485"/>
      <c r="R555" s="485"/>
      <c r="S555" s="485"/>
      <c r="T555" s="449">
        <v>0.59</v>
      </c>
      <c r="U555" s="449">
        <v>0.378</v>
      </c>
      <c r="V555" s="449">
        <v>0.378</v>
      </c>
      <c r="W555" s="449">
        <v>0</v>
      </c>
      <c r="X555" s="449">
        <v>0</v>
      </c>
      <c r="Y555" s="449">
        <v>0</v>
      </c>
      <c r="Z555" s="449">
        <v>0</v>
      </c>
      <c r="AA555" s="449">
        <v>0</v>
      </c>
      <c r="AB555" s="449">
        <v>0</v>
      </c>
      <c r="AC555" s="449">
        <v>0</v>
      </c>
      <c r="AD555" s="449">
        <v>0</v>
      </c>
      <c r="AE555" s="449">
        <v>0</v>
      </c>
      <c r="AF555" s="449">
        <v>0</v>
      </c>
      <c r="AG555" s="449">
        <v>0</v>
      </c>
      <c r="AH555" s="449">
        <v>0.21199999999999999</v>
      </c>
      <c r="AI555" s="449">
        <v>0</v>
      </c>
      <c r="AJ555" s="449">
        <v>0</v>
      </c>
      <c r="AK555" s="449">
        <v>0</v>
      </c>
      <c r="AL555" s="449">
        <v>0</v>
      </c>
      <c r="AM555" s="449">
        <v>0</v>
      </c>
      <c r="AN555" s="449">
        <v>0</v>
      </c>
      <c r="AO555" s="449">
        <v>0.21199999999999999</v>
      </c>
      <c r="AP555" s="485"/>
      <c r="AQ555" s="485"/>
      <c r="AR555" s="485"/>
      <c r="AS555" s="485"/>
      <c r="AT555" s="485"/>
      <c r="AU555" s="485"/>
      <c r="AV555" s="485"/>
      <c r="AW555" s="502"/>
    </row>
    <row r="556" spans="1:49" s="97" customFormat="1" ht="16.5" customHeight="1" x14ac:dyDescent="0.3">
      <c r="A556" s="696"/>
      <c r="B556" s="688"/>
      <c r="C556" s="691"/>
      <c r="D556" s="684"/>
      <c r="E556" s="691"/>
      <c r="F556" s="684"/>
      <c r="G556" s="691"/>
      <c r="H556" s="684"/>
      <c r="I556" s="110" t="s">
        <v>1549</v>
      </c>
      <c r="J556" s="108" t="s">
        <v>340</v>
      </c>
      <c r="K556" s="109"/>
      <c r="L556" s="159">
        <v>547</v>
      </c>
      <c r="M556" s="489"/>
      <c r="N556" s="489"/>
      <c r="O556" s="489"/>
      <c r="P556" s="489"/>
      <c r="Q556" s="489"/>
      <c r="R556" s="489"/>
      <c r="S556" s="489"/>
      <c r="T556" s="489"/>
      <c r="U556" s="489"/>
      <c r="V556" s="489"/>
      <c r="W556" s="489"/>
      <c r="X556" s="489"/>
      <c r="Y556" s="489"/>
      <c r="Z556" s="489"/>
      <c r="AA556" s="489"/>
      <c r="AB556" s="489"/>
      <c r="AC556" s="489"/>
      <c r="AD556" s="489"/>
      <c r="AE556" s="489"/>
      <c r="AF556" s="489"/>
      <c r="AG556" s="489"/>
      <c r="AH556" s="489"/>
      <c r="AI556" s="489"/>
      <c r="AJ556" s="489"/>
      <c r="AK556" s="489"/>
      <c r="AL556" s="489"/>
      <c r="AM556" s="489"/>
      <c r="AN556" s="489"/>
      <c r="AO556" s="489"/>
      <c r="AP556" s="489"/>
      <c r="AQ556" s="489"/>
      <c r="AR556" s="489"/>
      <c r="AS556" s="489"/>
      <c r="AT556" s="489"/>
      <c r="AU556" s="489"/>
      <c r="AV556" s="489"/>
      <c r="AW556" s="513"/>
    </row>
    <row r="557" spans="1:49" s="97" customFormat="1" ht="16.5" customHeight="1" x14ac:dyDescent="0.3">
      <c r="A557" s="696"/>
      <c r="B557" s="688"/>
      <c r="C557" s="691"/>
      <c r="D557" s="684"/>
      <c r="E557" s="691"/>
      <c r="F557" s="684"/>
      <c r="G557" s="691" t="s">
        <v>1089</v>
      </c>
      <c r="H557" s="684" t="s">
        <v>1090</v>
      </c>
      <c r="I557" s="110" t="s">
        <v>1632</v>
      </c>
      <c r="J557" s="108" t="s">
        <v>468</v>
      </c>
      <c r="K557" s="109"/>
      <c r="L557" s="159">
        <v>548</v>
      </c>
      <c r="M557" s="489"/>
      <c r="N557" s="489"/>
      <c r="O557" s="489"/>
      <c r="P557" s="489"/>
      <c r="Q557" s="489"/>
      <c r="R557" s="489"/>
      <c r="S557" s="489"/>
      <c r="T557" s="489"/>
      <c r="U557" s="489"/>
      <c r="V557" s="489"/>
      <c r="W557" s="489"/>
      <c r="X557" s="489"/>
      <c r="Y557" s="489"/>
      <c r="Z557" s="489"/>
      <c r="AA557" s="489"/>
      <c r="AB557" s="489"/>
      <c r="AC557" s="489"/>
      <c r="AD557" s="489"/>
      <c r="AE557" s="489"/>
      <c r="AF557" s="489"/>
      <c r="AG557" s="489"/>
      <c r="AH557" s="489"/>
      <c r="AI557" s="489"/>
      <c r="AJ557" s="489"/>
      <c r="AK557" s="489"/>
      <c r="AL557" s="489"/>
      <c r="AM557" s="489"/>
      <c r="AN557" s="489"/>
      <c r="AO557" s="489"/>
      <c r="AP557" s="489"/>
      <c r="AQ557" s="489"/>
      <c r="AR557" s="489"/>
      <c r="AS557" s="489"/>
      <c r="AT557" s="489"/>
      <c r="AU557" s="489"/>
      <c r="AV557" s="489"/>
      <c r="AW557" s="513"/>
    </row>
    <row r="558" spans="1:49" s="97" customFormat="1" ht="16.5" customHeight="1" x14ac:dyDescent="0.3">
      <c r="A558" s="696"/>
      <c r="B558" s="688"/>
      <c r="C558" s="691"/>
      <c r="D558" s="684"/>
      <c r="E558" s="691"/>
      <c r="F558" s="684"/>
      <c r="G558" s="691"/>
      <c r="H558" s="684"/>
      <c r="I558" s="110" t="s">
        <v>1633</v>
      </c>
      <c r="J558" s="108" t="s">
        <v>469</v>
      </c>
      <c r="K558" s="109"/>
      <c r="L558" s="159">
        <v>549</v>
      </c>
      <c r="M558" s="489"/>
      <c r="N558" s="489"/>
      <c r="O558" s="489"/>
      <c r="P558" s="489"/>
      <c r="Q558" s="489"/>
      <c r="R558" s="489"/>
      <c r="S558" s="489"/>
      <c r="T558" s="489"/>
      <c r="U558" s="489"/>
      <c r="V558" s="489"/>
      <c r="W558" s="489"/>
      <c r="X558" s="489"/>
      <c r="Y558" s="489"/>
      <c r="Z558" s="489"/>
      <c r="AA558" s="489"/>
      <c r="AB558" s="489"/>
      <c r="AC558" s="489"/>
      <c r="AD558" s="489"/>
      <c r="AE558" s="489"/>
      <c r="AF558" s="489"/>
      <c r="AG558" s="489"/>
      <c r="AH558" s="489"/>
      <c r="AI558" s="489"/>
      <c r="AJ558" s="489"/>
      <c r="AK558" s="489"/>
      <c r="AL558" s="489"/>
      <c r="AM558" s="489"/>
      <c r="AN558" s="489"/>
      <c r="AO558" s="489"/>
      <c r="AP558" s="489"/>
      <c r="AQ558" s="489"/>
      <c r="AR558" s="489"/>
      <c r="AS558" s="489"/>
      <c r="AT558" s="489"/>
      <c r="AU558" s="489"/>
      <c r="AV558" s="489"/>
      <c r="AW558" s="513"/>
    </row>
    <row r="559" spans="1:49" s="97" customFormat="1" ht="27" x14ac:dyDescent="0.3">
      <c r="A559" s="696"/>
      <c r="B559" s="688"/>
      <c r="C559" s="691"/>
      <c r="D559" s="684"/>
      <c r="E559" s="691" t="s">
        <v>1091</v>
      </c>
      <c r="F559" s="684" t="s">
        <v>582</v>
      </c>
      <c r="G559" s="318" t="s">
        <v>1092</v>
      </c>
      <c r="H559" s="315" t="s">
        <v>342</v>
      </c>
      <c r="I559" s="110" t="s">
        <v>1550</v>
      </c>
      <c r="J559" s="108" t="s">
        <v>342</v>
      </c>
      <c r="K559" s="480" t="s">
        <v>2315</v>
      </c>
      <c r="L559" s="461">
        <v>550</v>
      </c>
      <c r="M559" s="485"/>
      <c r="N559" s="485"/>
      <c r="O559" s="485"/>
      <c r="P559" s="485"/>
      <c r="Q559" s="485"/>
      <c r="R559" s="485"/>
      <c r="S559" s="485"/>
      <c r="T559" s="449">
        <v>6.2679999999999998</v>
      </c>
      <c r="U559" s="449">
        <v>1.3220000000000001</v>
      </c>
      <c r="V559" s="449">
        <v>0</v>
      </c>
      <c r="W559" s="449">
        <v>0.83799999999999997</v>
      </c>
      <c r="X559" s="449">
        <v>0.48399999999999999</v>
      </c>
      <c r="Y559" s="449">
        <v>0</v>
      </c>
      <c r="Z559" s="449">
        <v>0</v>
      </c>
      <c r="AA559" s="449">
        <v>0</v>
      </c>
      <c r="AB559" s="449">
        <v>0</v>
      </c>
      <c r="AC559" s="449">
        <v>0</v>
      </c>
      <c r="AD559" s="449">
        <v>0</v>
      </c>
      <c r="AE559" s="449">
        <v>3.7309999999999999</v>
      </c>
      <c r="AF559" s="449">
        <v>2.532</v>
      </c>
      <c r="AG559" s="449">
        <v>1.1990000000000001</v>
      </c>
      <c r="AH559" s="449">
        <v>1.2150000000000001</v>
      </c>
      <c r="AI559" s="449">
        <v>0</v>
      </c>
      <c r="AJ559" s="449">
        <v>0.67</v>
      </c>
      <c r="AK559" s="449">
        <v>0</v>
      </c>
      <c r="AL559" s="449">
        <v>0</v>
      </c>
      <c r="AM559" s="449">
        <v>0</v>
      </c>
      <c r="AN559" s="449">
        <v>0</v>
      </c>
      <c r="AO559" s="449">
        <v>0.54500000000000004</v>
      </c>
      <c r="AP559" s="485"/>
      <c r="AQ559" s="485"/>
      <c r="AR559" s="485"/>
      <c r="AS559" s="485"/>
      <c r="AT559" s="485"/>
      <c r="AU559" s="485"/>
      <c r="AV559" s="485"/>
      <c r="AW559" s="502"/>
    </row>
    <row r="560" spans="1:49" s="97" customFormat="1" ht="16.5" customHeight="1" x14ac:dyDescent="0.3">
      <c r="A560" s="696"/>
      <c r="B560" s="688"/>
      <c r="C560" s="691"/>
      <c r="D560" s="684"/>
      <c r="E560" s="691"/>
      <c r="F560" s="684"/>
      <c r="G560" s="318" t="s">
        <v>1093</v>
      </c>
      <c r="H560" s="315" t="s">
        <v>1933</v>
      </c>
      <c r="I560" s="110" t="s">
        <v>1634</v>
      </c>
      <c r="J560" s="108" t="s">
        <v>470</v>
      </c>
      <c r="K560" s="109"/>
      <c r="L560" s="159">
        <v>551</v>
      </c>
      <c r="M560" s="489"/>
      <c r="N560" s="489"/>
      <c r="O560" s="489"/>
      <c r="P560" s="489"/>
      <c r="Q560" s="489"/>
      <c r="R560" s="489"/>
      <c r="S560" s="489"/>
      <c r="T560" s="489"/>
      <c r="U560" s="489"/>
      <c r="V560" s="489"/>
      <c r="W560" s="489"/>
      <c r="X560" s="489"/>
      <c r="Y560" s="489"/>
      <c r="Z560" s="489"/>
      <c r="AA560" s="489"/>
      <c r="AB560" s="489"/>
      <c r="AC560" s="489"/>
      <c r="AD560" s="489"/>
      <c r="AE560" s="489"/>
      <c r="AF560" s="489"/>
      <c r="AG560" s="489"/>
      <c r="AH560" s="489"/>
      <c r="AI560" s="489"/>
      <c r="AJ560" s="489"/>
      <c r="AK560" s="489"/>
      <c r="AL560" s="489"/>
      <c r="AM560" s="489"/>
      <c r="AN560" s="489"/>
      <c r="AO560" s="489"/>
      <c r="AP560" s="489"/>
      <c r="AQ560" s="489"/>
      <c r="AR560" s="489"/>
      <c r="AS560" s="489"/>
      <c r="AT560" s="489"/>
      <c r="AU560" s="489"/>
      <c r="AV560" s="489"/>
      <c r="AW560" s="513"/>
    </row>
    <row r="561" spans="1:49" s="97" customFormat="1" ht="16.5" customHeight="1" x14ac:dyDescent="0.3">
      <c r="A561" s="696"/>
      <c r="B561" s="688"/>
      <c r="C561" s="691"/>
      <c r="D561" s="684"/>
      <c r="E561" s="691"/>
      <c r="F561" s="684"/>
      <c r="G561" s="691" t="s">
        <v>1094</v>
      </c>
      <c r="H561" s="684" t="s">
        <v>1095</v>
      </c>
      <c r="I561" s="110" t="s">
        <v>1576</v>
      </c>
      <c r="J561" s="108" t="s">
        <v>471</v>
      </c>
      <c r="K561" s="109"/>
      <c r="L561" s="159">
        <v>552</v>
      </c>
      <c r="M561" s="489"/>
      <c r="N561" s="489"/>
      <c r="O561" s="489"/>
      <c r="P561" s="489"/>
      <c r="Q561" s="489"/>
      <c r="R561" s="489"/>
      <c r="S561" s="489"/>
      <c r="T561" s="489"/>
      <c r="U561" s="489"/>
      <c r="V561" s="489"/>
      <c r="W561" s="489"/>
      <c r="X561" s="489"/>
      <c r="Y561" s="489"/>
      <c r="Z561" s="489"/>
      <c r="AA561" s="489"/>
      <c r="AB561" s="489"/>
      <c r="AC561" s="489"/>
      <c r="AD561" s="489"/>
      <c r="AE561" s="489"/>
      <c r="AF561" s="489"/>
      <c r="AG561" s="489"/>
      <c r="AH561" s="489"/>
      <c r="AI561" s="489"/>
      <c r="AJ561" s="489"/>
      <c r="AK561" s="489"/>
      <c r="AL561" s="489"/>
      <c r="AM561" s="489"/>
      <c r="AN561" s="489"/>
      <c r="AO561" s="489"/>
      <c r="AP561" s="489"/>
      <c r="AQ561" s="489"/>
      <c r="AR561" s="489"/>
      <c r="AS561" s="489"/>
      <c r="AT561" s="489"/>
      <c r="AU561" s="489"/>
      <c r="AV561" s="489"/>
      <c r="AW561" s="513"/>
    </row>
    <row r="562" spans="1:49" s="97" customFormat="1" ht="16.5" customHeight="1" x14ac:dyDescent="0.3">
      <c r="A562" s="696"/>
      <c r="B562" s="688"/>
      <c r="C562" s="691"/>
      <c r="D562" s="684"/>
      <c r="E562" s="691"/>
      <c r="F562" s="684"/>
      <c r="G562" s="691"/>
      <c r="H562" s="684"/>
      <c r="I562" s="110" t="s">
        <v>1582</v>
      </c>
      <c r="J562" s="108" t="s">
        <v>472</v>
      </c>
      <c r="K562" s="109"/>
      <c r="L562" s="159">
        <v>553</v>
      </c>
      <c r="M562" s="489"/>
      <c r="N562" s="489"/>
      <c r="O562" s="489"/>
      <c r="P562" s="489"/>
      <c r="Q562" s="489"/>
      <c r="R562" s="489"/>
      <c r="S562" s="489"/>
      <c r="T562" s="489"/>
      <c r="U562" s="489"/>
      <c r="V562" s="489"/>
      <c r="W562" s="489"/>
      <c r="X562" s="489"/>
      <c r="Y562" s="489"/>
      <c r="Z562" s="489"/>
      <c r="AA562" s="489"/>
      <c r="AB562" s="489"/>
      <c r="AC562" s="489"/>
      <c r="AD562" s="489"/>
      <c r="AE562" s="489"/>
      <c r="AF562" s="489"/>
      <c r="AG562" s="489"/>
      <c r="AH562" s="489"/>
      <c r="AI562" s="489"/>
      <c r="AJ562" s="489"/>
      <c r="AK562" s="489"/>
      <c r="AL562" s="489"/>
      <c r="AM562" s="489"/>
      <c r="AN562" s="489"/>
      <c r="AO562" s="489"/>
      <c r="AP562" s="489"/>
      <c r="AQ562" s="489"/>
      <c r="AR562" s="489"/>
      <c r="AS562" s="489"/>
      <c r="AT562" s="489"/>
      <c r="AU562" s="489"/>
      <c r="AV562" s="489"/>
      <c r="AW562" s="513"/>
    </row>
    <row r="563" spans="1:49" s="97" customFormat="1" ht="16.5" customHeight="1" x14ac:dyDescent="0.25">
      <c r="A563" s="696"/>
      <c r="B563" s="688"/>
      <c r="C563" s="691" t="s">
        <v>1096</v>
      </c>
      <c r="D563" s="684" t="s">
        <v>1097</v>
      </c>
      <c r="E563" s="691" t="s">
        <v>1098</v>
      </c>
      <c r="F563" s="684" t="s">
        <v>1097</v>
      </c>
      <c r="G563" s="691" t="s">
        <v>1099</v>
      </c>
      <c r="H563" s="684" t="s">
        <v>1100</v>
      </c>
      <c r="I563" s="110" t="s">
        <v>1635</v>
      </c>
      <c r="J563" s="108" t="s">
        <v>473</v>
      </c>
      <c r="K563" s="162" t="s">
        <v>506</v>
      </c>
      <c r="L563" s="161">
        <v>554</v>
      </c>
      <c r="M563" s="493">
        <v>2063.3890000000001</v>
      </c>
      <c r="N563" s="493">
        <v>0</v>
      </c>
      <c r="O563" s="466">
        <v>0</v>
      </c>
      <c r="P563" s="466">
        <v>0</v>
      </c>
      <c r="Q563" s="493">
        <v>2063.3890000000001</v>
      </c>
      <c r="R563" s="474">
        <v>0</v>
      </c>
      <c r="S563" s="474">
        <v>2063.3890000000001</v>
      </c>
      <c r="T563" s="493"/>
      <c r="U563" s="493"/>
      <c r="V563" s="474"/>
      <c r="W563" s="474"/>
      <c r="X563" s="474"/>
      <c r="Y563" s="474"/>
      <c r="Z563" s="474"/>
      <c r="AA563" s="474"/>
      <c r="AB563" s="474"/>
      <c r="AC563" s="474"/>
      <c r="AD563" s="474"/>
      <c r="AE563" s="482"/>
      <c r="AF563" s="474"/>
      <c r="AG563" s="474"/>
      <c r="AH563" s="493"/>
      <c r="AI563" s="474"/>
      <c r="AJ563" s="474"/>
      <c r="AK563" s="474"/>
      <c r="AL563" s="474"/>
      <c r="AM563" s="474"/>
      <c r="AN563" s="474"/>
      <c r="AO563" s="474"/>
      <c r="AP563" s="474">
        <v>0</v>
      </c>
      <c r="AQ563" s="481">
        <v>658.06600000000003</v>
      </c>
      <c r="AR563" s="466">
        <v>0</v>
      </c>
      <c r="AS563" s="466">
        <v>0</v>
      </c>
      <c r="AT563" s="481">
        <v>2418.2089999999998</v>
      </c>
      <c r="AU563" s="466">
        <v>0</v>
      </c>
      <c r="AV563" s="466">
        <v>0</v>
      </c>
      <c r="AW563" s="497">
        <v>3374.794887275948</v>
      </c>
    </row>
    <row r="564" spans="1:49" s="97" customFormat="1" ht="16.5" customHeight="1" x14ac:dyDescent="0.3">
      <c r="A564" s="696"/>
      <c r="B564" s="688"/>
      <c r="C564" s="691"/>
      <c r="D564" s="684"/>
      <c r="E564" s="691"/>
      <c r="F564" s="684"/>
      <c r="G564" s="691"/>
      <c r="H564" s="684"/>
      <c r="I564" s="110" t="s">
        <v>1636</v>
      </c>
      <c r="J564" s="108" t="s">
        <v>474</v>
      </c>
      <c r="K564" s="109"/>
      <c r="L564" s="159">
        <v>555</v>
      </c>
      <c r="M564" s="489"/>
      <c r="N564" s="489"/>
      <c r="O564" s="489"/>
      <c r="P564" s="489"/>
      <c r="Q564" s="489"/>
      <c r="R564" s="489"/>
      <c r="S564" s="489"/>
      <c r="T564" s="489"/>
      <c r="U564" s="489"/>
      <c r="V564" s="489"/>
      <c r="W564" s="489"/>
      <c r="X564" s="489"/>
      <c r="Y564" s="489"/>
      <c r="Z564" s="489"/>
      <c r="AA564" s="489"/>
      <c r="AB564" s="489"/>
      <c r="AC564" s="489"/>
      <c r="AD564" s="489"/>
      <c r="AE564" s="489"/>
      <c r="AF564" s="489"/>
      <c r="AG564" s="489"/>
      <c r="AH564" s="489"/>
      <c r="AI564" s="489"/>
      <c r="AJ564" s="489"/>
      <c r="AK564" s="489"/>
      <c r="AL564" s="489"/>
      <c r="AM564" s="489"/>
      <c r="AN564" s="489"/>
      <c r="AO564" s="489"/>
      <c r="AP564" s="489"/>
      <c r="AQ564" s="489"/>
      <c r="AR564" s="489"/>
      <c r="AS564" s="489"/>
      <c r="AT564" s="489"/>
      <c r="AU564" s="489"/>
      <c r="AV564" s="489"/>
      <c r="AW564" s="513"/>
    </row>
    <row r="565" spans="1:49" s="97" customFormat="1" ht="16.5" customHeight="1" x14ac:dyDescent="0.3">
      <c r="A565" s="696"/>
      <c r="B565" s="688"/>
      <c r="C565" s="691"/>
      <c r="D565" s="684"/>
      <c r="E565" s="691"/>
      <c r="F565" s="684"/>
      <c r="G565" s="691"/>
      <c r="H565" s="684"/>
      <c r="I565" s="110" t="s">
        <v>1637</v>
      </c>
      <c r="J565" s="108" t="s">
        <v>475</v>
      </c>
      <c r="K565" s="109"/>
      <c r="L565" s="159">
        <v>556</v>
      </c>
      <c r="M565" s="489"/>
      <c r="N565" s="489"/>
      <c r="O565" s="489"/>
      <c r="P565" s="489"/>
      <c r="Q565" s="489"/>
      <c r="R565" s="489"/>
      <c r="S565" s="489"/>
      <c r="T565" s="489"/>
      <c r="U565" s="489"/>
      <c r="V565" s="489"/>
      <c r="W565" s="489"/>
      <c r="X565" s="489"/>
      <c r="Y565" s="489"/>
      <c r="Z565" s="489"/>
      <c r="AA565" s="489"/>
      <c r="AB565" s="489"/>
      <c r="AC565" s="489"/>
      <c r="AD565" s="489"/>
      <c r="AE565" s="489"/>
      <c r="AF565" s="489"/>
      <c r="AG565" s="489"/>
      <c r="AH565" s="489"/>
      <c r="AI565" s="489"/>
      <c r="AJ565" s="489"/>
      <c r="AK565" s="489"/>
      <c r="AL565" s="489"/>
      <c r="AM565" s="489"/>
      <c r="AN565" s="489"/>
      <c r="AO565" s="489"/>
      <c r="AP565" s="489"/>
      <c r="AQ565" s="489"/>
      <c r="AR565" s="489"/>
      <c r="AS565" s="489"/>
      <c r="AT565" s="489"/>
      <c r="AU565" s="489"/>
      <c r="AV565" s="489"/>
      <c r="AW565" s="513"/>
    </row>
    <row r="566" spans="1:49" s="97" customFormat="1" ht="16.5" customHeight="1" x14ac:dyDescent="0.3">
      <c r="A566" s="696"/>
      <c r="B566" s="688"/>
      <c r="C566" s="691"/>
      <c r="D566" s="684"/>
      <c r="E566" s="691"/>
      <c r="F566" s="684"/>
      <c r="G566" s="691" t="s">
        <v>1101</v>
      </c>
      <c r="H566" s="684" t="s">
        <v>1102</v>
      </c>
      <c r="I566" s="110" t="s">
        <v>1638</v>
      </c>
      <c r="J566" s="108" t="s">
        <v>1829</v>
      </c>
      <c r="K566" s="109"/>
      <c r="L566" s="159">
        <v>557</v>
      </c>
      <c r="M566" s="489"/>
      <c r="N566" s="489"/>
      <c r="O566" s="489"/>
      <c r="P566" s="489"/>
      <c r="Q566" s="489"/>
      <c r="R566" s="489"/>
      <c r="S566" s="489"/>
      <c r="T566" s="489"/>
      <c r="U566" s="489"/>
      <c r="V566" s="489"/>
      <c r="W566" s="489"/>
      <c r="X566" s="489"/>
      <c r="Y566" s="489"/>
      <c r="Z566" s="489"/>
      <c r="AA566" s="489"/>
      <c r="AB566" s="489"/>
      <c r="AC566" s="489"/>
      <c r="AD566" s="489"/>
      <c r="AE566" s="489"/>
      <c r="AF566" s="489"/>
      <c r="AG566" s="489"/>
      <c r="AH566" s="489"/>
      <c r="AI566" s="489"/>
      <c r="AJ566" s="489"/>
      <c r="AK566" s="489"/>
      <c r="AL566" s="489"/>
      <c r="AM566" s="489"/>
      <c r="AN566" s="489"/>
      <c r="AO566" s="489"/>
      <c r="AP566" s="489"/>
      <c r="AQ566" s="489"/>
      <c r="AR566" s="489"/>
      <c r="AS566" s="489"/>
      <c r="AT566" s="489"/>
      <c r="AU566" s="489"/>
      <c r="AV566" s="489"/>
      <c r="AW566" s="513"/>
    </row>
    <row r="567" spans="1:49" s="97" customFormat="1" ht="16.5" customHeight="1" x14ac:dyDescent="0.3">
      <c r="A567" s="696"/>
      <c r="B567" s="688"/>
      <c r="C567" s="691"/>
      <c r="D567" s="684"/>
      <c r="E567" s="691"/>
      <c r="F567" s="684"/>
      <c r="G567" s="691"/>
      <c r="H567" s="684"/>
      <c r="I567" s="110" t="s">
        <v>1639</v>
      </c>
      <c r="J567" s="108" t="s">
        <v>476</v>
      </c>
      <c r="K567" s="109"/>
      <c r="L567" s="159">
        <v>558</v>
      </c>
      <c r="M567" s="489"/>
      <c r="N567" s="489"/>
      <c r="O567" s="489"/>
      <c r="P567" s="489"/>
      <c r="Q567" s="489"/>
      <c r="R567" s="489"/>
      <c r="S567" s="489"/>
      <c r="T567" s="489"/>
      <c r="U567" s="489"/>
      <c r="V567" s="489"/>
      <c r="W567" s="489"/>
      <c r="X567" s="489"/>
      <c r="Y567" s="489"/>
      <c r="Z567" s="489"/>
      <c r="AA567" s="489"/>
      <c r="AB567" s="489"/>
      <c r="AC567" s="489"/>
      <c r="AD567" s="489"/>
      <c r="AE567" s="489"/>
      <c r="AF567" s="489"/>
      <c r="AG567" s="489"/>
      <c r="AH567" s="489"/>
      <c r="AI567" s="489"/>
      <c r="AJ567" s="489"/>
      <c r="AK567" s="489"/>
      <c r="AL567" s="489"/>
      <c r="AM567" s="489"/>
      <c r="AN567" s="489"/>
      <c r="AO567" s="489"/>
      <c r="AP567" s="489"/>
      <c r="AQ567" s="489"/>
      <c r="AR567" s="489"/>
      <c r="AS567" s="489"/>
      <c r="AT567" s="489"/>
      <c r="AU567" s="489"/>
      <c r="AV567" s="489"/>
      <c r="AW567" s="513"/>
    </row>
    <row r="568" spans="1:49" s="97" customFormat="1" ht="16.5" customHeight="1" x14ac:dyDescent="0.3">
      <c r="A568" s="696"/>
      <c r="B568" s="688"/>
      <c r="C568" s="691"/>
      <c r="D568" s="684"/>
      <c r="E568" s="691"/>
      <c r="F568" s="684"/>
      <c r="G568" s="691"/>
      <c r="H568" s="684"/>
      <c r="I568" s="110" t="s">
        <v>1640</v>
      </c>
      <c r="J568" s="112" t="s">
        <v>477</v>
      </c>
      <c r="K568" s="109"/>
      <c r="L568" s="159">
        <v>559</v>
      </c>
      <c r="M568" s="489"/>
      <c r="N568" s="489"/>
      <c r="O568" s="489"/>
      <c r="P568" s="489"/>
      <c r="Q568" s="489"/>
      <c r="R568" s="489"/>
      <c r="S568" s="489"/>
      <c r="T568" s="489"/>
      <c r="U568" s="489"/>
      <c r="V568" s="489"/>
      <c r="W568" s="489"/>
      <c r="X568" s="489"/>
      <c r="Y568" s="489"/>
      <c r="Z568" s="489"/>
      <c r="AA568" s="489"/>
      <c r="AB568" s="489"/>
      <c r="AC568" s="489"/>
      <c r="AD568" s="489"/>
      <c r="AE568" s="489"/>
      <c r="AF568" s="489"/>
      <c r="AG568" s="489"/>
      <c r="AH568" s="489"/>
      <c r="AI568" s="489"/>
      <c r="AJ568" s="489"/>
      <c r="AK568" s="489"/>
      <c r="AL568" s="489"/>
      <c r="AM568" s="489"/>
      <c r="AN568" s="489"/>
      <c r="AO568" s="489"/>
      <c r="AP568" s="489"/>
      <c r="AQ568" s="489"/>
      <c r="AR568" s="489"/>
      <c r="AS568" s="489"/>
      <c r="AT568" s="489"/>
      <c r="AU568" s="489"/>
      <c r="AV568" s="489"/>
      <c r="AW568" s="513"/>
    </row>
    <row r="569" spans="1:49" s="97" customFormat="1" ht="16.5" customHeight="1" x14ac:dyDescent="0.3">
      <c r="A569" s="696"/>
      <c r="B569" s="688"/>
      <c r="C569" s="691"/>
      <c r="D569" s="684"/>
      <c r="E569" s="691"/>
      <c r="F569" s="684"/>
      <c r="G569" s="691" t="s">
        <v>1103</v>
      </c>
      <c r="H569" s="684" t="s">
        <v>1104</v>
      </c>
      <c r="I569" s="110" t="s">
        <v>1641</v>
      </c>
      <c r="J569" s="112" t="s">
        <v>481</v>
      </c>
      <c r="K569" s="109"/>
      <c r="L569" s="159">
        <v>560</v>
      </c>
      <c r="M569" s="489"/>
      <c r="N569" s="489"/>
      <c r="O569" s="489"/>
      <c r="P569" s="489"/>
      <c r="Q569" s="489"/>
      <c r="R569" s="489"/>
      <c r="S569" s="489"/>
      <c r="T569" s="489"/>
      <c r="U569" s="489"/>
      <c r="V569" s="489"/>
      <c r="W569" s="489"/>
      <c r="X569" s="489"/>
      <c r="Y569" s="489"/>
      <c r="Z569" s="489"/>
      <c r="AA569" s="489"/>
      <c r="AB569" s="489"/>
      <c r="AC569" s="489"/>
      <c r="AD569" s="489"/>
      <c r="AE569" s="489"/>
      <c r="AF569" s="489"/>
      <c r="AG569" s="489"/>
      <c r="AH569" s="489"/>
      <c r="AI569" s="489"/>
      <c r="AJ569" s="489"/>
      <c r="AK569" s="489"/>
      <c r="AL569" s="489"/>
      <c r="AM569" s="489"/>
      <c r="AN569" s="489"/>
      <c r="AO569" s="489"/>
      <c r="AP569" s="489"/>
      <c r="AQ569" s="489"/>
      <c r="AR569" s="489"/>
      <c r="AS569" s="489"/>
      <c r="AT569" s="489"/>
      <c r="AU569" s="489"/>
      <c r="AV569" s="489"/>
      <c r="AW569" s="513"/>
    </row>
    <row r="570" spans="1:49" s="97" customFormat="1" ht="16.5" customHeight="1" x14ac:dyDescent="0.3">
      <c r="A570" s="696"/>
      <c r="B570" s="688"/>
      <c r="C570" s="691"/>
      <c r="D570" s="684"/>
      <c r="E570" s="691"/>
      <c r="F570" s="684"/>
      <c r="G570" s="691"/>
      <c r="H570" s="684"/>
      <c r="I570" s="110" t="s">
        <v>1642</v>
      </c>
      <c r="J570" s="112" t="s">
        <v>483</v>
      </c>
      <c r="K570" s="109"/>
      <c r="L570" s="159">
        <v>561</v>
      </c>
      <c r="M570" s="489"/>
      <c r="N570" s="489"/>
      <c r="O570" s="489"/>
      <c r="P570" s="489"/>
      <c r="Q570" s="489"/>
      <c r="R570" s="489"/>
      <c r="S570" s="489"/>
      <c r="T570" s="489"/>
      <c r="U570" s="489"/>
      <c r="V570" s="489"/>
      <c r="W570" s="489"/>
      <c r="X570" s="489"/>
      <c r="Y570" s="489"/>
      <c r="Z570" s="489"/>
      <c r="AA570" s="489"/>
      <c r="AB570" s="489"/>
      <c r="AC570" s="489"/>
      <c r="AD570" s="489"/>
      <c r="AE570" s="489"/>
      <c r="AF570" s="489"/>
      <c r="AG570" s="489"/>
      <c r="AH570" s="489"/>
      <c r="AI570" s="489"/>
      <c r="AJ570" s="489"/>
      <c r="AK570" s="489"/>
      <c r="AL570" s="489"/>
      <c r="AM570" s="489"/>
      <c r="AN570" s="489"/>
      <c r="AO570" s="489"/>
      <c r="AP570" s="489"/>
      <c r="AQ570" s="489"/>
      <c r="AR570" s="489"/>
      <c r="AS570" s="489"/>
      <c r="AT570" s="489"/>
      <c r="AU570" s="489"/>
      <c r="AV570" s="489"/>
      <c r="AW570" s="513"/>
    </row>
    <row r="571" spans="1:49" s="97" customFormat="1" ht="13.5" customHeight="1" x14ac:dyDescent="0.3">
      <c r="A571" s="696"/>
      <c r="B571" s="688"/>
      <c r="C571" s="691" t="s">
        <v>1105</v>
      </c>
      <c r="D571" s="684" t="s">
        <v>1106</v>
      </c>
      <c r="E571" s="691" t="s">
        <v>1107</v>
      </c>
      <c r="F571" s="684" t="s">
        <v>1108</v>
      </c>
      <c r="G571" s="318" t="s">
        <v>1109</v>
      </c>
      <c r="H571" s="315" t="s">
        <v>486</v>
      </c>
      <c r="I571" s="110" t="s">
        <v>1643</v>
      </c>
      <c r="J571" s="108" t="s">
        <v>486</v>
      </c>
      <c r="K571" s="480" t="s">
        <v>2317</v>
      </c>
      <c r="L571" s="461">
        <v>562</v>
      </c>
      <c r="M571" s="485"/>
      <c r="N571" s="485"/>
      <c r="O571" s="485"/>
      <c r="P571" s="485"/>
      <c r="Q571" s="485"/>
      <c r="R571" s="485"/>
      <c r="S571" s="485"/>
      <c r="T571" s="449">
        <v>9611.4989999999998</v>
      </c>
      <c r="U571" s="449">
        <v>3359.41</v>
      </c>
      <c r="V571" s="449">
        <v>49.37</v>
      </c>
      <c r="W571" s="449">
        <v>1218.443</v>
      </c>
      <c r="X571" s="449">
        <v>776.16099999999994</v>
      </c>
      <c r="Y571" s="449">
        <v>37.39</v>
      </c>
      <c r="Z571" s="449">
        <v>74.578000000000003</v>
      </c>
      <c r="AA571" s="449">
        <v>1203.4680000000001</v>
      </c>
      <c r="AB571" s="449">
        <v>0</v>
      </c>
      <c r="AC571" s="449">
        <v>0</v>
      </c>
      <c r="AD571" s="449">
        <v>0</v>
      </c>
      <c r="AE571" s="449">
        <v>5422.24</v>
      </c>
      <c r="AF571" s="449">
        <v>4859.9840000000004</v>
      </c>
      <c r="AG571" s="449">
        <v>562.25599999999997</v>
      </c>
      <c r="AH571" s="449">
        <v>829.84900000000005</v>
      </c>
      <c r="AI571" s="449">
        <v>0</v>
      </c>
      <c r="AJ571" s="449">
        <v>566.14400000000001</v>
      </c>
      <c r="AK571" s="449">
        <v>0</v>
      </c>
      <c r="AL571" s="449">
        <v>0</v>
      </c>
      <c r="AM571" s="449">
        <v>0</v>
      </c>
      <c r="AN571" s="449">
        <v>0</v>
      </c>
      <c r="AO571" s="449">
        <v>263.70499999999998</v>
      </c>
      <c r="AP571" s="485"/>
      <c r="AQ571" s="485"/>
      <c r="AR571" s="485"/>
      <c r="AS571" s="485"/>
      <c r="AT571" s="485"/>
      <c r="AU571" s="485"/>
      <c r="AV571" s="485"/>
      <c r="AW571" s="502"/>
    </row>
    <row r="572" spans="1:49" s="97" customFormat="1" ht="16.5" customHeight="1" x14ac:dyDescent="0.3">
      <c r="A572" s="696"/>
      <c r="B572" s="688"/>
      <c r="C572" s="691"/>
      <c r="D572" s="684"/>
      <c r="E572" s="691"/>
      <c r="F572" s="684"/>
      <c r="G572" s="318" t="s">
        <v>1110</v>
      </c>
      <c r="H572" s="315" t="s">
        <v>502</v>
      </c>
      <c r="I572" s="110" t="s">
        <v>6</v>
      </c>
      <c r="J572" s="108" t="s">
        <v>502</v>
      </c>
      <c r="K572" s="109"/>
      <c r="L572" s="159">
        <v>563</v>
      </c>
      <c r="M572" s="489"/>
      <c r="N572" s="489"/>
      <c r="O572" s="489"/>
      <c r="P572" s="489"/>
      <c r="Q572" s="489"/>
      <c r="R572" s="489"/>
      <c r="S572" s="489"/>
      <c r="T572" s="489"/>
      <c r="U572" s="489"/>
      <c r="V572" s="489"/>
      <c r="W572" s="489"/>
      <c r="X572" s="489"/>
      <c r="Y572" s="489"/>
      <c r="Z572" s="489"/>
      <c r="AA572" s="489"/>
      <c r="AB572" s="489"/>
      <c r="AC572" s="489"/>
      <c r="AD572" s="489"/>
      <c r="AE572" s="489"/>
      <c r="AF572" s="489"/>
      <c r="AG572" s="489"/>
      <c r="AH572" s="489"/>
      <c r="AI572" s="489"/>
      <c r="AJ572" s="489"/>
      <c r="AK572" s="489"/>
      <c r="AL572" s="489"/>
      <c r="AM572" s="489"/>
      <c r="AN572" s="489"/>
      <c r="AO572" s="489"/>
      <c r="AP572" s="489"/>
      <c r="AQ572" s="489"/>
      <c r="AR572" s="489"/>
      <c r="AS572" s="489"/>
      <c r="AT572" s="489"/>
      <c r="AU572" s="489"/>
      <c r="AV572" s="489"/>
      <c r="AW572" s="513"/>
    </row>
    <row r="573" spans="1:49" s="97" customFormat="1" ht="16.5" customHeight="1" x14ac:dyDescent="0.3">
      <c r="A573" s="696"/>
      <c r="B573" s="688"/>
      <c r="C573" s="691"/>
      <c r="D573" s="684"/>
      <c r="E573" s="691" t="s">
        <v>1111</v>
      </c>
      <c r="F573" s="684" t="s">
        <v>583</v>
      </c>
      <c r="G573" s="691" t="s">
        <v>1112</v>
      </c>
      <c r="H573" s="684" t="s">
        <v>1113</v>
      </c>
      <c r="I573" s="110" t="s">
        <v>1644</v>
      </c>
      <c r="J573" s="108" t="s">
        <v>487</v>
      </c>
      <c r="K573" s="109"/>
      <c r="L573" s="159">
        <v>564</v>
      </c>
      <c r="M573" s="489"/>
      <c r="N573" s="489"/>
      <c r="O573" s="489"/>
      <c r="P573" s="489"/>
      <c r="Q573" s="489"/>
      <c r="R573" s="489"/>
      <c r="S573" s="489"/>
      <c r="T573" s="489"/>
      <c r="U573" s="489"/>
      <c r="V573" s="489"/>
      <c r="W573" s="489"/>
      <c r="X573" s="489"/>
      <c r="Y573" s="489"/>
      <c r="Z573" s="489"/>
      <c r="AA573" s="489"/>
      <c r="AB573" s="489"/>
      <c r="AC573" s="489"/>
      <c r="AD573" s="489"/>
      <c r="AE573" s="489"/>
      <c r="AF573" s="489"/>
      <c r="AG573" s="489"/>
      <c r="AH573" s="489"/>
      <c r="AI573" s="489"/>
      <c r="AJ573" s="489"/>
      <c r="AK573" s="489"/>
      <c r="AL573" s="489"/>
      <c r="AM573" s="489"/>
      <c r="AN573" s="489"/>
      <c r="AO573" s="489"/>
      <c r="AP573" s="489"/>
      <c r="AQ573" s="489"/>
      <c r="AR573" s="489"/>
      <c r="AS573" s="489"/>
      <c r="AT573" s="489"/>
      <c r="AU573" s="489"/>
      <c r="AV573" s="489"/>
      <c r="AW573" s="513"/>
    </row>
    <row r="574" spans="1:49" s="97" customFormat="1" ht="16.5" customHeight="1" x14ac:dyDescent="0.3">
      <c r="A574" s="696"/>
      <c r="B574" s="688"/>
      <c r="C574" s="691"/>
      <c r="D574" s="684"/>
      <c r="E574" s="691"/>
      <c r="F574" s="684"/>
      <c r="G574" s="691"/>
      <c r="H574" s="684"/>
      <c r="I574" s="110" t="s">
        <v>1645</v>
      </c>
      <c r="J574" s="108" t="s">
        <v>488</v>
      </c>
      <c r="K574" s="109"/>
      <c r="L574" s="159">
        <v>565</v>
      </c>
      <c r="M574" s="489"/>
      <c r="N574" s="489"/>
      <c r="O574" s="489"/>
      <c r="P574" s="489"/>
      <c r="Q574" s="489"/>
      <c r="R574" s="489"/>
      <c r="S574" s="489"/>
      <c r="T574" s="489"/>
      <c r="U574" s="489"/>
      <c r="V574" s="489"/>
      <c r="W574" s="489"/>
      <c r="X574" s="489"/>
      <c r="Y574" s="489"/>
      <c r="Z574" s="489"/>
      <c r="AA574" s="489"/>
      <c r="AB574" s="489"/>
      <c r="AC574" s="489"/>
      <c r="AD574" s="489"/>
      <c r="AE574" s="489"/>
      <c r="AF574" s="489"/>
      <c r="AG574" s="489"/>
      <c r="AH574" s="489"/>
      <c r="AI574" s="489"/>
      <c r="AJ574" s="489"/>
      <c r="AK574" s="489"/>
      <c r="AL574" s="489"/>
      <c r="AM574" s="489"/>
      <c r="AN574" s="489"/>
      <c r="AO574" s="489"/>
      <c r="AP574" s="489"/>
      <c r="AQ574" s="489"/>
      <c r="AR574" s="489"/>
      <c r="AS574" s="489"/>
      <c r="AT574" s="489"/>
      <c r="AU574" s="489"/>
      <c r="AV574" s="489"/>
      <c r="AW574" s="513"/>
    </row>
    <row r="575" spans="1:49" s="97" customFormat="1" ht="16.5" customHeight="1" x14ac:dyDescent="0.3">
      <c r="A575" s="696"/>
      <c r="B575" s="688"/>
      <c r="C575" s="691"/>
      <c r="D575" s="684"/>
      <c r="E575" s="691"/>
      <c r="F575" s="684"/>
      <c r="G575" s="691"/>
      <c r="H575" s="684"/>
      <c r="I575" s="110" t="s">
        <v>1646</v>
      </c>
      <c r="J575" s="108" t="s">
        <v>489</v>
      </c>
      <c r="K575" s="109"/>
      <c r="L575" s="159">
        <v>566</v>
      </c>
      <c r="M575" s="489"/>
      <c r="N575" s="489"/>
      <c r="O575" s="489"/>
      <c r="P575" s="489"/>
      <c r="Q575" s="489"/>
      <c r="R575" s="489"/>
      <c r="S575" s="489"/>
      <c r="T575" s="489"/>
      <c r="U575" s="489"/>
      <c r="V575" s="489"/>
      <c r="W575" s="489"/>
      <c r="X575" s="489"/>
      <c r="Y575" s="489"/>
      <c r="Z575" s="489"/>
      <c r="AA575" s="489"/>
      <c r="AB575" s="489"/>
      <c r="AC575" s="489"/>
      <c r="AD575" s="489"/>
      <c r="AE575" s="489"/>
      <c r="AF575" s="489"/>
      <c r="AG575" s="489"/>
      <c r="AH575" s="489"/>
      <c r="AI575" s="489"/>
      <c r="AJ575" s="489"/>
      <c r="AK575" s="489"/>
      <c r="AL575" s="489"/>
      <c r="AM575" s="489"/>
      <c r="AN575" s="489"/>
      <c r="AO575" s="489"/>
      <c r="AP575" s="489"/>
      <c r="AQ575" s="489"/>
      <c r="AR575" s="489"/>
      <c r="AS575" s="489"/>
      <c r="AT575" s="489"/>
      <c r="AU575" s="489"/>
      <c r="AV575" s="489"/>
      <c r="AW575" s="513"/>
    </row>
    <row r="576" spans="1:49" s="97" customFormat="1" ht="16.5" customHeight="1" x14ac:dyDescent="0.3">
      <c r="A576" s="696"/>
      <c r="B576" s="688"/>
      <c r="C576" s="691"/>
      <c r="D576" s="684"/>
      <c r="E576" s="691"/>
      <c r="F576" s="684"/>
      <c r="G576" s="691"/>
      <c r="H576" s="684"/>
      <c r="I576" s="110" t="s">
        <v>1647</v>
      </c>
      <c r="J576" s="108" t="s">
        <v>490</v>
      </c>
      <c r="K576" s="109"/>
      <c r="L576" s="159">
        <v>567</v>
      </c>
      <c r="M576" s="489"/>
      <c r="N576" s="489"/>
      <c r="O576" s="489"/>
      <c r="P576" s="489"/>
      <c r="Q576" s="489"/>
      <c r="R576" s="489"/>
      <c r="S576" s="489"/>
      <c r="T576" s="489"/>
      <c r="U576" s="489"/>
      <c r="V576" s="489"/>
      <c r="W576" s="489"/>
      <c r="X576" s="489"/>
      <c r="Y576" s="489"/>
      <c r="Z576" s="489"/>
      <c r="AA576" s="489"/>
      <c r="AB576" s="489"/>
      <c r="AC576" s="489"/>
      <c r="AD576" s="489"/>
      <c r="AE576" s="489"/>
      <c r="AF576" s="489"/>
      <c r="AG576" s="489"/>
      <c r="AH576" s="489"/>
      <c r="AI576" s="489"/>
      <c r="AJ576" s="489"/>
      <c r="AK576" s="489"/>
      <c r="AL576" s="489"/>
      <c r="AM576" s="489"/>
      <c r="AN576" s="489"/>
      <c r="AO576" s="489"/>
      <c r="AP576" s="489"/>
      <c r="AQ576" s="489"/>
      <c r="AR576" s="489"/>
      <c r="AS576" s="489"/>
      <c r="AT576" s="489"/>
      <c r="AU576" s="489"/>
      <c r="AV576" s="489"/>
      <c r="AW576" s="513"/>
    </row>
    <row r="577" spans="1:49" s="97" customFormat="1" ht="16.5" customHeight="1" x14ac:dyDescent="0.3">
      <c r="A577" s="696"/>
      <c r="B577" s="688"/>
      <c r="C577" s="691"/>
      <c r="D577" s="684"/>
      <c r="E577" s="691"/>
      <c r="F577" s="684"/>
      <c r="G577" s="691"/>
      <c r="H577" s="684"/>
      <c r="I577" s="110" t="s">
        <v>1648</v>
      </c>
      <c r="J577" s="108" t="s">
        <v>491</v>
      </c>
      <c r="K577" s="109"/>
      <c r="L577" s="159">
        <v>568</v>
      </c>
      <c r="M577" s="489"/>
      <c r="N577" s="489"/>
      <c r="O577" s="489"/>
      <c r="P577" s="489"/>
      <c r="Q577" s="489"/>
      <c r="R577" s="489"/>
      <c r="S577" s="489"/>
      <c r="T577" s="489"/>
      <c r="U577" s="489"/>
      <c r="V577" s="489"/>
      <c r="W577" s="489"/>
      <c r="X577" s="489"/>
      <c r="Y577" s="489"/>
      <c r="Z577" s="489"/>
      <c r="AA577" s="489"/>
      <c r="AB577" s="489"/>
      <c r="AC577" s="489"/>
      <c r="AD577" s="489"/>
      <c r="AE577" s="489"/>
      <c r="AF577" s="489"/>
      <c r="AG577" s="489"/>
      <c r="AH577" s="489"/>
      <c r="AI577" s="489"/>
      <c r="AJ577" s="489"/>
      <c r="AK577" s="489"/>
      <c r="AL577" s="489"/>
      <c r="AM577" s="489"/>
      <c r="AN577" s="489"/>
      <c r="AO577" s="489"/>
      <c r="AP577" s="489"/>
      <c r="AQ577" s="489"/>
      <c r="AR577" s="489"/>
      <c r="AS577" s="489"/>
      <c r="AT577" s="489"/>
      <c r="AU577" s="489"/>
      <c r="AV577" s="489"/>
      <c r="AW577" s="513"/>
    </row>
    <row r="578" spans="1:49" s="97" customFormat="1" ht="16.5" customHeight="1" x14ac:dyDescent="0.3">
      <c r="A578" s="696"/>
      <c r="B578" s="688"/>
      <c r="C578" s="691"/>
      <c r="D578" s="684"/>
      <c r="E578" s="691" t="s">
        <v>1114</v>
      </c>
      <c r="F578" s="684" t="s">
        <v>1115</v>
      </c>
      <c r="G578" s="691" t="s">
        <v>1116</v>
      </c>
      <c r="H578" s="684" t="s">
        <v>1115</v>
      </c>
      <c r="I578" s="110" t="s">
        <v>1649</v>
      </c>
      <c r="J578" s="108" t="s">
        <v>1828</v>
      </c>
      <c r="K578" s="109"/>
      <c r="L578" s="159">
        <v>569</v>
      </c>
      <c r="M578" s="489"/>
      <c r="N578" s="489"/>
      <c r="O578" s="489"/>
      <c r="P578" s="489"/>
      <c r="Q578" s="489"/>
      <c r="R578" s="489"/>
      <c r="S578" s="489"/>
      <c r="T578" s="489"/>
      <c r="U578" s="489"/>
      <c r="V578" s="489"/>
      <c r="W578" s="489"/>
      <c r="X578" s="489"/>
      <c r="Y578" s="489"/>
      <c r="Z578" s="489"/>
      <c r="AA578" s="489"/>
      <c r="AB578" s="489"/>
      <c r="AC578" s="489"/>
      <c r="AD578" s="489"/>
      <c r="AE578" s="489"/>
      <c r="AF578" s="489"/>
      <c r="AG578" s="489"/>
      <c r="AH578" s="489"/>
      <c r="AI578" s="489"/>
      <c r="AJ578" s="489"/>
      <c r="AK578" s="489"/>
      <c r="AL578" s="489"/>
      <c r="AM578" s="489"/>
      <c r="AN578" s="489"/>
      <c r="AO578" s="489"/>
      <c r="AP578" s="489"/>
      <c r="AQ578" s="489"/>
      <c r="AR578" s="489"/>
      <c r="AS578" s="489"/>
      <c r="AT578" s="489"/>
      <c r="AU578" s="489"/>
      <c r="AV578" s="489"/>
      <c r="AW578" s="513"/>
    </row>
    <row r="579" spans="1:49" s="97" customFormat="1" ht="16.5" customHeight="1" x14ac:dyDescent="0.3">
      <c r="A579" s="696"/>
      <c r="B579" s="688"/>
      <c r="C579" s="691"/>
      <c r="D579" s="684"/>
      <c r="E579" s="691"/>
      <c r="F579" s="684"/>
      <c r="G579" s="691"/>
      <c r="H579" s="684"/>
      <c r="I579" s="110" t="s">
        <v>0</v>
      </c>
      <c r="J579" s="108" t="s">
        <v>492</v>
      </c>
      <c r="K579" s="109"/>
      <c r="L579" s="159">
        <v>570</v>
      </c>
      <c r="M579" s="489"/>
      <c r="N579" s="489"/>
      <c r="O579" s="489"/>
      <c r="P579" s="489"/>
      <c r="Q579" s="489"/>
      <c r="R579" s="489"/>
      <c r="S579" s="489"/>
      <c r="T579" s="489"/>
      <c r="U579" s="489"/>
      <c r="V579" s="489"/>
      <c r="W579" s="489"/>
      <c r="X579" s="489"/>
      <c r="Y579" s="489"/>
      <c r="Z579" s="489"/>
      <c r="AA579" s="489"/>
      <c r="AB579" s="489"/>
      <c r="AC579" s="489"/>
      <c r="AD579" s="489"/>
      <c r="AE579" s="489"/>
      <c r="AF579" s="489"/>
      <c r="AG579" s="489"/>
      <c r="AH579" s="489"/>
      <c r="AI579" s="489"/>
      <c r="AJ579" s="489"/>
      <c r="AK579" s="489"/>
      <c r="AL579" s="489"/>
      <c r="AM579" s="489"/>
      <c r="AN579" s="489"/>
      <c r="AO579" s="489"/>
      <c r="AP579" s="489"/>
      <c r="AQ579" s="489"/>
      <c r="AR579" s="489"/>
      <c r="AS579" s="489"/>
      <c r="AT579" s="489"/>
      <c r="AU579" s="489"/>
      <c r="AV579" s="489"/>
      <c r="AW579" s="513"/>
    </row>
    <row r="580" spans="1:49" s="97" customFormat="1" ht="16.5" customHeight="1" x14ac:dyDescent="0.3">
      <c r="A580" s="696"/>
      <c r="B580" s="688"/>
      <c r="C580" s="691"/>
      <c r="D580" s="684"/>
      <c r="E580" s="691"/>
      <c r="F580" s="684"/>
      <c r="G580" s="691"/>
      <c r="H580" s="684"/>
      <c r="I580" s="110" t="s">
        <v>1</v>
      </c>
      <c r="J580" s="108" t="s">
        <v>493</v>
      </c>
      <c r="K580" s="109"/>
      <c r="L580" s="159">
        <v>571</v>
      </c>
      <c r="M580" s="489"/>
      <c r="N580" s="489"/>
      <c r="O580" s="489"/>
      <c r="P580" s="489"/>
      <c r="Q580" s="489"/>
      <c r="R580" s="489"/>
      <c r="S580" s="489"/>
      <c r="T580" s="489"/>
      <c r="U580" s="489"/>
      <c r="V580" s="489"/>
      <c r="W580" s="489"/>
      <c r="X580" s="489"/>
      <c r="Y580" s="489"/>
      <c r="Z580" s="489"/>
      <c r="AA580" s="489"/>
      <c r="AB580" s="489"/>
      <c r="AC580" s="489"/>
      <c r="AD580" s="489"/>
      <c r="AE580" s="489"/>
      <c r="AF580" s="489"/>
      <c r="AG580" s="489"/>
      <c r="AH580" s="489"/>
      <c r="AI580" s="489"/>
      <c r="AJ580" s="489"/>
      <c r="AK580" s="489"/>
      <c r="AL580" s="489"/>
      <c r="AM580" s="489"/>
      <c r="AN580" s="489"/>
      <c r="AO580" s="489"/>
      <c r="AP580" s="489"/>
      <c r="AQ580" s="489"/>
      <c r="AR580" s="489"/>
      <c r="AS580" s="489"/>
      <c r="AT580" s="489"/>
      <c r="AU580" s="489"/>
      <c r="AV580" s="489"/>
      <c r="AW580" s="513"/>
    </row>
    <row r="581" spans="1:49" s="97" customFormat="1" ht="16.5" customHeight="1" x14ac:dyDescent="0.3">
      <c r="A581" s="696"/>
      <c r="B581" s="688"/>
      <c r="C581" s="691"/>
      <c r="D581" s="684"/>
      <c r="E581" s="691"/>
      <c r="F581" s="684"/>
      <c r="G581" s="691"/>
      <c r="H581" s="684"/>
      <c r="I581" s="110" t="s">
        <v>2</v>
      </c>
      <c r="J581" s="108" t="s">
        <v>494</v>
      </c>
      <c r="K581" s="109"/>
      <c r="L581" s="159">
        <v>572</v>
      </c>
      <c r="M581" s="489"/>
      <c r="N581" s="489"/>
      <c r="O581" s="489"/>
      <c r="P581" s="489"/>
      <c r="Q581" s="489"/>
      <c r="R581" s="489"/>
      <c r="S581" s="489"/>
      <c r="T581" s="489"/>
      <c r="U581" s="489"/>
      <c r="V581" s="489"/>
      <c r="W581" s="489"/>
      <c r="X581" s="489"/>
      <c r="Y581" s="489"/>
      <c r="Z581" s="489"/>
      <c r="AA581" s="489"/>
      <c r="AB581" s="489"/>
      <c r="AC581" s="489"/>
      <c r="AD581" s="489"/>
      <c r="AE581" s="489"/>
      <c r="AF581" s="489"/>
      <c r="AG581" s="489"/>
      <c r="AH581" s="489"/>
      <c r="AI581" s="489"/>
      <c r="AJ581" s="489"/>
      <c r="AK581" s="489"/>
      <c r="AL581" s="489"/>
      <c r="AM581" s="489"/>
      <c r="AN581" s="489"/>
      <c r="AO581" s="489"/>
      <c r="AP581" s="489"/>
      <c r="AQ581" s="489"/>
      <c r="AR581" s="489"/>
      <c r="AS581" s="489"/>
      <c r="AT581" s="489"/>
      <c r="AU581" s="489"/>
      <c r="AV581" s="489"/>
      <c r="AW581" s="513"/>
    </row>
    <row r="582" spans="1:49" s="97" customFormat="1" ht="16.5" customHeight="1" x14ac:dyDescent="0.3">
      <c r="A582" s="696"/>
      <c r="B582" s="688"/>
      <c r="C582" s="691"/>
      <c r="D582" s="684"/>
      <c r="E582" s="691" t="s">
        <v>1117</v>
      </c>
      <c r="F582" s="684" t="s">
        <v>1118</v>
      </c>
      <c r="G582" s="691" t="s">
        <v>1119</v>
      </c>
      <c r="H582" s="684" t="s">
        <v>1118</v>
      </c>
      <c r="I582" s="110" t="s">
        <v>1607</v>
      </c>
      <c r="J582" s="108" t="s">
        <v>495</v>
      </c>
      <c r="K582" s="109"/>
      <c r="L582" s="159">
        <v>573</v>
      </c>
      <c r="M582" s="489"/>
      <c r="N582" s="489"/>
      <c r="O582" s="489"/>
      <c r="P582" s="489"/>
      <c r="Q582" s="489"/>
      <c r="R582" s="489"/>
      <c r="S582" s="489"/>
      <c r="T582" s="489"/>
      <c r="U582" s="489"/>
      <c r="V582" s="489"/>
      <c r="W582" s="489"/>
      <c r="X582" s="489"/>
      <c r="Y582" s="489"/>
      <c r="Z582" s="489"/>
      <c r="AA582" s="489"/>
      <c r="AB582" s="489"/>
      <c r="AC582" s="489"/>
      <c r="AD582" s="489"/>
      <c r="AE582" s="489"/>
      <c r="AF582" s="489"/>
      <c r="AG582" s="489"/>
      <c r="AH582" s="489"/>
      <c r="AI582" s="489"/>
      <c r="AJ582" s="489"/>
      <c r="AK582" s="489"/>
      <c r="AL582" s="489"/>
      <c r="AM582" s="489"/>
      <c r="AN582" s="489"/>
      <c r="AO582" s="489"/>
      <c r="AP582" s="489"/>
      <c r="AQ582" s="489"/>
      <c r="AR582" s="489"/>
      <c r="AS582" s="489"/>
      <c r="AT582" s="489"/>
      <c r="AU582" s="489"/>
      <c r="AV582" s="489"/>
      <c r="AW582" s="513"/>
    </row>
    <row r="583" spans="1:49" s="97" customFormat="1" ht="16.5" customHeight="1" x14ac:dyDescent="0.3">
      <c r="A583" s="696"/>
      <c r="B583" s="688"/>
      <c r="C583" s="691"/>
      <c r="D583" s="684"/>
      <c r="E583" s="691"/>
      <c r="F583" s="684"/>
      <c r="G583" s="691"/>
      <c r="H583" s="684"/>
      <c r="I583" s="110" t="s">
        <v>1607</v>
      </c>
      <c r="J583" s="108" t="s">
        <v>495</v>
      </c>
      <c r="K583" s="109"/>
      <c r="L583" s="159">
        <v>574</v>
      </c>
      <c r="M583" s="489"/>
      <c r="N583" s="489"/>
      <c r="O583" s="489"/>
      <c r="P583" s="489"/>
      <c r="Q583" s="489"/>
      <c r="R583" s="489"/>
      <c r="S583" s="489"/>
      <c r="T583" s="489"/>
      <c r="U583" s="489"/>
      <c r="V583" s="489"/>
      <c r="W583" s="489"/>
      <c r="X583" s="489"/>
      <c r="Y583" s="489"/>
      <c r="Z583" s="489"/>
      <c r="AA583" s="489"/>
      <c r="AB583" s="489"/>
      <c r="AC583" s="489"/>
      <c r="AD583" s="489"/>
      <c r="AE583" s="489"/>
      <c r="AF583" s="489"/>
      <c r="AG583" s="489"/>
      <c r="AH583" s="489"/>
      <c r="AI583" s="489"/>
      <c r="AJ583" s="489"/>
      <c r="AK583" s="489"/>
      <c r="AL583" s="489"/>
      <c r="AM583" s="489"/>
      <c r="AN583" s="489"/>
      <c r="AO583" s="489"/>
      <c r="AP583" s="489"/>
      <c r="AQ583" s="489"/>
      <c r="AR583" s="489"/>
      <c r="AS583" s="489"/>
      <c r="AT583" s="489"/>
      <c r="AU583" s="489"/>
      <c r="AV583" s="489"/>
      <c r="AW583" s="513"/>
    </row>
    <row r="584" spans="1:49" s="97" customFormat="1" ht="16.5" customHeight="1" x14ac:dyDescent="0.3">
      <c r="A584" s="696"/>
      <c r="B584" s="688"/>
      <c r="C584" s="691"/>
      <c r="D584" s="684"/>
      <c r="E584" s="691"/>
      <c r="F584" s="684"/>
      <c r="G584" s="691"/>
      <c r="H584" s="684"/>
      <c r="I584" s="110" t="s">
        <v>1609</v>
      </c>
      <c r="J584" s="108" t="s">
        <v>498</v>
      </c>
      <c r="K584" s="109"/>
      <c r="L584" s="159">
        <v>575</v>
      </c>
      <c r="M584" s="489"/>
      <c r="N584" s="489"/>
      <c r="O584" s="489"/>
      <c r="P584" s="489"/>
      <c r="Q584" s="489"/>
      <c r="R584" s="489"/>
      <c r="S584" s="489"/>
      <c r="T584" s="489"/>
      <c r="U584" s="489"/>
      <c r="V584" s="489"/>
      <c r="W584" s="489"/>
      <c r="X584" s="489"/>
      <c r="Y584" s="489"/>
      <c r="Z584" s="489"/>
      <c r="AA584" s="489"/>
      <c r="AB584" s="489"/>
      <c r="AC584" s="489"/>
      <c r="AD584" s="489"/>
      <c r="AE584" s="489"/>
      <c r="AF584" s="489"/>
      <c r="AG584" s="489"/>
      <c r="AH584" s="489"/>
      <c r="AI584" s="489"/>
      <c r="AJ584" s="489"/>
      <c r="AK584" s="489"/>
      <c r="AL584" s="489"/>
      <c r="AM584" s="489"/>
      <c r="AN584" s="489"/>
      <c r="AO584" s="489"/>
      <c r="AP584" s="489"/>
      <c r="AQ584" s="489"/>
      <c r="AR584" s="489"/>
      <c r="AS584" s="489"/>
      <c r="AT584" s="489"/>
      <c r="AU584" s="489"/>
      <c r="AV584" s="489"/>
      <c r="AW584" s="513"/>
    </row>
    <row r="585" spans="1:49" s="97" customFormat="1" ht="16.5" customHeight="1" x14ac:dyDescent="0.3">
      <c r="A585" s="696"/>
      <c r="B585" s="688"/>
      <c r="C585" s="691"/>
      <c r="D585" s="684"/>
      <c r="E585" s="691"/>
      <c r="F585" s="684"/>
      <c r="G585" s="691"/>
      <c r="H585" s="684"/>
      <c r="I585" s="110" t="s">
        <v>3</v>
      </c>
      <c r="J585" s="108" t="s">
        <v>499</v>
      </c>
      <c r="K585" s="109"/>
      <c r="L585" s="159">
        <v>576</v>
      </c>
      <c r="M585" s="489"/>
      <c r="N585" s="489"/>
      <c r="O585" s="489"/>
      <c r="P585" s="489"/>
      <c r="Q585" s="489"/>
      <c r="R585" s="489"/>
      <c r="S585" s="489"/>
      <c r="T585" s="489"/>
      <c r="U585" s="489"/>
      <c r="V585" s="489"/>
      <c r="W585" s="489"/>
      <c r="X585" s="489"/>
      <c r="Y585" s="489"/>
      <c r="Z585" s="489"/>
      <c r="AA585" s="489"/>
      <c r="AB585" s="489"/>
      <c r="AC585" s="489"/>
      <c r="AD585" s="489"/>
      <c r="AE585" s="489"/>
      <c r="AF585" s="489"/>
      <c r="AG585" s="489"/>
      <c r="AH585" s="489"/>
      <c r="AI585" s="489"/>
      <c r="AJ585" s="489"/>
      <c r="AK585" s="489"/>
      <c r="AL585" s="489"/>
      <c r="AM585" s="489"/>
      <c r="AN585" s="489"/>
      <c r="AO585" s="489"/>
      <c r="AP585" s="489"/>
      <c r="AQ585" s="489"/>
      <c r="AR585" s="489"/>
      <c r="AS585" s="489"/>
      <c r="AT585" s="489"/>
      <c r="AU585" s="489"/>
      <c r="AV585" s="489"/>
      <c r="AW585" s="513"/>
    </row>
    <row r="586" spans="1:49" s="97" customFormat="1" ht="16.5" customHeight="1" x14ac:dyDescent="0.3">
      <c r="A586" s="696"/>
      <c r="B586" s="688"/>
      <c r="C586" s="691"/>
      <c r="D586" s="684"/>
      <c r="E586" s="691" t="s">
        <v>1120</v>
      </c>
      <c r="F586" s="684" t="s">
        <v>1121</v>
      </c>
      <c r="G586" s="318" t="s">
        <v>1122</v>
      </c>
      <c r="H586" s="315" t="s">
        <v>1931</v>
      </c>
      <c r="I586" s="110" t="s">
        <v>4</v>
      </c>
      <c r="J586" s="108" t="s">
        <v>500</v>
      </c>
      <c r="K586" s="109"/>
      <c r="L586" s="159">
        <v>577</v>
      </c>
      <c r="M586" s="489"/>
      <c r="N586" s="489"/>
      <c r="O586" s="489"/>
      <c r="P586" s="489"/>
      <c r="Q586" s="489"/>
      <c r="R586" s="489"/>
      <c r="S586" s="489"/>
      <c r="T586" s="489"/>
      <c r="U586" s="489"/>
      <c r="V586" s="489"/>
      <c r="W586" s="489"/>
      <c r="X586" s="489"/>
      <c r="Y586" s="489"/>
      <c r="Z586" s="489"/>
      <c r="AA586" s="489"/>
      <c r="AB586" s="489"/>
      <c r="AC586" s="489"/>
      <c r="AD586" s="489"/>
      <c r="AE586" s="489"/>
      <c r="AF586" s="489"/>
      <c r="AG586" s="489"/>
      <c r="AH586" s="489"/>
      <c r="AI586" s="489"/>
      <c r="AJ586" s="489"/>
      <c r="AK586" s="489"/>
      <c r="AL586" s="489"/>
      <c r="AM586" s="489"/>
      <c r="AN586" s="489"/>
      <c r="AO586" s="489"/>
      <c r="AP586" s="489"/>
      <c r="AQ586" s="489"/>
      <c r="AR586" s="489"/>
      <c r="AS586" s="489"/>
      <c r="AT586" s="489"/>
      <c r="AU586" s="489"/>
      <c r="AV586" s="489"/>
      <c r="AW586" s="513"/>
    </row>
    <row r="587" spans="1:49" s="97" customFormat="1" ht="16.5" customHeight="1" x14ac:dyDescent="0.3">
      <c r="A587" s="696"/>
      <c r="B587" s="688"/>
      <c r="C587" s="691"/>
      <c r="D587" s="684"/>
      <c r="E587" s="691"/>
      <c r="F587" s="684"/>
      <c r="G587" s="318" t="s">
        <v>1123</v>
      </c>
      <c r="H587" s="315" t="s">
        <v>1932</v>
      </c>
      <c r="I587" s="110" t="s">
        <v>5</v>
      </c>
      <c r="J587" s="108" t="s">
        <v>501</v>
      </c>
      <c r="K587" s="109"/>
      <c r="L587" s="159">
        <v>578</v>
      </c>
      <c r="M587" s="489"/>
      <c r="N587" s="489"/>
      <c r="O587" s="489"/>
      <c r="P587" s="489"/>
      <c r="Q587" s="489"/>
      <c r="R587" s="489"/>
      <c r="S587" s="489"/>
      <c r="T587" s="489"/>
      <c r="U587" s="489"/>
      <c r="V587" s="489"/>
      <c r="W587" s="489"/>
      <c r="X587" s="489"/>
      <c r="Y587" s="489"/>
      <c r="Z587" s="489"/>
      <c r="AA587" s="489"/>
      <c r="AB587" s="489"/>
      <c r="AC587" s="489"/>
      <c r="AD587" s="489"/>
      <c r="AE587" s="489"/>
      <c r="AF587" s="489"/>
      <c r="AG587" s="489"/>
      <c r="AH587" s="489"/>
      <c r="AI587" s="489"/>
      <c r="AJ587" s="489"/>
      <c r="AK587" s="489"/>
      <c r="AL587" s="489"/>
      <c r="AM587" s="489"/>
      <c r="AN587" s="489"/>
      <c r="AO587" s="489"/>
      <c r="AP587" s="489"/>
      <c r="AQ587" s="489"/>
      <c r="AR587" s="489"/>
      <c r="AS587" s="489"/>
      <c r="AT587" s="489"/>
      <c r="AU587" s="489"/>
      <c r="AV587" s="489"/>
      <c r="AW587" s="513"/>
    </row>
    <row r="588" spans="1:49" s="97" customFormat="1" ht="16.5" customHeight="1" x14ac:dyDescent="0.3">
      <c r="A588" s="696"/>
      <c r="B588" s="688"/>
      <c r="C588" s="691"/>
      <c r="D588" s="684"/>
      <c r="E588" s="691"/>
      <c r="F588" s="684"/>
      <c r="G588" s="691" t="s">
        <v>1124</v>
      </c>
      <c r="H588" s="684" t="s">
        <v>1125</v>
      </c>
      <c r="I588" s="110" t="s">
        <v>7</v>
      </c>
      <c r="J588" s="108" t="s">
        <v>507</v>
      </c>
      <c r="K588" s="109"/>
      <c r="L588" s="159">
        <v>579</v>
      </c>
      <c r="M588" s="489"/>
      <c r="N588" s="489"/>
      <c r="O588" s="489"/>
      <c r="P588" s="489"/>
      <c r="Q588" s="489"/>
      <c r="R588" s="489"/>
      <c r="S588" s="489"/>
      <c r="T588" s="489"/>
      <c r="U588" s="489"/>
      <c r="V588" s="489"/>
      <c r="W588" s="489"/>
      <c r="X588" s="489"/>
      <c r="Y588" s="489"/>
      <c r="Z588" s="489"/>
      <c r="AA588" s="489"/>
      <c r="AB588" s="489"/>
      <c r="AC588" s="489"/>
      <c r="AD588" s="489"/>
      <c r="AE588" s="489"/>
      <c r="AF588" s="489"/>
      <c r="AG588" s="489"/>
      <c r="AH588" s="489"/>
      <c r="AI588" s="489"/>
      <c r="AJ588" s="489"/>
      <c r="AK588" s="489"/>
      <c r="AL588" s="489"/>
      <c r="AM588" s="489"/>
      <c r="AN588" s="489"/>
      <c r="AO588" s="489"/>
      <c r="AP588" s="489"/>
      <c r="AQ588" s="489"/>
      <c r="AR588" s="489"/>
      <c r="AS588" s="489"/>
      <c r="AT588" s="489"/>
      <c r="AU588" s="489"/>
      <c r="AV588" s="489"/>
      <c r="AW588" s="513"/>
    </row>
    <row r="589" spans="1:49" s="97" customFormat="1" ht="16.5" customHeight="1" x14ac:dyDescent="0.3">
      <c r="A589" s="696"/>
      <c r="B589" s="688"/>
      <c r="C589" s="691"/>
      <c r="D589" s="684"/>
      <c r="E589" s="691"/>
      <c r="F589" s="684"/>
      <c r="G589" s="691"/>
      <c r="H589" s="684"/>
      <c r="I589" s="110" t="s">
        <v>8</v>
      </c>
      <c r="J589" s="108" t="s">
        <v>508</v>
      </c>
      <c r="K589" s="109"/>
      <c r="L589" s="159">
        <v>580</v>
      </c>
      <c r="M589" s="489"/>
      <c r="N589" s="489"/>
      <c r="O589" s="489"/>
      <c r="P589" s="489"/>
      <c r="Q589" s="489"/>
      <c r="R589" s="489"/>
      <c r="S589" s="489"/>
      <c r="T589" s="489"/>
      <c r="U589" s="489"/>
      <c r="V589" s="489"/>
      <c r="W589" s="489"/>
      <c r="X589" s="489"/>
      <c r="Y589" s="489"/>
      <c r="Z589" s="489"/>
      <c r="AA589" s="489"/>
      <c r="AB589" s="489"/>
      <c r="AC589" s="489"/>
      <c r="AD589" s="489"/>
      <c r="AE589" s="489"/>
      <c r="AF589" s="489"/>
      <c r="AG589" s="489"/>
      <c r="AH589" s="489"/>
      <c r="AI589" s="489"/>
      <c r="AJ589" s="489"/>
      <c r="AK589" s="489"/>
      <c r="AL589" s="489"/>
      <c r="AM589" s="489"/>
      <c r="AN589" s="489"/>
      <c r="AO589" s="489"/>
      <c r="AP589" s="489"/>
      <c r="AQ589" s="489"/>
      <c r="AR589" s="489"/>
      <c r="AS589" s="489"/>
      <c r="AT589" s="489"/>
      <c r="AU589" s="489"/>
      <c r="AV589" s="489"/>
      <c r="AW589" s="513"/>
    </row>
    <row r="590" spans="1:49" s="97" customFormat="1" ht="16.5" customHeight="1" x14ac:dyDescent="0.3">
      <c r="A590" s="696"/>
      <c r="B590" s="688"/>
      <c r="C590" s="691"/>
      <c r="D590" s="684"/>
      <c r="E590" s="691"/>
      <c r="F590" s="684"/>
      <c r="G590" s="691"/>
      <c r="H590" s="684"/>
      <c r="I590" s="110" t="s">
        <v>9</v>
      </c>
      <c r="J590" s="108" t="s">
        <v>509</v>
      </c>
      <c r="K590" s="109"/>
      <c r="L590" s="159">
        <v>581</v>
      </c>
      <c r="M590" s="489"/>
      <c r="N590" s="489"/>
      <c r="O590" s="489"/>
      <c r="P590" s="489"/>
      <c r="Q590" s="489"/>
      <c r="R590" s="489"/>
      <c r="S590" s="489"/>
      <c r="T590" s="489"/>
      <c r="U590" s="489"/>
      <c r="V590" s="489"/>
      <c r="W590" s="489"/>
      <c r="X590" s="489"/>
      <c r="Y590" s="489"/>
      <c r="Z590" s="489"/>
      <c r="AA590" s="489"/>
      <c r="AB590" s="489"/>
      <c r="AC590" s="489"/>
      <c r="AD590" s="489"/>
      <c r="AE590" s="489"/>
      <c r="AF590" s="489"/>
      <c r="AG590" s="489"/>
      <c r="AH590" s="489"/>
      <c r="AI590" s="489"/>
      <c r="AJ590" s="489"/>
      <c r="AK590" s="489"/>
      <c r="AL590" s="489"/>
      <c r="AM590" s="489"/>
      <c r="AN590" s="489"/>
      <c r="AO590" s="489"/>
      <c r="AP590" s="489"/>
      <c r="AQ590" s="489"/>
      <c r="AR590" s="489"/>
      <c r="AS590" s="489"/>
      <c r="AT590" s="489"/>
      <c r="AU590" s="489"/>
      <c r="AV590" s="489"/>
      <c r="AW590" s="513"/>
    </row>
    <row r="591" spans="1:49" s="97" customFormat="1" ht="16.5" customHeight="1" x14ac:dyDescent="0.3">
      <c r="A591" s="696"/>
      <c r="B591" s="688"/>
      <c r="C591" s="691"/>
      <c r="D591" s="684"/>
      <c r="E591" s="691"/>
      <c r="F591" s="684"/>
      <c r="G591" s="691"/>
      <c r="H591" s="684"/>
      <c r="I591" s="110" t="s">
        <v>10</v>
      </c>
      <c r="J591" s="108" t="s">
        <v>510</v>
      </c>
      <c r="K591" s="109"/>
      <c r="L591" s="159">
        <v>582</v>
      </c>
      <c r="M591" s="489"/>
      <c r="N591" s="489"/>
      <c r="O591" s="489"/>
      <c r="P591" s="489"/>
      <c r="Q591" s="489"/>
      <c r="R591" s="489"/>
      <c r="S591" s="489"/>
      <c r="T591" s="489"/>
      <c r="U591" s="489"/>
      <c r="V591" s="489"/>
      <c r="W591" s="489"/>
      <c r="X591" s="489"/>
      <c r="Y591" s="489"/>
      <c r="Z591" s="489"/>
      <c r="AA591" s="489"/>
      <c r="AB591" s="489"/>
      <c r="AC591" s="489"/>
      <c r="AD591" s="489"/>
      <c r="AE591" s="489"/>
      <c r="AF591" s="489"/>
      <c r="AG591" s="489"/>
      <c r="AH591" s="489"/>
      <c r="AI591" s="489"/>
      <c r="AJ591" s="489"/>
      <c r="AK591" s="489"/>
      <c r="AL591" s="489"/>
      <c r="AM591" s="489"/>
      <c r="AN591" s="489"/>
      <c r="AO591" s="489"/>
      <c r="AP591" s="489"/>
      <c r="AQ591" s="489"/>
      <c r="AR591" s="489"/>
      <c r="AS591" s="489"/>
      <c r="AT591" s="489"/>
      <c r="AU591" s="489"/>
      <c r="AV591" s="489"/>
      <c r="AW591" s="513"/>
    </row>
    <row r="592" spans="1:49" s="97" customFormat="1" ht="16.5" customHeight="1" x14ac:dyDescent="0.3">
      <c r="A592" s="696"/>
      <c r="B592" s="688"/>
      <c r="C592" s="691"/>
      <c r="D592" s="684"/>
      <c r="E592" s="691"/>
      <c r="F592" s="684"/>
      <c r="G592" s="691" t="s">
        <v>1126</v>
      </c>
      <c r="H592" s="684" t="s">
        <v>1127</v>
      </c>
      <c r="I592" s="110" t="s">
        <v>12</v>
      </c>
      <c r="J592" s="108" t="s">
        <v>512</v>
      </c>
      <c r="K592" s="109"/>
      <c r="L592" s="159">
        <v>583</v>
      </c>
      <c r="M592" s="489"/>
      <c r="N592" s="489"/>
      <c r="O592" s="489"/>
      <c r="P592" s="489"/>
      <c r="Q592" s="489"/>
      <c r="R592" s="489"/>
      <c r="S592" s="489"/>
      <c r="T592" s="489"/>
      <c r="U592" s="489"/>
      <c r="V592" s="489"/>
      <c r="W592" s="489"/>
      <c r="X592" s="489"/>
      <c r="Y592" s="489"/>
      <c r="Z592" s="489"/>
      <c r="AA592" s="489"/>
      <c r="AB592" s="489"/>
      <c r="AC592" s="489"/>
      <c r="AD592" s="489"/>
      <c r="AE592" s="489"/>
      <c r="AF592" s="489"/>
      <c r="AG592" s="489"/>
      <c r="AH592" s="489"/>
      <c r="AI592" s="489"/>
      <c r="AJ592" s="489"/>
      <c r="AK592" s="489"/>
      <c r="AL592" s="489"/>
      <c r="AM592" s="489"/>
      <c r="AN592" s="489"/>
      <c r="AO592" s="489"/>
      <c r="AP592" s="489"/>
      <c r="AQ592" s="489"/>
      <c r="AR592" s="489"/>
      <c r="AS592" s="489"/>
      <c r="AT592" s="489"/>
      <c r="AU592" s="489"/>
      <c r="AV592" s="489"/>
      <c r="AW592" s="513"/>
    </row>
    <row r="593" spans="1:49" s="97" customFormat="1" ht="16.5" customHeight="1" x14ac:dyDescent="0.3">
      <c r="A593" s="696"/>
      <c r="B593" s="688"/>
      <c r="C593" s="691"/>
      <c r="D593" s="684"/>
      <c r="E593" s="691"/>
      <c r="F593" s="684"/>
      <c r="G593" s="691"/>
      <c r="H593" s="684"/>
      <c r="I593" s="110" t="s">
        <v>13</v>
      </c>
      <c r="J593" s="108" t="s">
        <v>513</v>
      </c>
      <c r="K593" s="109"/>
      <c r="L593" s="159">
        <v>584</v>
      </c>
      <c r="M593" s="489"/>
      <c r="N593" s="489"/>
      <c r="O593" s="489"/>
      <c r="P593" s="489"/>
      <c r="Q593" s="489"/>
      <c r="R593" s="489"/>
      <c r="S593" s="489"/>
      <c r="T593" s="489"/>
      <c r="U593" s="489"/>
      <c r="V593" s="489"/>
      <c r="W593" s="489"/>
      <c r="X593" s="489"/>
      <c r="Y593" s="489"/>
      <c r="Z593" s="489"/>
      <c r="AA593" s="489"/>
      <c r="AB593" s="489"/>
      <c r="AC593" s="489"/>
      <c r="AD593" s="489"/>
      <c r="AE593" s="489"/>
      <c r="AF593" s="489"/>
      <c r="AG593" s="489"/>
      <c r="AH593" s="489"/>
      <c r="AI593" s="489"/>
      <c r="AJ593" s="489"/>
      <c r="AK593" s="489"/>
      <c r="AL593" s="489"/>
      <c r="AM593" s="489"/>
      <c r="AN593" s="489"/>
      <c r="AO593" s="489"/>
      <c r="AP593" s="489"/>
      <c r="AQ593" s="489"/>
      <c r="AR593" s="489"/>
      <c r="AS593" s="489"/>
      <c r="AT593" s="489"/>
      <c r="AU593" s="489"/>
      <c r="AV593" s="489"/>
      <c r="AW593" s="513"/>
    </row>
    <row r="594" spans="1:49" s="97" customFormat="1" ht="16.5" customHeight="1" x14ac:dyDescent="0.3">
      <c r="A594" s="696"/>
      <c r="B594" s="688"/>
      <c r="C594" s="691"/>
      <c r="D594" s="684"/>
      <c r="E594" s="691"/>
      <c r="F594" s="684"/>
      <c r="G594" s="691"/>
      <c r="H594" s="684"/>
      <c r="I594" s="110" t="s">
        <v>14</v>
      </c>
      <c r="J594" s="108" t="s">
        <v>1824</v>
      </c>
      <c r="K594" s="480" t="s">
        <v>2319</v>
      </c>
      <c r="L594" s="461">
        <v>585</v>
      </c>
      <c r="M594" s="485"/>
      <c r="N594" s="485"/>
      <c r="O594" s="485"/>
      <c r="P594" s="485"/>
      <c r="Q594" s="485"/>
      <c r="R594" s="485"/>
      <c r="S594" s="485"/>
      <c r="T594" s="449">
        <v>510.17200000000003</v>
      </c>
      <c r="U594" s="449">
        <v>0.61099999999999999</v>
      </c>
      <c r="V594" s="449">
        <v>0</v>
      </c>
      <c r="W594" s="449">
        <v>0</v>
      </c>
      <c r="X594" s="449">
        <v>0</v>
      </c>
      <c r="Y594" s="449">
        <v>0</v>
      </c>
      <c r="Z594" s="449">
        <v>0.29099999999999998</v>
      </c>
      <c r="AA594" s="449">
        <v>0.32</v>
      </c>
      <c r="AB594" s="449">
        <v>0</v>
      </c>
      <c r="AC594" s="449">
        <v>0</v>
      </c>
      <c r="AD594" s="449">
        <v>0</v>
      </c>
      <c r="AE594" s="449">
        <v>508.92700000000002</v>
      </c>
      <c r="AF594" s="449">
        <v>7.1479999999999997</v>
      </c>
      <c r="AG594" s="449">
        <v>501.779</v>
      </c>
      <c r="AH594" s="449">
        <v>0.63400000000000001</v>
      </c>
      <c r="AI594" s="449">
        <v>0</v>
      </c>
      <c r="AJ594" s="449">
        <v>0.63400000000000001</v>
      </c>
      <c r="AK594" s="449">
        <v>0</v>
      </c>
      <c r="AL594" s="449">
        <v>0</v>
      </c>
      <c r="AM594" s="449">
        <v>0</v>
      </c>
      <c r="AN594" s="449">
        <v>0</v>
      </c>
      <c r="AO594" s="449">
        <v>0</v>
      </c>
      <c r="AP594" s="485"/>
      <c r="AQ594" s="485"/>
      <c r="AR594" s="485"/>
      <c r="AS594" s="485"/>
      <c r="AT594" s="485"/>
      <c r="AU594" s="485"/>
      <c r="AV594" s="485"/>
      <c r="AW594" s="502"/>
    </row>
    <row r="595" spans="1:49" s="97" customFormat="1" ht="16.5" customHeight="1" x14ac:dyDescent="0.3">
      <c r="A595" s="696"/>
      <c r="B595" s="688"/>
      <c r="C595" s="691"/>
      <c r="D595" s="684"/>
      <c r="E595" s="691"/>
      <c r="F595" s="684"/>
      <c r="G595" s="691"/>
      <c r="H595" s="684"/>
      <c r="I595" s="110" t="s">
        <v>15</v>
      </c>
      <c r="J595" s="108" t="s">
        <v>515</v>
      </c>
      <c r="K595" s="109"/>
      <c r="L595" s="159">
        <v>586</v>
      </c>
      <c r="M595" s="489"/>
      <c r="N595" s="489"/>
      <c r="O595" s="489"/>
      <c r="P595" s="489"/>
      <c r="Q595" s="489"/>
      <c r="R595" s="489"/>
      <c r="S595" s="489"/>
      <c r="T595" s="489"/>
      <c r="U595" s="489"/>
      <c r="V595" s="489"/>
      <c r="W595" s="489"/>
      <c r="X595" s="489"/>
      <c r="Y595" s="489"/>
      <c r="Z595" s="489"/>
      <c r="AA595" s="489"/>
      <c r="AB595" s="489"/>
      <c r="AC595" s="489"/>
      <c r="AD595" s="489"/>
      <c r="AE595" s="489"/>
      <c r="AF595" s="489"/>
      <c r="AG595" s="489"/>
      <c r="AH595" s="489"/>
      <c r="AI595" s="489"/>
      <c r="AJ595" s="489"/>
      <c r="AK595" s="489"/>
      <c r="AL595" s="489"/>
      <c r="AM595" s="489"/>
      <c r="AN595" s="489"/>
      <c r="AO595" s="489"/>
      <c r="AP595" s="489"/>
      <c r="AQ595" s="489"/>
      <c r="AR595" s="489"/>
      <c r="AS595" s="489"/>
      <c r="AT595" s="489"/>
      <c r="AU595" s="489"/>
      <c r="AV595" s="489"/>
      <c r="AW595" s="513"/>
    </row>
    <row r="596" spans="1:49" s="97" customFormat="1" ht="16.5" customHeight="1" x14ac:dyDescent="0.3">
      <c r="A596" s="696"/>
      <c r="B596" s="688"/>
      <c r="C596" s="691"/>
      <c r="D596" s="684"/>
      <c r="E596" s="691"/>
      <c r="F596" s="684"/>
      <c r="G596" s="691"/>
      <c r="H596" s="684"/>
      <c r="I596" s="110" t="s">
        <v>11</v>
      </c>
      <c r="J596" s="108" t="s">
        <v>1826</v>
      </c>
      <c r="K596" s="109"/>
      <c r="L596" s="159">
        <v>587</v>
      </c>
      <c r="M596" s="489"/>
      <c r="N596" s="489"/>
      <c r="O596" s="489"/>
      <c r="P596" s="489"/>
      <c r="Q596" s="489"/>
      <c r="R596" s="489"/>
      <c r="S596" s="489"/>
      <c r="T596" s="489"/>
      <c r="U596" s="489"/>
      <c r="V596" s="489"/>
      <c r="W596" s="489"/>
      <c r="X596" s="489"/>
      <c r="Y596" s="489"/>
      <c r="Z596" s="489"/>
      <c r="AA596" s="489"/>
      <c r="AB596" s="489"/>
      <c r="AC596" s="489"/>
      <c r="AD596" s="489"/>
      <c r="AE596" s="489"/>
      <c r="AF596" s="489"/>
      <c r="AG596" s="489"/>
      <c r="AH596" s="489"/>
      <c r="AI596" s="489"/>
      <c r="AJ596" s="489"/>
      <c r="AK596" s="489"/>
      <c r="AL596" s="489"/>
      <c r="AM596" s="489"/>
      <c r="AN596" s="489"/>
      <c r="AO596" s="489"/>
      <c r="AP596" s="489"/>
      <c r="AQ596" s="489"/>
      <c r="AR596" s="489"/>
      <c r="AS596" s="489"/>
      <c r="AT596" s="489"/>
      <c r="AU596" s="489"/>
      <c r="AV596" s="489"/>
      <c r="AW596" s="513"/>
    </row>
    <row r="597" spans="1:49" s="97" customFormat="1" ht="16.5" customHeight="1" x14ac:dyDescent="0.3">
      <c r="A597" s="697"/>
      <c r="B597" s="699"/>
      <c r="C597" s="712"/>
      <c r="D597" s="715"/>
      <c r="E597" s="712"/>
      <c r="F597" s="715"/>
      <c r="G597" s="712"/>
      <c r="H597" s="715"/>
      <c r="I597" s="113" t="s">
        <v>11</v>
      </c>
      <c r="J597" s="114" t="s">
        <v>1826</v>
      </c>
      <c r="K597" s="115"/>
      <c r="L597" s="158">
        <v>588</v>
      </c>
      <c r="M597" s="525"/>
      <c r="N597" s="525"/>
      <c r="O597" s="525"/>
      <c r="P597" s="525"/>
      <c r="Q597" s="525"/>
      <c r="R597" s="525"/>
      <c r="S597" s="525"/>
      <c r="T597" s="525"/>
      <c r="U597" s="525"/>
      <c r="V597" s="525"/>
      <c r="W597" s="525"/>
      <c r="X597" s="525"/>
      <c r="Y597" s="525"/>
      <c r="Z597" s="525"/>
      <c r="AA597" s="525"/>
      <c r="AB597" s="525"/>
      <c r="AC597" s="525"/>
      <c r="AD597" s="525"/>
      <c r="AE597" s="525"/>
      <c r="AF597" s="525"/>
      <c r="AG597" s="525"/>
      <c r="AH597" s="525"/>
      <c r="AI597" s="525"/>
      <c r="AJ597" s="525"/>
      <c r="AK597" s="525"/>
      <c r="AL597" s="525"/>
      <c r="AM597" s="525"/>
      <c r="AN597" s="525"/>
      <c r="AO597" s="525"/>
      <c r="AP597" s="525"/>
      <c r="AQ597" s="525"/>
      <c r="AR597" s="525"/>
      <c r="AS597" s="525"/>
      <c r="AT597" s="525"/>
      <c r="AU597" s="525"/>
      <c r="AV597" s="525"/>
      <c r="AW597" s="533"/>
    </row>
    <row r="598" spans="1:49" s="97" customFormat="1" ht="13.5" customHeight="1" x14ac:dyDescent="0.3">
      <c r="A598" s="681" t="s">
        <v>1128</v>
      </c>
      <c r="B598" s="683" t="s">
        <v>1129</v>
      </c>
      <c r="C598" s="686" t="s">
        <v>1968</v>
      </c>
      <c r="D598" s="688" t="s">
        <v>1969</v>
      </c>
      <c r="E598" s="700" t="s">
        <v>584</v>
      </c>
      <c r="F598" s="683" t="s">
        <v>1130</v>
      </c>
      <c r="G598" s="700" t="s">
        <v>1131</v>
      </c>
      <c r="H598" s="683" t="s">
        <v>1132</v>
      </c>
      <c r="I598" s="105" t="s">
        <v>1621</v>
      </c>
      <c r="J598" s="106" t="s">
        <v>1133</v>
      </c>
      <c r="K598" s="496" t="s">
        <v>2385</v>
      </c>
      <c r="L598" s="469">
        <v>589</v>
      </c>
      <c r="M598" s="522"/>
      <c r="N598" s="522"/>
      <c r="O598" s="522"/>
      <c r="P598" s="522"/>
      <c r="Q598" s="522"/>
      <c r="R598" s="522"/>
      <c r="S598" s="522"/>
      <c r="T598" s="522">
        <v>18200.536</v>
      </c>
      <c r="U598" s="522">
        <v>18034.969000000001</v>
      </c>
      <c r="V598" s="522">
        <v>4.7279999999999998</v>
      </c>
      <c r="W598" s="522">
        <v>653.798</v>
      </c>
      <c r="X598" s="522">
        <v>236.68199999999999</v>
      </c>
      <c r="Y598" s="522">
        <v>0</v>
      </c>
      <c r="Z598" s="522">
        <v>0</v>
      </c>
      <c r="AA598" s="522">
        <v>17139.760999999999</v>
      </c>
      <c r="AB598" s="522">
        <v>0</v>
      </c>
      <c r="AC598" s="522">
        <v>0</v>
      </c>
      <c r="AD598" s="522">
        <v>0</v>
      </c>
      <c r="AE598" s="522">
        <v>1.2410000000000001</v>
      </c>
      <c r="AF598" s="522">
        <v>1.2410000000000001</v>
      </c>
      <c r="AG598" s="522">
        <v>0</v>
      </c>
      <c r="AH598" s="522">
        <v>164.32599999999999</v>
      </c>
      <c r="AI598" s="522">
        <v>0</v>
      </c>
      <c r="AJ598" s="522">
        <v>0</v>
      </c>
      <c r="AK598" s="522">
        <v>0</v>
      </c>
      <c r="AL598" s="522">
        <v>0</v>
      </c>
      <c r="AM598" s="522">
        <v>0</v>
      </c>
      <c r="AN598" s="522">
        <v>0</v>
      </c>
      <c r="AO598" s="522">
        <v>164.32599999999999</v>
      </c>
      <c r="AP598" s="522"/>
      <c r="AQ598" s="522"/>
      <c r="AR598" s="522"/>
      <c r="AS598" s="522"/>
      <c r="AT598" s="522"/>
      <c r="AU598" s="522"/>
      <c r="AV598" s="522"/>
      <c r="AW598" s="486"/>
    </row>
    <row r="599" spans="1:49" s="97" customFormat="1" ht="16.5" customHeight="1" x14ac:dyDescent="0.3">
      <c r="A599" s="682"/>
      <c r="B599" s="684"/>
      <c r="C599" s="686"/>
      <c r="D599" s="688"/>
      <c r="E599" s="691"/>
      <c r="F599" s="684"/>
      <c r="G599" s="691"/>
      <c r="H599" s="684"/>
      <c r="I599" s="107" t="s">
        <v>1623</v>
      </c>
      <c r="J599" s="108" t="s">
        <v>1135</v>
      </c>
      <c r="K599" s="109"/>
      <c r="L599" s="159">
        <v>590</v>
      </c>
      <c r="M599" s="489"/>
      <c r="N599" s="489"/>
      <c r="O599" s="489"/>
      <c r="P599" s="489"/>
      <c r="Q599" s="489"/>
      <c r="R599" s="489"/>
      <c r="S599" s="489"/>
      <c r="T599" s="489" t="s">
        <v>2323</v>
      </c>
      <c r="U599" s="489"/>
      <c r="V599" s="489"/>
      <c r="W599" s="489"/>
      <c r="X599" s="489"/>
      <c r="Y599" s="489"/>
      <c r="Z599" s="489"/>
      <c r="AA599" s="489"/>
      <c r="AB599" s="489"/>
      <c r="AC599" s="489"/>
      <c r="AD599" s="489"/>
      <c r="AE599" s="489"/>
      <c r="AF599" s="489"/>
      <c r="AG599" s="489"/>
      <c r="AH599" s="489"/>
      <c r="AI599" s="489"/>
      <c r="AJ599" s="489"/>
      <c r="AK599" s="489"/>
      <c r="AL599" s="489"/>
      <c r="AM599" s="489"/>
      <c r="AN599" s="489"/>
      <c r="AO599" s="489"/>
      <c r="AP599" s="489"/>
      <c r="AQ599" s="489"/>
      <c r="AR599" s="489"/>
      <c r="AS599" s="489"/>
      <c r="AT599" s="489"/>
      <c r="AU599" s="489"/>
      <c r="AV599" s="489"/>
      <c r="AW599" s="513"/>
    </row>
    <row r="600" spans="1:49" s="97" customFormat="1" ht="16.5" customHeight="1" x14ac:dyDescent="0.3">
      <c r="A600" s="682"/>
      <c r="B600" s="684"/>
      <c r="C600" s="686"/>
      <c r="D600" s="688"/>
      <c r="E600" s="691"/>
      <c r="F600" s="684"/>
      <c r="G600" s="691"/>
      <c r="H600" s="684"/>
      <c r="I600" s="107" t="s">
        <v>1625</v>
      </c>
      <c r="J600" s="108" t="s">
        <v>518</v>
      </c>
      <c r="K600" s="109"/>
      <c r="L600" s="159">
        <v>591</v>
      </c>
      <c r="M600" s="489"/>
      <c r="N600" s="489"/>
      <c r="O600" s="489"/>
      <c r="P600" s="489"/>
      <c r="Q600" s="489"/>
      <c r="R600" s="489"/>
      <c r="S600" s="489"/>
      <c r="T600" s="489"/>
      <c r="U600" s="489"/>
      <c r="V600" s="489"/>
      <c r="W600" s="489"/>
      <c r="X600" s="489"/>
      <c r="Y600" s="489"/>
      <c r="Z600" s="489"/>
      <c r="AA600" s="489"/>
      <c r="AB600" s="489"/>
      <c r="AC600" s="489"/>
      <c r="AD600" s="489"/>
      <c r="AE600" s="489"/>
      <c r="AF600" s="489"/>
      <c r="AG600" s="489"/>
      <c r="AH600" s="489"/>
      <c r="AI600" s="489"/>
      <c r="AJ600" s="489"/>
      <c r="AK600" s="489"/>
      <c r="AL600" s="489"/>
      <c r="AM600" s="489"/>
      <c r="AN600" s="489"/>
      <c r="AO600" s="489"/>
      <c r="AP600" s="489"/>
      <c r="AQ600" s="489"/>
      <c r="AR600" s="489"/>
      <c r="AS600" s="489"/>
      <c r="AT600" s="489"/>
      <c r="AU600" s="489"/>
      <c r="AV600" s="489"/>
      <c r="AW600" s="513"/>
    </row>
    <row r="601" spans="1:49" s="97" customFormat="1" ht="16.5" customHeight="1" x14ac:dyDescent="0.3">
      <c r="A601" s="682"/>
      <c r="B601" s="684"/>
      <c r="C601" s="686"/>
      <c r="D601" s="688"/>
      <c r="E601" s="691"/>
      <c r="F601" s="684"/>
      <c r="G601" s="691"/>
      <c r="H601" s="684"/>
      <c r="I601" s="107" t="s">
        <v>1628</v>
      </c>
      <c r="J601" s="108" t="s">
        <v>520</v>
      </c>
      <c r="K601" s="480" t="s">
        <v>2386</v>
      </c>
      <c r="L601" s="461">
        <v>592</v>
      </c>
      <c r="M601" s="485"/>
      <c r="N601" s="485"/>
      <c r="O601" s="485"/>
      <c r="P601" s="485"/>
      <c r="Q601" s="485"/>
      <c r="R601" s="485"/>
      <c r="S601" s="485"/>
      <c r="T601" s="449">
        <v>1766.6089999999999</v>
      </c>
      <c r="U601" s="449">
        <v>1750.268</v>
      </c>
      <c r="V601" s="449">
        <v>0</v>
      </c>
      <c r="W601" s="449">
        <v>0</v>
      </c>
      <c r="X601" s="449">
        <v>0.629</v>
      </c>
      <c r="Y601" s="449">
        <v>0</v>
      </c>
      <c r="Z601" s="449">
        <v>0</v>
      </c>
      <c r="AA601" s="449">
        <v>1749.6389999999999</v>
      </c>
      <c r="AB601" s="449">
        <v>0</v>
      </c>
      <c r="AC601" s="449">
        <v>0</v>
      </c>
      <c r="AD601" s="449">
        <v>0</v>
      </c>
      <c r="AE601" s="449">
        <v>0</v>
      </c>
      <c r="AF601" s="449">
        <v>0</v>
      </c>
      <c r="AG601" s="449">
        <v>0</v>
      </c>
      <c r="AH601" s="449">
        <v>16.341000000000001</v>
      </c>
      <c r="AI601" s="449">
        <v>0</v>
      </c>
      <c r="AJ601" s="449">
        <v>0</v>
      </c>
      <c r="AK601" s="449">
        <v>0</v>
      </c>
      <c r="AL601" s="449">
        <v>0</v>
      </c>
      <c r="AM601" s="449">
        <v>0</v>
      </c>
      <c r="AN601" s="449">
        <v>0</v>
      </c>
      <c r="AO601" s="449">
        <v>16.341000000000001</v>
      </c>
      <c r="AP601" s="485"/>
      <c r="AQ601" s="485"/>
      <c r="AR601" s="485"/>
      <c r="AS601" s="485"/>
      <c r="AT601" s="485"/>
      <c r="AU601" s="485"/>
      <c r="AV601" s="485"/>
      <c r="AW601" s="502"/>
    </row>
    <row r="602" spans="1:49" s="97" customFormat="1" ht="16.5" customHeight="1" x14ac:dyDescent="0.3">
      <c r="A602" s="682"/>
      <c r="B602" s="684"/>
      <c r="C602" s="686"/>
      <c r="D602" s="688"/>
      <c r="E602" s="691"/>
      <c r="F602" s="684"/>
      <c r="G602" s="682" t="s">
        <v>1136</v>
      </c>
      <c r="H602" s="684" t="s">
        <v>522</v>
      </c>
      <c r="I602" s="107" t="s">
        <v>1630</v>
      </c>
      <c r="J602" s="108" t="s">
        <v>522</v>
      </c>
      <c r="K602" s="109"/>
      <c r="L602" s="159">
        <v>593</v>
      </c>
      <c r="M602" s="489"/>
      <c r="N602" s="489"/>
      <c r="O602" s="489"/>
      <c r="P602" s="489"/>
      <c r="Q602" s="489"/>
      <c r="R602" s="489"/>
      <c r="S602" s="489"/>
      <c r="T602" s="489"/>
      <c r="U602" s="489"/>
      <c r="V602" s="489"/>
      <c r="W602" s="489"/>
      <c r="X602" s="489"/>
      <c r="Y602" s="489"/>
      <c r="Z602" s="489"/>
      <c r="AA602" s="489"/>
      <c r="AB602" s="489"/>
      <c r="AC602" s="489"/>
      <c r="AD602" s="489"/>
      <c r="AE602" s="489"/>
      <c r="AF602" s="489"/>
      <c r="AG602" s="489"/>
      <c r="AH602" s="489"/>
      <c r="AI602" s="489"/>
      <c r="AJ602" s="489"/>
      <c r="AK602" s="489"/>
      <c r="AL602" s="489"/>
      <c r="AM602" s="489"/>
      <c r="AN602" s="489"/>
      <c r="AO602" s="489"/>
      <c r="AP602" s="489"/>
      <c r="AQ602" s="489"/>
      <c r="AR602" s="489"/>
      <c r="AS602" s="489"/>
      <c r="AT602" s="489"/>
      <c r="AU602" s="489"/>
      <c r="AV602" s="489"/>
      <c r="AW602" s="513"/>
    </row>
    <row r="603" spans="1:49" s="97" customFormat="1" ht="16.5" customHeight="1" x14ac:dyDescent="0.3">
      <c r="A603" s="682"/>
      <c r="B603" s="684"/>
      <c r="C603" s="686"/>
      <c r="D603" s="688"/>
      <c r="E603" s="691"/>
      <c r="F603" s="684"/>
      <c r="G603" s="682"/>
      <c r="H603" s="684"/>
      <c r="I603" s="107" t="s">
        <v>1630</v>
      </c>
      <c r="J603" s="108" t="s">
        <v>16</v>
      </c>
      <c r="K603" s="109"/>
      <c r="L603" s="159">
        <v>594</v>
      </c>
      <c r="M603" s="489"/>
      <c r="N603" s="489"/>
      <c r="O603" s="489"/>
      <c r="P603" s="489"/>
      <c r="Q603" s="489"/>
      <c r="R603" s="489"/>
      <c r="S603" s="489"/>
      <c r="T603" s="489"/>
      <c r="U603" s="489"/>
      <c r="V603" s="489"/>
      <c r="W603" s="489"/>
      <c r="X603" s="489"/>
      <c r="Y603" s="489"/>
      <c r="Z603" s="489"/>
      <c r="AA603" s="489"/>
      <c r="AB603" s="489"/>
      <c r="AC603" s="489"/>
      <c r="AD603" s="489"/>
      <c r="AE603" s="489"/>
      <c r="AF603" s="489"/>
      <c r="AG603" s="489"/>
      <c r="AH603" s="489"/>
      <c r="AI603" s="489"/>
      <c r="AJ603" s="489"/>
      <c r="AK603" s="489"/>
      <c r="AL603" s="489"/>
      <c r="AM603" s="489"/>
      <c r="AN603" s="489"/>
      <c r="AO603" s="489"/>
      <c r="AP603" s="489"/>
      <c r="AQ603" s="489"/>
      <c r="AR603" s="489"/>
      <c r="AS603" s="489"/>
      <c r="AT603" s="489"/>
      <c r="AU603" s="489"/>
      <c r="AV603" s="489"/>
      <c r="AW603" s="513"/>
    </row>
    <row r="604" spans="1:49" s="97" customFormat="1" ht="16.5" customHeight="1" x14ac:dyDescent="0.3">
      <c r="A604" s="682"/>
      <c r="B604" s="684"/>
      <c r="C604" s="686"/>
      <c r="D604" s="688"/>
      <c r="E604" s="313" t="s">
        <v>1137</v>
      </c>
      <c r="F604" s="315" t="s">
        <v>524</v>
      </c>
      <c r="G604" s="313" t="s">
        <v>1138</v>
      </c>
      <c r="H604" s="315" t="s">
        <v>524</v>
      </c>
      <c r="I604" s="107" t="s">
        <v>17</v>
      </c>
      <c r="J604" s="108" t="s">
        <v>524</v>
      </c>
      <c r="K604" s="162" t="s">
        <v>2387</v>
      </c>
      <c r="L604" s="161">
        <v>595</v>
      </c>
      <c r="M604" s="512"/>
      <c r="N604" s="512"/>
      <c r="O604" s="512"/>
      <c r="P604" s="512"/>
      <c r="Q604" s="512"/>
      <c r="R604" s="512"/>
      <c r="S604" s="512"/>
      <c r="T604" s="514">
        <v>4904.12</v>
      </c>
      <c r="U604" s="514">
        <v>9.3770000000000007</v>
      </c>
      <c r="V604" s="514">
        <v>0</v>
      </c>
      <c r="W604" s="514">
        <v>0.85399999999999998</v>
      </c>
      <c r="X604" s="514">
        <v>8.5229999999999997</v>
      </c>
      <c r="Y604" s="514">
        <v>0</v>
      </c>
      <c r="Z604" s="514">
        <v>0</v>
      </c>
      <c r="AA604" s="514">
        <v>0</v>
      </c>
      <c r="AB604" s="514">
        <v>0</v>
      </c>
      <c r="AC604" s="514">
        <v>0</v>
      </c>
      <c r="AD604" s="514">
        <v>0</v>
      </c>
      <c r="AE604" s="514">
        <v>4894.7430000000004</v>
      </c>
      <c r="AF604" s="514">
        <v>4891.393</v>
      </c>
      <c r="AG604" s="514">
        <v>3.35</v>
      </c>
      <c r="AH604" s="514">
        <v>0</v>
      </c>
      <c r="AI604" s="514">
        <v>0</v>
      </c>
      <c r="AJ604" s="514">
        <v>0</v>
      </c>
      <c r="AK604" s="514">
        <v>0</v>
      </c>
      <c r="AL604" s="514">
        <v>0</v>
      </c>
      <c r="AM604" s="514">
        <v>0</v>
      </c>
      <c r="AN604" s="514">
        <v>0</v>
      </c>
      <c r="AO604" s="514">
        <v>0</v>
      </c>
      <c r="AP604" s="512"/>
      <c r="AQ604" s="512"/>
      <c r="AR604" s="512"/>
      <c r="AS604" s="512"/>
      <c r="AT604" s="512"/>
      <c r="AU604" s="512"/>
      <c r="AV604" s="512"/>
      <c r="AW604" s="494"/>
    </row>
    <row r="605" spans="1:49" s="97" customFormat="1" ht="16.5" customHeight="1" x14ac:dyDescent="0.3">
      <c r="A605" s="682"/>
      <c r="B605" s="684"/>
      <c r="C605" s="686"/>
      <c r="D605" s="688"/>
      <c r="E605" s="313" t="s">
        <v>1139</v>
      </c>
      <c r="F605" s="315" t="s">
        <v>525</v>
      </c>
      <c r="G605" s="313" t="s">
        <v>1140</v>
      </c>
      <c r="H605" s="315" t="s">
        <v>525</v>
      </c>
      <c r="I605" s="107" t="s">
        <v>18</v>
      </c>
      <c r="J605" s="108" t="s">
        <v>525</v>
      </c>
      <c r="K605" s="109" t="s">
        <v>2266</v>
      </c>
      <c r="L605" s="159">
        <v>596</v>
      </c>
      <c r="M605" s="472"/>
      <c r="N605" s="472"/>
      <c r="O605" s="472"/>
      <c r="P605" s="472"/>
      <c r="Q605" s="472"/>
      <c r="R605" s="472"/>
      <c r="S605" s="472"/>
      <c r="T605" s="453"/>
      <c r="U605" s="453"/>
      <c r="V605" s="453"/>
      <c r="W605" s="453"/>
      <c r="X605" s="453"/>
      <c r="Y605" s="453"/>
      <c r="Z605" s="453"/>
      <c r="AA605" s="453"/>
      <c r="AB605" s="453"/>
      <c r="AC605" s="453"/>
      <c r="AD605" s="453"/>
      <c r="AE605" s="453"/>
      <c r="AF605" s="453"/>
      <c r="AG605" s="453"/>
      <c r="AH605" s="453"/>
      <c r="AI605" s="453"/>
      <c r="AJ605" s="453"/>
      <c r="AK605" s="453"/>
      <c r="AL605" s="453"/>
      <c r="AM605" s="453"/>
      <c r="AN605" s="453"/>
      <c r="AO605" s="453"/>
      <c r="AP605" s="472"/>
      <c r="AQ605" s="472"/>
      <c r="AR605" s="472"/>
      <c r="AS605" s="472"/>
      <c r="AT605" s="472"/>
      <c r="AU605" s="472"/>
      <c r="AV605" s="472"/>
      <c r="AW605" s="465"/>
    </row>
    <row r="606" spans="1:49" s="97" customFormat="1" ht="16.5" customHeight="1" x14ac:dyDescent="0.3">
      <c r="A606" s="682" t="s">
        <v>1141</v>
      </c>
      <c r="B606" s="684" t="s">
        <v>1142</v>
      </c>
      <c r="C606" s="686"/>
      <c r="D606" s="688"/>
      <c r="E606" s="682" t="s">
        <v>1143</v>
      </c>
      <c r="F606" s="684" t="s">
        <v>1142</v>
      </c>
      <c r="G606" s="682" t="s">
        <v>1144</v>
      </c>
      <c r="H606" s="684" t="s">
        <v>526</v>
      </c>
      <c r="I606" s="107" t="s">
        <v>19</v>
      </c>
      <c r="J606" s="108" t="s">
        <v>526</v>
      </c>
      <c r="K606" s="480" t="s">
        <v>2345</v>
      </c>
      <c r="L606" s="461">
        <v>597</v>
      </c>
      <c r="M606" s="485"/>
      <c r="N606" s="485"/>
      <c r="O606" s="485"/>
      <c r="P606" s="485"/>
      <c r="Q606" s="485"/>
      <c r="R606" s="485"/>
      <c r="S606" s="485"/>
      <c r="T606" s="449">
        <v>23.59</v>
      </c>
      <c r="U606" s="449">
        <v>11.925000000000001</v>
      </c>
      <c r="V606" s="449">
        <v>0</v>
      </c>
      <c r="W606" s="449">
        <v>0.73399999999999999</v>
      </c>
      <c r="X606" s="449">
        <v>1.573</v>
      </c>
      <c r="Y606" s="449">
        <v>9.6180000000000003</v>
      </c>
      <c r="Z606" s="449">
        <v>0</v>
      </c>
      <c r="AA606" s="449">
        <v>0</v>
      </c>
      <c r="AB606" s="449">
        <v>0</v>
      </c>
      <c r="AC606" s="449">
        <v>0</v>
      </c>
      <c r="AD606" s="449">
        <v>0</v>
      </c>
      <c r="AE606" s="449">
        <v>11.664999999999999</v>
      </c>
      <c r="AF606" s="449">
        <v>11.664999999999999</v>
      </c>
      <c r="AG606" s="449">
        <v>0</v>
      </c>
      <c r="AH606" s="449">
        <v>0</v>
      </c>
      <c r="AI606" s="449">
        <v>0</v>
      </c>
      <c r="AJ606" s="449">
        <v>0</v>
      </c>
      <c r="AK606" s="449">
        <v>0</v>
      </c>
      <c r="AL606" s="449">
        <v>0</v>
      </c>
      <c r="AM606" s="449">
        <v>0</v>
      </c>
      <c r="AN606" s="449">
        <v>0</v>
      </c>
      <c r="AO606" s="449">
        <v>0</v>
      </c>
      <c r="AP606" s="485"/>
      <c r="AQ606" s="485"/>
      <c r="AR606" s="485"/>
      <c r="AS606" s="485"/>
      <c r="AT606" s="485"/>
      <c r="AU606" s="485"/>
      <c r="AV606" s="485"/>
      <c r="AW606" s="502"/>
    </row>
    <row r="607" spans="1:49" s="97" customFormat="1" ht="16.5" customHeight="1" x14ac:dyDescent="0.3">
      <c r="A607" s="714"/>
      <c r="B607" s="715"/>
      <c r="C607" s="717"/>
      <c r="D607" s="699"/>
      <c r="E607" s="714"/>
      <c r="F607" s="715"/>
      <c r="G607" s="714"/>
      <c r="H607" s="715"/>
      <c r="I607" s="116" t="s">
        <v>20</v>
      </c>
      <c r="J607" s="114" t="s">
        <v>527</v>
      </c>
      <c r="K607" s="115" t="s">
        <v>2266</v>
      </c>
      <c r="L607" s="158">
        <v>598</v>
      </c>
      <c r="M607" s="525"/>
      <c r="N607" s="525"/>
      <c r="O607" s="525"/>
      <c r="P607" s="525"/>
      <c r="Q607" s="525"/>
      <c r="R607" s="525"/>
      <c r="S607" s="525"/>
      <c r="T607" s="525"/>
      <c r="U607" s="525"/>
      <c r="V607" s="525"/>
      <c r="W607" s="525"/>
      <c r="X607" s="525"/>
      <c r="Y607" s="525"/>
      <c r="Z607" s="525"/>
      <c r="AA607" s="525"/>
      <c r="AB607" s="525"/>
      <c r="AC607" s="525"/>
      <c r="AD607" s="525"/>
      <c r="AE607" s="525"/>
      <c r="AF607" s="525"/>
      <c r="AG607" s="525"/>
      <c r="AH607" s="525"/>
      <c r="AI607" s="525"/>
      <c r="AJ607" s="525"/>
      <c r="AK607" s="525"/>
      <c r="AL607" s="525"/>
      <c r="AM607" s="525"/>
      <c r="AN607" s="525"/>
      <c r="AO607" s="525"/>
      <c r="AP607" s="525"/>
      <c r="AQ607" s="525"/>
      <c r="AR607" s="525"/>
      <c r="AS607" s="525"/>
      <c r="AT607" s="525"/>
      <c r="AU607" s="525"/>
      <c r="AV607" s="525"/>
      <c r="AW607" s="533"/>
    </row>
    <row r="608" spans="1:49" ht="16.5" customHeight="1" x14ac:dyDescent="0.25">
      <c r="A608" s="734"/>
      <c r="B608" s="734"/>
      <c r="C608" s="320"/>
      <c r="D608" s="734"/>
      <c r="E608" s="398"/>
      <c r="F608" s="734"/>
      <c r="G608" s="398"/>
      <c r="H608" s="734" t="s">
        <v>2131</v>
      </c>
      <c r="I608" s="404"/>
      <c r="J608" s="487" t="s">
        <v>2153</v>
      </c>
      <c r="K608" s="447" t="s">
        <v>2322</v>
      </c>
      <c r="L608" s="461">
        <v>599</v>
      </c>
      <c r="M608" s="452">
        <v>0</v>
      </c>
      <c r="N608" s="452">
        <v>0</v>
      </c>
      <c r="O608" s="473">
        <v>0</v>
      </c>
      <c r="P608" s="473">
        <v>0</v>
      </c>
      <c r="Q608" s="452">
        <v>0</v>
      </c>
      <c r="R608" s="511">
        <v>0</v>
      </c>
      <c r="S608" s="511">
        <v>0</v>
      </c>
      <c r="T608" s="452">
        <v>17240.911</v>
      </c>
      <c r="U608" s="452">
        <v>5898.2370000000001</v>
      </c>
      <c r="V608" s="452">
        <v>102.00399999999999</v>
      </c>
      <c r="W608" s="452">
        <v>339.22500000000002</v>
      </c>
      <c r="X608" s="452">
        <v>4927.8359999999993</v>
      </c>
      <c r="Y608" s="452">
        <v>194.84</v>
      </c>
      <c r="Z608" s="452">
        <v>131.017</v>
      </c>
      <c r="AA608" s="452">
        <v>203.315</v>
      </c>
      <c r="AB608" s="452">
        <v>0</v>
      </c>
      <c r="AC608" s="452">
        <v>0</v>
      </c>
      <c r="AD608" s="452">
        <v>0</v>
      </c>
      <c r="AE608" s="452">
        <v>189.74199999999999</v>
      </c>
      <c r="AF608" s="452">
        <v>189.74199999999999</v>
      </c>
      <c r="AG608" s="452">
        <v>0</v>
      </c>
      <c r="AH608" s="452">
        <v>11152.932000000001</v>
      </c>
      <c r="AI608" s="452">
        <v>0</v>
      </c>
      <c r="AJ608" s="452">
        <v>15.977</v>
      </c>
      <c r="AK608" s="452">
        <v>11115.01</v>
      </c>
      <c r="AL608" s="452">
        <v>0</v>
      </c>
      <c r="AM608" s="452">
        <v>0</v>
      </c>
      <c r="AN608" s="452">
        <v>0</v>
      </c>
      <c r="AO608" s="452">
        <v>21.945</v>
      </c>
      <c r="AP608" s="511">
        <v>0</v>
      </c>
      <c r="AQ608" s="473">
        <v>0.26900000000000002</v>
      </c>
      <c r="AR608" s="473">
        <v>0</v>
      </c>
      <c r="AS608" s="473">
        <v>0</v>
      </c>
      <c r="AT608" s="473">
        <v>0</v>
      </c>
      <c r="AU608" s="473">
        <v>0</v>
      </c>
      <c r="AV608" s="473">
        <v>0</v>
      </c>
      <c r="AW608" s="510">
        <v>2623.6338336489307</v>
      </c>
    </row>
    <row r="609" spans="1:49" ht="16.5" customHeight="1" x14ac:dyDescent="0.25">
      <c r="A609" s="731"/>
      <c r="B609" s="731"/>
      <c r="C609" s="318"/>
      <c r="D609" s="731"/>
      <c r="E609" s="418"/>
      <c r="F609" s="731"/>
      <c r="G609" s="418"/>
      <c r="H609" s="731"/>
      <c r="I609" s="395"/>
      <c r="J609" s="450" t="s">
        <v>2320</v>
      </c>
      <c r="K609" s="458"/>
      <c r="L609" s="461">
        <v>600</v>
      </c>
      <c r="M609" s="452"/>
      <c r="N609" s="452"/>
      <c r="O609" s="473"/>
      <c r="P609" s="473"/>
      <c r="Q609" s="452"/>
      <c r="R609" s="511"/>
      <c r="S609" s="511"/>
      <c r="T609" s="449">
        <v>5190.4889999999996</v>
      </c>
      <c r="U609" s="449">
        <v>5138.6459999999997</v>
      </c>
      <c r="V609" s="449">
        <v>100.70699999999999</v>
      </c>
      <c r="W609" s="449">
        <v>331.017</v>
      </c>
      <c r="X609" s="449">
        <v>4482.5069999999996</v>
      </c>
      <c r="Y609" s="449">
        <v>82.834000000000003</v>
      </c>
      <c r="Z609" s="449">
        <v>94.558999999999997</v>
      </c>
      <c r="AA609" s="449">
        <v>47.021999999999998</v>
      </c>
      <c r="AB609" s="449">
        <v>0</v>
      </c>
      <c r="AC609" s="449">
        <v>0</v>
      </c>
      <c r="AD609" s="449">
        <v>0</v>
      </c>
      <c r="AE609" s="449">
        <v>32.070999999999998</v>
      </c>
      <c r="AF609" s="449">
        <v>32.070999999999998</v>
      </c>
      <c r="AG609" s="449">
        <v>0</v>
      </c>
      <c r="AH609" s="449">
        <v>19.771999999999998</v>
      </c>
      <c r="AI609" s="449">
        <v>0</v>
      </c>
      <c r="AJ609" s="449">
        <v>6.4390000000000001</v>
      </c>
      <c r="AK609" s="449">
        <v>0</v>
      </c>
      <c r="AL609" s="449">
        <v>0</v>
      </c>
      <c r="AM609" s="449">
        <v>0</v>
      </c>
      <c r="AN609" s="449">
        <v>0</v>
      </c>
      <c r="AO609" s="449">
        <v>13.333</v>
      </c>
      <c r="AP609" s="511"/>
      <c r="AQ609" s="473"/>
      <c r="AR609" s="473"/>
      <c r="AS609" s="473"/>
      <c r="AT609" s="473"/>
      <c r="AU609" s="473"/>
      <c r="AV609" s="473"/>
      <c r="AW609" s="510"/>
    </row>
    <row r="610" spans="1:49" ht="16.5" customHeight="1" x14ac:dyDescent="0.25">
      <c r="A610" s="732"/>
      <c r="B610" s="732"/>
      <c r="C610" s="321"/>
      <c r="D610" s="732"/>
      <c r="E610" s="419"/>
      <c r="F610" s="732"/>
      <c r="G610" s="419"/>
      <c r="H610" s="732"/>
      <c r="I610" s="412"/>
      <c r="J610" s="477" t="s">
        <v>2321</v>
      </c>
      <c r="K610" s="506"/>
      <c r="L610" s="498">
        <v>601</v>
      </c>
      <c r="M610" s="535"/>
      <c r="N610" s="535"/>
      <c r="O610" s="528"/>
      <c r="P610" s="528"/>
      <c r="Q610" s="535"/>
      <c r="R610" s="527"/>
      <c r="S610" s="527"/>
      <c r="T610" s="491">
        <v>12050.422</v>
      </c>
      <c r="U610" s="491">
        <v>759.59100000000001</v>
      </c>
      <c r="V610" s="491">
        <v>1.2969999999999999</v>
      </c>
      <c r="W610" s="491">
        <v>8.2080000000000002</v>
      </c>
      <c r="X610" s="491">
        <v>445.32900000000001</v>
      </c>
      <c r="Y610" s="491">
        <v>112.006</v>
      </c>
      <c r="Z610" s="491">
        <v>36.457999999999998</v>
      </c>
      <c r="AA610" s="491">
        <v>156.29300000000001</v>
      </c>
      <c r="AB610" s="491">
        <v>0</v>
      </c>
      <c r="AC610" s="491">
        <v>0</v>
      </c>
      <c r="AD610" s="491">
        <v>0</v>
      </c>
      <c r="AE610" s="491">
        <v>157.67099999999999</v>
      </c>
      <c r="AF610" s="491">
        <v>157.67099999999999</v>
      </c>
      <c r="AG610" s="491">
        <v>0</v>
      </c>
      <c r="AH610" s="491">
        <v>11133.16</v>
      </c>
      <c r="AI610" s="491">
        <v>0</v>
      </c>
      <c r="AJ610" s="491">
        <v>9.5380000000000003</v>
      </c>
      <c r="AK610" s="491">
        <v>11115.01</v>
      </c>
      <c r="AL610" s="491">
        <v>0</v>
      </c>
      <c r="AM610" s="491">
        <v>0</v>
      </c>
      <c r="AN610" s="491">
        <v>0</v>
      </c>
      <c r="AO610" s="491">
        <v>8.6120000000000001</v>
      </c>
      <c r="AP610" s="527"/>
      <c r="AQ610" s="528"/>
      <c r="AR610" s="528"/>
      <c r="AS610" s="528"/>
      <c r="AT610" s="528"/>
      <c r="AU610" s="528"/>
      <c r="AV610" s="528"/>
      <c r="AW610" s="526"/>
    </row>
    <row r="611" spans="1:49" ht="16.5" customHeight="1" x14ac:dyDescent="0.25">
      <c r="A611" s="647" t="s">
        <v>2134</v>
      </c>
      <c r="B611" s="647" t="s">
        <v>2267</v>
      </c>
      <c r="C611" s="413" t="s">
        <v>2266</v>
      </c>
      <c r="D611" s="647" t="s">
        <v>2337</v>
      </c>
      <c r="E611" s="413"/>
      <c r="F611" s="647" t="s">
        <v>2337</v>
      </c>
      <c r="G611" s="413"/>
      <c r="H611" s="402" t="s">
        <v>2337</v>
      </c>
      <c r="I611" s="413"/>
      <c r="J611" s="435"/>
      <c r="K611" s="523" t="s">
        <v>2161</v>
      </c>
      <c r="L611" s="508">
        <v>602</v>
      </c>
      <c r="M611" s="463">
        <v>0</v>
      </c>
      <c r="N611" s="463">
        <v>0</v>
      </c>
      <c r="O611" s="455">
        <v>0</v>
      </c>
      <c r="P611" s="455">
        <v>0</v>
      </c>
      <c r="Q611" s="463">
        <v>0</v>
      </c>
      <c r="R611" s="455">
        <v>0</v>
      </c>
      <c r="S611" s="455">
        <v>0</v>
      </c>
      <c r="T611" s="463">
        <f>SUM(T612:T623)</f>
        <v>263944.74200000003</v>
      </c>
      <c r="U611" s="463">
        <f t="shared" ref="U611:AO611" si="28">SUM(U612:U623)</f>
        <v>215308.986</v>
      </c>
      <c r="V611" s="463">
        <f t="shared" si="28"/>
        <v>66815.266000000003</v>
      </c>
      <c r="W611" s="463">
        <f t="shared" si="28"/>
        <v>79.040999999999983</v>
      </c>
      <c r="X611" s="463">
        <f t="shared" si="28"/>
        <v>105188.04100000001</v>
      </c>
      <c r="Y611" s="463">
        <f t="shared" si="28"/>
        <v>1076.607</v>
      </c>
      <c r="Z611" s="463">
        <f t="shared" si="28"/>
        <v>278.50300000000004</v>
      </c>
      <c r="AA611" s="463">
        <f t="shared" si="28"/>
        <v>17155.05</v>
      </c>
      <c r="AB611" s="463">
        <f t="shared" si="28"/>
        <v>24715.173999999999</v>
      </c>
      <c r="AC611" s="463">
        <f t="shared" si="28"/>
        <v>0</v>
      </c>
      <c r="AD611" s="463">
        <f t="shared" si="28"/>
        <v>1.3039999999999998</v>
      </c>
      <c r="AE611" s="463">
        <f t="shared" si="28"/>
        <v>48610.332999999999</v>
      </c>
      <c r="AF611" s="463">
        <f t="shared" si="28"/>
        <v>11.553000000000001</v>
      </c>
      <c r="AG611" s="463">
        <f t="shared" si="28"/>
        <v>48598.78</v>
      </c>
      <c r="AH611" s="463">
        <f t="shared" si="28"/>
        <v>25.423000000000002</v>
      </c>
      <c r="AI611" s="463">
        <f t="shared" si="28"/>
        <v>0</v>
      </c>
      <c r="AJ611" s="463">
        <f t="shared" si="28"/>
        <v>1.851</v>
      </c>
      <c r="AK611" s="463">
        <f t="shared" si="28"/>
        <v>0</v>
      </c>
      <c r="AL611" s="463">
        <f t="shared" si="28"/>
        <v>0</v>
      </c>
      <c r="AM611" s="463">
        <f t="shared" si="28"/>
        <v>0</v>
      </c>
      <c r="AN611" s="463">
        <f t="shared" si="28"/>
        <v>0</v>
      </c>
      <c r="AO611" s="463">
        <f t="shared" si="28"/>
        <v>23.571999999999999</v>
      </c>
      <c r="AP611" s="463">
        <v>0</v>
      </c>
      <c r="AQ611" s="455">
        <v>1053.7399999999998</v>
      </c>
      <c r="AR611" s="455">
        <v>0</v>
      </c>
      <c r="AS611" s="455">
        <v>0</v>
      </c>
      <c r="AT611" s="455">
        <v>2190.8999999999996</v>
      </c>
      <c r="AU611" s="455">
        <v>0</v>
      </c>
      <c r="AV611" s="455">
        <v>356.822</v>
      </c>
      <c r="AW611" s="446">
        <v>36938.449443393212</v>
      </c>
    </row>
    <row r="612" spans="1:49" ht="16.5" customHeight="1" x14ac:dyDescent="0.25">
      <c r="A612" s="648"/>
      <c r="B612" s="648"/>
      <c r="C612" s="395"/>
      <c r="D612" s="648"/>
      <c r="E612" s="395"/>
      <c r="F612" s="648"/>
      <c r="G612" s="395" t="s">
        <v>2266</v>
      </c>
      <c r="H612" s="438" t="s">
        <v>2146</v>
      </c>
      <c r="I612" s="395"/>
      <c r="J612" s="438" t="s">
        <v>2146</v>
      </c>
      <c r="K612" s="503" t="s">
        <v>2329</v>
      </c>
      <c r="L612" s="461">
        <v>601</v>
      </c>
      <c r="M612" s="452">
        <v>0</v>
      </c>
      <c r="N612" s="452">
        <v>0</v>
      </c>
      <c r="O612" s="473">
        <v>0</v>
      </c>
      <c r="P612" s="473">
        <v>0</v>
      </c>
      <c r="Q612" s="452">
        <v>0</v>
      </c>
      <c r="R612" s="473">
        <v>0</v>
      </c>
      <c r="S612" s="473">
        <v>0</v>
      </c>
      <c r="T612" s="449">
        <v>1354.6980000000001</v>
      </c>
      <c r="U612" s="449">
        <v>1352.1489999999999</v>
      </c>
      <c r="V612" s="449">
        <v>0</v>
      </c>
      <c r="W612" s="449">
        <v>0.23699999999999999</v>
      </c>
      <c r="X612" s="449">
        <v>1351.912</v>
      </c>
      <c r="Y612" s="449">
        <v>0</v>
      </c>
      <c r="Z612" s="449">
        <v>0</v>
      </c>
      <c r="AA612" s="449">
        <v>0</v>
      </c>
      <c r="AB612" s="449">
        <v>0</v>
      </c>
      <c r="AC612" s="449">
        <v>0</v>
      </c>
      <c r="AD612" s="449">
        <v>0</v>
      </c>
      <c r="AE612" s="449">
        <v>0</v>
      </c>
      <c r="AF612" s="449">
        <v>0</v>
      </c>
      <c r="AG612" s="449">
        <v>0</v>
      </c>
      <c r="AH612" s="449">
        <v>2.5489999999999999</v>
      </c>
      <c r="AI612" s="449">
        <v>0</v>
      </c>
      <c r="AJ612" s="449">
        <v>0</v>
      </c>
      <c r="AK612" s="449">
        <v>0</v>
      </c>
      <c r="AL612" s="449">
        <v>0</v>
      </c>
      <c r="AM612" s="449">
        <v>0</v>
      </c>
      <c r="AN612" s="449">
        <v>0</v>
      </c>
      <c r="AO612" s="449">
        <v>2.5489999999999999</v>
      </c>
      <c r="AP612" s="473">
        <v>0</v>
      </c>
      <c r="AQ612" s="473">
        <v>0</v>
      </c>
      <c r="AR612" s="473">
        <v>0</v>
      </c>
      <c r="AS612" s="473">
        <v>0</v>
      </c>
      <c r="AT612" s="473">
        <v>2190.8999999999996</v>
      </c>
      <c r="AU612" s="473">
        <v>0</v>
      </c>
      <c r="AV612" s="473">
        <v>0</v>
      </c>
      <c r="AW612" s="510">
        <v>383.32118457869632</v>
      </c>
    </row>
    <row r="613" spans="1:49" ht="16.5" customHeight="1" x14ac:dyDescent="0.25">
      <c r="A613" s="648"/>
      <c r="B613" s="648"/>
      <c r="C613" s="395"/>
      <c r="D613" s="648"/>
      <c r="E613" s="395"/>
      <c r="F613" s="648"/>
      <c r="G613" s="395"/>
      <c r="H613" s="632" t="s">
        <v>2379</v>
      </c>
      <c r="I613" s="395"/>
      <c r="J613" s="468" t="s">
        <v>2324</v>
      </c>
      <c r="K613" s="503" t="s">
        <v>2266</v>
      </c>
      <c r="L613" s="461">
        <v>603</v>
      </c>
      <c r="M613" s="452"/>
      <c r="N613" s="452"/>
      <c r="O613" s="473"/>
      <c r="P613" s="473"/>
      <c r="Q613" s="452"/>
      <c r="R613" s="473"/>
      <c r="S613" s="473"/>
      <c r="T613" s="449">
        <v>146838.45699999999</v>
      </c>
      <c r="U613" s="449">
        <v>98225.157000000007</v>
      </c>
      <c r="V613" s="449">
        <v>66216.047000000006</v>
      </c>
      <c r="W613" s="449">
        <v>29.459</v>
      </c>
      <c r="X613" s="449">
        <v>31847.118999999999</v>
      </c>
      <c r="Y613" s="449">
        <v>26.716999999999999</v>
      </c>
      <c r="Z613" s="449">
        <v>9.8610000000000007</v>
      </c>
      <c r="AA613" s="449">
        <v>95.953999999999994</v>
      </c>
      <c r="AB613" s="449">
        <v>0</v>
      </c>
      <c r="AC613" s="449">
        <v>0</v>
      </c>
      <c r="AD613" s="449">
        <v>0</v>
      </c>
      <c r="AE613" s="449">
        <v>48599.212</v>
      </c>
      <c r="AF613" s="449">
        <v>0.432</v>
      </c>
      <c r="AG613" s="449">
        <v>48598.78</v>
      </c>
      <c r="AH613" s="449">
        <v>14.087999999999999</v>
      </c>
      <c r="AI613" s="449">
        <v>0</v>
      </c>
      <c r="AJ613" s="449">
        <v>0</v>
      </c>
      <c r="AK613" s="449">
        <v>0</v>
      </c>
      <c r="AL613" s="449">
        <v>0</v>
      </c>
      <c r="AM613" s="449">
        <v>0</v>
      </c>
      <c r="AN613" s="449">
        <v>0</v>
      </c>
      <c r="AO613" s="449">
        <v>14.087999999999999</v>
      </c>
      <c r="AP613" s="473"/>
      <c r="AQ613" s="473"/>
      <c r="AR613" s="473"/>
      <c r="AS613" s="473"/>
      <c r="AT613" s="473"/>
      <c r="AU613" s="473"/>
      <c r="AV613" s="473"/>
      <c r="AW613" s="510"/>
    </row>
    <row r="614" spans="1:49" ht="16.5" customHeight="1" x14ac:dyDescent="0.25">
      <c r="A614" s="648"/>
      <c r="B614" s="648"/>
      <c r="C614" s="395"/>
      <c r="D614" s="648"/>
      <c r="E614" s="395"/>
      <c r="F614" s="648"/>
      <c r="G614" s="395"/>
      <c r="H614" s="632"/>
      <c r="I614" s="395"/>
      <c r="J614" s="468" t="s">
        <v>2325</v>
      </c>
      <c r="K614" s="503"/>
      <c r="L614" s="461">
        <v>604</v>
      </c>
      <c r="M614" s="452"/>
      <c r="N614" s="452"/>
      <c r="O614" s="473"/>
      <c r="P614" s="473"/>
      <c r="Q614" s="452"/>
      <c r="R614" s="473"/>
      <c r="S614" s="473"/>
      <c r="T614" s="449">
        <v>634.52599999999995</v>
      </c>
      <c r="U614" s="449">
        <v>634.51700000000005</v>
      </c>
      <c r="V614" s="449">
        <v>13.916</v>
      </c>
      <c r="W614" s="449">
        <v>4.2270000000000003</v>
      </c>
      <c r="X614" s="449">
        <v>615.69000000000005</v>
      </c>
      <c r="Y614" s="449">
        <v>0</v>
      </c>
      <c r="Z614" s="449">
        <v>0.68400000000000005</v>
      </c>
      <c r="AA614" s="449">
        <v>0</v>
      </c>
      <c r="AB614" s="449">
        <v>0</v>
      </c>
      <c r="AC614" s="449">
        <v>0</v>
      </c>
      <c r="AD614" s="449">
        <v>0</v>
      </c>
      <c r="AE614" s="449">
        <v>8.9999999999999993E-3</v>
      </c>
      <c r="AF614" s="449">
        <v>8.9999999999999993E-3</v>
      </c>
      <c r="AG614" s="449">
        <v>0</v>
      </c>
      <c r="AH614" s="449">
        <v>0</v>
      </c>
      <c r="AI614" s="449">
        <v>0</v>
      </c>
      <c r="AJ614" s="449">
        <v>0</v>
      </c>
      <c r="AK614" s="449">
        <v>0</v>
      </c>
      <c r="AL614" s="449">
        <v>0</v>
      </c>
      <c r="AM614" s="449">
        <v>0</v>
      </c>
      <c r="AN614" s="449">
        <v>0</v>
      </c>
      <c r="AO614" s="449">
        <v>0</v>
      </c>
      <c r="AP614" s="473"/>
      <c r="AQ614" s="473"/>
      <c r="AR614" s="473"/>
      <c r="AS614" s="473"/>
      <c r="AT614" s="473"/>
      <c r="AU614" s="473"/>
      <c r="AV614" s="473"/>
      <c r="AW614" s="510"/>
    </row>
    <row r="615" spans="1:49" ht="16.5" customHeight="1" x14ac:dyDescent="0.25">
      <c r="A615" s="648"/>
      <c r="B615" s="648"/>
      <c r="C615" s="395"/>
      <c r="D615" s="648"/>
      <c r="E615" s="395"/>
      <c r="F615" s="648"/>
      <c r="G615" s="395"/>
      <c r="H615" s="632"/>
      <c r="I615" s="395"/>
      <c r="J615" s="468" t="s">
        <v>2326</v>
      </c>
      <c r="K615" s="503"/>
      <c r="L615" s="461">
        <v>605</v>
      </c>
      <c r="M615" s="452"/>
      <c r="N615" s="452"/>
      <c r="O615" s="473"/>
      <c r="P615" s="473"/>
      <c r="Q615" s="452"/>
      <c r="R615" s="473"/>
      <c r="S615" s="473"/>
      <c r="T615" s="449">
        <v>68235.567999999999</v>
      </c>
      <c r="U615" s="449">
        <v>68235.285999999993</v>
      </c>
      <c r="V615" s="449">
        <v>61.320999999999998</v>
      </c>
      <c r="W615" s="449">
        <v>2.9670000000000001</v>
      </c>
      <c r="X615" s="449">
        <v>68165.875</v>
      </c>
      <c r="Y615" s="449">
        <v>2.2210000000000001</v>
      </c>
      <c r="Z615" s="449">
        <v>1.7000000000000001E-2</v>
      </c>
      <c r="AA615" s="449">
        <v>2.8849999999999998</v>
      </c>
      <c r="AB615" s="449">
        <v>0</v>
      </c>
      <c r="AC615" s="449">
        <v>0</v>
      </c>
      <c r="AD615" s="449">
        <v>0</v>
      </c>
      <c r="AE615" s="449">
        <v>0.27700000000000002</v>
      </c>
      <c r="AF615" s="449">
        <v>0.27700000000000002</v>
      </c>
      <c r="AG615" s="449">
        <v>0</v>
      </c>
      <c r="AH615" s="449">
        <v>5.0000000000000001E-3</v>
      </c>
      <c r="AI615" s="449">
        <v>0</v>
      </c>
      <c r="AJ615" s="449">
        <v>5.0000000000000001E-3</v>
      </c>
      <c r="AK615" s="449">
        <v>0</v>
      </c>
      <c r="AL615" s="449">
        <v>0</v>
      </c>
      <c r="AM615" s="449">
        <v>0</v>
      </c>
      <c r="AN615" s="449">
        <v>0</v>
      </c>
      <c r="AO615" s="449">
        <v>0</v>
      </c>
      <c r="AP615" s="473"/>
      <c r="AQ615" s="473"/>
      <c r="AR615" s="473"/>
      <c r="AS615" s="473"/>
      <c r="AT615" s="473"/>
      <c r="AU615" s="473"/>
      <c r="AV615" s="473"/>
      <c r="AW615" s="510"/>
    </row>
    <row r="616" spans="1:49" ht="16.5" customHeight="1" x14ac:dyDescent="0.25">
      <c r="A616" s="648"/>
      <c r="B616" s="648"/>
      <c r="C616" s="395"/>
      <c r="D616" s="648"/>
      <c r="E616" s="395"/>
      <c r="F616" s="648"/>
      <c r="G616" s="395"/>
      <c r="H616" s="632"/>
      <c r="I616" s="395"/>
      <c r="J616" s="468" t="s">
        <v>2327</v>
      </c>
      <c r="K616" s="503"/>
      <c r="L616" s="461">
        <v>606</v>
      </c>
      <c r="M616" s="452"/>
      <c r="N616" s="452"/>
      <c r="O616" s="473"/>
      <c r="P616" s="473"/>
      <c r="Q616" s="452"/>
      <c r="R616" s="473"/>
      <c r="S616" s="473"/>
      <c r="T616" s="449">
        <v>12.904</v>
      </c>
      <c r="U616" s="449">
        <v>12.904</v>
      </c>
      <c r="V616" s="449">
        <v>0</v>
      </c>
      <c r="W616" s="449">
        <v>3.7999999999999999E-2</v>
      </c>
      <c r="X616" s="449">
        <v>9.33</v>
      </c>
      <c r="Y616" s="449">
        <v>0</v>
      </c>
      <c r="Z616" s="449">
        <v>3.536</v>
      </c>
      <c r="AA616" s="449">
        <v>0</v>
      </c>
      <c r="AB616" s="449">
        <v>0</v>
      </c>
      <c r="AC616" s="449">
        <v>0</v>
      </c>
      <c r="AD616" s="449">
        <v>0</v>
      </c>
      <c r="AE616" s="449">
        <v>0</v>
      </c>
      <c r="AF616" s="449">
        <v>0</v>
      </c>
      <c r="AG616" s="449">
        <v>0</v>
      </c>
      <c r="AH616" s="449">
        <v>0</v>
      </c>
      <c r="AI616" s="449">
        <v>0</v>
      </c>
      <c r="AJ616" s="449">
        <v>0</v>
      </c>
      <c r="AK616" s="449">
        <v>0</v>
      </c>
      <c r="AL616" s="449">
        <v>0</v>
      </c>
      <c r="AM616" s="449">
        <v>0</v>
      </c>
      <c r="AN616" s="449">
        <v>0</v>
      </c>
      <c r="AO616" s="449">
        <v>0</v>
      </c>
      <c r="AP616" s="473"/>
      <c r="AQ616" s="473"/>
      <c r="AR616" s="473"/>
      <c r="AS616" s="473"/>
      <c r="AT616" s="473"/>
      <c r="AU616" s="473"/>
      <c r="AV616" s="473"/>
      <c r="AW616" s="510"/>
    </row>
    <row r="617" spans="1:49" ht="16.5" customHeight="1" x14ac:dyDescent="0.25">
      <c r="A617" s="648"/>
      <c r="B617" s="648"/>
      <c r="C617" s="395"/>
      <c r="D617" s="648"/>
      <c r="E617" s="395"/>
      <c r="F617" s="648"/>
      <c r="G617" s="395"/>
      <c r="H617" s="736"/>
      <c r="I617" s="395"/>
      <c r="J617" s="468" t="s">
        <v>2328</v>
      </c>
      <c r="K617" s="503"/>
      <c r="L617" s="461">
        <v>607</v>
      </c>
      <c r="M617" s="452"/>
      <c r="N617" s="452"/>
      <c r="O617" s="473"/>
      <c r="P617" s="473"/>
      <c r="Q617" s="452"/>
      <c r="R617" s="473"/>
      <c r="S617" s="473"/>
      <c r="T617" s="449">
        <v>879.97400000000005</v>
      </c>
      <c r="U617" s="449">
        <v>874.33</v>
      </c>
      <c r="V617" s="449">
        <v>523.80700000000002</v>
      </c>
      <c r="W617" s="449">
        <v>35.412999999999997</v>
      </c>
      <c r="X617" s="449">
        <v>274.721</v>
      </c>
      <c r="Y617" s="449">
        <v>4.1289999999999996</v>
      </c>
      <c r="Z617" s="449">
        <v>0</v>
      </c>
      <c r="AA617" s="449">
        <v>36.26</v>
      </c>
      <c r="AB617" s="449">
        <v>0</v>
      </c>
      <c r="AC617" s="449">
        <v>0</v>
      </c>
      <c r="AD617" s="449">
        <v>0</v>
      </c>
      <c r="AE617" s="449">
        <v>1.0580000000000001</v>
      </c>
      <c r="AF617" s="449">
        <v>1.0580000000000001</v>
      </c>
      <c r="AG617" s="449">
        <v>0</v>
      </c>
      <c r="AH617" s="449">
        <v>4.5860000000000003</v>
      </c>
      <c r="AI617" s="449">
        <v>0</v>
      </c>
      <c r="AJ617" s="449">
        <v>1.714</v>
      </c>
      <c r="AK617" s="449">
        <v>0</v>
      </c>
      <c r="AL617" s="449">
        <v>0</v>
      </c>
      <c r="AM617" s="449">
        <v>0</v>
      </c>
      <c r="AN617" s="449">
        <v>0</v>
      </c>
      <c r="AO617" s="449">
        <v>2.8719999999999999</v>
      </c>
      <c r="AP617" s="473"/>
      <c r="AQ617" s="473"/>
      <c r="AR617" s="473"/>
      <c r="AS617" s="473"/>
      <c r="AT617" s="473"/>
      <c r="AU617" s="473"/>
      <c r="AV617" s="473"/>
      <c r="AW617" s="510"/>
    </row>
    <row r="618" spans="1:49" ht="16.5" customHeight="1" x14ac:dyDescent="0.25">
      <c r="A618" s="648"/>
      <c r="B618" s="648"/>
      <c r="C618" s="395"/>
      <c r="D618" s="648"/>
      <c r="E618" s="395"/>
      <c r="F618" s="648"/>
      <c r="G618" s="395"/>
      <c r="H618" s="632" t="s">
        <v>2380</v>
      </c>
      <c r="I618" s="395"/>
      <c r="J618" s="468" t="s">
        <v>2330</v>
      </c>
      <c r="K618" s="480" t="s">
        <v>2266</v>
      </c>
      <c r="L618" s="461">
        <v>609</v>
      </c>
      <c r="M618" s="452"/>
      <c r="N618" s="452"/>
      <c r="O618" s="473"/>
      <c r="P618" s="473"/>
      <c r="Q618" s="452"/>
      <c r="R618" s="473"/>
      <c r="S618" s="473"/>
      <c r="T618" s="449">
        <v>1645.1310000000001</v>
      </c>
      <c r="U618" s="449">
        <v>1640.8489999999999</v>
      </c>
      <c r="V618" s="449">
        <v>0</v>
      </c>
      <c r="W618" s="449">
        <v>8.2000000000000003E-2</v>
      </c>
      <c r="X618" s="449">
        <v>597.34199999999998</v>
      </c>
      <c r="Y618" s="449">
        <v>445.68</v>
      </c>
      <c r="Z618" s="449">
        <v>85.953000000000003</v>
      </c>
      <c r="AA618" s="449">
        <v>511.79199999999997</v>
      </c>
      <c r="AB618" s="449">
        <v>0</v>
      </c>
      <c r="AC618" s="449">
        <v>0</v>
      </c>
      <c r="AD618" s="449">
        <v>0</v>
      </c>
      <c r="AE618" s="449">
        <v>4.282</v>
      </c>
      <c r="AF618" s="449">
        <v>4.282</v>
      </c>
      <c r="AG618" s="449">
        <v>0</v>
      </c>
      <c r="AH618" s="449">
        <v>0</v>
      </c>
      <c r="AI618" s="449">
        <v>0</v>
      </c>
      <c r="AJ618" s="449">
        <v>0</v>
      </c>
      <c r="AK618" s="449">
        <v>0</v>
      </c>
      <c r="AL618" s="449">
        <v>0</v>
      </c>
      <c r="AM618" s="449">
        <v>0</v>
      </c>
      <c r="AN618" s="449">
        <v>0</v>
      </c>
      <c r="AO618" s="449">
        <v>0</v>
      </c>
      <c r="AP618" s="473"/>
      <c r="AQ618" s="473"/>
      <c r="AR618" s="473"/>
      <c r="AS618" s="473"/>
      <c r="AT618" s="473"/>
      <c r="AU618" s="473"/>
      <c r="AV618" s="473"/>
      <c r="AW618" s="510"/>
    </row>
    <row r="619" spans="1:49" ht="16.5" customHeight="1" x14ac:dyDescent="0.25">
      <c r="A619" s="648"/>
      <c r="B619" s="648"/>
      <c r="C619" s="395"/>
      <c r="D619" s="648"/>
      <c r="E619" s="395"/>
      <c r="F619" s="648"/>
      <c r="G619" s="395"/>
      <c r="H619" s="632"/>
      <c r="I619" s="395"/>
      <c r="J619" s="468" t="s">
        <v>2331</v>
      </c>
      <c r="K619" s="480"/>
      <c r="L619" s="461">
        <v>610</v>
      </c>
      <c r="M619" s="452"/>
      <c r="N619" s="452"/>
      <c r="O619" s="473"/>
      <c r="P619" s="473"/>
      <c r="Q619" s="452"/>
      <c r="R619" s="473"/>
      <c r="S619" s="473"/>
      <c r="T619" s="449">
        <v>16093.499</v>
      </c>
      <c r="U619" s="449">
        <v>16093.367</v>
      </c>
      <c r="V619" s="449">
        <v>0</v>
      </c>
      <c r="W619" s="449">
        <v>4.1000000000000002E-2</v>
      </c>
      <c r="X619" s="449">
        <v>1429.155</v>
      </c>
      <c r="Y619" s="449">
        <v>305.53300000000002</v>
      </c>
      <c r="Z619" s="449">
        <v>99.588999999999999</v>
      </c>
      <c r="AA619" s="449">
        <v>14259.049000000001</v>
      </c>
      <c r="AB619" s="449">
        <v>0</v>
      </c>
      <c r="AC619" s="449">
        <v>0</v>
      </c>
      <c r="AD619" s="449">
        <v>0</v>
      </c>
      <c r="AE619" s="449">
        <v>0</v>
      </c>
      <c r="AF619" s="449">
        <v>0</v>
      </c>
      <c r="AG619" s="449">
        <v>0</v>
      </c>
      <c r="AH619" s="449">
        <v>0.13200000000000001</v>
      </c>
      <c r="AI619" s="449">
        <v>0</v>
      </c>
      <c r="AJ619" s="449">
        <v>0.13200000000000001</v>
      </c>
      <c r="AK619" s="449">
        <v>0</v>
      </c>
      <c r="AL619" s="449">
        <v>0</v>
      </c>
      <c r="AM619" s="449">
        <v>0</v>
      </c>
      <c r="AN619" s="449">
        <v>0</v>
      </c>
      <c r="AO619" s="449">
        <v>0</v>
      </c>
      <c r="AP619" s="473"/>
      <c r="AQ619" s="473"/>
      <c r="AR619" s="473"/>
      <c r="AS619" s="473"/>
      <c r="AT619" s="473"/>
      <c r="AU619" s="473"/>
      <c r="AV619" s="473"/>
      <c r="AW619" s="510"/>
    </row>
    <row r="620" spans="1:49" ht="16.5" customHeight="1" x14ac:dyDescent="0.25">
      <c r="A620" s="648"/>
      <c r="B620" s="648"/>
      <c r="C620" s="395"/>
      <c r="D620" s="648"/>
      <c r="E620" s="395"/>
      <c r="F620" s="648"/>
      <c r="G620" s="395"/>
      <c r="H620" s="632"/>
      <c r="I620" s="395"/>
      <c r="J620" s="468" t="s">
        <v>2332</v>
      </c>
      <c r="K620" s="480"/>
      <c r="L620" s="461">
        <v>611</v>
      </c>
      <c r="M620" s="452"/>
      <c r="N620" s="452"/>
      <c r="O620" s="473"/>
      <c r="P620" s="473"/>
      <c r="Q620" s="452"/>
      <c r="R620" s="473"/>
      <c r="S620" s="473"/>
      <c r="T620" s="449">
        <v>3435.2660000000001</v>
      </c>
      <c r="U620" s="449">
        <v>3435.2660000000001</v>
      </c>
      <c r="V620" s="449">
        <v>0</v>
      </c>
      <c r="W620" s="449">
        <v>0</v>
      </c>
      <c r="X620" s="449">
        <v>858.71299999999997</v>
      </c>
      <c r="Y620" s="449">
        <v>291.26400000000001</v>
      </c>
      <c r="Z620" s="449">
        <v>73.997</v>
      </c>
      <c r="AA620" s="449">
        <v>2211.2919999999999</v>
      </c>
      <c r="AB620" s="449">
        <v>0</v>
      </c>
      <c r="AC620" s="449">
        <v>0</v>
      </c>
      <c r="AD620" s="449">
        <v>0</v>
      </c>
      <c r="AE620" s="449">
        <v>0</v>
      </c>
      <c r="AF620" s="449">
        <v>0</v>
      </c>
      <c r="AG620" s="449">
        <v>0</v>
      </c>
      <c r="AH620" s="449">
        <v>0</v>
      </c>
      <c r="AI620" s="449">
        <v>0</v>
      </c>
      <c r="AJ620" s="449">
        <v>0</v>
      </c>
      <c r="AK620" s="449">
        <v>0</v>
      </c>
      <c r="AL620" s="449">
        <v>0</v>
      </c>
      <c r="AM620" s="449">
        <v>0</v>
      </c>
      <c r="AN620" s="449">
        <v>0</v>
      </c>
      <c r="AO620" s="449">
        <v>0</v>
      </c>
      <c r="AP620" s="473"/>
      <c r="AQ620" s="473"/>
      <c r="AR620" s="473"/>
      <c r="AS620" s="473"/>
      <c r="AT620" s="473"/>
      <c r="AU620" s="473"/>
      <c r="AV620" s="473"/>
      <c r="AW620" s="510"/>
    </row>
    <row r="621" spans="1:49" ht="16.5" customHeight="1" x14ac:dyDescent="0.25">
      <c r="A621" s="648"/>
      <c r="B621" s="648"/>
      <c r="C621" s="395"/>
      <c r="D621" s="648"/>
      <c r="E621" s="395"/>
      <c r="F621" s="648"/>
      <c r="G621" s="395"/>
      <c r="H621" s="632" t="s">
        <v>2381</v>
      </c>
      <c r="I621" s="395"/>
      <c r="J621" s="468" t="s">
        <v>2333</v>
      </c>
      <c r="K621" s="503" t="s">
        <v>2266</v>
      </c>
      <c r="L621" s="461">
        <v>613</v>
      </c>
      <c r="M621" s="452"/>
      <c r="N621" s="452"/>
      <c r="O621" s="473"/>
      <c r="P621" s="473"/>
      <c r="Q621" s="452"/>
      <c r="R621" s="473"/>
      <c r="S621" s="473"/>
      <c r="T621" s="449">
        <v>2574.6930000000002</v>
      </c>
      <c r="U621" s="449">
        <v>2574.2190000000001</v>
      </c>
      <c r="V621" s="449">
        <v>0</v>
      </c>
      <c r="W621" s="449">
        <v>4.9340000000000002</v>
      </c>
      <c r="X621" s="449">
        <v>29.797000000000001</v>
      </c>
      <c r="Y621" s="449">
        <v>0</v>
      </c>
      <c r="Z621" s="449">
        <v>4.016</v>
      </c>
      <c r="AA621" s="449">
        <v>0.85499999999999998</v>
      </c>
      <c r="AB621" s="449">
        <v>2534.491</v>
      </c>
      <c r="AC621" s="449">
        <v>0</v>
      </c>
      <c r="AD621" s="449">
        <v>0.126</v>
      </c>
      <c r="AE621" s="449">
        <v>0.47399999999999998</v>
      </c>
      <c r="AF621" s="449">
        <v>0.47399999999999998</v>
      </c>
      <c r="AG621" s="449">
        <v>0</v>
      </c>
      <c r="AH621" s="449">
        <v>0</v>
      </c>
      <c r="AI621" s="449">
        <v>0</v>
      </c>
      <c r="AJ621" s="449">
        <v>0</v>
      </c>
      <c r="AK621" s="449">
        <v>0</v>
      </c>
      <c r="AL621" s="449">
        <v>0</v>
      </c>
      <c r="AM621" s="449">
        <v>0</v>
      </c>
      <c r="AN621" s="449">
        <v>0</v>
      </c>
      <c r="AO621" s="449">
        <v>0</v>
      </c>
      <c r="AP621" s="473"/>
      <c r="AQ621" s="473"/>
      <c r="AR621" s="473"/>
      <c r="AS621" s="473"/>
      <c r="AT621" s="473"/>
      <c r="AU621" s="473"/>
      <c r="AV621" s="473"/>
      <c r="AW621" s="510"/>
    </row>
    <row r="622" spans="1:49" ht="16.5" customHeight="1" x14ac:dyDescent="0.25">
      <c r="A622" s="648"/>
      <c r="B622" s="648"/>
      <c r="C622" s="395"/>
      <c r="D622" s="648"/>
      <c r="E622" s="395"/>
      <c r="F622" s="648"/>
      <c r="G622" s="395"/>
      <c r="H622" s="632"/>
      <c r="I622" s="395"/>
      <c r="J622" s="468" t="s">
        <v>2334</v>
      </c>
      <c r="K622" s="524" t="s">
        <v>2323</v>
      </c>
      <c r="L622" s="461">
        <v>614</v>
      </c>
      <c r="M622" s="452"/>
      <c r="N622" s="452"/>
      <c r="O622" s="473"/>
      <c r="P622" s="473"/>
      <c r="Q622" s="452"/>
      <c r="R622" s="473"/>
      <c r="S622" s="473"/>
      <c r="T622" s="449">
        <v>22001.885999999999</v>
      </c>
      <c r="U622" s="449">
        <v>22001.885999999999</v>
      </c>
      <c r="V622" s="449">
        <v>0</v>
      </c>
      <c r="W622" s="449">
        <v>0</v>
      </c>
      <c r="X622" s="449">
        <v>0</v>
      </c>
      <c r="Y622" s="449">
        <v>0</v>
      </c>
      <c r="Z622" s="449">
        <v>0</v>
      </c>
      <c r="AA622" s="449">
        <v>0</v>
      </c>
      <c r="AB622" s="449">
        <v>22001.885999999999</v>
      </c>
      <c r="AC622" s="449">
        <v>0</v>
      </c>
      <c r="AD622" s="449">
        <v>0</v>
      </c>
      <c r="AE622" s="449">
        <v>0</v>
      </c>
      <c r="AF622" s="449">
        <v>0</v>
      </c>
      <c r="AG622" s="449">
        <v>0</v>
      </c>
      <c r="AH622" s="449">
        <v>0</v>
      </c>
      <c r="AI622" s="449">
        <v>0</v>
      </c>
      <c r="AJ622" s="449">
        <v>0</v>
      </c>
      <c r="AK622" s="449">
        <v>0</v>
      </c>
      <c r="AL622" s="449">
        <v>0</v>
      </c>
      <c r="AM622" s="449">
        <v>0</v>
      </c>
      <c r="AN622" s="449">
        <v>0</v>
      </c>
      <c r="AO622" s="449">
        <v>0</v>
      </c>
      <c r="AP622" s="473"/>
      <c r="AQ622" s="473"/>
      <c r="AR622" s="473"/>
      <c r="AS622" s="473"/>
      <c r="AT622" s="473"/>
      <c r="AU622" s="473"/>
      <c r="AV622" s="473"/>
      <c r="AW622" s="510"/>
    </row>
    <row r="623" spans="1:49" ht="16.5" customHeight="1" x14ac:dyDescent="0.25">
      <c r="A623" s="649"/>
      <c r="B623" s="649"/>
      <c r="C623" s="412"/>
      <c r="D623" s="649"/>
      <c r="E623" s="412"/>
      <c r="F623" s="649"/>
      <c r="G623" s="412"/>
      <c r="H623" s="633"/>
      <c r="I623" s="412"/>
      <c r="J623" s="501" t="s">
        <v>2335</v>
      </c>
      <c r="K623" s="500"/>
      <c r="L623" s="498">
        <v>615</v>
      </c>
      <c r="M623" s="535"/>
      <c r="N623" s="535"/>
      <c r="O623" s="528"/>
      <c r="P623" s="528"/>
      <c r="Q623" s="535"/>
      <c r="R623" s="528"/>
      <c r="S623" s="528"/>
      <c r="T623" s="491">
        <v>238.14</v>
      </c>
      <c r="U623" s="491">
        <v>229.05600000000001</v>
      </c>
      <c r="V623" s="491">
        <v>0.17499999999999999</v>
      </c>
      <c r="W623" s="491">
        <v>1.643</v>
      </c>
      <c r="X623" s="491">
        <v>8.3870000000000005</v>
      </c>
      <c r="Y623" s="491">
        <v>1.0629999999999999</v>
      </c>
      <c r="Z623" s="491">
        <v>0.85</v>
      </c>
      <c r="AA623" s="491">
        <v>36.963000000000001</v>
      </c>
      <c r="AB623" s="491">
        <v>178.797</v>
      </c>
      <c r="AC623" s="491">
        <v>0</v>
      </c>
      <c r="AD623" s="491">
        <v>1.1779999999999999</v>
      </c>
      <c r="AE623" s="491">
        <v>5.0209999999999999</v>
      </c>
      <c r="AF623" s="491">
        <v>5.0209999999999999</v>
      </c>
      <c r="AG623" s="491">
        <v>0</v>
      </c>
      <c r="AH623" s="491">
        <v>4.0629999999999997</v>
      </c>
      <c r="AI623" s="491">
        <v>0</v>
      </c>
      <c r="AJ623" s="491">
        <v>0</v>
      </c>
      <c r="AK623" s="491">
        <v>0</v>
      </c>
      <c r="AL623" s="491">
        <v>0</v>
      </c>
      <c r="AM623" s="491">
        <v>0</v>
      </c>
      <c r="AN623" s="491">
        <v>0</v>
      </c>
      <c r="AO623" s="491">
        <v>4.0629999999999997</v>
      </c>
      <c r="AP623" s="528"/>
      <c r="AQ623" s="528"/>
      <c r="AR623" s="528"/>
      <c r="AS623" s="528"/>
      <c r="AT623" s="528"/>
      <c r="AU623" s="528"/>
      <c r="AV623" s="528"/>
      <c r="AW623" s="526"/>
    </row>
    <row r="624" spans="1:49" ht="16.5" customHeight="1" x14ac:dyDescent="0.25">
      <c r="A624" s="735"/>
      <c r="B624" s="733" t="s">
        <v>2158</v>
      </c>
      <c r="C624" s="398"/>
      <c r="D624" s="735"/>
      <c r="E624" s="398"/>
      <c r="F624" s="733" t="s">
        <v>2344</v>
      </c>
      <c r="G624" s="398"/>
      <c r="H624" s="733"/>
      <c r="I624" s="398"/>
      <c r="J624" s="301" t="s">
        <v>2323</v>
      </c>
      <c r="K624" s="471" t="s">
        <v>2388</v>
      </c>
      <c r="L624" s="461">
        <v>617</v>
      </c>
      <c r="M624" s="473">
        <v>1859</v>
      </c>
      <c r="N624" s="473">
        <v>1859</v>
      </c>
      <c r="O624" s="473">
        <v>1669</v>
      </c>
      <c r="P624" s="473">
        <v>190</v>
      </c>
      <c r="Q624" s="452">
        <v>0</v>
      </c>
      <c r="R624" s="452">
        <v>0</v>
      </c>
      <c r="S624" s="511">
        <v>0</v>
      </c>
      <c r="T624" s="452">
        <v>33651.53</v>
      </c>
      <c r="U624" s="452">
        <v>23203.657000000003</v>
      </c>
      <c r="V624" s="452">
        <v>71.060999999999993</v>
      </c>
      <c r="W624" s="452">
        <v>15923.555</v>
      </c>
      <c r="X624" s="452">
        <v>3584.6210000000001</v>
      </c>
      <c r="Y624" s="452">
        <v>10.879</v>
      </c>
      <c r="Z624" s="452">
        <v>31.012</v>
      </c>
      <c r="AA624" s="452">
        <v>3582.5290000000005</v>
      </c>
      <c r="AB624" s="452">
        <v>0</v>
      </c>
      <c r="AC624" s="452">
        <v>0</v>
      </c>
      <c r="AD624" s="452">
        <v>0</v>
      </c>
      <c r="AE624" s="452">
        <v>9797.9</v>
      </c>
      <c r="AF624" s="452">
        <v>9532.2009999999991</v>
      </c>
      <c r="AG624" s="452">
        <v>265.69900000000007</v>
      </c>
      <c r="AH624" s="452">
        <v>649.97299999999996</v>
      </c>
      <c r="AI624" s="452">
        <v>0</v>
      </c>
      <c r="AJ624" s="452">
        <v>459.61699999999996</v>
      </c>
      <c r="AK624" s="452">
        <v>0</v>
      </c>
      <c r="AL624" s="452">
        <v>0</v>
      </c>
      <c r="AM624" s="452">
        <v>0</v>
      </c>
      <c r="AN624" s="452">
        <v>0</v>
      </c>
      <c r="AO624" s="452">
        <v>190.35599999999999</v>
      </c>
      <c r="AP624" s="511">
        <v>0</v>
      </c>
      <c r="AQ624" s="473">
        <v>8877.7999999999993</v>
      </c>
      <c r="AR624" s="473">
        <v>0</v>
      </c>
      <c r="AS624" s="473">
        <v>0</v>
      </c>
      <c r="AT624" s="473">
        <v>61194.2</v>
      </c>
      <c r="AU624" s="473">
        <v>1530.6</v>
      </c>
      <c r="AV624" s="473">
        <v>72.3</v>
      </c>
      <c r="AW624" s="510">
        <v>21185</v>
      </c>
    </row>
    <row r="625" spans="1:49" ht="16.5" customHeight="1" x14ac:dyDescent="0.25">
      <c r="A625" s="728"/>
      <c r="B625" s="731"/>
      <c r="C625" s="418"/>
      <c r="D625" s="728"/>
      <c r="E625" s="418"/>
      <c r="F625" s="731"/>
      <c r="G625" s="418"/>
      <c r="H625" s="731"/>
      <c r="I625" s="418"/>
      <c r="J625" s="468" t="s">
        <v>2338</v>
      </c>
      <c r="K625" s="470" t="s">
        <v>2323</v>
      </c>
      <c r="L625" s="461">
        <v>618</v>
      </c>
      <c r="M625" s="473"/>
      <c r="N625" s="473"/>
      <c r="O625" s="473"/>
      <c r="P625" s="473"/>
      <c r="Q625" s="452"/>
      <c r="R625" s="452"/>
      <c r="S625" s="511"/>
      <c r="T625" s="449">
        <v>2403.2370000000001</v>
      </c>
      <c r="U625" s="449">
        <v>2360.6959999999999</v>
      </c>
      <c r="V625" s="449">
        <v>0</v>
      </c>
      <c r="W625" s="449">
        <v>1.2430000000000001</v>
      </c>
      <c r="X625" s="449">
        <v>0</v>
      </c>
      <c r="Y625" s="449">
        <v>0.54400000000000004</v>
      </c>
      <c r="Z625" s="449">
        <v>0</v>
      </c>
      <c r="AA625" s="449">
        <v>2358.9090000000001</v>
      </c>
      <c r="AB625" s="449">
        <v>0</v>
      </c>
      <c r="AC625" s="449">
        <v>0</v>
      </c>
      <c r="AD625" s="449">
        <v>0</v>
      </c>
      <c r="AE625" s="449">
        <v>0.27800000000000002</v>
      </c>
      <c r="AF625" s="449">
        <v>0.27800000000000002</v>
      </c>
      <c r="AG625" s="449">
        <v>0</v>
      </c>
      <c r="AH625" s="449">
        <v>42.262999999999998</v>
      </c>
      <c r="AI625" s="449">
        <v>0</v>
      </c>
      <c r="AJ625" s="449">
        <v>0</v>
      </c>
      <c r="AK625" s="449">
        <v>0</v>
      </c>
      <c r="AL625" s="449">
        <v>0</v>
      </c>
      <c r="AM625" s="449">
        <v>0</v>
      </c>
      <c r="AN625" s="449">
        <v>0</v>
      </c>
      <c r="AO625" s="449">
        <v>42.262999999999998</v>
      </c>
      <c r="AP625" s="511"/>
      <c r="AQ625" s="473"/>
      <c r="AR625" s="473"/>
      <c r="AS625" s="473"/>
      <c r="AT625" s="473"/>
      <c r="AU625" s="473"/>
      <c r="AV625" s="473"/>
      <c r="AW625" s="510"/>
    </row>
    <row r="626" spans="1:49" ht="16.5" customHeight="1" x14ac:dyDescent="0.25">
      <c r="A626" s="728"/>
      <c r="B626" s="731"/>
      <c r="C626" s="418"/>
      <c r="D626" s="728"/>
      <c r="E626" s="418"/>
      <c r="F626" s="731"/>
      <c r="G626" s="418"/>
      <c r="H626" s="731"/>
      <c r="I626" s="418"/>
      <c r="J626" s="468" t="s">
        <v>2339</v>
      </c>
      <c r="K626" s="470"/>
      <c r="L626" s="461">
        <v>619</v>
      </c>
      <c r="M626" s="473"/>
      <c r="N626" s="473"/>
      <c r="O626" s="473"/>
      <c r="P626" s="473"/>
      <c r="Q626" s="452"/>
      <c r="R626" s="452"/>
      <c r="S626" s="511"/>
      <c r="T626" s="449">
        <v>21625.162</v>
      </c>
      <c r="U626" s="449">
        <v>15060.174000000001</v>
      </c>
      <c r="V626" s="449">
        <v>9.452</v>
      </c>
      <c r="W626" s="449">
        <v>13798.453</v>
      </c>
      <c r="X626" s="449">
        <v>79.882999999999996</v>
      </c>
      <c r="Y626" s="449">
        <v>1.9E-2</v>
      </c>
      <c r="Z626" s="449">
        <v>8.1319999999999997</v>
      </c>
      <c r="AA626" s="449">
        <v>1164.2349999999999</v>
      </c>
      <c r="AB626" s="449">
        <v>0</v>
      </c>
      <c r="AC626" s="449">
        <v>0</v>
      </c>
      <c r="AD626" s="449">
        <v>0</v>
      </c>
      <c r="AE626" s="449">
        <v>6532.3789999999999</v>
      </c>
      <c r="AF626" s="449">
        <v>6372.049</v>
      </c>
      <c r="AG626" s="449">
        <v>160.33000000000001</v>
      </c>
      <c r="AH626" s="449">
        <v>32.609000000000002</v>
      </c>
      <c r="AI626" s="449">
        <v>0</v>
      </c>
      <c r="AJ626" s="449">
        <v>0</v>
      </c>
      <c r="AK626" s="449">
        <v>0</v>
      </c>
      <c r="AL626" s="449">
        <v>0</v>
      </c>
      <c r="AM626" s="449">
        <v>0</v>
      </c>
      <c r="AN626" s="449">
        <v>0</v>
      </c>
      <c r="AO626" s="449">
        <v>32.609000000000002</v>
      </c>
      <c r="AP626" s="511"/>
      <c r="AQ626" s="473"/>
      <c r="AR626" s="473"/>
      <c r="AS626" s="473"/>
      <c r="AT626" s="473"/>
      <c r="AU626" s="473"/>
      <c r="AV626" s="473"/>
      <c r="AW626" s="510"/>
    </row>
    <row r="627" spans="1:49" ht="16.5" customHeight="1" x14ac:dyDescent="0.25">
      <c r="A627" s="728"/>
      <c r="B627" s="731"/>
      <c r="C627" s="418"/>
      <c r="D627" s="728"/>
      <c r="E627" s="418"/>
      <c r="F627" s="731"/>
      <c r="G627" s="418"/>
      <c r="H627" s="731"/>
      <c r="I627" s="418"/>
      <c r="J627" s="468" t="s">
        <v>2340</v>
      </c>
      <c r="K627" s="470"/>
      <c r="L627" s="461">
        <v>620</v>
      </c>
      <c r="M627" s="473"/>
      <c r="N627" s="473"/>
      <c r="O627" s="473"/>
      <c r="P627" s="473"/>
      <c r="Q627" s="452"/>
      <c r="R627" s="452"/>
      <c r="S627" s="511"/>
      <c r="T627" s="449">
        <v>2051.8040000000001</v>
      </c>
      <c r="U627" s="449">
        <v>0</v>
      </c>
      <c r="V627" s="449">
        <v>0</v>
      </c>
      <c r="W627" s="449">
        <v>0</v>
      </c>
      <c r="X627" s="449">
        <v>0</v>
      </c>
      <c r="Y627" s="449">
        <v>0</v>
      </c>
      <c r="Z627" s="449">
        <v>0</v>
      </c>
      <c r="AA627" s="449">
        <v>0</v>
      </c>
      <c r="AB627" s="449">
        <v>0</v>
      </c>
      <c r="AC627" s="449">
        <v>0</v>
      </c>
      <c r="AD627" s="449">
        <v>0</v>
      </c>
      <c r="AE627" s="449">
        <v>2051.8040000000001</v>
      </c>
      <c r="AF627" s="449">
        <v>2051.4459999999999</v>
      </c>
      <c r="AG627" s="449">
        <v>0.35799999999999998</v>
      </c>
      <c r="AH627" s="449">
        <v>0</v>
      </c>
      <c r="AI627" s="449">
        <v>0</v>
      </c>
      <c r="AJ627" s="449">
        <v>0</v>
      </c>
      <c r="AK627" s="449">
        <v>0</v>
      </c>
      <c r="AL627" s="449">
        <v>0</v>
      </c>
      <c r="AM627" s="449">
        <v>0</v>
      </c>
      <c r="AN627" s="449">
        <v>0</v>
      </c>
      <c r="AO627" s="449">
        <v>0</v>
      </c>
      <c r="AP627" s="511"/>
      <c r="AQ627" s="473"/>
      <c r="AR627" s="473"/>
      <c r="AS627" s="473"/>
      <c r="AT627" s="473"/>
      <c r="AU627" s="473"/>
      <c r="AV627" s="473"/>
      <c r="AW627" s="510"/>
    </row>
    <row r="628" spans="1:49" ht="16.5" customHeight="1" x14ac:dyDescent="0.25">
      <c r="A628" s="728"/>
      <c r="B628" s="731"/>
      <c r="C628" s="418"/>
      <c r="D628" s="728"/>
      <c r="E628" s="418"/>
      <c r="F628" s="731"/>
      <c r="G628" s="418"/>
      <c r="H628" s="731"/>
      <c r="I628" s="418"/>
      <c r="J628" s="468" t="s">
        <v>2341</v>
      </c>
      <c r="K628" s="470"/>
      <c r="L628" s="461">
        <v>621</v>
      </c>
      <c r="M628" s="473"/>
      <c r="N628" s="473"/>
      <c r="O628" s="473"/>
      <c r="P628" s="473"/>
      <c r="Q628" s="452"/>
      <c r="R628" s="452"/>
      <c r="S628" s="511"/>
      <c r="T628" s="449">
        <v>13.725</v>
      </c>
      <c r="U628" s="449">
        <v>0</v>
      </c>
      <c r="V628" s="449">
        <v>0</v>
      </c>
      <c r="W628" s="449">
        <v>0</v>
      </c>
      <c r="X628" s="449">
        <v>0</v>
      </c>
      <c r="Y628" s="449">
        <v>0</v>
      </c>
      <c r="Z628" s="449">
        <v>0</v>
      </c>
      <c r="AA628" s="449">
        <v>0</v>
      </c>
      <c r="AB628" s="449">
        <v>0</v>
      </c>
      <c r="AC628" s="449">
        <v>0</v>
      </c>
      <c r="AD628" s="449">
        <v>0</v>
      </c>
      <c r="AE628" s="449">
        <v>13.725</v>
      </c>
      <c r="AF628" s="449">
        <v>10.013999999999999</v>
      </c>
      <c r="AG628" s="449">
        <v>3.7109999999999999</v>
      </c>
      <c r="AH628" s="449">
        <v>0</v>
      </c>
      <c r="AI628" s="449">
        <v>0</v>
      </c>
      <c r="AJ628" s="449">
        <v>0</v>
      </c>
      <c r="AK628" s="449">
        <v>0</v>
      </c>
      <c r="AL628" s="449">
        <v>0</v>
      </c>
      <c r="AM628" s="449">
        <v>0</v>
      </c>
      <c r="AN628" s="449">
        <v>0</v>
      </c>
      <c r="AO628" s="449">
        <v>0</v>
      </c>
      <c r="AP628" s="511"/>
      <c r="AQ628" s="473"/>
      <c r="AR628" s="473"/>
      <c r="AS628" s="473"/>
      <c r="AT628" s="473"/>
      <c r="AU628" s="473"/>
      <c r="AV628" s="473"/>
      <c r="AW628" s="510"/>
    </row>
    <row r="629" spans="1:49" ht="16.5" customHeight="1" x14ac:dyDescent="0.25">
      <c r="A629" s="728"/>
      <c r="B629" s="731"/>
      <c r="C629" s="418"/>
      <c r="D629" s="728"/>
      <c r="E629" s="418"/>
      <c r="F629" s="731"/>
      <c r="G629" s="418"/>
      <c r="H629" s="731"/>
      <c r="I629" s="418"/>
      <c r="J629" s="542" t="s">
        <v>2342</v>
      </c>
      <c r="K629" s="470"/>
      <c r="L629" s="461">
        <v>622</v>
      </c>
      <c r="M629" s="473"/>
      <c r="N629" s="473"/>
      <c r="O629" s="473"/>
      <c r="P629" s="473"/>
      <c r="Q629" s="452"/>
      <c r="R629" s="452"/>
      <c r="S629" s="511"/>
      <c r="T629" s="449">
        <v>3743.1320000000001</v>
      </c>
      <c r="U629" s="449">
        <v>3463.19</v>
      </c>
      <c r="V629" s="449">
        <v>4.0000000000000001E-3</v>
      </c>
      <c r="W629" s="449">
        <v>0.26</v>
      </c>
      <c r="X629" s="449">
        <v>3433.0390000000002</v>
      </c>
      <c r="Y629" s="449">
        <v>0.52</v>
      </c>
      <c r="Z629" s="449">
        <v>8.3130000000000006</v>
      </c>
      <c r="AA629" s="449">
        <v>21.053999999999998</v>
      </c>
      <c r="AB629" s="449">
        <v>0</v>
      </c>
      <c r="AC629" s="449">
        <v>0</v>
      </c>
      <c r="AD629" s="449">
        <v>0</v>
      </c>
      <c r="AE629" s="449">
        <v>194.61600000000001</v>
      </c>
      <c r="AF629" s="449">
        <v>194.44200000000001</v>
      </c>
      <c r="AG629" s="449">
        <v>0.17399999999999999</v>
      </c>
      <c r="AH629" s="449">
        <v>85.325999999999993</v>
      </c>
      <c r="AI629" s="449">
        <v>0</v>
      </c>
      <c r="AJ629" s="449">
        <v>3.0000000000000001E-3</v>
      </c>
      <c r="AK629" s="449">
        <v>0</v>
      </c>
      <c r="AL629" s="449">
        <v>0</v>
      </c>
      <c r="AM629" s="449">
        <v>0</v>
      </c>
      <c r="AN629" s="449">
        <v>0</v>
      </c>
      <c r="AO629" s="449">
        <v>85.322999999999993</v>
      </c>
      <c r="AP629" s="511"/>
      <c r="AQ629" s="473"/>
      <c r="AR629" s="473"/>
      <c r="AS629" s="473"/>
      <c r="AT629" s="473"/>
      <c r="AU629" s="473"/>
      <c r="AV629" s="473"/>
      <c r="AW629" s="510"/>
    </row>
    <row r="630" spans="1:49" ht="16.5" customHeight="1" x14ac:dyDescent="0.25">
      <c r="A630" s="729"/>
      <c r="B630" s="732"/>
      <c r="C630" s="403"/>
      <c r="D630" s="729"/>
      <c r="E630" s="403"/>
      <c r="F630" s="732"/>
      <c r="G630" s="403"/>
      <c r="H630" s="732"/>
      <c r="I630" s="403"/>
      <c r="J630" s="543" t="s">
        <v>2343</v>
      </c>
      <c r="K630" s="460"/>
      <c r="L630" s="498">
        <v>623</v>
      </c>
      <c r="M630" s="528"/>
      <c r="N630" s="528"/>
      <c r="O630" s="528"/>
      <c r="P630" s="528"/>
      <c r="Q630" s="535"/>
      <c r="R630" s="535"/>
      <c r="S630" s="527"/>
      <c r="T630" s="491">
        <v>3814.47</v>
      </c>
      <c r="U630" s="491">
        <v>2319.5970000000002</v>
      </c>
      <c r="V630" s="491">
        <v>61.604999999999997</v>
      </c>
      <c r="W630" s="491">
        <v>2123.5990000000002</v>
      </c>
      <c r="X630" s="491">
        <v>71.698999999999998</v>
      </c>
      <c r="Y630" s="491">
        <v>9.7959999999999994</v>
      </c>
      <c r="Z630" s="491">
        <v>14.567</v>
      </c>
      <c r="AA630" s="491">
        <v>38.331000000000003</v>
      </c>
      <c r="AB630" s="491">
        <v>0</v>
      </c>
      <c r="AC630" s="491">
        <v>0</v>
      </c>
      <c r="AD630" s="491">
        <v>0</v>
      </c>
      <c r="AE630" s="491">
        <v>1005.098</v>
      </c>
      <c r="AF630" s="491">
        <v>903.97199999999998</v>
      </c>
      <c r="AG630" s="491">
        <v>101.126</v>
      </c>
      <c r="AH630" s="491">
        <v>489.77499999999998</v>
      </c>
      <c r="AI630" s="491">
        <v>0</v>
      </c>
      <c r="AJ630" s="491">
        <v>459.61399999999998</v>
      </c>
      <c r="AK630" s="491">
        <v>0</v>
      </c>
      <c r="AL630" s="491">
        <v>0</v>
      </c>
      <c r="AM630" s="491">
        <v>0</v>
      </c>
      <c r="AN630" s="491">
        <v>0</v>
      </c>
      <c r="AO630" s="491">
        <v>30.161000000000001</v>
      </c>
      <c r="AP630" s="527"/>
      <c r="AQ630" s="528"/>
      <c r="AR630" s="528"/>
      <c r="AS630" s="528"/>
      <c r="AT630" s="528"/>
      <c r="AU630" s="528"/>
      <c r="AV630" s="528"/>
      <c r="AW630" s="526"/>
    </row>
    <row r="631" spans="1:49" ht="16.5" customHeight="1" x14ac:dyDescent="0.25">
      <c r="A631" s="733"/>
      <c r="B631" s="733" t="s">
        <v>2154</v>
      </c>
      <c r="C631" s="398"/>
      <c r="D631" s="733"/>
      <c r="E631" s="398"/>
      <c r="F631" s="733" t="s">
        <v>2154</v>
      </c>
      <c r="G631" s="398"/>
      <c r="H631" s="733"/>
      <c r="I631" s="398"/>
      <c r="J631" s="301" t="s">
        <v>2323</v>
      </c>
      <c r="K631" s="471" t="s">
        <v>2362</v>
      </c>
      <c r="L631" s="461">
        <v>624</v>
      </c>
      <c r="M631" s="504">
        <v>0</v>
      </c>
      <c r="N631" s="504">
        <v>0</v>
      </c>
      <c r="O631" s="504">
        <v>0</v>
      </c>
      <c r="P631" s="504">
        <v>0</v>
      </c>
      <c r="Q631" s="499">
        <v>0</v>
      </c>
      <c r="R631" s="499">
        <v>0</v>
      </c>
      <c r="S631" s="517">
        <v>0</v>
      </c>
      <c r="T631" s="499">
        <f>U631+AE631+AH631</f>
        <v>20020.837</v>
      </c>
      <c r="U631" s="499">
        <f>SUM(V631:AD631)</f>
        <v>9465.1959999999999</v>
      </c>
      <c r="V631" s="499">
        <f>SUM(V632:V648)</f>
        <v>166.53100000000003</v>
      </c>
      <c r="W631" s="499">
        <f t="shared" ref="W631:AD631" si="29">SUM(W632:W648)</f>
        <v>6970.8990000000013</v>
      </c>
      <c r="X631" s="499">
        <f t="shared" si="29"/>
        <v>1198.0940000000001</v>
      </c>
      <c r="Y631" s="499">
        <f t="shared" si="29"/>
        <v>128.90100000000001</v>
      </c>
      <c r="Z631" s="499">
        <f t="shared" si="29"/>
        <v>138.434</v>
      </c>
      <c r="AA631" s="499">
        <f t="shared" si="29"/>
        <v>861.92399999999998</v>
      </c>
      <c r="AB631" s="499">
        <f t="shared" si="29"/>
        <v>0</v>
      </c>
      <c r="AC631" s="499">
        <f t="shared" si="29"/>
        <v>0</v>
      </c>
      <c r="AD631" s="499">
        <f t="shared" si="29"/>
        <v>0.41299999999999998</v>
      </c>
      <c r="AE631" s="499">
        <f>AF631+AG631</f>
        <v>9935.9860000000026</v>
      </c>
      <c r="AF631" s="499">
        <f t="shared" ref="AF631" si="30">SUM(AF632:AF648)</f>
        <v>9424.0660000000025</v>
      </c>
      <c r="AG631" s="499">
        <f t="shared" ref="AG631" si="31">SUM(AG632:AG648)</f>
        <v>511.92</v>
      </c>
      <c r="AH631" s="499">
        <f>SUM(AI631:AO631)</f>
        <v>619.65499999999986</v>
      </c>
      <c r="AI631" s="499">
        <f t="shared" ref="AI631" si="32">SUM(AI632:AI648)</f>
        <v>0</v>
      </c>
      <c r="AJ631" s="499">
        <f t="shared" ref="AJ631" si="33">SUM(AJ632:AJ648)</f>
        <v>117.023</v>
      </c>
      <c r="AK631" s="499">
        <f t="shared" ref="AK631" si="34">SUM(AK632:AK648)</f>
        <v>0</v>
      </c>
      <c r="AL631" s="499">
        <f t="shared" ref="AL631" si="35">SUM(AL632:AL648)</f>
        <v>0</v>
      </c>
      <c r="AM631" s="499">
        <f t="shared" ref="AM631" si="36">SUM(AM632:AM648)</f>
        <v>0</v>
      </c>
      <c r="AN631" s="499">
        <f t="shared" ref="AN631" si="37">SUM(AN632:AN648)</f>
        <v>31.734999999999999</v>
      </c>
      <c r="AO631" s="499">
        <f t="shared" ref="AO631" si="38">SUM(AO632:AO648)</f>
        <v>470.89699999999988</v>
      </c>
      <c r="AP631" s="517">
        <v>0</v>
      </c>
      <c r="AQ631" s="517">
        <v>2959.7</v>
      </c>
      <c r="AR631" s="504">
        <v>0</v>
      </c>
      <c r="AS631" s="504">
        <v>0</v>
      </c>
      <c r="AT631" s="517">
        <v>120618.71700000002</v>
      </c>
      <c r="AU631" s="517">
        <v>144.53040600000031</v>
      </c>
      <c r="AV631" s="517">
        <v>32.948999999999998</v>
      </c>
      <c r="AW631" s="478">
        <v>16070</v>
      </c>
    </row>
    <row r="632" spans="1:49" ht="16.5" customHeight="1" x14ac:dyDescent="0.25">
      <c r="A632" s="733"/>
      <c r="B632" s="733"/>
      <c r="C632" s="398"/>
      <c r="D632" s="733"/>
      <c r="E632" s="398"/>
      <c r="F632" s="733"/>
      <c r="G632" s="398"/>
      <c r="H632" s="733"/>
      <c r="I632" s="418"/>
      <c r="J632" s="468" t="s">
        <v>2336</v>
      </c>
      <c r="K632" s="470"/>
      <c r="L632" s="461">
        <v>616</v>
      </c>
      <c r="M632" s="452"/>
      <c r="N632" s="452"/>
      <c r="O632" s="473"/>
      <c r="P632" s="473"/>
      <c r="Q632" s="452"/>
      <c r="R632" s="473"/>
      <c r="S632" s="473"/>
      <c r="T632" s="449">
        <v>523.23599999999999</v>
      </c>
      <c r="U632" s="449">
        <v>510.95499999999998</v>
      </c>
      <c r="V632" s="449">
        <v>2.2309999999999999</v>
      </c>
      <c r="W632" s="449">
        <v>2.0329999999999999</v>
      </c>
      <c r="X632" s="449">
        <v>477.37200000000001</v>
      </c>
      <c r="Y632" s="449">
        <v>4.2450000000000001</v>
      </c>
      <c r="Z632" s="449">
        <v>1.9690000000000001</v>
      </c>
      <c r="AA632" s="449">
        <v>23.105</v>
      </c>
      <c r="AB632" s="449">
        <v>0</v>
      </c>
      <c r="AC632" s="449">
        <v>0</v>
      </c>
      <c r="AD632" s="449">
        <v>0</v>
      </c>
      <c r="AE632" s="449">
        <v>4.9509999999999996</v>
      </c>
      <c r="AF632" s="449">
        <v>4.9489999999999998</v>
      </c>
      <c r="AG632" s="449">
        <v>2E-3</v>
      </c>
      <c r="AH632" s="449">
        <v>7.33</v>
      </c>
      <c r="AI632" s="449">
        <v>0</v>
      </c>
      <c r="AJ632" s="449">
        <v>0.17199999999999999</v>
      </c>
      <c r="AK632" s="449">
        <v>0</v>
      </c>
      <c r="AL632" s="449">
        <v>0</v>
      </c>
      <c r="AM632" s="449">
        <v>0</v>
      </c>
      <c r="AN632" s="449">
        <v>0</v>
      </c>
      <c r="AO632" s="449">
        <v>7.1580000000000004</v>
      </c>
      <c r="AP632" s="473"/>
      <c r="AQ632" s="473"/>
      <c r="AR632" s="473"/>
      <c r="AS632" s="473"/>
      <c r="AT632" s="473"/>
      <c r="AU632" s="473"/>
      <c r="AV632" s="473"/>
      <c r="AW632" s="510"/>
    </row>
    <row r="633" spans="1:49" ht="16.5" customHeight="1" x14ac:dyDescent="0.25">
      <c r="A633" s="731"/>
      <c r="B633" s="731"/>
      <c r="C633" s="418"/>
      <c r="D633" s="731"/>
      <c r="E633" s="418"/>
      <c r="F633" s="731"/>
      <c r="G633" s="418"/>
      <c r="H633" s="731"/>
      <c r="I633" s="418"/>
      <c r="J633" s="468" t="s">
        <v>2346</v>
      </c>
      <c r="K633" s="470"/>
      <c r="L633" s="461">
        <v>625</v>
      </c>
      <c r="M633" s="504"/>
      <c r="N633" s="504"/>
      <c r="O633" s="504"/>
      <c r="P633" s="504"/>
      <c r="Q633" s="499"/>
      <c r="R633" s="499"/>
      <c r="S633" s="517"/>
      <c r="T633" s="449">
        <v>1683.107</v>
      </c>
      <c r="U633" s="449">
        <v>947.53599999999994</v>
      </c>
      <c r="V633" s="449">
        <v>82.551000000000002</v>
      </c>
      <c r="W633" s="449">
        <v>81.587000000000003</v>
      </c>
      <c r="X633" s="449">
        <v>320.97500000000002</v>
      </c>
      <c r="Y633" s="449">
        <v>84.647000000000006</v>
      </c>
      <c r="Z633" s="449">
        <v>37.174999999999997</v>
      </c>
      <c r="AA633" s="449">
        <v>340.601</v>
      </c>
      <c r="AB633" s="449">
        <v>0</v>
      </c>
      <c r="AC633" s="449">
        <v>0</v>
      </c>
      <c r="AD633" s="449">
        <v>0</v>
      </c>
      <c r="AE633" s="449">
        <v>546.84199999999998</v>
      </c>
      <c r="AF633" s="449">
        <v>279.029</v>
      </c>
      <c r="AG633" s="449">
        <v>267.81299999999999</v>
      </c>
      <c r="AH633" s="449">
        <v>188.72900000000001</v>
      </c>
      <c r="AI633" s="449">
        <v>0</v>
      </c>
      <c r="AJ633" s="449">
        <v>28.37</v>
      </c>
      <c r="AK633" s="449">
        <v>0</v>
      </c>
      <c r="AL633" s="449">
        <v>0</v>
      </c>
      <c r="AM633" s="449">
        <v>0</v>
      </c>
      <c r="AN633" s="449">
        <v>31.734999999999999</v>
      </c>
      <c r="AO633" s="449">
        <v>128.624</v>
      </c>
      <c r="AP633" s="517"/>
      <c r="AQ633" s="517"/>
      <c r="AR633" s="504"/>
      <c r="AS633" s="504"/>
      <c r="AT633" s="517"/>
      <c r="AU633" s="517"/>
      <c r="AV633" s="517"/>
      <c r="AW633" s="478"/>
    </row>
    <row r="634" spans="1:49" ht="16.5" customHeight="1" x14ac:dyDescent="0.25">
      <c r="A634" s="731"/>
      <c r="B634" s="731"/>
      <c r="C634" s="418"/>
      <c r="D634" s="731"/>
      <c r="E634" s="418"/>
      <c r="F634" s="731"/>
      <c r="G634" s="418"/>
      <c r="H634" s="731"/>
      <c r="I634" s="418"/>
      <c r="J634" s="468" t="s">
        <v>2347</v>
      </c>
      <c r="K634" s="470"/>
      <c r="L634" s="461">
        <v>626</v>
      </c>
      <c r="M634" s="504"/>
      <c r="N634" s="504"/>
      <c r="O634" s="504"/>
      <c r="P634" s="504"/>
      <c r="Q634" s="499"/>
      <c r="R634" s="499"/>
      <c r="S634" s="517"/>
      <c r="T634" s="449">
        <v>4.0000000000000001E-3</v>
      </c>
      <c r="U634" s="449">
        <v>0</v>
      </c>
      <c r="V634" s="449">
        <v>0</v>
      </c>
      <c r="W634" s="449">
        <v>0</v>
      </c>
      <c r="X634" s="449">
        <v>0</v>
      </c>
      <c r="Y634" s="449">
        <v>0</v>
      </c>
      <c r="Z634" s="449">
        <v>0</v>
      </c>
      <c r="AA634" s="449">
        <v>0</v>
      </c>
      <c r="AB634" s="449">
        <v>0</v>
      </c>
      <c r="AC634" s="449">
        <v>0</v>
      </c>
      <c r="AD634" s="449">
        <v>0</v>
      </c>
      <c r="AE634" s="449">
        <v>4.0000000000000001E-3</v>
      </c>
      <c r="AF634" s="449">
        <v>4.0000000000000001E-3</v>
      </c>
      <c r="AG634" s="449">
        <v>0</v>
      </c>
      <c r="AH634" s="449">
        <v>0</v>
      </c>
      <c r="AI634" s="449">
        <v>0</v>
      </c>
      <c r="AJ634" s="449">
        <v>0</v>
      </c>
      <c r="AK634" s="449">
        <v>0</v>
      </c>
      <c r="AL634" s="449">
        <v>0</v>
      </c>
      <c r="AM634" s="449">
        <v>0</v>
      </c>
      <c r="AN634" s="449">
        <v>0</v>
      </c>
      <c r="AO634" s="449">
        <v>0</v>
      </c>
      <c r="AP634" s="517"/>
      <c r="AQ634" s="517"/>
      <c r="AR634" s="504"/>
      <c r="AS634" s="504"/>
      <c r="AT634" s="517"/>
      <c r="AU634" s="517"/>
      <c r="AV634" s="517"/>
      <c r="AW634" s="478"/>
    </row>
    <row r="635" spans="1:49" ht="16.5" customHeight="1" x14ac:dyDescent="0.25">
      <c r="A635" s="731"/>
      <c r="B635" s="731"/>
      <c r="C635" s="418"/>
      <c r="D635" s="731"/>
      <c r="E635" s="418"/>
      <c r="F635" s="731"/>
      <c r="G635" s="418"/>
      <c r="H635" s="731"/>
      <c r="I635" s="418"/>
      <c r="J635" s="468" t="s">
        <v>2348</v>
      </c>
      <c r="K635" s="470"/>
      <c r="L635" s="461">
        <v>627</v>
      </c>
      <c r="M635" s="504"/>
      <c r="N635" s="504"/>
      <c r="O635" s="504"/>
      <c r="P635" s="504"/>
      <c r="Q635" s="499"/>
      <c r="R635" s="499"/>
      <c r="S635" s="517"/>
      <c r="T635" s="449">
        <v>775.46400000000006</v>
      </c>
      <c r="U635" s="449">
        <v>220.06700000000001</v>
      </c>
      <c r="V635" s="449">
        <v>25.849</v>
      </c>
      <c r="W635" s="449">
        <v>60.607999999999997</v>
      </c>
      <c r="X635" s="449">
        <v>39.959000000000003</v>
      </c>
      <c r="Y635" s="449">
        <v>7.5780000000000003</v>
      </c>
      <c r="Z635" s="449">
        <v>20.657</v>
      </c>
      <c r="AA635" s="449">
        <v>65.415999999999997</v>
      </c>
      <c r="AB635" s="449">
        <v>0</v>
      </c>
      <c r="AC635" s="449">
        <v>0</v>
      </c>
      <c r="AD635" s="449">
        <v>0</v>
      </c>
      <c r="AE635" s="449">
        <v>498.53199999999998</v>
      </c>
      <c r="AF635" s="449">
        <v>445.50799999999998</v>
      </c>
      <c r="AG635" s="449">
        <v>53.024000000000001</v>
      </c>
      <c r="AH635" s="449">
        <v>56.865000000000002</v>
      </c>
      <c r="AI635" s="449">
        <v>0</v>
      </c>
      <c r="AJ635" s="449">
        <v>32.948999999999998</v>
      </c>
      <c r="AK635" s="449">
        <v>0</v>
      </c>
      <c r="AL635" s="449">
        <v>0</v>
      </c>
      <c r="AM635" s="449">
        <v>0</v>
      </c>
      <c r="AN635" s="449">
        <v>0</v>
      </c>
      <c r="AO635" s="449">
        <v>23.916</v>
      </c>
      <c r="AP635" s="517"/>
      <c r="AQ635" s="517"/>
      <c r="AR635" s="504"/>
      <c r="AS635" s="504"/>
      <c r="AT635" s="517"/>
      <c r="AU635" s="517"/>
      <c r="AV635" s="517"/>
      <c r="AW635" s="478"/>
    </row>
    <row r="636" spans="1:49" ht="16.5" customHeight="1" x14ac:dyDescent="0.25">
      <c r="A636" s="731"/>
      <c r="B636" s="731"/>
      <c r="C636" s="418"/>
      <c r="D636" s="731"/>
      <c r="E636" s="418"/>
      <c r="F636" s="731"/>
      <c r="G636" s="418"/>
      <c r="H636" s="731"/>
      <c r="I636" s="418"/>
      <c r="J636" s="468" t="s">
        <v>2349</v>
      </c>
      <c r="K636" s="470"/>
      <c r="L636" s="461">
        <v>628</v>
      </c>
      <c r="M636" s="504"/>
      <c r="N636" s="504"/>
      <c r="O636" s="504"/>
      <c r="P636" s="504"/>
      <c r="Q636" s="499"/>
      <c r="R636" s="499"/>
      <c r="S636" s="517"/>
      <c r="T636" s="449">
        <v>13479.32</v>
      </c>
      <c r="U636" s="449">
        <v>5023.1120000000001</v>
      </c>
      <c r="V636" s="449">
        <v>3.1349999999999998</v>
      </c>
      <c r="W636" s="449">
        <v>5003.0919999999996</v>
      </c>
      <c r="X636" s="449">
        <v>10.637</v>
      </c>
      <c r="Y636" s="449">
        <v>0.46400000000000002</v>
      </c>
      <c r="Z636" s="449">
        <v>8.8999999999999996E-2</v>
      </c>
      <c r="AA636" s="449">
        <v>5.6950000000000003</v>
      </c>
      <c r="AB636" s="449">
        <v>0</v>
      </c>
      <c r="AC636" s="449">
        <v>0</v>
      </c>
      <c r="AD636" s="449">
        <v>0</v>
      </c>
      <c r="AE636" s="449">
        <v>8444.1209999999992</v>
      </c>
      <c r="AF636" s="449">
        <v>8260.5190000000002</v>
      </c>
      <c r="AG636" s="449">
        <v>183.602</v>
      </c>
      <c r="AH636" s="449">
        <v>12.087</v>
      </c>
      <c r="AI636" s="449">
        <v>0</v>
      </c>
      <c r="AJ636" s="449">
        <v>0</v>
      </c>
      <c r="AK636" s="449">
        <v>0</v>
      </c>
      <c r="AL636" s="449">
        <v>0</v>
      </c>
      <c r="AM636" s="449">
        <v>0</v>
      </c>
      <c r="AN636" s="449">
        <v>0</v>
      </c>
      <c r="AO636" s="449">
        <v>12.087</v>
      </c>
      <c r="AP636" s="517"/>
      <c r="AQ636" s="517"/>
      <c r="AR636" s="504"/>
      <c r="AS636" s="504"/>
      <c r="AT636" s="517"/>
      <c r="AU636" s="517"/>
      <c r="AV636" s="517"/>
      <c r="AW636" s="478"/>
    </row>
    <row r="637" spans="1:49" ht="16.5" customHeight="1" x14ac:dyDescent="0.25">
      <c r="A637" s="731"/>
      <c r="B637" s="731"/>
      <c r="C637" s="418"/>
      <c r="D637" s="731"/>
      <c r="E637" s="418"/>
      <c r="F637" s="731"/>
      <c r="G637" s="418"/>
      <c r="H637" s="731"/>
      <c r="I637" s="418"/>
      <c r="J637" s="468" t="s">
        <v>2350</v>
      </c>
      <c r="K637" s="470"/>
      <c r="L637" s="461">
        <v>629</v>
      </c>
      <c r="M637" s="504"/>
      <c r="N637" s="504"/>
      <c r="O637" s="504"/>
      <c r="P637" s="504"/>
      <c r="Q637" s="499"/>
      <c r="R637" s="499"/>
      <c r="S637" s="517"/>
      <c r="T637" s="449">
        <v>1756.08</v>
      </c>
      <c r="U637" s="449">
        <v>1297.942</v>
      </c>
      <c r="V637" s="449">
        <v>3.6669999999999998</v>
      </c>
      <c r="W637" s="449">
        <v>1063.4549999999999</v>
      </c>
      <c r="X637" s="449">
        <v>62.5</v>
      </c>
      <c r="Y637" s="449">
        <v>12.481</v>
      </c>
      <c r="Z637" s="449">
        <v>27.27</v>
      </c>
      <c r="AA637" s="449">
        <v>128.56899999999999</v>
      </c>
      <c r="AB637" s="449">
        <v>0</v>
      </c>
      <c r="AC637" s="449">
        <v>0</v>
      </c>
      <c r="AD637" s="449">
        <v>0</v>
      </c>
      <c r="AE637" s="449">
        <v>363.63499999999999</v>
      </c>
      <c r="AF637" s="449">
        <v>356.17399999999998</v>
      </c>
      <c r="AG637" s="449">
        <v>7.4610000000000003</v>
      </c>
      <c r="AH637" s="449">
        <v>94.503</v>
      </c>
      <c r="AI637" s="449">
        <v>0</v>
      </c>
      <c r="AJ637" s="449">
        <v>0</v>
      </c>
      <c r="AK637" s="449">
        <v>0</v>
      </c>
      <c r="AL637" s="449">
        <v>0</v>
      </c>
      <c r="AM637" s="449">
        <v>0</v>
      </c>
      <c r="AN637" s="449">
        <v>0</v>
      </c>
      <c r="AO637" s="449">
        <v>94.503</v>
      </c>
      <c r="AP637" s="517"/>
      <c r="AQ637" s="517"/>
      <c r="AR637" s="504"/>
      <c r="AS637" s="504"/>
      <c r="AT637" s="517"/>
      <c r="AU637" s="517"/>
      <c r="AV637" s="517"/>
      <c r="AW637" s="478"/>
    </row>
    <row r="638" spans="1:49" ht="16.5" customHeight="1" x14ac:dyDescent="0.25">
      <c r="A638" s="731"/>
      <c r="B638" s="731"/>
      <c r="C638" s="418"/>
      <c r="D638" s="731"/>
      <c r="E638" s="418"/>
      <c r="F638" s="731"/>
      <c r="G638" s="418"/>
      <c r="H638" s="731"/>
      <c r="I638" s="418"/>
      <c r="J638" s="468" t="s">
        <v>2351</v>
      </c>
      <c r="K638" s="470"/>
      <c r="L638" s="461">
        <v>630</v>
      </c>
      <c r="M638" s="504"/>
      <c r="N638" s="504"/>
      <c r="O638" s="504"/>
      <c r="P638" s="504"/>
      <c r="Q638" s="499"/>
      <c r="R638" s="499"/>
      <c r="S638" s="517"/>
      <c r="T638" s="449">
        <v>92.451999999999998</v>
      </c>
      <c r="U638" s="449">
        <v>87.825000000000003</v>
      </c>
      <c r="V638" s="449">
        <v>19.277000000000001</v>
      </c>
      <c r="W638" s="449">
        <v>9.9220000000000006</v>
      </c>
      <c r="X638" s="449">
        <v>34.979999999999997</v>
      </c>
      <c r="Y638" s="449">
        <v>0.71199999999999997</v>
      </c>
      <c r="Z638" s="449">
        <v>9.7149999999999999</v>
      </c>
      <c r="AA638" s="449">
        <v>13.218999999999999</v>
      </c>
      <c r="AB638" s="449">
        <v>0</v>
      </c>
      <c r="AC638" s="449">
        <v>0</v>
      </c>
      <c r="AD638" s="449">
        <v>0</v>
      </c>
      <c r="AE638" s="449">
        <v>0.877</v>
      </c>
      <c r="AF638" s="449">
        <v>0.872</v>
      </c>
      <c r="AG638" s="449">
        <v>5.0000000000000001E-3</v>
      </c>
      <c r="AH638" s="449">
        <v>3.75</v>
      </c>
      <c r="AI638" s="449">
        <v>0</v>
      </c>
      <c r="AJ638" s="449">
        <v>0</v>
      </c>
      <c r="AK638" s="449">
        <v>0</v>
      </c>
      <c r="AL638" s="449">
        <v>0</v>
      </c>
      <c r="AM638" s="449">
        <v>0</v>
      </c>
      <c r="AN638" s="449">
        <v>0</v>
      </c>
      <c r="AO638" s="449">
        <v>3.75</v>
      </c>
      <c r="AP638" s="517"/>
      <c r="AQ638" s="517"/>
      <c r="AR638" s="504"/>
      <c r="AS638" s="504"/>
      <c r="AT638" s="517"/>
      <c r="AU638" s="517"/>
      <c r="AV638" s="517"/>
      <c r="AW638" s="478"/>
    </row>
    <row r="639" spans="1:49" ht="16.5" customHeight="1" x14ac:dyDescent="0.25">
      <c r="A639" s="731"/>
      <c r="B639" s="731"/>
      <c r="C639" s="418"/>
      <c r="D639" s="731"/>
      <c r="E639" s="418"/>
      <c r="F639" s="731"/>
      <c r="G639" s="418"/>
      <c r="H639" s="731"/>
      <c r="I639" s="418"/>
      <c r="J639" s="468" t="s">
        <v>2352</v>
      </c>
      <c r="K639" s="470"/>
      <c r="L639" s="461">
        <v>631</v>
      </c>
      <c r="M639" s="504"/>
      <c r="N639" s="504"/>
      <c r="O639" s="504"/>
      <c r="P639" s="504"/>
      <c r="Q639" s="499"/>
      <c r="R639" s="499"/>
      <c r="S639" s="517"/>
      <c r="T639" s="449">
        <v>9.7119999999999997</v>
      </c>
      <c r="U639" s="449">
        <v>1.6259999999999999</v>
      </c>
      <c r="V639" s="449">
        <v>0</v>
      </c>
      <c r="W639" s="449">
        <v>0.186</v>
      </c>
      <c r="X639" s="449">
        <v>0.97899999999999998</v>
      </c>
      <c r="Y639" s="449">
        <v>6.9000000000000006E-2</v>
      </c>
      <c r="Z639" s="449">
        <v>0.108</v>
      </c>
      <c r="AA639" s="449">
        <v>0.28399999999999997</v>
      </c>
      <c r="AB639" s="449">
        <v>0</v>
      </c>
      <c r="AC639" s="449">
        <v>0</v>
      </c>
      <c r="AD639" s="449">
        <v>0</v>
      </c>
      <c r="AE639" s="449">
        <v>0</v>
      </c>
      <c r="AF639" s="449">
        <v>0</v>
      </c>
      <c r="AG639" s="449">
        <v>0</v>
      </c>
      <c r="AH639" s="449">
        <v>8.0860000000000003</v>
      </c>
      <c r="AI639" s="449">
        <v>0</v>
      </c>
      <c r="AJ639" s="449">
        <v>0</v>
      </c>
      <c r="AK639" s="449">
        <v>0</v>
      </c>
      <c r="AL639" s="449">
        <v>0</v>
      </c>
      <c r="AM639" s="449">
        <v>0</v>
      </c>
      <c r="AN639" s="449">
        <v>0</v>
      </c>
      <c r="AO639" s="449">
        <v>8.0860000000000003</v>
      </c>
      <c r="AP639" s="517"/>
      <c r="AQ639" s="517"/>
      <c r="AR639" s="504"/>
      <c r="AS639" s="504"/>
      <c r="AT639" s="517"/>
      <c r="AU639" s="517"/>
      <c r="AV639" s="517"/>
      <c r="AW639" s="478"/>
    </row>
    <row r="640" spans="1:49" ht="16.5" customHeight="1" x14ac:dyDescent="0.25">
      <c r="A640" s="731"/>
      <c r="B640" s="731"/>
      <c r="C640" s="418"/>
      <c r="D640" s="731"/>
      <c r="E640" s="418"/>
      <c r="F640" s="731"/>
      <c r="G640" s="418"/>
      <c r="H640" s="731"/>
      <c r="I640" s="418"/>
      <c r="J640" s="468" t="s">
        <v>2353</v>
      </c>
      <c r="K640" s="470"/>
      <c r="L640" s="461">
        <v>632</v>
      </c>
      <c r="M640" s="504"/>
      <c r="N640" s="504"/>
      <c r="O640" s="504"/>
      <c r="P640" s="504"/>
      <c r="Q640" s="499"/>
      <c r="R640" s="499"/>
      <c r="S640" s="517"/>
      <c r="T640" s="449">
        <v>988.88900000000001</v>
      </c>
      <c r="U640" s="449">
        <v>976.928</v>
      </c>
      <c r="V640" s="449">
        <v>25.763000000000002</v>
      </c>
      <c r="W640" s="449">
        <v>731.23</v>
      </c>
      <c r="X640" s="449">
        <v>205.86600000000001</v>
      </c>
      <c r="Y640" s="449">
        <v>0.161</v>
      </c>
      <c r="Z640" s="449">
        <v>0.71699999999999997</v>
      </c>
      <c r="AA640" s="449">
        <v>13.191000000000001</v>
      </c>
      <c r="AB640" s="449">
        <v>0</v>
      </c>
      <c r="AC640" s="449">
        <v>0</v>
      </c>
      <c r="AD640" s="449">
        <v>0</v>
      </c>
      <c r="AE640" s="449">
        <v>4.806</v>
      </c>
      <c r="AF640" s="449">
        <v>4.806</v>
      </c>
      <c r="AG640" s="449">
        <v>0</v>
      </c>
      <c r="AH640" s="449">
        <v>7.1550000000000002</v>
      </c>
      <c r="AI640" s="449">
        <v>0</v>
      </c>
      <c r="AJ640" s="449">
        <v>0</v>
      </c>
      <c r="AK640" s="449">
        <v>0</v>
      </c>
      <c r="AL640" s="449">
        <v>0</v>
      </c>
      <c r="AM640" s="449">
        <v>0</v>
      </c>
      <c r="AN640" s="449">
        <v>0</v>
      </c>
      <c r="AO640" s="449">
        <v>7.1550000000000002</v>
      </c>
      <c r="AP640" s="517"/>
      <c r="AQ640" s="517"/>
      <c r="AR640" s="504"/>
      <c r="AS640" s="504"/>
      <c r="AT640" s="517"/>
      <c r="AU640" s="517"/>
      <c r="AV640" s="517"/>
      <c r="AW640" s="478"/>
    </row>
    <row r="641" spans="1:49" ht="16.5" customHeight="1" x14ac:dyDescent="0.25">
      <c r="A641" s="731"/>
      <c r="B641" s="731"/>
      <c r="C641" s="418"/>
      <c r="D641" s="731"/>
      <c r="E641" s="418"/>
      <c r="F641" s="731"/>
      <c r="G641" s="418"/>
      <c r="H641" s="731"/>
      <c r="I641" s="418"/>
      <c r="J641" s="468" t="s">
        <v>2354</v>
      </c>
      <c r="K641" s="470"/>
      <c r="L641" s="461">
        <v>633</v>
      </c>
      <c r="M641" s="504"/>
      <c r="N641" s="504"/>
      <c r="O641" s="504"/>
      <c r="P641" s="504"/>
      <c r="Q641" s="499"/>
      <c r="R641" s="499"/>
      <c r="S641" s="517"/>
      <c r="T641" s="449">
        <v>42.555</v>
      </c>
      <c r="U641" s="449">
        <v>22.82</v>
      </c>
      <c r="V641" s="449">
        <v>2.1379999999999999</v>
      </c>
      <c r="W641" s="449">
        <v>2.6560000000000001</v>
      </c>
      <c r="X641" s="449">
        <v>8.9390000000000001</v>
      </c>
      <c r="Y641" s="449">
        <v>1E-3</v>
      </c>
      <c r="Z641" s="449">
        <v>0.153</v>
      </c>
      <c r="AA641" s="449">
        <v>8.9329999999999998</v>
      </c>
      <c r="AB641" s="449">
        <v>0</v>
      </c>
      <c r="AC641" s="449">
        <v>0</v>
      </c>
      <c r="AD641" s="449">
        <v>0</v>
      </c>
      <c r="AE641" s="449">
        <v>9.3759999999999994</v>
      </c>
      <c r="AF641" s="449">
        <v>9.3759999999999994</v>
      </c>
      <c r="AG641" s="449">
        <v>0</v>
      </c>
      <c r="AH641" s="449">
        <v>10.359</v>
      </c>
      <c r="AI641" s="449">
        <v>0</v>
      </c>
      <c r="AJ641" s="449">
        <v>0</v>
      </c>
      <c r="AK641" s="449">
        <v>0</v>
      </c>
      <c r="AL641" s="449">
        <v>0</v>
      </c>
      <c r="AM641" s="449">
        <v>0</v>
      </c>
      <c r="AN641" s="449">
        <v>0</v>
      </c>
      <c r="AO641" s="449">
        <v>10.359</v>
      </c>
      <c r="AP641" s="517"/>
      <c r="AQ641" s="517"/>
      <c r="AR641" s="504"/>
      <c r="AS641" s="504"/>
      <c r="AT641" s="517"/>
      <c r="AU641" s="517"/>
      <c r="AV641" s="517"/>
      <c r="AW641" s="478"/>
    </row>
    <row r="642" spans="1:49" ht="16.5" customHeight="1" x14ac:dyDescent="0.25">
      <c r="A642" s="731"/>
      <c r="B642" s="731"/>
      <c r="C642" s="418"/>
      <c r="D642" s="731"/>
      <c r="E642" s="418"/>
      <c r="F642" s="731"/>
      <c r="G642" s="418"/>
      <c r="H642" s="731"/>
      <c r="I642" s="418"/>
      <c r="J642" s="468" t="s">
        <v>2355</v>
      </c>
      <c r="K642" s="470"/>
      <c r="L642" s="461">
        <v>634</v>
      </c>
      <c r="M642" s="504"/>
      <c r="N642" s="504"/>
      <c r="O642" s="504"/>
      <c r="P642" s="504"/>
      <c r="Q642" s="499"/>
      <c r="R642" s="499"/>
      <c r="S642" s="517"/>
      <c r="T642" s="449">
        <v>13.388999999999999</v>
      </c>
      <c r="U642" s="449">
        <v>11.196</v>
      </c>
      <c r="V642" s="449">
        <v>0</v>
      </c>
      <c r="W642" s="449">
        <v>0.247</v>
      </c>
      <c r="X642" s="449">
        <v>3.7999999999999999E-2</v>
      </c>
      <c r="Y642" s="449">
        <v>0</v>
      </c>
      <c r="Z642" s="449">
        <v>0.71899999999999997</v>
      </c>
      <c r="AA642" s="449">
        <v>10.192</v>
      </c>
      <c r="AB642" s="449">
        <v>0</v>
      </c>
      <c r="AC642" s="449">
        <v>0</v>
      </c>
      <c r="AD642" s="449">
        <v>0</v>
      </c>
      <c r="AE642" s="449">
        <v>0.96899999999999997</v>
      </c>
      <c r="AF642" s="449">
        <v>0.96899999999999997</v>
      </c>
      <c r="AG642" s="449">
        <v>0</v>
      </c>
      <c r="AH642" s="449">
        <v>1.224</v>
      </c>
      <c r="AI642" s="449">
        <v>0</v>
      </c>
      <c r="AJ642" s="449">
        <v>0.79600000000000004</v>
      </c>
      <c r="AK642" s="449">
        <v>0</v>
      </c>
      <c r="AL642" s="449">
        <v>0</v>
      </c>
      <c r="AM642" s="449">
        <v>0</v>
      </c>
      <c r="AN642" s="449">
        <v>0</v>
      </c>
      <c r="AO642" s="449">
        <v>0.42799999999999999</v>
      </c>
      <c r="AP642" s="517"/>
      <c r="AQ642" s="517"/>
      <c r="AR642" s="504"/>
      <c r="AS642" s="504"/>
      <c r="AT642" s="517"/>
      <c r="AU642" s="517"/>
      <c r="AV642" s="517"/>
      <c r="AW642" s="478"/>
    </row>
    <row r="643" spans="1:49" ht="16.5" customHeight="1" x14ac:dyDescent="0.25">
      <c r="A643" s="731"/>
      <c r="B643" s="731"/>
      <c r="C643" s="418"/>
      <c r="D643" s="731"/>
      <c r="E643" s="418"/>
      <c r="F643" s="731"/>
      <c r="G643" s="418"/>
      <c r="H643" s="731"/>
      <c r="I643" s="418"/>
      <c r="J643" s="468" t="s">
        <v>2356</v>
      </c>
      <c r="K643" s="470"/>
      <c r="L643" s="461">
        <v>635</v>
      </c>
      <c r="M643" s="504"/>
      <c r="N643" s="504"/>
      <c r="O643" s="504"/>
      <c r="P643" s="504"/>
      <c r="Q643" s="499"/>
      <c r="R643" s="499"/>
      <c r="S643" s="517"/>
      <c r="T643" s="449">
        <v>32.613999999999997</v>
      </c>
      <c r="U643" s="449">
        <v>30.276</v>
      </c>
      <c r="V643" s="449">
        <v>0</v>
      </c>
      <c r="W643" s="449">
        <v>2E-3</v>
      </c>
      <c r="X643" s="449">
        <v>21.696000000000002</v>
      </c>
      <c r="Y643" s="449">
        <v>8.5779999999999994</v>
      </c>
      <c r="Z643" s="449">
        <v>0</v>
      </c>
      <c r="AA643" s="449">
        <v>0</v>
      </c>
      <c r="AB643" s="449">
        <v>0</v>
      </c>
      <c r="AC643" s="449">
        <v>0</v>
      </c>
      <c r="AD643" s="449">
        <v>0</v>
      </c>
      <c r="AE643" s="449">
        <v>0.11600000000000001</v>
      </c>
      <c r="AF643" s="449">
        <v>0.11600000000000001</v>
      </c>
      <c r="AG643" s="449">
        <v>0</v>
      </c>
      <c r="AH643" s="449">
        <v>2.222</v>
      </c>
      <c r="AI643" s="449">
        <v>0</v>
      </c>
      <c r="AJ643" s="449">
        <v>0</v>
      </c>
      <c r="AK643" s="449">
        <v>0</v>
      </c>
      <c r="AL643" s="449">
        <v>0</v>
      </c>
      <c r="AM643" s="449">
        <v>0</v>
      </c>
      <c r="AN643" s="449">
        <v>0</v>
      </c>
      <c r="AO643" s="449">
        <v>2.222</v>
      </c>
      <c r="AP643" s="517"/>
      <c r="AQ643" s="517"/>
      <c r="AR643" s="504"/>
      <c r="AS643" s="504"/>
      <c r="AT643" s="517"/>
      <c r="AU643" s="517"/>
      <c r="AV643" s="517"/>
      <c r="AW643" s="478"/>
    </row>
    <row r="644" spans="1:49" ht="16.5" customHeight="1" x14ac:dyDescent="0.25">
      <c r="A644" s="731"/>
      <c r="B644" s="731"/>
      <c r="C644" s="418"/>
      <c r="D644" s="731"/>
      <c r="E644" s="418"/>
      <c r="F644" s="731"/>
      <c r="G644" s="418"/>
      <c r="H644" s="731"/>
      <c r="I644" s="418"/>
      <c r="J644" s="468" t="s">
        <v>2357</v>
      </c>
      <c r="K644" s="470"/>
      <c r="L644" s="461">
        <v>636</v>
      </c>
      <c r="M644" s="504"/>
      <c r="N644" s="504"/>
      <c r="O644" s="504"/>
      <c r="P644" s="504"/>
      <c r="Q644" s="499"/>
      <c r="R644" s="499"/>
      <c r="S644" s="517"/>
      <c r="T644" s="449">
        <v>87.165000000000006</v>
      </c>
      <c r="U644" s="449">
        <v>20.251999999999999</v>
      </c>
      <c r="V644" s="449">
        <v>1.4610000000000001</v>
      </c>
      <c r="W644" s="449">
        <v>9.2789999999999999</v>
      </c>
      <c r="X644" s="449">
        <v>5.2169999999999996</v>
      </c>
      <c r="Y644" s="449">
        <v>0</v>
      </c>
      <c r="Z644" s="449">
        <v>3.6059999999999999</v>
      </c>
      <c r="AA644" s="449">
        <v>0.68899999999999995</v>
      </c>
      <c r="AB644" s="449">
        <v>0</v>
      </c>
      <c r="AC644" s="449">
        <v>0</v>
      </c>
      <c r="AD644" s="449">
        <v>0</v>
      </c>
      <c r="AE644" s="449">
        <v>31.939</v>
      </c>
      <c r="AF644" s="449">
        <v>31.939</v>
      </c>
      <c r="AG644" s="449">
        <v>0</v>
      </c>
      <c r="AH644" s="449">
        <v>34.973999999999997</v>
      </c>
      <c r="AI644" s="449">
        <v>0</v>
      </c>
      <c r="AJ644" s="449">
        <v>0</v>
      </c>
      <c r="AK644" s="449">
        <v>0</v>
      </c>
      <c r="AL644" s="449">
        <v>0</v>
      </c>
      <c r="AM644" s="449">
        <v>0</v>
      </c>
      <c r="AN644" s="449">
        <v>0</v>
      </c>
      <c r="AO644" s="449">
        <v>34.973999999999997</v>
      </c>
      <c r="AP644" s="517"/>
      <c r="AQ644" s="517"/>
      <c r="AR644" s="504"/>
      <c r="AS644" s="504"/>
      <c r="AT644" s="517"/>
      <c r="AU644" s="517"/>
      <c r="AV644" s="517"/>
      <c r="AW644" s="478"/>
    </row>
    <row r="645" spans="1:49" ht="16.5" customHeight="1" x14ac:dyDescent="0.25">
      <c r="A645" s="731"/>
      <c r="B645" s="731"/>
      <c r="C645" s="418"/>
      <c r="D645" s="731"/>
      <c r="E645" s="418"/>
      <c r="F645" s="731"/>
      <c r="G645" s="418"/>
      <c r="H645" s="731"/>
      <c r="I645" s="418"/>
      <c r="J645" s="468" t="s">
        <v>2358</v>
      </c>
      <c r="K645" s="470"/>
      <c r="L645" s="461">
        <v>637</v>
      </c>
      <c r="M645" s="504"/>
      <c r="N645" s="504"/>
      <c r="O645" s="504"/>
      <c r="P645" s="504"/>
      <c r="Q645" s="499"/>
      <c r="R645" s="499"/>
      <c r="S645" s="517"/>
      <c r="T645" s="449">
        <v>204.279</v>
      </c>
      <c r="U645" s="449">
        <v>89.137</v>
      </c>
      <c r="V645" s="449">
        <v>0</v>
      </c>
      <c r="W645" s="449">
        <v>9.5000000000000001E-2</v>
      </c>
      <c r="X645" s="449">
        <v>1.4259999999999999</v>
      </c>
      <c r="Y645" s="449">
        <v>0</v>
      </c>
      <c r="Z645" s="449">
        <v>2.2360000000000002</v>
      </c>
      <c r="AA645" s="449">
        <v>85.38</v>
      </c>
      <c r="AB645" s="449">
        <v>0</v>
      </c>
      <c r="AC645" s="449">
        <v>0</v>
      </c>
      <c r="AD645" s="449">
        <v>0</v>
      </c>
      <c r="AE645" s="449">
        <v>5.9850000000000003</v>
      </c>
      <c r="AF645" s="449">
        <v>5.9850000000000003</v>
      </c>
      <c r="AG645" s="449">
        <v>0</v>
      </c>
      <c r="AH645" s="449">
        <v>109.157</v>
      </c>
      <c r="AI645" s="449">
        <v>0</v>
      </c>
      <c r="AJ645" s="449">
        <v>54.658999999999999</v>
      </c>
      <c r="AK645" s="449">
        <v>0</v>
      </c>
      <c r="AL645" s="449">
        <v>0</v>
      </c>
      <c r="AM645" s="449">
        <v>0</v>
      </c>
      <c r="AN645" s="449">
        <v>0</v>
      </c>
      <c r="AO645" s="449">
        <v>54.497999999999998</v>
      </c>
      <c r="AP645" s="517"/>
      <c r="AQ645" s="517"/>
      <c r="AR645" s="504"/>
      <c r="AS645" s="504"/>
      <c r="AT645" s="517"/>
      <c r="AU645" s="517"/>
      <c r="AV645" s="517"/>
      <c r="AW645" s="478"/>
    </row>
    <row r="646" spans="1:49" ht="16.5" customHeight="1" x14ac:dyDescent="0.25">
      <c r="A646" s="731"/>
      <c r="B646" s="731"/>
      <c r="C646" s="418"/>
      <c r="D646" s="731"/>
      <c r="E646" s="418"/>
      <c r="F646" s="731"/>
      <c r="G646" s="418"/>
      <c r="H646" s="731"/>
      <c r="I646" s="418"/>
      <c r="J646" s="468" t="s">
        <v>2359</v>
      </c>
      <c r="K646" s="470"/>
      <c r="L646" s="461">
        <v>638</v>
      </c>
      <c r="M646" s="504"/>
      <c r="N646" s="504"/>
      <c r="O646" s="504"/>
      <c r="P646" s="504"/>
      <c r="Q646" s="499"/>
      <c r="R646" s="499"/>
      <c r="S646" s="517"/>
      <c r="T646" s="449">
        <v>262.67</v>
      </c>
      <c r="U646" s="449">
        <v>206.017</v>
      </c>
      <c r="V646" s="449">
        <v>0</v>
      </c>
      <c r="W646" s="449">
        <v>1.609</v>
      </c>
      <c r="X646" s="449">
        <v>0.46500000000000002</v>
      </c>
      <c r="Y646" s="449">
        <v>9.9649999999999999</v>
      </c>
      <c r="Z646" s="449">
        <v>33.889000000000003</v>
      </c>
      <c r="AA646" s="449">
        <v>160.089</v>
      </c>
      <c r="AB646" s="449">
        <v>0</v>
      </c>
      <c r="AC646" s="449">
        <v>0</v>
      </c>
      <c r="AD646" s="449">
        <v>0</v>
      </c>
      <c r="AE646" s="449">
        <v>3.859</v>
      </c>
      <c r="AF646" s="449">
        <v>3.859</v>
      </c>
      <c r="AG646" s="449">
        <v>0</v>
      </c>
      <c r="AH646" s="449">
        <v>52.793999999999997</v>
      </c>
      <c r="AI646" s="449">
        <v>0</v>
      </c>
      <c r="AJ646" s="449">
        <v>7.6999999999999999E-2</v>
      </c>
      <c r="AK646" s="449">
        <v>0</v>
      </c>
      <c r="AL646" s="449">
        <v>0</v>
      </c>
      <c r="AM646" s="449">
        <v>0</v>
      </c>
      <c r="AN646" s="449">
        <v>0</v>
      </c>
      <c r="AO646" s="449">
        <v>52.716999999999999</v>
      </c>
      <c r="AP646" s="517"/>
      <c r="AQ646" s="517"/>
      <c r="AR646" s="504"/>
      <c r="AS646" s="504"/>
      <c r="AT646" s="517"/>
      <c r="AU646" s="517"/>
      <c r="AV646" s="517"/>
      <c r="AW646" s="478"/>
    </row>
    <row r="647" spans="1:49" ht="16.5" customHeight="1" x14ac:dyDescent="0.25">
      <c r="A647" s="731"/>
      <c r="B647" s="731"/>
      <c r="C647" s="418"/>
      <c r="D647" s="731"/>
      <c r="E647" s="418"/>
      <c r="F647" s="731"/>
      <c r="G647" s="418"/>
      <c r="H647" s="731"/>
      <c r="I647" s="418"/>
      <c r="J647" s="468" t="s">
        <v>2360</v>
      </c>
      <c r="K647" s="470"/>
      <c r="L647" s="461">
        <v>639</v>
      </c>
      <c r="M647" s="504"/>
      <c r="N647" s="504"/>
      <c r="O647" s="504"/>
      <c r="P647" s="504"/>
      <c r="Q647" s="499"/>
      <c r="R647" s="499"/>
      <c r="S647" s="517"/>
      <c r="T647" s="449">
        <v>3.62</v>
      </c>
      <c r="U647" s="449">
        <v>2.7069999999999999</v>
      </c>
      <c r="V647" s="449">
        <v>0.45900000000000002</v>
      </c>
      <c r="W647" s="449">
        <v>0.99399999999999999</v>
      </c>
      <c r="X647" s="449">
        <v>1.161</v>
      </c>
      <c r="Y647" s="449">
        <v>0</v>
      </c>
      <c r="Z647" s="449">
        <v>0</v>
      </c>
      <c r="AA647" s="449">
        <v>9.2999999999999999E-2</v>
      </c>
      <c r="AB647" s="449">
        <v>0</v>
      </c>
      <c r="AC647" s="449">
        <v>0</v>
      </c>
      <c r="AD647" s="449">
        <v>0</v>
      </c>
      <c r="AE647" s="449">
        <v>0.36099999999999999</v>
      </c>
      <c r="AF647" s="449">
        <v>0.36099999999999999</v>
      </c>
      <c r="AG647" s="449">
        <v>0</v>
      </c>
      <c r="AH647" s="449">
        <v>0.55200000000000005</v>
      </c>
      <c r="AI647" s="449">
        <v>0</v>
      </c>
      <c r="AJ647" s="449">
        <v>0</v>
      </c>
      <c r="AK647" s="449">
        <v>0</v>
      </c>
      <c r="AL647" s="449">
        <v>0</v>
      </c>
      <c r="AM647" s="449">
        <v>0</v>
      </c>
      <c r="AN647" s="449">
        <v>0</v>
      </c>
      <c r="AO647" s="449">
        <v>0.55200000000000005</v>
      </c>
      <c r="AP647" s="517"/>
      <c r="AQ647" s="517"/>
      <c r="AR647" s="504"/>
      <c r="AS647" s="504"/>
      <c r="AT647" s="517"/>
      <c r="AU647" s="517"/>
      <c r="AV647" s="517"/>
      <c r="AW647" s="478"/>
    </row>
    <row r="648" spans="1:49" ht="16.5" customHeight="1" x14ac:dyDescent="0.25">
      <c r="A648" s="732"/>
      <c r="B648" s="731"/>
      <c r="C648" s="398"/>
      <c r="D648" s="731"/>
      <c r="E648" s="398"/>
      <c r="F648" s="731"/>
      <c r="G648" s="398"/>
      <c r="H648" s="731"/>
      <c r="I648" s="483"/>
      <c r="J648" s="490" t="s">
        <v>2361</v>
      </c>
      <c r="K648" s="516"/>
      <c r="L648" s="461">
        <v>640</v>
      </c>
      <c r="M648" s="504"/>
      <c r="N648" s="504"/>
      <c r="O648" s="504"/>
      <c r="P648" s="504"/>
      <c r="Q648" s="499"/>
      <c r="R648" s="499"/>
      <c r="S648" s="517"/>
      <c r="T648" s="449">
        <v>66.281000000000006</v>
      </c>
      <c r="U648" s="449">
        <v>16.8</v>
      </c>
      <c r="V648" s="449">
        <v>0</v>
      </c>
      <c r="W648" s="449">
        <v>3.9039999999999999</v>
      </c>
      <c r="X648" s="449">
        <v>5.8840000000000003</v>
      </c>
      <c r="Y648" s="449">
        <v>0</v>
      </c>
      <c r="Z648" s="449">
        <v>0.13100000000000001</v>
      </c>
      <c r="AA648" s="449">
        <v>6.468</v>
      </c>
      <c r="AB648" s="449">
        <v>0</v>
      </c>
      <c r="AC648" s="449">
        <v>0</v>
      </c>
      <c r="AD648" s="449">
        <v>0.41299999999999998</v>
      </c>
      <c r="AE648" s="449">
        <v>19.613</v>
      </c>
      <c r="AF648" s="449">
        <v>19.600000000000001</v>
      </c>
      <c r="AG648" s="449">
        <v>1.2999999999999999E-2</v>
      </c>
      <c r="AH648" s="449">
        <v>29.867999999999999</v>
      </c>
      <c r="AI648" s="449">
        <v>0</v>
      </c>
      <c r="AJ648" s="449">
        <v>0</v>
      </c>
      <c r="AK648" s="449">
        <v>0</v>
      </c>
      <c r="AL648" s="449">
        <v>0</v>
      </c>
      <c r="AM648" s="449">
        <v>0</v>
      </c>
      <c r="AN648" s="449">
        <v>0</v>
      </c>
      <c r="AO648" s="449">
        <v>29.867999999999999</v>
      </c>
      <c r="AP648" s="517"/>
      <c r="AQ648" s="517"/>
      <c r="AR648" s="504"/>
      <c r="AS648" s="504"/>
      <c r="AT648" s="517"/>
      <c r="AU648" s="517"/>
      <c r="AV648" s="517"/>
      <c r="AW648" s="478"/>
    </row>
    <row r="649" spans="1:49" ht="16.5" customHeight="1" x14ac:dyDescent="0.25">
      <c r="A649" s="352"/>
      <c r="B649" s="730" t="s">
        <v>2159</v>
      </c>
      <c r="C649" s="352"/>
      <c r="D649" s="727"/>
      <c r="E649" s="352"/>
      <c r="F649" s="730" t="s">
        <v>2377</v>
      </c>
      <c r="G649" s="352"/>
      <c r="H649" s="727"/>
      <c r="I649" s="352"/>
      <c r="J649" s="445" t="s">
        <v>2323</v>
      </c>
      <c r="K649" s="459" t="s">
        <v>2375</v>
      </c>
      <c r="L649" s="508">
        <v>641</v>
      </c>
      <c r="M649" s="463">
        <v>0</v>
      </c>
      <c r="N649" s="463">
        <v>0</v>
      </c>
      <c r="O649" s="455">
        <v>0</v>
      </c>
      <c r="P649" s="455">
        <v>0</v>
      </c>
      <c r="Q649" s="463">
        <v>0</v>
      </c>
      <c r="R649" s="455">
        <v>0</v>
      </c>
      <c r="S649" s="455">
        <v>0</v>
      </c>
      <c r="T649" s="463">
        <f>U649+AE649+AH649</f>
        <v>9279.1320000000014</v>
      </c>
      <c r="U649" s="463">
        <f>SUM(V649:AD649)</f>
        <v>8876.7669999999998</v>
      </c>
      <c r="V649" s="455">
        <f t="shared" ref="V649:AD649" si="39">V606+SUM(V650:V662)</f>
        <v>364.93499999999995</v>
      </c>
      <c r="W649" s="455">
        <f t="shared" si="39"/>
        <v>742.8130000000001</v>
      </c>
      <c r="X649" s="455">
        <f t="shared" si="39"/>
        <v>4098.1640000000007</v>
      </c>
      <c r="Y649" s="455">
        <f t="shared" si="39"/>
        <v>44.516000000000005</v>
      </c>
      <c r="Z649" s="455">
        <f t="shared" si="39"/>
        <v>24.248999999999999</v>
      </c>
      <c r="AA649" s="455">
        <f t="shared" si="39"/>
        <v>129.50199999999998</v>
      </c>
      <c r="AB649" s="455">
        <f t="shared" si="39"/>
        <v>3469.2570000000001</v>
      </c>
      <c r="AC649" s="455">
        <f t="shared" si="39"/>
        <v>0</v>
      </c>
      <c r="AD649" s="455">
        <f t="shared" si="39"/>
        <v>3.331</v>
      </c>
      <c r="AE649" s="463">
        <f>AF649+AG649</f>
        <v>269.18300000000005</v>
      </c>
      <c r="AF649" s="455">
        <f>AF606+SUM(AF650:AF662)</f>
        <v>269.16200000000003</v>
      </c>
      <c r="AG649" s="455">
        <f>AG606+SUM(AG650:AG662)</f>
        <v>2.1000000000000001E-2</v>
      </c>
      <c r="AH649" s="463">
        <f>SUM(AI649:AO649)</f>
        <v>133.18200000000002</v>
      </c>
      <c r="AI649" s="455">
        <f t="shared" ref="AI649:AO649" si="40">AI606+SUM(AI650:AI662)</f>
        <v>0</v>
      </c>
      <c r="AJ649" s="455">
        <f t="shared" si="40"/>
        <v>6.1400000000000006</v>
      </c>
      <c r="AK649" s="455">
        <f t="shared" si="40"/>
        <v>0</v>
      </c>
      <c r="AL649" s="455">
        <f t="shared" si="40"/>
        <v>0</v>
      </c>
      <c r="AM649" s="455">
        <f t="shared" si="40"/>
        <v>0</v>
      </c>
      <c r="AN649" s="455">
        <f t="shared" si="40"/>
        <v>0</v>
      </c>
      <c r="AO649" s="455">
        <f t="shared" si="40"/>
        <v>127.04200000000002</v>
      </c>
      <c r="AP649" s="463">
        <v>0</v>
      </c>
      <c r="AQ649" s="455">
        <v>143.99600000000001</v>
      </c>
      <c r="AR649" s="455">
        <v>0</v>
      </c>
      <c r="AS649" s="455">
        <v>0</v>
      </c>
      <c r="AT649" s="455">
        <v>26984.959999999995</v>
      </c>
      <c r="AU649" s="455">
        <v>42.483176000000007</v>
      </c>
      <c r="AV649" s="455">
        <v>669.46999999999991</v>
      </c>
      <c r="AW649" s="446">
        <v>4483.1595147063199</v>
      </c>
    </row>
    <row r="650" spans="1:49" ht="16.5" customHeight="1" x14ac:dyDescent="0.25">
      <c r="A650" s="395"/>
      <c r="B650" s="731"/>
      <c r="C650" s="395"/>
      <c r="D650" s="728"/>
      <c r="E650" s="395"/>
      <c r="F650" s="731"/>
      <c r="G650" s="395"/>
      <c r="H650" s="728"/>
      <c r="I650" s="395"/>
      <c r="J650" s="468" t="s">
        <v>2376</v>
      </c>
      <c r="K650" s="470"/>
      <c r="L650" s="461">
        <v>642</v>
      </c>
      <c r="M650" s="485"/>
      <c r="N650" s="485"/>
      <c r="O650" s="485"/>
      <c r="P650" s="485"/>
      <c r="Q650" s="485"/>
      <c r="R650" s="485"/>
      <c r="S650" s="485"/>
      <c r="T650" s="449">
        <v>13.007999999999999</v>
      </c>
      <c r="U650" s="449">
        <v>1.9630000000000001</v>
      </c>
      <c r="V650" s="449">
        <v>0.16200000000000001</v>
      </c>
      <c r="W650" s="449">
        <v>0.46300000000000002</v>
      </c>
      <c r="X650" s="449">
        <v>1.3140000000000001</v>
      </c>
      <c r="Y650" s="449">
        <v>0</v>
      </c>
      <c r="Z650" s="449">
        <v>0</v>
      </c>
      <c r="AA650" s="449">
        <v>0</v>
      </c>
      <c r="AB650" s="449">
        <v>2.4E-2</v>
      </c>
      <c r="AC650" s="449">
        <v>0</v>
      </c>
      <c r="AD650" s="449">
        <v>0</v>
      </c>
      <c r="AE650" s="449">
        <v>1.2629999999999999</v>
      </c>
      <c r="AF650" s="449">
        <v>1.2629999999999999</v>
      </c>
      <c r="AG650" s="449">
        <v>0</v>
      </c>
      <c r="AH650" s="449">
        <v>9.782</v>
      </c>
      <c r="AI650" s="449">
        <v>0</v>
      </c>
      <c r="AJ650" s="449">
        <v>0</v>
      </c>
      <c r="AK650" s="449">
        <v>0</v>
      </c>
      <c r="AL650" s="449">
        <v>0</v>
      </c>
      <c r="AM650" s="449">
        <v>0</v>
      </c>
      <c r="AN650" s="449">
        <v>0</v>
      </c>
      <c r="AO650" s="449">
        <v>9.782</v>
      </c>
      <c r="AP650" s="485"/>
      <c r="AQ650" s="485"/>
      <c r="AR650" s="485"/>
      <c r="AS650" s="485"/>
      <c r="AT650" s="485"/>
      <c r="AU650" s="485"/>
      <c r="AV650" s="485"/>
      <c r="AW650" s="502"/>
    </row>
    <row r="651" spans="1:49" ht="16.5" customHeight="1" x14ac:dyDescent="0.25">
      <c r="A651" s="395"/>
      <c r="B651" s="731"/>
      <c r="C651" s="395"/>
      <c r="D651" s="728"/>
      <c r="E651" s="395"/>
      <c r="F651" s="731"/>
      <c r="G651" s="395"/>
      <c r="H651" s="728"/>
      <c r="I651" s="395"/>
      <c r="J651" s="468" t="s">
        <v>2363</v>
      </c>
      <c r="K651" s="470"/>
      <c r="L651" s="461">
        <v>643</v>
      </c>
      <c r="M651" s="485"/>
      <c r="N651" s="485"/>
      <c r="O651" s="485"/>
      <c r="P651" s="485"/>
      <c r="Q651" s="485"/>
      <c r="R651" s="485"/>
      <c r="S651" s="485"/>
      <c r="T651" s="449">
        <v>38.014000000000003</v>
      </c>
      <c r="U651" s="449">
        <v>33.942999999999998</v>
      </c>
      <c r="V651" s="449">
        <v>1.173</v>
      </c>
      <c r="W651" s="449">
        <v>2.65</v>
      </c>
      <c r="X651" s="449">
        <v>28.547000000000001</v>
      </c>
      <c r="Y651" s="449">
        <v>1.254</v>
      </c>
      <c r="Z651" s="449">
        <v>7.1999999999999995E-2</v>
      </c>
      <c r="AA651" s="449">
        <v>0.247</v>
      </c>
      <c r="AB651" s="449">
        <v>0</v>
      </c>
      <c r="AC651" s="449">
        <v>0</v>
      </c>
      <c r="AD651" s="449">
        <v>0</v>
      </c>
      <c r="AE651" s="449">
        <v>0.749</v>
      </c>
      <c r="AF651" s="449">
        <v>0.749</v>
      </c>
      <c r="AG651" s="449">
        <v>0</v>
      </c>
      <c r="AH651" s="449">
        <v>3.3220000000000001</v>
      </c>
      <c r="AI651" s="449">
        <v>0</v>
      </c>
      <c r="AJ651" s="449">
        <v>0</v>
      </c>
      <c r="AK651" s="449">
        <v>0</v>
      </c>
      <c r="AL651" s="449">
        <v>0</v>
      </c>
      <c r="AM651" s="449">
        <v>0</v>
      </c>
      <c r="AN651" s="449">
        <v>0</v>
      </c>
      <c r="AO651" s="449">
        <v>3.3220000000000001</v>
      </c>
      <c r="AP651" s="485"/>
      <c r="AQ651" s="485"/>
      <c r="AR651" s="485"/>
      <c r="AS651" s="485"/>
      <c r="AT651" s="485"/>
      <c r="AU651" s="485"/>
      <c r="AV651" s="485"/>
      <c r="AW651" s="502"/>
    </row>
    <row r="652" spans="1:49" ht="16.5" customHeight="1" x14ac:dyDescent="0.25">
      <c r="A652" s="395"/>
      <c r="B652" s="731"/>
      <c r="C652" s="395"/>
      <c r="D652" s="728"/>
      <c r="E652" s="395"/>
      <c r="F652" s="731"/>
      <c r="G652" s="395"/>
      <c r="H652" s="728"/>
      <c r="I652" s="395"/>
      <c r="J652" s="468" t="s">
        <v>2364</v>
      </c>
      <c r="K652" s="470"/>
      <c r="L652" s="461">
        <v>644</v>
      </c>
      <c r="M652" s="485"/>
      <c r="N652" s="485"/>
      <c r="O652" s="485"/>
      <c r="P652" s="485"/>
      <c r="Q652" s="485"/>
      <c r="R652" s="485"/>
      <c r="S652" s="485"/>
      <c r="T652" s="449">
        <v>377.50200000000001</v>
      </c>
      <c r="U652" s="449">
        <v>367.53899999999999</v>
      </c>
      <c r="V652" s="449">
        <v>1.6220000000000001</v>
      </c>
      <c r="W652" s="449">
        <v>2.4569999999999999</v>
      </c>
      <c r="X652" s="449">
        <v>357.89</v>
      </c>
      <c r="Y652" s="449">
        <v>4.1000000000000002E-2</v>
      </c>
      <c r="Z652" s="449">
        <v>0</v>
      </c>
      <c r="AA652" s="449">
        <v>5.5289999999999999</v>
      </c>
      <c r="AB652" s="449">
        <v>0</v>
      </c>
      <c r="AC652" s="449">
        <v>0</v>
      </c>
      <c r="AD652" s="449">
        <v>0</v>
      </c>
      <c r="AE652" s="449">
        <v>7.2460000000000004</v>
      </c>
      <c r="AF652" s="449">
        <v>7.2460000000000004</v>
      </c>
      <c r="AG652" s="449">
        <v>0</v>
      </c>
      <c r="AH652" s="449">
        <v>2.7170000000000001</v>
      </c>
      <c r="AI652" s="449">
        <v>0</v>
      </c>
      <c r="AJ652" s="449">
        <v>1.4430000000000001</v>
      </c>
      <c r="AK652" s="449">
        <v>0</v>
      </c>
      <c r="AL652" s="449">
        <v>0</v>
      </c>
      <c r="AM652" s="449">
        <v>0</v>
      </c>
      <c r="AN652" s="449">
        <v>0</v>
      </c>
      <c r="AO652" s="449">
        <v>1.274</v>
      </c>
      <c r="AP652" s="485"/>
      <c r="AQ652" s="485"/>
      <c r="AR652" s="485"/>
      <c r="AS652" s="485"/>
      <c r="AT652" s="485"/>
      <c r="AU652" s="485"/>
      <c r="AV652" s="485"/>
      <c r="AW652" s="502"/>
    </row>
    <row r="653" spans="1:49" ht="16.5" customHeight="1" x14ac:dyDescent="0.25">
      <c r="A653" s="395"/>
      <c r="B653" s="731"/>
      <c r="C653" s="395"/>
      <c r="D653" s="728"/>
      <c r="E653" s="395"/>
      <c r="F653" s="731"/>
      <c r="G653" s="395"/>
      <c r="H653" s="728"/>
      <c r="I653" s="395"/>
      <c r="J653" s="468" t="s">
        <v>2365</v>
      </c>
      <c r="K653" s="470"/>
      <c r="L653" s="461">
        <v>645</v>
      </c>
      <c r="M653" s="485"/>
      <c r="N653" s="485"/>
      <c r="O653" s="485"/>
      <c r="P653" s="485"/>
      <c r="Q653" s="485"/>
      <c r="R653" s="485"/>
      <c r="S653" s="485"/>
      <c r="T653" s="449">
        <v>6430.3990000000003</v>
      </c>
      <c r="U653" s="449">
        <v>6255.4560000000001</v>
      </c>
      <c r="V653" s="449">
        <v>176.36199999999999</v>
      </c>
      <c r="W653" s="449">
        <v>68.367999999999995</v>
      </c>
      <c r="X653" s="449">
        <v>2908.473</v>
      </c>
      <c r="Y653" s="449">
        <v>0</v>
      </c>
      <c r="Z653" s="449">
        <v>0.28899999999999998</v>
      </c>
      <c r="AA653" s="449">
        <v>0.153</v>
      </c>
      <c r="AB653" s="449">
        <v>3101.71</v>
      </c>
      <c r="AC653" s="449">
        <v>0</v>
      </c>
      <c r="AD653" s="449">
        <v>0.10100000000000001</v>
      </c>
      <c r="AE653" s="449">
        <v>170.565</v>
      </c>
      <c r="AF653" s="449">
        <v>170.565</v>
      </c>
      <c r="AG653" s="449">
        <v>0</v>
      </c>
      <c r="AH653" s="449">
        <v>4.3780000000000001</v>
      </c>
      <c r="AI653" s="449">
        <v>0</v>
      </c>
      <c r="AJ653" s="449">
        <v>4.3780000000000001</v>
      </c>
      <c r="AK653" s="449">
        <v>0</v>
      </c>
      <c r="AL653" s="449">
        <v>0</v>
      </c>
      <c r="AM653" s="449">
        <v>0</v>
      </c>
      <c r="AN653" s="449">
        <v>0</v>
      </c>
      <c r="AO653" s="449">
        <v>0</v>
      </c>
      <c r="AP653" s="485"/>
      <c r="AQ653" s="485"/>
      <c r="AR653" s="485"/>
      <c r="AS653" s="485"/>
      <c r="AT653" s="485"/>
      <c r="AU653" s="485"/>
      <c r="AV653" s="485"/>
      <c r="AW653" s="502"/>
    </row>
    <row r="654" spans="1:49" ht="16.5" customHeight="1" x14ac:dyDescent="0.25">
      <c r="A654" s="395"/>
      <c r="B654" s="731"/>
      <c r="C654" s="395"/>
      <c r="D654" s="728"/>
      <c r="E654" s="395"/>
      <c r="F654" s="731"/>
      <c r="G654" s="395"/>
      <c r="H654" s="728"/>
      <c r="I654" s="395"/>
      <c r="J654" s="468" t="s">
        <v>2366</v>
      </c>
      <c r="K654" s="470"/>
      <c r="L654" s="461">
        <v>646</v>
      </c>
      <c r="M654" s="485"/>
      <c r="N654" s="485"/>
      <c r="O654" s="485"/>
      <c r="P654" s="485"/>
      <c r="Q654" s="485"/>
      <c r="R654" s="485"/>
      <c r="S654" s="485"/>
      <c r="T654" s="449">
        <v>864.09799999999996</v>
      </c>
      <c r="U654" s="449">
        <v>839.89499999999998</v>
      </c>
      <c r="V654" s="449">
        <v>38.622999999999998</v>
      </c>
      <c r="W654" s="449">
        <v>541.83000000000004</v>
      </c>
      <c r="X654" s="449">
        <v>248.64099999999999</v>
      </c>
      <c r="Y654" s="449">
        <v>3.58</v>
      </c>
      <c r="Z654" s="449">
        <v>0.72699999999999998</v>
      </c>
      <c r="AA654" s="449">
        <v>6.4939999999999998</v>
      </c>
      <c r="AB654" s="449">
        <v>0</v>
      </c>
      <c r="AC654" s="449">
        <v>0</v>
      </c>
      <c r="AD654" s="449">
        <v>0</v>
      </c>
      <c r="AE654" s="449">
        <v>14.401</v>
      </c>
      <c r="AF654" s="449">
        <v>14.401</v>
      </c>
      <c r="AG654" s="449">
        <v>0</v>
      </c>
      <c r="AH654" s="449">
        <v>9.8019999999999996</v>
      </c>
      <c r="AI654" s="449">
        <v>0</v>
      </c>
      <c r="AJ654" s="449">
        <v>0</v>
      </c>
      <c r="AK654" s="449">
        <v>0</v>
      </c>
      <c r="AL654" s="449">
        <v>0</v>
      </c>
      <c r="AM654" s="449">
        <v>0</v>
      </c>
      <c r="AN654" s="449">
        <v>0</v>
      </c>
      <c r="AO654" s="449">
        <v>9.8019999999999996</v>
      </c>
      <c r="AP654" s="485"/>
      <c r="AQ654" s="485"/>
      <c r="AR654" s="485"/>
      <c r="AS654" s="485"/>
      <c r="AT654" s="485"/>
      <c r="AU654" s="485"/>
      <c r="AV654" s="485"/>
      <c r="AW654" s="502"/>
    </row>
    <row r="655" spans="1:49" ht="16.5" customHeight="1" x14ac:dyDescent="0.25">
      <c r="A655" s="395"/>
      <c r="B655" s="731"/>
      <c r="C655" s="395"/>
      <c r="D655" s="728"/>
      <c r="E655" s="395"/>
      <c r="F655" s="731"/>
      <c r="G655" s="395"/>
      <c r="H655" s="728"/>
      <c r="I655" s="395"/>
      <c r="J655" s="468" t="s">
        <v>2367</v>
      </c>
      <c r="K655" s="470"/>
      <c r="L655" s="461">
        <v>647</v>
      </c>
      <c r="M655" s="485"/>
      <c r="N655" s="485"/>
      <c r="O655" s="485"/>
      <c r="P655" s="485"/>
      <c r="Q655" s="485"/>
      <c r="R655" s="485"/>
      <c r="S655" s="485"/>
      <c r="T655" s="449">
        <v>97.016999999999996</v>
      </c>
      <c r="U655" s="449">
        <v>74.956999999999994</v>
      </c>
      <c r="V655" s="449">
        <v>0</v>
      </c>
      <c r="W655" s="449">
        <v>0.82799999999999996</v>
      </c>
      <c r="X655" s="449">
        <v>36.045999999999999</v>
      </c>
      <c r="Y655" s="449">
        <v>14.368</v>
      </c>
      <c r="Z655" s="449">
        <v>13.318</v>
      </c>
      <c r="AA655" s="449">
        <v>10.397</v>
      </c>
      <c r="AB655" s="449">
        <v>0</v>
      </c>
      <c r="AC655" s="449">
        <v>0</v>
      </c>
      <c r="AD655" s="449">
        <v>0</v>
      </c>
      <c r="AE655" s="449">
        <v>4.5410000000000004</v>
      </c>
      <c r="AF655" s="449">
        <v>4.5389999999999997</v>
      </c>
      <c r="AG655" s="449">
        <v>2E-3</v>
      </c>
      <c r="AH655" s="449">
        <v>17.518999999999998</v>
      </c>
      <c r="AI655" s="449">
        <v>0</v>
      </c>
      <c r="AJ655" s="449">
        <v>2.4E-2</v>
      </c>
      <c r="AK655" s="449">
        <v>0</v>
      </c>
      <c r="AL655" s="449">
        <v>0</v>
      </c>
      <c r="AM655" s="449">
        <v>0</v>
      </c>
      <c r="AN655" s="449">
        <v>0</v>
      </c>
      <c r="AO655" s="449">
        <v>17.495000000000001</v>
      </c>
      <c r="AP655" s="485"/>
      <c r="AQ655" s="485"/>
      <c r="AR655" s="485"/>
      <c r="AS655" s="485"/>
      <c r="AT655" s="485"/>
      <c r="AU655" s="485"/>
      <c r="AV655" s="485"/>
      <c r="AW655" s="502"/>
    </row>
    <row r="656" spans="1:49" ht="16.5" customHeight="1" x14ac:dyDescent="0.25">
      <c r="A656" s="395"/>
      <c r="B656" s="731"/>
      <c r="C656" s="395"/>
      <c r="D656" s="728"/>
      <c r="E656" s="395"/>
      <c r="F656" s="731"/>
      <c r="G656" s="395"/>
      <c r="H656" s="728"/>
      <c r="I656" s="395"/>
      <c r="J656" s="468" t="s">
        <v>2368</v>
      </c>
      <c r="K656" s="470"/>
      <c r="L656" s="461">
        <v>648</v>
      </c>
      <c r="M656" s="485"/>
      <c r="N656" s="485"/>
      <c r="O656" s="485"/>
      <c r="P656" s="485"/>
      <c r="Q656" s="485"/>
      <c r="R656" s="485"/>
      <c r="S656" s="485"/>
      <c r="T656" s="449">
        <v>155.64599999999999</v>
      </c>
      <c r="U656" s="449">
        <v>93.712000000000003</v>
      </c>
      <c r="V656" s="449">
        <v>2.2200000000000002</v>
      </c>
      <c r="W656" s="449">
        <v>28.946999999999999</v>
      </c>
      <c r="X656" s="449">
        <v>15.583</v>
      </c>
      <c r="Y656" s="449">
        <v>10.388</v>
      </c>
      <c r="Z656" s="449">
        <v>8.7469999999999999</v>
      </c>
      <c r="AA656" s="449">
        <v>26.547000000000001</v>
      </c>
      <c r="AB656" s="449">
        <v>0</v>
      </c>
      <c r="AC656" s="449">
        <v>0</v>
      </c>
      <c r="AD656" s="449">
        <v>1.28</v>
      </c>
      <c r="AE656" s="449">
        <v>13.736000000000001</v>
      </c>
      <c r="AF656" s="449">
        <v>13.736000000000001</v>
      </c>
      <c r="AG656" s="449">
        <v>0</v>
      </c>
      <c r="AH656" s="449">
        <v>48.198</v>
      </c>
      <c r="AI656" s="449">
        <v>0</v>
      </c>
      <c r="AJ656" s="449">
        <v>1.6E-2</v>
      </c>
      <c r="AK656" s="449">
        <v>0</v>
      </c>
      <c r="AL656" s="449">
        <v>0</v>
      </c>
      <c r="AM656" s="449">
        <v>0</v>
      </c>
      <c r="AN656" s="449">
        <v>0</v>
      </c>
      <c r="AO656" s="449">
        <v>48.182000000000002</v>
      </c>
      <c r="AP656" s="485"/>
      <c r="AQ656" s="485"/>
      <c r="AR656" s="485"/>
      <c r="AS656" s="485"/>
      <c r="AT656" s="485"/>
      <c r="AU656" s="485"/>
      <c r="AV656" s="485"/>
      <c r="AW656" s="502"/>
    </row>
    <row r="657" spans="1:50" ht="16.5" customHeight="1" x14ac:dyDescent="0.25">
      <c r="A657" s="395"/>
      <c r="B657" s="731"/>
      <c r="C657" s="395"/>
      <c r="D657" s="728"/>
      <c r="E657" s="395"/>
      <c r="F657" s="731"/>
      <c r="G657" s="395"/>
      <c r="H657" s="728"/>
      <c r="I657" s="395"/>
      <c r="J657" s="468" t="s">
        <v>2369</v>
      </c>
      <c r="K657" s="470"/>
      <c r="L657" s="461">
        <v>649</v>
      </c>
      <c r="M657" s="485"/>
      <c r="N657" s="485"/>
      <c r="O657" s="485"/>
      <c r="P657" s="485"/>
      <c r="Q657" s="485"/>
      <c r="R657" s="485"/>
      <c r="S657" s="485"/>
      <c r="T657" s="449">
        <v>36.451999999999998</v>
      </c>
      <c r="U657" s="449">
        <v>25.997</v>
      </c>
      <c r="V657" s="449">
        <v>0</v>
      </c>
      <c r="W657" s="449">
        <v>0.98399999999999999</v>
      </c>
      <c r="X657" s="449">
        <v>15.608000000000001</v>
      </c>
      <c r="Y657" s="449">
        <v>0</v>
      </c>
      <c r="Z657" s="449">
        <v>0</v>
      </c>
      <c r="AA657" s="449">
        <v>7.4550000000000001</v>
      </c>
      <c r="AB657" s="449">
        <v>0</v>
      </c>
      <c r="AC657" s="449">
        <v>0</v>
      </c>
      <c r="AD657" s="449">
        <v>1.95</v>
      </c>
      <c r="AE657" s="449">
        <v>1.524</v>
      </c>
      <c r="AF657" s="449">
        <v>1.508</v>
      </c>
      <c r="AG657" s="449">
        <v>1.6E-2</v>
      </c>
      <c r="AH657" s="449">
        <v>8.9309999999999992</v>
      </c>
      <c r="AI657" s="449">
        <v>0</v>
      </c>
      <c r="AJ657" s="449">
        <v>1E-3</v>
      </c>
      <c r="AK657" s="449">
        <v>0</v>
      </c>
      <c r="AL657" s="449">
        <v>0</v>
      </c>
      <c r="AM657" s="449">
        <v>0</v>
      </c>
      <c r="AN657" s="449">
        <v>0</v>
      </c>
      <c r="AO657" s="449">
        <v>8.93</v>
      </c>
      <c r="AP657" s="485"/>
      <c r="AQ657" s="485"/>
      <c r="AR657" s="485"/>
      <c r="AS657" s="485"/>
      <c r="AT657" s="485"/>
      <c r="AU657" s="485"/>
      <c r="AV657" s="485"/>
      <c r="AW657" s="502"/>
    </row>
    <row r="658" spans="1:50" ht="16.5" customHeight="1" x14ac:dyDescent="0.25">
      <c r="A658" s="395"/>
      <c r="B658" s="731"/>
      <c r="C658" s="395"/>
      <c r="D658" s="728"/>
      <c r="E658" s="395"/>
      <c r="F658" s="731"/>
      <c r="G658" s="395"/>
      <c r="H658" s="728"/>
      <c r="I658" s="395"/>
      <c r="J658" s="468" t="s">
        <v>2370</v>
      </c>
      <c r="K658" s="470"/>
      <c r="L658" s="461">
        <v>650</v>
      </c>
      <c r="M658" s="485"/>
      <c r="N658" s="485"/>
      <c r="O658" s="485"/>
      <c r="P658" s="485"/>
      <c r="Q658" s="485"/>
      <c r="R658" s="485"/>
      <c r="S658" s="485"/>
      <c r="T658" s="449">
        <v>109.967</v>
      </c>
      <c r="U658" s="449">
        <v>64.47</v>
      </c>
      <c r="V658" s="449">
        <v>3.0000000000000001E-3</v>
      </c>
      <c r="W658" s="449">
        <v>22.683</v>
      </c>
      <c r="X658" s="449">
        <v>1.2649999999999999</v>
      </c>
      <c r="Y658" s="449">
        <v>5.6000000000000001E-2</v>
      </c>
      <c r="Z658" s="449">
        <v>0.48299999999999998</v>
      </c>
      <c r="AA658" s="449">
        <v>39.979999999999997</v>
      </c>
      <c r="AB658" s="449">
        <v>0</v>
      </c>
      <c r="AC658" s="449">
        <v>0</v>
      </c>
      <c r="AD658" s="449">
        <v>0</v>
      </c>
      <c r="AE658" s="449">
        <v>31.056999999999999</v>
      </c>
      <c r="AF658" s="449">
        <v>31.056999999999999</v>
      </c>
      <c r="AG658" s="449">
        <v>0</v>
      </c>
      <c r="AH658" s="449">
        <v>14.44</v>
      </c>
      <c r="AI658" s="449">
        <v>0</v>
      </c>
      <c r="AJ658" s="449">
        <v>0.27800000000000002</v>
      </c>
      <c r="AK658" s="449">
        <v>0</v>
      </c>
      <c r="AL658" s="449">
        <v>0</v>
      </c>
      <c r="AM658" s="449">
        <v>0</v>
      </c>
      <c r="AN658" s="449">
        <v>0</v>
      </c>
      <c r="AO658" s="449">
        <v>14.162000000000001</v>
      </c>
      <c r="AP658" s="485"/>
      <c r="AQ658" s="485"/>
      <c r="AR658" s="485"/>
      <c r="AS658" s="485"/>
      <c r="AT658" s="485"/>
      <c r="AU658" s="485"/>
      <c r="AV658" s="485"/>
      <c r="AW658" s="502"/>
    </row>
    <row r="659" spans="1:50" ht="16.5" customHeight="1" x14ac:dyDescent="0.25">
      <c r="A659" s="395"/>
      <c r="B659" s="731"/>
      <c r="C659" s="395"/>
      <c r="D659" s="728"/>
      <c r="E659" s="395"/>
      <c r="F659" s="731"/>
      <c r="G659" s="395"/>
      <c r="H659" s="728"/>
      <c r="I659" s="395"/>
      <c r="J659" s="468" t="s">
        <v>2371</v>
      </c>
      <c r="K659" s="470"/>
      <c r="L659" s="461">
        <v>651</v>
      </c>
      <c r="M659" s="485"/>
      <c r="N659" s="485"/>
      <c r="O659" s="485"/>
      <c r="P659" s="485"/>
      <c r="Q659" s="485"/>
      <c r="R659" s="485"/>
      <c r="S659" s="485"/>
      <c r="T659" s="449">
        <v>25.588000000000001</v>
      </c>
      <c r="U659" s="449">
        <v>13.723000000000001</v>
      </c>
      <c r="V659" s="449">
        <v>0</v>
      </c>
      <c r="W659" s="449">
        <v>8.44</v>
      </c>
      <c r="X659" s="449">
        <v>0.129</v>
      </c>
      <c r="Y659" s="449">
        <v>3.9E-2</v>
      </c>
      <c r="Z659" s="449">
        <v>0.61299999999999999</v>
      </c>
      <c r="AA659" s="449">
        <v>4.5019999999999998</v>
      </c>
      <c r="AB659" s="449">
        <v>0</v>
      </c>
      <c r="AC659" s="449">
        <v>0</v>
      </c>
      <c r="AD659" s="449">
        <v>0</v>
      </c>
      <c r="AE659" s="449">
        <v>2.8490000000000002</v>
      </c>
      <c r="AF659" s="449">
        <v>2.8490000000000002</v>
      </c>
      <c r="AG659" s="449">
        <v>0</v>
      </c>
      <c r="AH659" s="449">
        <v>9.016</v>
      </c>
      <c r="AI659" s="449">
        <v>0</v>
      </c>
      <c r="AJ659" s="449">
        <v>0</v>
      </c>
      <c r="AK659" s="449">
        <v>0</v>
      </c>
      <c r="AL659" s="449">
        <v>0</v>
      </c>
      <c r="AM659" s="449">
        <v>0</v>
      </c>
      <c r="AN659" s="449">
        <v>0</v>
      </c>
      <c r="AO659" s="449">
        <v>9.016</v>
      </c>
      <c r="AP659" s="485"/>
      <c r="AQ659" s="485"/>
      <c r="AR659" s="485"/>
      <c r="AS659" s="485"/>
      <c r="AT659" s="485"/>
      <c r="AU659" s="485"/>
      <c r="AV659" s="485"/>
      <c r="AW659" s="502"/>
    </row>
    <row r="660" spans="1:50" s="92" customFormat="1" ht="16.5" customHeight="1" x14ac:dyDescent="0.25">
      <c r="A660" s="395"/>
      <c r="B660" s="731"/>
      <c r="C660" s="395"/>
      <c r="D660" s="728"/>
      <c r="E660" s="395"/>
      <c r="F660" s="731"/>
      <c r="G660" s="395"/>
      <c r="H660" s="728"/>
      <c r="I660" s="395"/>
      <c r="J660" s="468" t="s">
        <v>2372</v>
      </c>
      <c r="K660" s="470"/>
      <c r="L660" s="461">
        <v>652</v>
      </c>
      <c r="M660" s="485"/>
      <c r="N660" s="485"/>
      <c r="O660" s="485"/>
      <c r="P660" s="485"/>
      <c r="Q660" s="485"/>
      <c r="R660" s="485"/>
      <c r="S660" s="485"/>
      <c r="T660" s="449">
        <v>68.248999999999995</v>
      </c>
      <c r="U660" s="449">
        <v>66.31</v>
      </c>
      <c r="V660" s="449">
        <v>0</v>
      </c>
      <c r="W660" s="449">
        <v>0.17599999999999999</v>
      </c>
      <c r="X660" s="449">
        <v>33.378</v>
      </c>
      <c r="Y660" s="449">
        <v>5.1719999999999997</v>
      </c>
      <c r="Z660" s="449">
        <v>0</v>
      </c>
      <c r="AA660" s="449">
        <v>27.584</v>
      </c>
      <c r="AB660" s="449">
        <v>0</v>
      </c>
      <c r="AC660" s="449">
        <v>0</v>
      </c>
      <c r="AD660" s="449">
        <v>0</v>
      </c>
      <c r="AE660" s="449">
        <v>1.5589999999999999</v>
      </c>
      <c r="AF660" s="449">
        <v>1.5589999999999999</v>
      </c>
      <c r="AG660" s="449">
        <v>0</v>
      </c>
      <c r="AH660" s="449">
        <v>0.38</v>
      </c>
      <c r="AI660" s="449">
        <v>0</v>
      </c>
      <c r="AJ660" s="449">
        <v>0</v>
      </c>
      <c r="AK660" s="449">
        <v>0</v>
      </c>
      <c r="AL660" s="449">
        <v>0</v>
      </c>
      <c r="AM660" s="449">
        <v>0</v>
      </c>
      <c r="AN660" s="449">
        <v>0</v>
      </c>
      <c r="AO660" s="449">
        <v>0.38</v>
      </c>
      <c r="AP660" s="485"/>
      <c r="AQ660" s="485"/>
      <c r="AR660" s="485"/>
      <c r="AS660" s="485"/>
      <c r="AT660" s="485"/>
      <c r="AU660" s="485"/>
      <c r="AV660" s="485"/>
      <c r="AW660" s="502"/>
      <c r="AX660" s="91"/>
    </row>
    <row r="661" spans="1:50" s="92" customFormat="1" ht="16.5" customHeight="1" x14ac:dyDescent="0.25">
      <c r="A661" s="395"/>
      <c r="B661" s="731"/>
      <c r="C661" s="395"/>
      <c r="D661" s="728"/>
      <c r="E661" s="395"/>
      <c r="F661" s="731"/>
      <c r="G661" s="395"/>
      <c r="H661" s="728"/>
      <c r="I661" s="395"/>
      <c r="J661" s="468" t="s">
        <v>2373</v>
      </c>
      <c r="K661" s="470"/>
      <c r="L661" s="461">
        <v>653</v>
      </c>
      <c r="M661" s="485"/>
      <c r="N661" s="485"/>
      <c r="O661" s="485"/>
      <c r="P661" s="485"/>
      <c r="Q661" s="485"/>
      <c r="R661" s="485"/>
      <c r="S661" s="485"/>
      <c r="T661" s="449">
        <v>17.343</v>
      </c>
      <c r="U661" s="449">
        <v>5.1849999999999996</v>
      </c>
      <c r="V661" s="449">
        <v>6.4000000000000001E-2</v>
      </c>
      <c r="W661" s="449">
        <v>3.694</v>
      </c>
      <c r="X661" s="449">
        <v>0.81299999999999994</v>
      </c>
      <c r="Y661" s="449">
        <v>0</v>
      </c>
      <c r="Z661" s="449">
        <v>0</v>
      </c>
      <c r="AA661" s="449">
        <v>0.61399999999999999</v>
      </c>
      <c r="AB661" s="449">
        <v>0</v>
      </c>
      <c r="AC661" s="449">
        <v>0</v>
      </c>
      <c r="AD661" s="449">
        <v>0</v>
      </c>
      <c r="AE661" s="449">
        <v>7.4610000000000003</v>
      </c>
      <c r="AF661" s="449">
        <v>7.4580000000000002</v>
      </c>
      <c r="AG661" s="449">
        <v>3.0000000000000001E-3</v>
      </c>
      <c r="AH661" s="449">
        <v>4.6970000000000001</v>
      </c>
      <c r="AI661" s="449">
        <v>0</v>
      </c>
      <c r="AJ661" s="449">
        <v>0</v>
      </c>
      <c r="AK661" s="449">
        <v>0</v>
      </c>
      <c r="AL661" s="449">
        <v>0</v>
      </c>
      <c r="AM661" s="449">
        <v>0</v>
      </c>
      <c r="AN661" s="449">
        <v>0</v>
      </c>
      <c r="AO661" s="449">
        <v>4.6970000000000001</v>
      </c>
      <c r="AP661" s="485"/>
      <c r="AQ661" s="485"/>
      <c r="AR661" s="485"/>
      <c r="AS661" s="485"/>
      <c r="AT661" s="485"/>
      <c r="AU661" s="485"/>
      <c r="AV661" s="485"/>
      <c r="AW661" s="502"/>
      <c r="AX661" s="91"/>
    </row>
    <row r="662" spans="1:50" s="92" customFormat="1" ht="16.5" customHeight="1" x14ac:dyDescent="0.25">
      <c r="A662" s="396"/>
      <c r="B662" s="732"/>
      <c r="C662" s="396"/>
      <c r="D662" s="729"/>
      <c r="E662" s="396"/>
      <c r="F662" s="732"/>
      <c r="G662" s="396"/>
      <c r="H662" s="729"/>
      <c r="I662" s="396"/>
      <c r="J662" s="467" t="s">
        <v>2374</v>
      </c>
      <c r="K662" s="475"/>
      <c r="L662" s="498">
        <v>654</v>
      </c>
      <c r="M662" s="464"/>
      <c r="N662" s="464"/>
      <c r="O662" s="464"/>
      <c r="P662" s="464"/>
      <c r="Q662" s="464"/>
      <c r="R662" s="464"/>
      <c r="S662" s="464"/>
      <c r="T662" s="491">
        <v>1022.259</v>
      </c>
      <c r="U662" s="491">
        <v>1021.692</v>
      </c>
      <c r="V662" s="491">
        <v>144.70599999999999</v>
      </c>
      <c r="W662" s="491">
        <v>60.558999999999997</v>
      </c>
      <c r="X662" s="491">
        <v>448.904</v>
      </c>
      <c r="Y662" s="491">
        <v>0</v>
      </c>
      <c r="Z662" s="491">
        <v>0</v>
      </c>
      <c r="AA662" s="491">
        <v>0</v>
      </c>
      <c r="AB662" s="491">
        <v>367.52300000000002</v>
      </c>
      <c r="AC662" s="491">
        <v>0</v>
      </c>
      <c r="AD662" s="491">
        <v>0</v>
      </c>
      <c r="AE662" s="491">
        <v>0.56699999999999995</v>
      </c>
      <c r="AF662" s="491">
        <v>0.56699999999999995</v>
      </c>
      <c r="AG662" s="491">
        <v>0</v>
      </c>
      <c r="AH662" s="491">
        <v>0</v>
      </c>
      <c r="AI662" s="491">
        <v>0</v>
      </c>
      <c r="AJ662" s="491">
        <v>0</v>
      </c>
      <c r="AK662" s="491">
        <v>0</v>
      </c>
      <c r="AL662" s="491">
        <v>0</v>
      </c>
      <c r="AM662" s="491">
        <v>0</v>
      </c>
      <c r="AN662" s="491">
        <v>0</v>
      </c>
      <c r="AO662" s="491">
        <v>0</v>
      </c>
      <c r="AP662" s="464"/>
      <c r="AQ662" s="464"/>
      <c r="AR662" s="464"/>
      <c r="AS662" s="464"/>
      <c r="AT662" s="464"/>
      <c r="AU662" s="464"/>
      <c r="AV662" s="464"/>
      <c r="AW662" s="492"/>
      <c r="AX662" s="91"/>
    </row>
    <row r="663" spans="1:50" s="92" customFormat="1" ht="16.5" customHeight="1" x14ac:dyDescent="0.25">
      <c r="I663" s="93"/>
      <c r="J663" s="94"/>
      <c r="K663" s="95"/>
      <c r="L663" s="95"/>
      <c r="M663" s="91"/>
      <c r="N663" s="91"/>
      <c r="O663" s="91"/>
      <c r="P663" s="91"/>
      <c r="Q663" s="91"/>
      <c r="R663" s="91"/>
      <c r="S663" s="91"/>
      <c r="T663" s="91"/>
      <c r="U663" s="91"/>
      <c r="V663" s="534" t="s">
        <v>2172</v>
      </c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  <c r="AH663" s="91"/>
      <c r="AI663" s="91"/>
      <c r="AJ663" s="91"/>
      <c r="AK663" s="91"/>
      <c r="AL663" s="91"/>
      <c r="AM663" s="91"/>
      <c r="AN663" s="91"/>
      <c r="AO663" s="91"/>
      <c r="AP663" s="91"/>
      <c r="AQ663" s="91"/>
      <c r="AR663" s="91"/>
      <c r="AS663" s="91"/>
      <c r="AT663" s="91"/>
      <c r="AU663" s="91"/>
      <c r="AV663" s="91"/>
      <c r="AW663" s="91"/>
      <c r="AX663" s="91"/>
    </row>
    <row r="664" spans="1:50" s="92" customFormat="1" ht="16.5" customHeight="1" x14ac:dyDescent="0.25">
      <c r="I664" s="93"/>
      <c r="J664" s="94"/>
      <c r="K664" s="95"/>
      <c r="L664" s="95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91"/>
      <c r="AI664" s="91"/>
      <c r="AJ664" s="91"/>
      <c r="AK664" s="91"/>
      <c r="AL664" s="91"/>
      <c r="AM664" s="91"/>
      <c r="AN664" s="91"/>
      <c r="AO664" s="91"/>
      <c r="AP664" s="91"/>
      <c r="AQ664" s="91"/>
      <c r="AR664" s="91"/>
      <c r="AS664" s="91"/>
      <c r="AT664" s="91"/>
      <c r="AU664" s="91"/>
      <c r="AV664" s="91"/>
      <c r="AW664" s="91"/>
      <c r="AX664" s="91"/>
    </row>
    <row r="665" spans="1:50" s="92" customFormat="1" ht="16.5" customHeight="1" x14ac:dyDescent="0.25">
      <c r="I665" s="93"/>
      <c r="J665" s="94"/>
      <c r="K665" s="95"/>
      <c r="L665" s="95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91"/>
      <c r="AI665" s="91"/>
      <c r="AJ665" s="91"/>
      <c r="AK665" s="91"/>
      <c r="AL665" s="91"/>
      <c r="AM665" s="91"/>
      <c r="AN665" s="91"/>
      <c r="AO665" s="91"/>
      <c r="AP665" s="91"/>
      <c r="AQ665" s="91"/>
      <c r="AR665" s="91"/>
      <c r="AS665" s="91"/>
      <c r="AT665" s="91"/>
      <c r="AU665" s="91"/>
      <c r="AV665" s="91"/>
      <c r="AW665" s="91"/>
      <c r="AX665" s="91"/>
    </row>
    <row r="666" spans="1:50" s="92" customFormat="1" ht="16.5" customHeight="1" x14ac:dyDescent="0.25">
      <c r="I666" s="93"/>
      <c r="J666" s="94"/>
      <c r="K666" s="95"/>
      <c r="L666" s="95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91"/>
      <c r="AI666" s="91"/>
      <c r="AJ666" s="91"/>
      <c r="AK666" s="91"/>
      <c r="AL666" s="91"/>
      <c r="AM666" s="91"/>
      <c r="AN666" s="91"/>
      <c r="AO666" s="91"/>
      <c r="AP666" s="91"/>
      <c r="AQ666" s="91"/>
      <c r="AR666" s="91"/>
      <c r="AS666" s="91"/>
      <c r="AT666" s="91"/>
      <c r="AU666" s="91"/>
      <c r="AV666" s="91"/>
      <c r="AW666" s="91"/>
      <c r="AX666" s="91"/>
    </row>
    <row r="667" spans="1:50" s="92" customFormat="1" ht="16.5" customHeight="1" x14ac:dyDescent="0.25">
      <c r="I667" s="93"/>
      <c r="J667" s="94"/>
      <c r="K667" s="95"/>
      <c r="L667" s="95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91"/>
      <c r="AJ667" s="91"/>
      <c r="AK667" s="91"/>
      <c r="AL667" s="91"/>
      <c r="AM667" s="91"/>
      <c r="AN667" s="91"/>
      <c r="AO667" s="91"/>
      <c r="AP667" s="91"/>
      <c r="AQ667" s="91"/>
      <c r="AR667" s="91"/>
      <c r="AS667" s="91"/>
      <c r="AT667" s="91"/>
      <c r="AU667" s="91"/>
      <c r="AV667" s="91"/>
      <c r="AW667" s="91"/>
      <c r="AX667" s="91"/>
    </row>
    <row r="668" spans="1:50" s="92" customFormat="1" ht="16.5" customHeight="1" x14ac:dyDescent="0.25">
      <c r="I668" s="93"/>
      <c r="J668" s="94"/>
      <c r="K668" s="95"/>
      <c r="L668" s="95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91"/>
      <c r="AI668" s="91"/>
      <c r="AJ668" s="91"/>
      <c r="AK668" s="91"/>
      <c r="AL668" s="91"/>
      <c r="AM668" s="91"/>
      <c r="AN668" s="91"/>
      <c r="AO668" s="91"/>
      <c r="AP668" s="91"/>
      <c r="AQ668" s="91"/>
      <c r="AR668" s="91"/>
      <c r="AS668" s="91"/>
      <c r="AT668" s="91"/>
      <c r="AU668" s="91"/>
      <c r="AV668" s="91"/>
      <c r="AW668" s="91"/>
      <c r="AX668" s="91"/>
    </row>
    <row r="669" spans="1:50" s="92" customFormat="1" ht="16.5" customHeight="1" x14ac:dyDescent="0.25">
      <c r="I669" s="93"/>
      <c r="J669" s="94"/>
      <c r="K669" s="95"/>
      <c r="L669" s="95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  <c r="AH669" s="91"/>
      <c r="AI669" s="91"/>
      <c r="AJ669" s="91"/>
      <c r="AK669" s="91"/>
      <c r="AL669" s="91"/>
      <c r="AM669" s="91"/>
      <c r="AN669" s="91"/>
      <c r="AO669" s="91"/>
      <c r="AP669" s="91"/>
      <c r="AQ669" s="91"/>
      <c r="AR669" s="91"/>
      <c r="AS669" s="91"/>
      <c r="AT669" s="91"/>
      <c r="AU669" s="91"/>
      <c r="AV669" s="91"/>
      <c r="AW669" s="91"/>
      <c r="AX669" s="91"/>
    </row>
    <row r="670" spans="1:50" s="92" customFormat="1" ht="16.5" customHeight="1" x14ac:dyDescent="0.25">
      <c r="I670" s="93"/>
      <c r="J670" s="94"/>
      <c r="K670" s="95"/>
      <c r="L670" s="95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  <c r="AH670" s="91"/>
      <c r="AI670" s="91"/>
      <c r="AJ670" s="91"/>
      <c r="AK670" s="91"/>
      <c r="AL670" s="91"/>
      <c r="AM670" s="91"/>
      <c r="AN670" s="91"/>
      <c r="AO670" s="91"/>
      <c r="AP670" s="91"/>
      <c r="AQ670" s="91"/>
      <c r="AR670" s="91"/>
      <c r="AS670" s="91"/>
      <c r="AT670" s="91"/>
      <c r="AU670" s="91"/>
      <c r="AV670" s="91"/>
      <c r="AW670" s="91"/>
      <c r="AX670" s="91"/>
    </row>
    <row r="671" spans="1:50" s="92" customFormat="1" ht="16.5" customHeight="1" x14ac:dyDescent="0.25">
      <c r="I671" s="93"/>
      <c r="J671" s="94"/>
      <c r="K671" s="95"/>
      <c r="L671" s="95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  <c r="AH671" s="91"/>
      <c r="AI671" s="91"/>
      <c r="AJ671" s="91"/>
      <c r="AK671" s="91"/>
      <c r="AL671" s="91"/>
      <c r="AM671" s="91"/>
      <c r="AN671" s="91"/>
      <c r="AO671" s="91"/>
      <c r="AP671" s="91"/>
      <c r="AQ671" s="91"/>
      <c r="AR671" s="91"/>
      <c r="AS671" s="91"/>
      <c r="AT671" s="91"/>
      <c r="AU671" s="91"/>
      <c r="AV671" s="91"/>
      <c r="AW671" s="91"/>
      <c r="AX671" s="91"/>
    </row>
    <row r="672" spans="1:50" s="92" customFormat="1" ht="16.5" customHeight="1" x14ac:dyDescent="0.25">
      <c r="I672" s="93"/>
      <c r="J672" s="94"/>
      <c r="K672" s="95"/>
      <c r="L672" s="95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  <c r="AH672" s="91"/>
      <c r="AI672" s="91"/>
      <c r="AJ672" s="91"/>
      <c r="AK672" s="91"/>
      <c r="AL672" s="91"/>
      <c r="AM672" s="91"/>
      <c r="AN672" s="91"/>
      <c r="AO672" s="91"/>
      <c r="AP672" s="91"/>
      <c r="AQ672" s="91"/>
      <c r="AR672" s="91"/>
      <c r="AS672" s="91"/>
      <c r="AT672" s="91"/>
      <c r="AU672" s="91"/>
      <c r="AV672" s="91"/>
      <c r="AW672" s="91"/>
      <c r="AX672" s="91"/>
    </row>
    <row r="673" spans="9:50" s="92" customFormat="1" ht="16.5" customHeight="1" x14ac:dyDescent="0.25">
      <c r="I673" s="93"/>
      <c r="J673" s="94"/>
      <c r="K673" s="95"/>
      <c r="L673" s="95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  <c r="AH673" s="91"/>
      <c r="AI673" s="91"/>
      <c r="AJ673" s="91"/>
      <c r="AK673" s="91"/>
      <c r="AL673" s="91"/>
      <c r="AM673" s="91"/>
      <c r="AN673" s="91"/>
      <c r="AO673" s="91"/>
      <c r="AP673" s="91"/>
      <c r="AQ673" s="91"/>
      <c r="AR673" s="91"/>
      <c r="AS673" s="91"/>
      <c r="AT673" s="91"/>
      <c r="AU673" s="91"/>
      <c r="AV673" s="91"/>
      <c r="AW673" s="91"/>
      <c r="AX673" s="91"/>
    </row>
    <row r="674" spans="9:50" s="92" customFormat="1" ht="16.5" customHeight="1" x14ac:dyDescent="0.25">
      <c r="I674" s="93"/>
      <c r="J674" s="94"/>
      <c r="K674" s="95"/>
      <c r="L674" s="95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  <c r="AH674" s="91"/>
      <c r="AI674" s="91"/>
      <c r="AJ674" s="91"/>
      <c r="AK674" s="91"/>
      <c r="AL674" s="91"/>
      <c r="AM674" s="91"/>
      <c r="AN674" s="91"/>
      <c r="AO674" s="91"/>
      <c r="AP674" s="91"/>
      <c r="AQ674" s="91"/>
      <c r="AR674" s="91"/>
      <c r="AS674" s="91"/>
      <c r="AT674" s="91"/>
      <c r="AU674" s="91"/>
      <c r="AV674" s="91"/>
      <c r="AW674" s="91"/>
      <c r="AX674" s="91"/>
    </row>
    <row r="675" spans="9:50" s="92" customFormat="1" ht="16.5" customHeight="1" x14ac:dyDescent="0.25">
      <c r="I675" s="93"/>
      <c r="J675" s="94"/>
      <c r="K675" s="95"/>
      <c r="L675" s="95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  <c r="AH675" s="91"/>
      <c r="AI675" s="91"/>
      <c r="AJ675" s="91"/>
      <c r="AK675" s="91"/>
      <c r="AL675" s="91"/>
      <c r="AM675" s="91"/>
      <c r="AN675" s="91"/>
      <c r="AO675" s="91"/>
      <c r="AP675" s="91"/>
      <c r="AQ675" s="91"/>
      <c r="AR675" s="91"/>
      <c r="AS675" s="91"/>
      <c r="AT675" s="91"/>
      <c r="AU675" s="91"/>
      <c r="AV675" s="91"/>
      <c r="AW675" s="91"/>
      <c r="AX675" s="91"/>
    </row>
    <row r="676" spans="9:50" s="92" customFormat="1" ht="16.5" customHeight="1" x14ac:dyDescent="0.25">
      <c r="I676" s="93"/>
      <c r="J676" s="94"/>
      <c r="K676" s="95"/>
      <c r="L676" s="95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91"/>
      <c r="AI676" s="91"/>
      <c r="AJ676" s="91"/>
      <c r="AK676" s="91"/>
      <c r="AL676" s="91"/>
      <c r="AM676" s="91"/>
      <c r="AN676" s="91"/>
      <c r="AO676" s="91"/>
      <c r="AP676" s="91"/>
      <c r="AQ676" s="91"/>
      <c r="AR676" s="91"/>
      <c r="AS676" s="91"/>
      <c r="AT676" s="91"/>
      <c r="AU676" s="91"/>
      <c r="AV676" s="91"/>
      <c r="AW676" s="91"/>
      <c r="AX676" s="91"/>
    </row>
    <row r="677" spans="9:50" s="92" customFormat="1" ht="16.5" customHeight="1" x14ac:dyDescent="0.25">
      <c r="I677" s="93"/>
      <c r="J677" s="94"/>
      <c r="K677" s="95"/>
      <c r="L677" s="95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91"/>
      <c r="AI677" s="91"/>
      <c r="AJ677" s="91"/>
      <c r="AK677" s="91"/>
      <c r="AL677" s="91"/>
      <c r="AM677" s="91"/>
      <c r="AN677" s="91"/>
      <c r="AO677" s="91"/>
      <c r="AP677" s="91"/>
      <c r="AQ677" s="91"/>
      <c r="AR677" s="91"/>
      <c r="AS677" s="91"/>
      <c r="AT677" s="91"/>
      <c r="AU677" s="91"/>
      <c r="AV677" s="91"/>
      <c r="AW677" s="91"/>
      <c r="AX677" s="91"/>
    </row>
    <row r="678" spans="9:50" s="92" customFormat="1" ht="16.5" customHeight="1" x14ac:dyDescent="0.25">
      <c r="I678" s="93"/>
      <c r="J678" s="94"/>
      <c r="K678" s="95"/>
      <c r="L678" s="95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91"/>
      <c r="AI678" s="91"/>
      <c r="AJ678" s="91"/>
      <c r="AK678" s="91"/>
      <c r="AL678" s="91"/>
      <c r="AM678" s="91"/>
      <c r="AN678" s="91"/>
      <c r="AO678" s="91"/>
      <c r="AP678" s="91"/>
      <c r="AQ678" s="91"/>
      <c r="AR678" s="91"/>
      <c r="AS678" s="91"/>
      <c r="AT678" s="91"/>
      <c r="AU678" s="91"/>
      <c r="AV678" s="91"/>
      <c r="AW678" s="91"/>
      <c r="AX678" s="91"/>
    </row>
    <row r="679" spans="9:50" s="92" customFormat="1" ht="16.5" customHeight="1" x14ac:dyDescent="0.25">
      <c r="I679" s="93"/>
      <c r="J679" s="94"/>
      <c r="K679" s="95"/>
      <c r="L679" s="95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91"/>
      <c r="AI679" s="91"/>
      <c r="AJ679" s="91"/>
      <c r="AK679" s="91"/>
      <c r="AL679" s="91"/>
      <c r="AM679" s="91"/>
      <c r="AN679" s="91"/>
      <c r="AO679" s="91"/>
      <c r="AP679" s="91"/>
      <c r="AQ679" s="91"/>
      <c r="AR679" s="91"/>
      <c r="AS679" s="91"/>
      <c r="AT679" s="91"/>
      <c r="AU679" s="91"/>
      <c r="AV679" s="91"/>
      <c r="AW679" s="91"/>
      <c r="AX679" s="91"/>
    </row>
    <row r="680" spans="9:50" s="92" customFormat="1" ht="16.5" customHeight="1" x14ac:dyDescent="0.25">
      <c r="I680" s="93"/>
      <c r="J680" s="94"/>
      <c r="K680" s="95"/>
      <c r="L680" s="95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  <c r="AH680" s="91"/>
      <c r="AI680" s="91"/>
      <c r="AJ680" s="91"/>
      <c r="AK680" s="91"/>
      <c r="AL680" s="91"/>
      <c r="AM680" s="91"/>
      <c r="AN680" s="91"/>
      <c r="AO680" s="91"/>
      <c r="AP680" s="91"/>
      <c r="AQ680" s="91"/>
      <c r="AR680" s="91"/>
      <c r="AS680" s="91"/>
      <c r="AT680" s="91"/>
      <c r="AU680" s="91"/>
      <c r="AV680" s="91"/>
      <c r="AW680" s="91"/>
      <c r="AX680" s="91"/>
    </row>
    <row r="681" spans="9:50" s="92" customFormat="1" ht="16.5" customHeight="1" x14ac:dyDescent="0.25">
      <c r="I681" s="93"/>
      <c r="J681" s="94"/>
      <c r="K681" s="95"/>
      <c r="L681" s="95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  <c r="AH681" s="91"/>
      <c r="AI681" s="91"/>
      <c r="AJ681" s="91"/>
      <c r="AK681" s="91"/>
      <c r="AL681" s="91"/>
      <c r="AM681" s="91"/>
      <c r="AN681" s="91"/>
      <c r="AO681" s="91"/>
      <c r="AP681" s="91"/>
      <c r="AQ681" s="91"/>
      <c r="AR681" s="91"/>
      <c r="AS681" s="91"/>
      <c r="AT681" s="91"/>
      <c r="AU681" s="91"/>
      <c r="AV681" s="91"/>
      <c r="AW681" s="91"/>
      <c r="AX681" s="91"/>
    </row>
    <row r="682" spans="9:50" s="92" customFormat="1" ht="16.5" customHeight="1" x14ac:dyDescent="0.25">
      <c r="I682" s="93"/>
      <c r="J682" s="94"/>
      <c r="K682" s="95"/>
      <c r="L682" s="95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  <c r="AH682" s="91"/>
      <c r="AI682" s="91"/>
      <c r="AJ682" s="91"/>
      <c r="AK682" s="91"/>
      <c r="AL682" s="91"/>
      <c r="AM682" s="91"/>
      <c r="AN682" s="91"/>
      <c r="AO682" s="91"/>
      <c r="AP682" s="91"/>
      <c r="AQ682" s="91"/>
      <c r="AR682" s="91"/>
      <c r="AS682" s="91"/>
      <c r="AT682" s="91"/>
      <c r="AU682" s="91"/>
      <c r="AV682" s="91"/>
      <c r="AW682" s="91"/>
      <c r="AX682" s="91"/>
    </row>
    <row r="683" spans="9:50" s="92" customFormat="1" ht="16.5" customHeight="1" x14ac:dyDescent="0.25">
      <c r="I683" s="93"/>
      <c r="J683" s="94"/>
      <c r="K683" s="95"/>
      <c r="L683" s="95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  <c r="AH683" s="91"/>
      <c r="AI683" s="91"/>
      <c r="AJ683" s="91"/>
      <c r="AK683" s="91"/>
      <c r="AL683" s="91"/>
      <c r="AM683" s="91"/>
      <c r="AN683" s="91"/>
      <c r="AO683" s="91"/>
      <c r="AP683" s="91"/>
      <c r="AQ683" s="91"/>
      <c r="AR683" s="91"/>
      <c r="AS683" s="91"/>
      <c r="AT683" s="91"/>
      <c r="AU683" s="91"/>
      <c r="AV683" s="91"/>
      <c r="AW683" s="91"/>
      <c r="AX683" s="91"/>
    </row>
    <row r="684" spans="9:50" s="92" customFormat="1" ht="16.5" customHeight="1" x14ac:dyDescent="0.25">
      <c r="I684" s="93"/>
      <c r="J684" s="94"/>
      <c r="K684" s="95"/>
      <c r="L684" s="95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  <c r="AH684" s="91"/>
      <c r="AI684" s="91"/>
      <c r="AJ684" s="91"/>
      <c r="AK684" s="91"/>
      <c r="AL684" s="91"/>
      <c r="AM684" s="91"/>
      <c r="AN684" s="91"/>
      <c r="AO684" s="91"/>
      <c r="AP684" s="91"/>
      <c r="AQ684" s="91"/>
      <c r="AR684" s="91"/>
      <c r="AS684" s="91"/>
      <c r="AT684" s="91"/>
      <c r="AU684" s="91"/>
      <c r="AV684" s="91"/>
      <c r="AW684" s="91"/>
      <c r="AX684" s="91"/>
    </row>
    <row r="685" spans="9:50" s="92" customFormat="1" ht="16.5" customHeight="1" x14ac:dyDescent="0.25">
      <c r="I685" s="93"/>
      <c r="J685" s="94"/>
      <c r="K685" s="95"/>
      <c r="L685" s="95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  <c r="AH685" s="91"/>
      <c r="AI685" s="91"/>
      <c r="AJ685" s="91"/>
      <c r="AK685" s="91"/>
      <c r="AL685" s="91"/>
      <c r="AM685" s="91"/>
      <c r="AN685" s="91"/>
      <c r="AO685" s="91"/>
      <c r="AP685" s="91"/>
      <c r="AQ685" s="91"/>
      <c r="AR685" s="91"/>
      <c r="AS685" s="91"/>
      <c r="AT685" s="91"/>
      <c r="AU685" s="91"/>
      <c r="AV685" s="91"/>
      <c r="AW685" s="91"/>
      <c r="AX685" s="91"/>
    </row>
    <row r="686" spans="9:50" s="92" customFormat="1" ht="16.5" customHeight="1" x14ac:dyDescent="0.25">
      <c r="I686" s="93"/>
      <c r="J686" s="94"/>
      <c r="K686" s="95"/>
      <c r="L686" s="95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91"/>
      <c r="AI686" s="91"/>
      <c r="AJ686" s="91"/>
      <c r="AK686" s="91"/>
      <c r="AL686" s="91"/>
      <c r="AM686" s="91"/>
      <c r="AN686" s="91"/>
      <c r="AO686" s="91"/>
      <c r="AP686" s="91"/>
      <c r="AQ686" s="91"/>
      <c r="AR686" s="91"/>
      <c r="AS686" s="91"/>
      <c r="AT686" s="91"/>
      <c r="AU686" s="91"/>
      <c r="AV686" s="91"/>
      <c r="AW686" s="91"/>
      <c r="AX686" s="91"/>
    </row>
    <row r="687" spans="9:50" s="92" customFormat="1" ht="16.5" customHeight="1" x14ac:dyDescent="0.25">
      <c r="I687" s="93"/>
      <c r="J687" s="94"/>
      <c r="K687" s="95"/>
      <c r="L687" s="95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  <c r="AH687" s="91"/>
      <c r="AI687" s="91"/>
      <c r="AJ687" s="91"/>
      <c r="AK687" s="91"/>
      <c r="AL687" s="91"/>
      <c r="AM687" s="91"/>
      <c r="AN687" s="91"/>
      <c r="AO687" s="91"/>
      <c r="AP687" s="91"/>
      <c r="AQ687" s="91"/>
      <c r="AR687" s="91"/>
      <c r="AS687" s="91"/>
      <c r="AT687" s="91"/>
      <c r="AU687" s="91"/>
      <c r="AV687" s="91"/>
      <c r="AW687" s="91"/>
      <c r="AX687" s="91"/>
    </row>
    <row r="688" spans="9:50" s="92" customFormat="1" ht="16.5" customHeight="1" x14ac:dyDescent="0.25">
      <c r="I688" s="93"/>
      <c r="J688" s="94"/>
      <c r="K688" s="95"/>
      <c r="L688" s="95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  <c r="AH688" s="91"/>
      <c r="AI688" s="91"/>
      <c r="AJ688" s="91"/>
      <c r="AK688" s="91"/>
      <c r="AL688" s="91"/>
      <c r="AM688" s="91"/>
      <c r="AN688" s="91"/>
      <c r="AO688" s="91"/>
      <c r="AP688" s="91"/>
      <c r="AQ688" s="91"/>
      <c r="AR688" s="91"/>
      <c r="AS688" s="91"/>
      <c r="AT688" s="91"/>
      <c r="AU688" s="91"/>
      <c r="AV688" s="91"/>
      <c r="AW688" s="91"/>
      <c r="AX688" s="91"/>
    </row>
    <row r="689" spans="9:50" s="92" customFormat="1" ht="16.5" customHeight="1" x14ac:dyDescent="0.25">
      <c r="I689" s="93"/>
      <c r="J689" s="94"/>
      <c r="K689" s="95"/>
      <c r="L689" s="95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  <c r="AH689" s="91"/>
      <c r="AI689" s="91"/>
      <c r="AJ689" s="91"/>
      <c r="AK689" s="91"/>
      <c r="AL689" s="91"/>
      <c r="AM689" s="91"/>
      <c r="AN689" s="91"/>
      <c r="AO689" s="91"/>
      <c r="AP689" s="91"/>
      <c r="AQ689" s="91"/>
      <c r="AR689" s="91"/>
      <c r="AS689" s="91"/>
      <c r="AT689" s="91"/>
      <c r="AU689" s="91"/>
      <c r="AV689" s="91"/>
      <c r="AW689" s="91"/>
      <c r="AX689" s="91"/>
    </row>
    <row r="690" spans="9:50" s="92" customFormat="1" ht="16.5" customHeight="1" x14ac:dyDescent="0.25">
      <c r="I690" s="93"/>
      <c r="J690" s="94"/>
      <c r="K690" s="95"/>
      <c r="L690" s="95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  <c r="AH690" s="91"/>
      <c r="AI690" s="91"/>
      <c r="AJ690" s="91"/>
      <c r="AK690" s="91"/>
      <c r="AL690" s="91"/>
      <c r="AM690" s="91"/>
      <c r="AN690" s="91"/>
      <c r="AO690" s="91"/>
      <c r="AP690" s="91"/>
      <c r="AQ690" s="91"/>
      <c r="AR690" s="91"/>
      <c r="AS690" s="91"/>
      <c r="AT690" s="91"/>
      <c r="AU690" s="91"/>
      <c r="AV690" s="91"/>
      <c r="AW690" s="91"/>
      <c r="AX690" s="91"/>
    </row>
    <row r="691" spans="9:50" s="92" customFormat="1" ht="16.5" customHeight="1" x14ac:dyDescent="0.25">
      <c r="I691" s="93"/>
      <c r="J691" s="94"/>
      <c r="K691" s="95"/>
      <c r="L691" s="95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  <c r="AH691" s="91"/>
      <c r="AI691" s="91"/>
      <c r="AJ691" s="91"/>
      <c r="AK691" s="91"/>
      <c r="AL691" s="91"/>
      <c r="AM691" s="91"/>
      <c r="AN691" s="91"/>
      <c r="AO691" s="91"/>
      <c r="AP691" s="91"/>
      <c r="AQ691" s="91"/>
      <c r="AR691" s="91"/>
      <c r="AS691" s="91"/>
      <c r="AT691" s="91"/>
      <c r="AU691" s="91"/>
      <c r="AV691" s="91"/>
      <c r="AW691" s="91"/>
      <c r="AX691" s="91"/>
    </row>
    <row r="692" spans="9:50" s="92" customFormat="1" ht="16.5" customHeight="1" x14ac:dyDescent="0.25">
      <c r="I692" s="93"/>
      <c r="J692" s="94"/>
      <c r="K692" s="95"/>
      <c r="L692" s="95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  <c r="AH692" s="91"/>
      <c r="AI692" s="91"/>
      <c r="AJ692" s="91"/>
      <c r="AK692" s="91"/>
      <c r="AL692" s="91"/>
      <c r="AM692" s="91"/>
      <c r="AN692" s="91"/>
      <c r="AO692" s="91"/>
      <c r="AP692" s="91"/>
      <c r="AQ692" s="91"/>
      <c r="AR692" s="91"/>
      <c r="AS692" s="91"/>
      <c r="AT692" s="91"/>
      <c r="AU692" s="91"/>
      <c r="AV692" s="91"/>
      <c r="AW692" s="91"/>
      <c r="AX692" s="91"/>
    </row>
    <row r="693" spans="9:50" s="92" customFormat="1" ht="16.5" customHeight="1" x14ac:dyDescent="0.25">
      <c r="I693" s="93"/>
      <c r="J693" s="94"/>
      <c r="K693" s="95"/>
      <c r="L693" s="95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  <c r="AH693" s="91"/>
      <c r="AI693" s="91"/>
      <c r="AJ693" s="91"/>
      <c r="AK693" s="91"/>
      <c r="AL693" s="91"/>
      <c r="AM693" s="91"/>
      <c r="AN693" s="91"/>
      <c r="AO693" s="91"/>
      <c r="AP693" s="91"/>
      <c r="AQ693" s="91"/>
      <c r="AR693" s="91"/>
      <c r="AS693" s="91"/>
      <c r="AT693" s="91"/>
      <c r="AU693" s="91"/>
      <c r="AV693" s="91"/>
      <c r="AW693" s="91"/>
      <c r="AX693" s="91"/>
    </row>
    <row r="694" spans="9:50" s="92" customFormat="1" ht="16.5" customHeight="1" x14ac:dyDescent="0.25">
      <c r="I694" s="93"/>
      <c r="J694" s="94"/>
      <c r="K694" s="95"/>
      <c r="L694" s="95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  <c r="AH694" s="91"/>
      <c r="AI694" s="91"/>
      <c r="AJ694" s="91"/>
      <c r="AK694" s="91"/>
      <c r="AL694" s="91"/>
      <c r="AM694" s="91"/>
      <c r="AN694" s="91"/>
      <c r="AO694" s="91"/>
      <c r="AP694" s="91"/>
      <c r="AQ694" s="91"/>
      <c r="AR694" s="91"/>
      <c r="AS694" s="91"/>
      <c r="AT694" s="91"/>
      <c r="AU694" s="91"/>
      <c r="AV694" s="91"/>
      <c r="AW694" s="91"/>
      <c r="AX694" s="91"/>
    </row>
    <row r="695" spans="9:50" s="92" customFormat="1" ht="16.5" customHeight="1" x14ac:dyDescent="0.25">
      <c r="I695" s="93"/>
      <c r="J695" s="94"/>
      <c r="K695" s="95"/>
      <c r="L695" s="95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  <c r="AH695" s="91"/>
      <c r="AI695" s="91"/>
      <c r="AJ695" s="91"/>
      <c r="AK695" s="91"/>
      <c r="AL695" s="91"/>
      <c r="AM695" s="91"/>
      <c r="AN695" s="91"/>
      <c r="AO695" s="91"/>
      <c r="AP695" s="91"/>
      <c r="AQ695" s="91"/>
      <c r="AR695" s="91"/>
      <c r="AS695" s="91"/>
      <c r="AT695" s="91"/>
      <c r="AU695" s="91"/>
      <c r="AV695" s="91"/>
      <c r="AW695" s="91"/>
      <c r="AX695" s="91"/>
    </row>
    <row r="696" spans="9:50" s="92" customFormat="1" ht="16.5" customHeight="1" x14ac:dyDescent="0.25">
      <c r="I696" s="93"/>
      <c r="J696" s="94"/>
      <c r="K696" s="95"/>
      <c r="L696" s="95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91"/>
      <c r="AI696" s="91"/>
      <c r="AJ696" s="91"/>
      <c r="AK696" s="91"/>
      <c r="AL696" s="91"/>
      <c r="AM696" s="91"/>
      <c r="AN696" s="91"/>
      <c r="AO696" s="91"/>
      <c r="AP696" s="91"/>
      <c r="AQ696" s="91"/>
      <c r="AR696" s="91"/>
      <c r="AS696" s="91"/>
      <c r="AT696" s="91"/>
      <c r="AU696" s="91"/>
      <c r="AV696" s="91"/>
      <c r="AW696" s="91"/>
      <c r="AX696" s="91"/>
    </row>
    <row r="697" spans="9:50" s="92" customFormat="1" ht="16.5" customHeight="1" x14ac:dyDescent="0.25">
      <c r="I697" s="93"/>
      <c r="J697" s="94"/>
      <c r="K697" s="95"/>
      <c r="L697" s="95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91"/>
      <c r="AI697" s="91"/>
      <c r="AJ697" s="91"/>
      <c r="AK697" s="91"/>
      <c r="AL697" s="91"/>
      <c r="AM697" s="91"/>
      <c r="AN697" s="91"/>
      <c r="AO697" s="91"/>
      <c r="AP697" s="91"/>
      <c r="AQ697" s="91"/>
      <c r="AR697" s="91"/>
      <c r="AS697" s="91"/>
      <c r="AT697" s="91"/>
      <c r="AU697" s="91"/>
      <c r="AV697" s="91"/>
      <c r="AW697" s="91"/>
      <c r="AX697" s="91"/>
    </row>
    <row r="698" spans="9:50" s="92" customFormat="1" ht="16.5" customHeight="1" x14ac:dyDescent="0.25">
      <c r="I698" s="93"/>
      <c r="J698" s="94"/>
      <c r="K698" s="95"/>
      <c r="L698" s="95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91"/>
      <c r="AI698" s="91"/>
      <c r="AJ698" s="91"/>
      <c r="AK698" s="91"/>
      <c r="AL698" s="91"/>
      <c r="AM698" s="91"/>
      <c r="AN698" s="91"/>
      <c r="AO698" s="91"/>
      <c r="AP698" s="91"/>
      <c r="AQ698" s="91"/>
      <c r="AR698" s="91"/>
      <c r="AS698" s="91"/>
      <c r="AT698" s="91"/>
      <c r="AU698" s="91"/>
      <c r="AV698" s="91"/>
      <c r="AW698" s="91"/>
      <c r="AX698" s="91"/>
    </row>
    <row r="699" spans="9:50" s="92" customFormat="1" ht="16.5" customHeight="1" x14ac:dyDescent="0.25">
      <c r="I699" s="93"/>
      <c r="J699" s="94"/>
      <c r="K699" s="95"/>
      <c r="L699" s="95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  <c r="AH699" s="91"/>
      <c r="AI699" s="91"/>
      <c r="AJ699" s="91"/>
      <c r="AK699" s="91"/>
      <c r="AL699" s="91"/>
      <c r="AM699" s="91"/>
      <c r="AN699" s="91"/>
      <c r="AO699" s="91"/>
      <c r="AP699" s="91"/>
      <c r="AQ699" s="91"/>
      <c r="AR699" s="91"/>
      <c r="AS699" s="91"/>
      <c r="AT699" s="91"/>
      <c r="AU699" s="91"/>
      <c r="AV699" s="91"/>
      <c r="AW699" s="91"/>
      <c r="AX699" s="91"/>
    </row>
    <row r="700" spans="9:50" s="92" customFormat="1" ht="16.5" customHeight="1" x14ac:dyDescent="0.25">
      <c r="I700" s="93"/>
      <c r="J700" s="94"/>
      <c r="K700" s="95"/>
      <c r="L700" s="95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  <c r="AH700" s="91"/>
      <c r="AI700" s="91"/>
      <c r="AJ700" s="91"/>
      <c r="AK700" s="91"/>
      <c r="AL700" s="91"/>
      <c r="AM700" s="91"/>
      <c r="AN700" s="91"/>
      <c r="AO700" s="91"/>
      <c r="AP700" s="91"/>
      <c r="AQ700" s="91"/>
      <c r="AR700" s="91"/>
      <c r="AS700" s="91"/>
      <c r="AT700" s="91"/>
      <c r="AU700" s="91"/>
      <c r="AV700" s="91"/>
      <c r="AW700" s="91"/>
      <c r="AX700" s="91"/>
    </row>
    <row r="701" spans="9:50" s="92" customFormat="1" ht="16.5" customHeight="1" x14ac:dyDescent="0.25">
      <c r="I701" s="93"/>
      <c r="J701" s="94"/>
      <c r="K701" s="95"/>
      <c r="L701" s="95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  <c r="AH701" s="91"/>
      <c r="AI701" s="91"/>
      <c r="AJ701" s="91"/>
      <c r="AK701" s="91"/>
      <c r="AL701" s="91"/>
      <c r="AM701" s="91"/>
      <c r="AN701" s="91"/>
      <c r="AO701" s="91"/>
      <c r="AP701" s="91"/>
      <c r="AQ701" s="91"/>
      <c r="AR701" s="91"/>
      <c r="AS701" s="91"/>
      <c r="AT701" s="91"/>
      <c r="AU701" s="91"/>
      <c r="AV701" s="91"/>
      <c r="AW701" s="91"/>
      <c r="AX701" s="91"/>
    </row>
    <row r="702" spans="9:50" s="92" customFormat="1" ht="16.5" customHeight="1" x14ac:dyDescent="0.25">
      <c r="I702" s="93"/>
      <c r="J702" s="94"/>
      <c r="K702" s="95"/>
      <c r="L702" s="95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  <c r="AH702" s="91"/>
      <c r="AI702" s="91"/>
      <c r="AJ702" s="91"/>
      <c r="AK702" s="91"/>
      <c r="AL702" s="91"/>
      <c r="AM702" s="91"/>
      <c r="AN702" s="91"/>
      <c r="AO702" s="91"/>
      <c r="AP702" s="91"/>
      <c r="AQ702" s="91"/>
      <c r="AR702" s="91"/>
      <c r="AS702" s="91"/>
      <c r="AT702" s="91"/>
      <c r="AU702" s="91"/>
      <c r="AV702" s="91"/>
      <c r="AW702" s="91"/>
      <c r="AX702" s="91"/>
    </row>
    <row r="703" spans="9:50" s="92" customFormat="1" ht="16.5" customHeight="1" x14ac:dyDescent="0.25">
      <c r="I703" s="93"/>
      <c r="J703" s="94"/>
      <c r="K703" s="95"/>
      <c r="L703" s="95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  <c r="AH703" s="91"/>
      <c r="AI703" s="91"/>
      <c r="AJ703" s="91"/>
      <c r="AK703" s="91"/>
      <c r="AL703" s="91"/>
      <c r="AM703" s="91"/>
      <c r="AN703" s="91"/>
      <c r="AO703" s="91"/>
      <c r="AP703" s="91"/>
      <c r="AQ703" s="91"/>
      <c r="AR703" s="91"/>
      <c r="AS703" s="91"/>
      <c r="AT703" s="91"/>
      <c r="AU703" s="91"/>
      <c r="AV703" s="91"/>
      <c r="AW703" s="91"/>
      <c r="AX703" s="91"/>
    </row>
    <row r="704" spans="9:50" s="92" customFormat="1" ht="16.5" customHeight="1" x14ac:dyDescent="0.25">
      <c r="I704" s="93"/>
      <c r="J704" s="94"/>
      <c r="K704" s="95"/>
      <c r="L704" s="95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  <c r="AH704" s="91"/>
      <c r="AI704" s="91"/>
      <c r="AJ704" s="91"/>
      <c r="AK704" s="91"/>
      <c r="AL704" s="91"/>
      <c r="AM704" s="91"/>
      <c r="AN704" s="91"/>
      <c r="AO704" s="91"/>
      <c r="AP704" s="91"/>
      <c r="AQ704" s="91"/>
      <c r="AR704" s="91"/>
      <c r="AS704" s="91"/>
      <c r="AT704" s="91"/>
      <c r="AU704" s="91"/>
      <c r="AV704" s="91"/>
      <c r="AW704" s="91"/>
      <c r="AX704" s="91"/>
    </row>
    <row r="705" spans="9:50" s="92" customFormat="1" ht="16.5" customHeight="1" x14ac:dyDescent="0.25">
      <c r="I705" s="93"/>
      <c r="J705" s="94"/>
      <c r="K705" s="95"/>
      <c r="L705" s="95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  <c r="AH705" s="91"/>
      <c r="AI705" s="91"/>
      <c r="AJ705" s="91"/>
      <c r="AK705" s="91"/>
      <c r="AL705" s="91"/>
      <c r="AM705" s="91"/>
      <c r="AN705" s="91"/>
      <c r="AO705" s="91"/>
      <c r="AP705" s="91"/>
      <c r="AQ705" s="91"/>
      <c r="AR705" s="91"/>
      <c r="AS705" s="91"/>
      <c r="AT705" s="91"/>
      <c r="AU705" s="91"/>
      <c r="AV705" s="91"/>
      <c r="AW705" s="91"/>
      <c r="AX705" s="91"/>
    </row>
    <row r="706" spans="9:50" s="92" customFormat="1" ht="16.5" customHeight="1" x14ac:dyDescent="0.25">
      <c r="I706" s="93"/>
      <c r="J706" s="94"/>
      <c r="K706" s="95"/>
      <c r="L706" s="95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  <c r="AH706" s="91"/>
      <c r="AI706" s="91"/>
      <c r="AJ706" s="91"/>
      <c r="AK706" s="91"/>
      <c r="AL706" s="91"/>
      <c r="AM706" s="91"/>
      <c r="AN706" s="91"/>
      <c r="AO706" s="91"/>
      <c r="AP706" s="91"/>
      <c r="AQ706" s="91"/>
      <c r="AR706" s="91"/>
      <c r="AS706" s="91"/>
      <c r="AT706" s="91"/>
      <c r="AU706" s="91"/>
      <c r="AV706" s="91"/>
      <c r="AW706" s="91"/>
      <c r="AX706" s="91"/>
    </row>
    <row r="707" spans="9:50" s="92" customFormat="1" ht="16.5" customHeight="1" x14ac:dyDescent="0.25">
      <c r="I707" s="93"/>
      <c r="J707" s="94"/>
      <c r="K707" s="95"/>
      <c r="L707" s="95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  <c r="AH707" s="91"/>
      <c r="AI707" s="91"/>
      <c r="AJ707" s="91"/>
      <c r="AK707" s="91"/>
      <c r="AL707" s="91"/>
      <c r="AM707" s="91"/>
      <c r="AN707" s="91"/>
      <c r="AO707" s="91"/>
      <c r="AP707" s="91"/>
      <c r="AQ707" s="91"/>
      <c r="AR707" s="91"/>
      <c r="AS707" s="91"/>
      <c r="AT707" s="91"/>
      <c r="AU707" s="91"/>
      <c r="AV707" s="91"/>
      <c r="AW707" s="91"/>
      <c r="AX707" s="91"/>
    </row>
    <row r="708" spans="9:50" s="92" customFormat="1" ht="16.5" customHeight="1" x14ac:dyDescent="0.25">
      <c r="I708" s="93"/>
      <c r="J708" s="94"/>
      <c r="K708" s="95"/>
      <c r="L708" s="95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  <c r="AH708" s="91"/>
      <c r="AI708" s="91"/>
      <c r="AJ708" s="91"/>
      <c r="AK708" s="91"/>
      <c r="AL708" s="91"/>
      <c r="AM708" s="91"/>
      <c r="AN708" s="91"/>
      <c r="AO708" s="91"/>
      <c r="AP708" s="91"/>
      <c r="AQ708" s="91"/>
      <c r="AR708" s="91"/>
      <c r="AS708" s="91"/>
      <c r="AT708" s="91"/>
      <c r="AU708" s="91"/>
      <c r="AV708" s="91"/>
      <c r="AW708" s="91"/>
      <c r="AX708" s="91"/>
    </row>
    <row r="709" spans="9:50" s="92" customFormat="1" ht="16.5" customHeight="1" x14ac:dyDescent="0.25">
      <c r="I709" s="93"/>
      <c r="J709" s="94"/>
      <c r="K709" s="95"/>
      <c r="L709" s="95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  <c r="AH709" s="91"/>
      <c r="AI709" s="91"/>
      <c r="AJ709" s="91"/>
      <c r="AK709" s="91"/>
      <c r="AL709" s="91"/>
      <c r="AM709" s="91"/>
      <c r="AN709" s="91"/>
      <c r="AO709" s="91"/>
      <c r="AP709" s="91"/>
      <c r="AQ709" s="91"/>
      <c r="AR709" s="91"/>
      <c r="AS709" s="91"/>
      <c r="AT709" s="91"/>
      <c r="AU709" s="91"/>
      <c r="AV709" s="91"/>
      <c r="AW709" s="91"/>
      <c r="AX709" s="91"/>
    </row>
    <row r="710" spans="9:50" s="92" customFormat="1" ht="16.5" customHeight="1" x14ac:dyDescent="0.25">
      <c r="I710" s="93"/>
      <c r="J710" s="94"/>
      <c r="K710" s="95"/>
      <c r="L710" s="95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  <c r="AH710" s="91"/>
      <c r="AI710" s="91"/>
      <c r="AJ710" s="91"/>
      <c r="AK710" s="91"/>
      <c r="AL710" s="91"/>
      <c r="AM710" s="91"/>
      <c r="AN710" s="91"/>
      <c r="AO710" s="91"/>
      <c r="AP710" s="91"/>
      <c r="AQ710" s="91"/>
      <c r="AR710" s="91"/>
      <c r="AS710" s="91"/>
      <c r="AT710" s="91"/>
      <c r="AU710" s="91"/>
      <c r="AV710" s="91"/>
      <c r="AW710" s="91"/>
      <c r="AX710" s="91"/>
    </row>
    <row r="711" spans="9:50" s="92" customFormat="1" ht="16.5" customHeight="1" x14ac:dyDescent="0.25">
      <c r="I711" s="93"/>
      <c r="J711" s="94"/>
      <c r="K711" s="95"/>
      <c r="L711" s="95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  <c r="AH711" s="91"/>
      <c r="AI711" s="91"/>
      <c r="AJ711" s="91"/>
      <c r="AK711" s="91"/>
      <c r="AL711" s="91"/>
      <c r="AM711" s="91"/>
      <c r="AN711" s="91"/>
      <c r="AO711" s="91"/>
      <c r="AP711" s="91"/>
      <c r="AQ711" s="91"/>
      <c r="AR711" s="91"/>
      <c r="AS711" s="91"/>
      <c r="AT711" s="91"/>
      <c r="AU711" s="91"/>
      <c r="AV711" s="91"/>
      <c r="AW711" s="91"/>
      <c r="AX711" s="91"/>
    </row>
    <row r="712" spans="9:50" s="92" customFormat="1" ht="16.5" customHeight="1" x14ac:dyDescent="0.25">
      <c r="I712" s="93"/>
      <c r="J712" s="94"/>
      <c r="K712" s="95"/>
      <c r="L712" s="95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91"/>
      <c r="AI712" s="91"/>
      <c r="AJ712" s="91"/>
      <c r="AK712" s="91"/>
      <c r="AL712" s="91"/>
      <c r="AM712" s="91"/>
      <c r="AN712" s="91"/>
      <c r="AO712" s="91"/>
      <c r="AP712" s="91"/>
      <c r="AQ712" s="91"/>
      <c r="AR712" s="91"/>
      <c r="AS712" s="91"/>
      <c r="AT712" s="91"/>
      <c r="AU712" s="91"/>
      <c r="AV712" s="91"/>
      <c r="AW712" s="91"/>
      <c r="AX712" s="91"/>
    </row>
    <row r="713" spans="9:50" s="92" customFormat="1" ht="16.5" customHeight="1" x14ac:dyDescent="0.25">
      <c r="I713" s="93"/>
      <c r="J713" s="94"/>
      <c r="K713" s="95"/>
      <c r="L713" s="95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  <c r="AH713" s="91"/>
      <c r="AI713" s="91"/>
      <c r="AJ713" s="91"/>
      <c r="AK713" s="91"/>
      <c r="AL713" s="91"/>
      <c r="AM713" s="91"/>
      <c r="AN713" s="91"/>
      <c r="AO713" s="91"/>
      <c r="AP713" s="91"/>
      <c r="AQ713" s="91"/>
      <c r="AR713" s="91"/>
      <c r="AS713" s="91"/>
      <c r="AT713" s="91"/>
      <c r="AU713" s="91"/>
      <c r="AV713" s="91"/>
      <c r="AW713" s="91"/>
      <c r="AX713" s="91"/>
    </row>
    <row r="714" spans="9:50" s="92" customFormat="1" ht="16.5" customHeight="1" x14ac:dyDescent="0.25">
      <c r="I714" s="93"/>
      <c r="J714" s="94"/>
      <c r="K714" s="95"/>
      <c r="L714" s="95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  <c r="AH714" s="91"/>
      <c r="AI714" s="91"/>
      <c r="AJ714" s="91"/>
      <c r="AK714" s="91"/>
      <c r="AL714" s="91"/>
      <c r="AM714" s="91"/>
      <c r="AN714" s="91"/>
      <c r="AO714" s="91"/>
      <c r="AP714" s="91"/>
      <c r="AQ714" s="91"/>
      <c r="AR714" s="91"/>
      <c r="AS714" s="91"/>
      <c r="AT714" s="91"/>
      <c r="AU714" s="91"/>
      <c r="AV714" s="91"/>
      <c r="AW714" s="91"/>
      <c r="AX714" s="91"/>
    </row>
    <row r="715" spans="9:50" s="92" customFormat="1" ht="16.5" customHeight="1" x14ac:dyDescent="0.25">
      <c r="I715" s="93"/>
      <c r="J715" s="94"/>
      <c r="K715" s="95"/>
      <c r="L715" s="95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  <c r="AH715" s="91"/>
      <c r="AI715" s="91"/>
      <c r="AJ715" s="91"/>
      <c r="AK715" s="91"/>
      <c r="AL715" s="91"/>
      <c r="AM715" s="91"/>
      <c r="AN715" s="91"/>
      <c r="AO715" s="91"/>
      <c r="AP715" s="91"/>
      <c r="AQ715" s="91"/>
      <c r="AR715" s="91"/>
      <c r="AS715" s="91"/>
      <c r="AT715" s="91"/>
      <c r="AU715" s="91"/>
      <c r="AV715" s="91"/>
      <c r="AW715" s="91"/>
      <c r="AX715" s="91"/>
    </row>
    <row r="716" spans="9:50" s="92" customFormat="1" ht="16.5" customHeight="1" x14ac:dyDescent="0.25">
      <c r="I716" s="93"/>
      <c r="J716" s="94"/>
      <c r="K716" s="95"/>
      <c r="L716" s="95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  <c r="AH716" s="91"/>
      <c r="AI716" s="91"/>
      <c r="AJ716" s="91"/>
      <c r="AK716" s="91"/>
      <c r="AL716" s="91"/>
      <c r="AM716" s="91"/>
      <c r="AN716" s="91"/>
      <c r="AO716" s="91"/>
      <c r="AP716" s="91"/>
      <c r="AQ716" s="91"/>
      <c r="AR716" s="91"/>
      <c r="AS716" s="91"/>
      <c r="AT716" s="91"/>
      <c r="AU716" s="91"/>
      <c r="AV716" s="91"/>
      <c r="AW716" s="91"/>
      <c r="AX716" s="91"/>
    </row>
    <row r="717" spans="9:50" s="92" customFormat="1" ht="16.5" customHeight="1" x14ac:dyDescent="0.25">
      <c r="I717" s="93"/>
      <c r="J717" s="94"/>
      <c r="K717" s="95"/>
      <c r="L717" s="95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  <c r="AH717" s="91"/>
      <c r="AI717" s="91"/>
      <c r="AJ717" s="91"/>
      <c r="AK717" s="91"/>
      <c r="AL717" s="91"/>
      <c r="AM717" s="91"/>
      <c r="AN717" s="91"/>
      <c r="AO717" s="91"/>
      <c r="AP717" s="91"/>
      <c r="AQ717" s="91"/>
      <c r="AR717" s="91"/>
      <c r="AS717" s="91"/>
      <c r="AT717" s="91"/>
      <c r="AU717" s="91"/>
      <c r="AV717" s="91"/>
      <c r="AW717" s="91"/>
      <c r="AX717" s="91"/>
    </row>
    <row r="718" spans="9:50" s="92" customFormat="1" ht="16.5" customHeight="1" x14ac:dyDescent="0.25">
      <c r="I718" s="93"/>
      <c r="J718" s="94"/>
      <c r="K718" s="95"/>
      <c r="L718" s="95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  <c r="AH718" s="91"/>
      <c r="AI718" s="91"/>
      <c r="AJ718" s="91"/>
      <c r="AK718" s="91"/>
      <c r="AL718" s="91"/>
      <c r="AM718" s="91"/>
      <c r="AN718" s="91"/>
      <c r="AO718" s="91"/>
      <c r="AP718" s="91"/>
      <c r="AQ718" s="91"/>
      <c r="AR718" s="91"/>
      <c r="AS718" s="91"/>
      <c r="AT718" s="91"/>
      <c r="AU718" s="91"/>
      <c r="AV718" s="91"/>
      <c r="AW718" s="91"/>
      <c r="AX718" s="91"/>
    </row>
    <row r="719" spans="9:50" s="92" customFormat="1" ht="16.5" customHeight="1" x14ac:dyDescent="0.25">
      <c r="I719" s="93"/>
      <c r="J719" s="94"/>
      <c r="K719" s="95"/>
      <c r="L719" s="95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91"/>
      <c r="AI719" s="91"/>
      <c r="AJ719" s="91"/>
      <c r="AK719" s="91"/>
      <c r="AL719" s="91"/>
      <c r="AM719" s="91"/>
      <c r="AN719" s="91"/>
      <c r="AO719" s="91"/>
      <c r="AP719" s="91"/>
      <c r="AQ719" s="91"/>
      <c r="AR719" s="91"/>
      <c r="AS719" s="91"/>
      <c r="AT719" s="91"/>
      <c r="AU719" s="91"/>
      <c r="AV719" s="91"/>
      <c r="AW719" s="91"/>
      <c r="AX719" s="91"/>
    </row>
    <row r="720" spans="9:50" s="92" customFormat="1" ht="16.5" customHeight="1" x14ac:dyDescent="0.25">
      <c r="I720" s="93"/>
      <c r="J720" s="94"/>
      <c r="K720" s="95"/>
      <c r="L720" s="95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  <c r="AH720" s="91"/>
      <c r="AI720" s="91"/>
      <c r="AJ720" s="91"/>
      <c r="AK720" s="91"/>
      <c r="AL720" s="91"/>
      <c r="AM720" s="91"/>
      <c r="AN720" s="91"/>
      <c r="AO720" s="91"/>
      <c r="AP720" s="91"/>
      <c r="AQ720" s="91"/>
      <c r="AR720" s="91"/>
      <c r="AS720" s="91"/>
      <c r="AT720" s="91"/>
      <c r="AU720" s="91"/>
      <c r="AV720" s="91"/>
      <c r="AW720" s="91"/>
      <c r="AX720" s="91"/>
    </row>
    <row r="721" spans="9:50" s="92" customFormat="1" ht="16.5" customHeight="1" x14ac:dyDescent="0.25">
      <c r="I721" s="93"/>
      <c r="J721" s="94"/>
      <c r="K721" s="95"/>
      <c r="L721" s="95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  <c r="AH721" s="91"/>
      <c r="AI721" s="91"/>
      <c r="AJ721" s="91"/>
      <c r="AK721" s="91"/>
      <c r="AL721" s="91"/>
      <c r="AM721" s="91"/>
      <c r="AN721" s="91"/>
      <c r="AO721" s="91"/>
      <c r="AP721" s="91"/>
      <c r="AQ721" s="91"/>
      <c r="AR721" s="91"/>
      <c r="AS721" s="91"/>
      <c r="AT721" s="91"/>
      <c r="AU721" s="91"/>
      <c r="AV721" s="91"/>
      <c r="AW721" s="91"/>
      <c r="AX721" s="91"/>
    </row>
    <row r="722" spans="9:50" s="92" customFormat="1" ht="16.5" customHeight="1" x14ac:dyDescent="0.25">
      <c r="I722" s="93"/>
      <c r="J722" s="94"/>
      <c r="K722" s="95"/>
      <c r="L722" s="95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  <c r="AH722" s="91"/>
      <c r="AI722" s="91"/>
      <c r="AJ722" s="91"/>
      <c r="AK722" s="91"/>
      <c r="AL722" s="91"/>
      <c r="AM722" s="91"/>
      <c r="AN722" s="91"/>
      <c r="AO722" s="91"/>
      <c r="AP722" s="91"/>
      <c r="AQ722" s="91"/>
      <c r="AR722" s="91"/>
      <c r="AS722" s="91"/>
      <c r="AT722" s="91"/>
      <c r="AU722" s="91"/>
      <c r="AV722" s="91"/>
      <c r="AW722" s="91"/>
      <c r="AX722" s="91"/>
    </row>
    <row r="723" spans="9:50" s="92" customFormat="1" ht="16.5" customHeight="1" x14ac:dyDescent="0.25">
      <c r="I723" s="93"/>
      <c r="J723" s="94"/>
      <c r="K723" s="95"/>
      <c r="L723" s="95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  <c r="AH723" s="91"/>
      <c r="AI723" s="91"/>
      <c r="AJ723" s="91"/>
      <c r="AK723" s="91"/>
      <c r="AL723" s="91"/>
      <c r="AM723" s="91"/>
      <c r="AN723" s="91"/>
      <c r="AO723" s="91"/>
      <c r="AP723" s="91"/>
      <c r="AQ723" s="91"/>
      <c r="AR723" s="91"/>
      <c r="AS723" s="91"/>
      <c r="AT723" s="91"/>
      <c r="AU723" s="91"/>
      <c r="AV723" s="91"/>
      <c r="AW723" s="91"/>
      <c r="AX723" s="91"/>
    </row>
    <row r="724" spans="9:50" s="92" customFormat="1" ht="16.5" customHeight="1" x14ac:dyDescent="0.25">
      <c r="I724" s="93"/>
      <c r="J724" s="94"/>
      <c r="K724" s="95"/>
      <c r="L724" s="95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  <c r="AH724" s="91"/>
      <c r="AI724" s="91"/>
      <c r="AJ724" s="91"/>
      <c r="AK724" s="91"/>
      <c r="AL724" s="91"/>
      <c r="AM724" s="91"/>
      <c r="AN724" s="91"/>
      <c r="AO724" s="91"/>
      <c r="AP724" s="91"/>
      <c r="AQ724" s="91"/>
      <c r="AR724" s="91"/>
      <c r="AS724" s="91"/>
      <c r="AT724" s="91"/>
      <c r="AU724" s="91"/>
      <c r="AV724" s="91"/>
      <c r="AW724" s="91"/>
      <c r="AX724" s="91"/>
    </row>
    <row r="725" spans="9:50" s="92" customFormat="1" ht="16.5" customHeight="1" x14ac:dyDescent="0.25">
      <c r="I725" s="93"/>
      <c r="J725" s="94"/>
      <c r="K725" s="95"/>
      <c r="L725" s="95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  <c r="AH725" s="91"/>
      <c r="AI725" s="91"/>
      <c r="AJ725" s="91"/>
      <c r="AK725" s="91"/>
      <c r="AL725" s="91"/>
      <c r="AM725" s="91"/>
      <c r="AN725" s="91"/>
      <c r="AO725" s="91"/>
      <c r="AP725" s="91"/>
      <c r="AQ725" s="91"/>
      <c r="AR725" s="91"/>
      <c r="AS725" s="91"/>
      <c r="AT725" s="91"/>
      <c r="AU725" s="91"/>
      <c r="AV725" s="91"/>
      <c r="AW725" s="91"/>
      <c r="AX725" s="91"/>
    </row>
    <row r="726" spans="9:50" s="92" customFormat="1" ht="16.5" customHeight="1" x14ac:dyDescent="0.25">
      <c r="I726" s="93"/>
      <c r="J726" s="94"/>
      <c r="K726" s="95"/>
      <c r="L726" s="95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  <c r="AH726" s="91"/>
      <c r="AI726" s="91"/>
      <c r="AJ726" s="91"/>
      <c r="AK726" s="91"/>
      <c r="AL726" s="91"/>
      <c r="AM726" s="91"/>
      <c r="AN726" s="91"/>
      <c r="AO726" s="91"/>
      <c r="AP726" s="91"/>
      <c r="AQ726" s="91"/>
      <c r="AR726" s="91"/>
      <c r="AS726" s="91"/>
      <c r="AT726" s="91"/>
      <c r="AU726" s="91"/>
      <c r="AV726" s="91"/>
      <c r="AW726" s="91"/>
      <c r="AX726" s="91"/>
    </row>
    <row r="727" spans="9:50" s="92" customFormat="1" ht="16.5" customHeight="1" x14ac:dyDescent="0.25">
      <c r="I727" s="93"/>
      <c r="J727" s="94"/>
      <c r="K727" s="95"/>
      <c r="L727" s="95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  <c r="AH727" s="91"/>
      <c r="AI727" s="91"/>
      <c r="AJ727" s="91"/>
      <c r="AK727" s="91"/>
      <c r="AL727" s="91"/>
      <c r="AM727" s="91"/>
      <c r="AN727" s="91"/>
      <c r="AO727" s="91"/>
      <c r="AP727" s="91"/>
      <c r="AQ727" s="91"/>
      <c r="AR727" s="91"/>
      <c r="AS727" s="91"/>
      <c r="AT727" s="91"/>
      <c r="AU727" s="91"/>
      <c r="AV727" s="91"/>
      <c r="AW727" s="91"/>
      <c r="AX727" s="91"/>
    </row>
    <row r="728" spans="9:50" s="92" customFormat="1" ht="16.5" customHeight="1" x14ac:dyDescent="0.25">
      <c r="I728" s="93"/>
      <c r="J728" s="94"/>
      <c r="K728" s="95"/>
      <c r="L728" s="95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  <c r="AH728" s="91"/>
      <c r="AI728" s="91"/>
      <c r="AJ728" s="91"/>
      <c r="AK728" s="91"/>
      <c r="AL728" s="91"/>
      <c r="AM728" s="91"/>
      <c r="AN728" s="91"/>
      <c r="AO728" s="91"/>
      <c r="AP728" s="91"/>
      <c r="AQ728" s="91"/>
      <c r="AR728" s="91"/>
      <c r="AS728" s="91"/>
      <c r="AT728" s="91"/>
      <c r="AU728" s="91"/>
      <c r="AV728" s="91"/>
      <c r="AW728" s="91"/>
      <c r="AX728" s="91"/>
    </row>
    <row r="729" spans="9:50" s="92" customFormat="1" ht="16.5" customHeight="1" x14ac:dyDescent="0.25">
      <c r="I729" s="93"/>
      <c r="J729" s="94"/>
      <c r="K729" s="95"/>
      <c r="L729" s="95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  <c r="AH729" s="91"/>
      <c r="AI729" s="91"/>
      <c r="AJ729" s="91"/>
      <c r="AK729" s="91"/>
      <c r="AL729" s="91"/>
      <c r="AM729" s="91"/>
      <c r="AN729" s="91"/>
      <c r="AO729" s="91"/>
      <c r="AP729" s="91"/>
      <c r="AQ729" s="91"/>
      <c r="AR729" s="91"/>
      <c r="AS729" s="91"/>
      <c r="AT729" s="91"/>
      <c r="AU729" s="91"/>
      <c r="AV729" s="91"/>
      <c r="AW729" s="91"/>
      <c r="AX729" s="91"/>
    </row>
    <row r="730" spans="9:50" s="92" customFormat="1" ht="16.5" customHeight="1" x14ac:dyDescent="0.25">
      <c r="I730" s="93"/>
      <c r="J730" s="94"/>
      <c r="K730" s="95"/>
      <c r="L730" s="95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  <c r="AH730" s="91"/>
      <c r="AI730" s="91"/>
      <c r="AJ730" s="91"/>
      <c r="AK730" s="91"/>
      <c r="AL730" s="91"/>
      <c r="AM730" s="91"/>
      <c r="AN730" s="91"/>
      <c r="AO730" s="91"/>
      <c r="AP730" s="91"/>
      <c r="AQ730" s="91"/>
      <c r="AR730" s="91"/>
      <c r="AS730" s="91"/>
      <c r="AT730" s="91"/>
      <c r="AU730" s="91"/>
      <c r="AV730" s="91"/>
      <c r="AW730" s="91"/>
      <c r="AX730" s="91"/>
    </row>
    <row r="731" spans="9:50" s="92" customFormat="1" ht="16.5" customHeight="1" x14ac:dyDescent="0.25">
      <c r="I731" s="93"/>
      <c r="J731" s="94"/>
      <c r="K731" s="95"/>
      <c r="L731" s="95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91"/>
      <c r="AI731" s="91"/>
      <c r="AJ731" s="91"/>
      <c r="AK731" s="91"/>
      <c r="AL731" s="91"/>
      <c r="AM731" s="91"/>
      <c r="AN731" s="91"/>
      <c r="AO731" s="91"/>
      <c r="AP731" s="91"/>
      <c r="AQ731" s="91"/>
      <c r="AR731" s="91"/>
      <c r="AS731" s="91"/>
      <c r="AT731" s="91"/>
      <c r="AU731" s="91"/>
      <c r="AV731" s="91"/>
      <c r="AW731" s="91"/>
      <c r="AX731" s="91"/>
    </row>
    <row r="732" spans="9:50" s="92" customFormat="1" ht="16.5" customHeight="1" x14ac:dyDescent="0.25">
      <c r="I732" s="93"/>
      <c r="J732" s="94"/>
      <c r="K732" s="95"/>
      <c r="L732" s="95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91"/>
      <c r="AI732" s="91"/>
      <c r="AJ732" s="91"/>
      <c r="AK732" s="91"/>
      <c r="AL732" s="91"/>
      <c r="AM732" s="91"/>
      <c r="AN732" s="91"/>
      <c r="AO732" s="91"/>
      <c r="AP732" s="91"/>
      <c r="AQ732" s="91"/>
      <c r="AR732" s="91"/>
      <c r="AS732" s="91"/>
      <c r="AT732" s="91"/>
      <c r="AU732" s="91"/>
      <c r="AV732" s="91"/>
      <c r="AW732" s="91"/>
      <c r="AX732" s="91"/>
    </row>
    <row r="733" spans="9:50" s="92" customFormat="1" ht="16.5" customHeight="1" x14ac:dyDescent="0.25">
      <c r="I733" s="93"/>
      <c r="J733" s="94"/>
      <c r="K733" s="95"/>
      <c r="L733" s="95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  <c r="AH733" s="91"/>
      <c r="AI733" s="91"/>
      <c r="AJ733" s="91"/>
      <c r="AK733" s="91"/>
      <c r="AL733" s="91"/>
      <c r="AM733" s="91"/>
      <c r="AN733" s="91"/>
      <c r="AO733" s="91"/>
      <c r="AP733" s="91"/>
      <c r="AQ733" s="91"/>
      <c r="AR733" s="91"/>
      <c r="AS733" s="91"/>
      <c r="AT733" s="91"/>
      <c r="AU733" s="91"/>
      <c r="AV733" s="91"/>
      <c r="AW733" s="91"/>
      <c r="AX733" s="91"/>
    </row>
    <row r="734" spans="9:50" s="92" customFormat="1" ht="16.5" customHeight="1" x14ac:dyDescent="0.25">
      <c r="I734" s="93"/>
      <c r="J734" s="94"/>
      <c r="K734" s="95"/>
      <c r="L734" s="95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  <c r="AH734" s="91"/>
      <c r="AI734" s="91"/>
      <c r="AJ734" s="91"/>
      <c r="AK734" s="91"/>
      <c r="AL734" s="91"/>
      <c r="AM734" s="91"/>
      <c r="AN734" s="91"/>
      <c r="AO734" s="91"/>
      <c r="AP734" s="91"/>
      <c r="AQ734" s="91"/>
      <c r="AR734" s="91"/>
      <c r="AS734" s="91"/>
      <c r="AT734" s="91"/>
      <c r="AU734" s="91"/>
      <c r="AV734" s="91"/>
      <c r="AW734" s="91"/>
      <c r="AX734" s="91"/>
    </row>
    <row r="735" spans="9:50" s="92" customFormat="1" ht="16.5" customHeight="1" x14ac:dyDescent="0.25">
      <c r="I735" s="93"/>
      <c r="J735" s="94"/>
      <c r="K735" s="95"/>
      <c r="L735" s="95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  <c r="AH735" s="91"/>
      <c r="AI735" s="91"/>
      <c r="AJ735" s="91"/>
      <c r="AK735" s="91"/>
      <c r="AL735" s="91"/>
      <c r="AM735" s="91"/>
      <c r="AN735" s="91"/>
      <c r="AO735" s="91"/>
      <c r="AP735" s="91"/>
      <c r="AQ735" s="91"/>
      <c r="AR735" s="91"/>
      <c r="AS735" s="91"/>
      <c r="AT735" s="91"/>
      <c r="AU735" s="91"/>
      <c r="AV735" s="91"/>
      <c r="AW735" s="91"/>
      <c r="AX735" s="91"/>
    </row>
    <row r="736" spans="9:50" s="92" customFormat="1" ht="16.5" customHeight="1" x14ac:dyDescent="0.25">
      <c r="I736" s="93"/>
      <c r="J736" s="94"/>
      <c r="K736" s="95"/>
      <c r="L736" s="95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  <c r="AH736" s="91"/>
      <c r="AI736" s="91"/>
      <c r="AJ736" s="91"/>
      <c r="AK736" s="91"/>
      <c r="AL736" s="91"/>
      <c r="AM736" s="91"/>
      <c r="AN736" s="91"/>
      <c r="AO736" s="91"/>
      <c r="AP736" s="91"/>
      <c r="AQ736" s="91"/>
      <c r="AR736" s="91"/>
      <c r="AS736" s="91"/>
      <c r="AT736" s="91"/>
      <c r="AU736" s="91"/>
      <c r="AV736" s="91"/>
      <c r="AW736" s="91"/>
      <c r="AX736" s="91"/>
    </row>
    <row r="737" spans="9:50" s="92" customFormat="1" ht="16.5" customHeight="1" x14ac:dyDescent="0.25">
      <c r="I737" s="93"/>
      <c r="J737" s="94"/>
      <c r="K737" s="95"/>
      <c r="L737" s="95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  <c r="AH737" s="91"/>
      <c r="AI737" s="91"/>
      <c r="AJ737" s="91"/>
      <c r="AK737" s="91"/>
      <c r="AL737" s="91"/>
      <c r="AM737" s="91"/>
      <c r="AN737" s="91"/>
      <c r="AO737" s="91"/>
      <c r="AP737" s="91"/>
      <c r="AQ737" s="91"/>
      <c r="AR737" s="91"/>
      <c r="AS737" s="91"/>
      <c r="AT737" s="91"/>
      <c r="AU737" s="91"/>
      <c r="AV737" s="91"/>
      <c r="AW737" s="91"/>
      <c r="AX737" s="91"/>
    </row>
    <row r="738" spans="9:50" s="92" customFormat="1" ht="16.5" customHeight="1" x14ac:dyDescent="0.25">
      <c r="I738" s="93"/>
      <c r="J738" s="94"/>
      <c r="K738" s="95"/>
      <c r="L738" s="95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  <c r="AH738" s="91"/>
      <c r="AI738" s="91"/>
      <c r="AJ738" s="91"/>
      <c r="AK738" s="91"/>
      <c r="AL738" s="91"/>
      <c r="AM738" s="91"/>
      <c r="AN738" s="91"/>
      <c r="AO738" s="91"/>
      <c r="AP738" s="91"/>
      <c r="AQ738" s="91"/>
      <c r="AR738" s="91"/>
      <c r="AS738" s="91"/>
      <c r="AT738" s="91"/>
      <c r="AU738" s="91"/>
      <c r="AV738" s="91"/>
      <c r="AW738" s="91"/>
      <c r="AX738" s="91"/>
    </row>
    <row r="739" spans="9:50" s="92" customFormat="1" ht="16.5" customHeight="1" x14ac:dyDescent="0.25">
      <c r="I739" s="93"/>
      <c r="J739" s="94"/>
      <c r="K739" s="95"/>
      <c r="L739" s="95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  <c r="AH739" s="91"/>
      <c r="AI739" s="91"/>
      <c r="AJ739" s="91"/>
      <c r="AK739" s="91"/>
      <c r="AL739" s="91"/>
      <c r="AM739" s="91"/>
      <c r="AN739" s="91"/>
      <c r="AO739" s="91"/>
      <c r="AP739" s="91"/>
      <c r="AQ739" s="91"/>
      <c r="AR739" s="91"/>
      <c r="AS739" s="91"/>
      <c r="AT739" s="91"/>
      <c r="AU739" s="91"/>
      <c r="AV739" s="91"/>
      <c r="AW739" s="91"/>
      <c r="AX739" s="91"/>
    </row>
    <row r="740" spans="9:50" s="92" customFormat="1" ht="16.5" customHeight="1" x14ac:dyDescent="0.25">
      <c r="I740" s="93"/>
      <c r="J740" s="94"/>
      <c r="K740" s="95"/>
      <c r="L740" s="95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  <c r="AH740" s="91"/>
      <c r="AI740" s="91"/>
      <c r="AJ740" s="91"/>
      <c r="AK740" s="91"/>
      <c r="AL740" s="91"/>
      <c r="AM740" s="91"/>
      <c r="AN740" s="91"/>
      <c r="AO740" s="91"/>
      <c r="AP740" s="91"/>
      <c r="AQ740" s="91"/>
      <c r="AR740" s="91"/>
      <c r="AS740" s="91"/>
      <c r="AT740" s="91"/>
      <c r="AU740" s="91"/>
      <c r="AV740" s="91"/>
      <c r="AW740" s="91"/>
      <c r="AX740" s="91"/>
    </row>
    <row r="741" spans="9:50" s="92" customFormat="1" ht="16.5" customHeight="1" x14ac:dyDescent="0.25">
      <c r="I741" s="93"/>
      <c r="J741" s="94"/>
      <c r="K741" s="95"/>
      <c r="L741" s="95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  <c r="AF741" s="91"/>
      <c r="AG741" s="91"/>
      <c r="AH741" s="91"/>
      <c r="AI741" s="91"/>
      <c r="AJ741" s="91"/>
      <c r="AK741" s="91"/>
      <c r="AL741" s="91"/>
      <c r="AM741" s="91"/>
      <c r="AN741" s="91"/>
      <c r="AO741" s="91"/>
      <c r="AP741" s="91"/>
      <c r="AQ741" s="91"/>
      <c r="AR741" s="91"/>
      <c r="AS741" s="91"/>
      <c r="AT741" s="91"/>
      <c r="AU741" s="91"/>
      <c r="AV741" s="91"/>
      <c r="AW741" s="91"/>
      <c r="AX741" s="91"/>
    </row>
    <row r="742" spans="9:50" s="92" customFormat="1" ht="16.5" customHeight="1" x14ac:dyDescent="0.25">
      <c r="I742" s="93"/>
      <c r="J742" s="94"/>
      <c r="K742" s="95"/>
      <c r="L742" s="95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  <c r="AF742" s="91"/>
      <c r="AG742" s="91"/>
      <c r="AH742" s="91"/>
      <c r="AI742" s="91"/>
      <c r="AJ742" s="91"/>
      <c r="AK742" s="91"/>
      <c r="AL742" s="91"/>
      <c r="AM742" s="91"/>
      <c r="AN742" s="91"/>
      <c r="AO742" s="91"/>
      <c r="AP742" s="91"/>
      <c r="AQ742" s="91"/>
      <c r="AR742" s="91"/>
      <c r="AS742" s="91"/>
      <c r="AT742" s="91"/>
      <c r="AU742" s="91"/>
      <c r="AV742" s="91"/>
      <c r="AW742" s="91"/>
      <c r="AX742" s="91"/>
    </row>
    <row r="743" spans="9:50" s="92" customFormat="1" ht="16.5" customHeight="1" x14ac:dyDescent="0.25">
      <c r="I743" s="93"/>
      <c r="J743" s="94"/>
      <c r="K743" s="95"/>
      <c r="L743" s="95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  <c r="AF743" s="91"/>
      <c r="AG743" s="91"/>
      <c r="AH743" s="91"/>
      <c r="AI743" s="91"/>
      <c r="AJ743" s="91"/>
      <c r="AK743" s="91"/>
      <c r="AL743" s="91"/>
      <c r="AM743" s="91"/>
      <c r="AN743" s="91"/>
      <c r="AO743" s="91"/>
      <c r="AP743" s="91"/>
      <c r="AQ743" s="91"/>
      <c r="AR743" s="91"/>
      <c r="AS743" s="91"/>
      <c r="AT743" s="91"/>
      <c r="AU743" s="91"/>
      <c r="AV743" s="91"/>
      <c r="AW743" s="91"/>
      <c r="AX743" s="91"/>
    </row>
    <row r="744" spans="9:50" s="92" customFormat="1" ht="16.5" customHeight="1" x14ac:dyDescent="0.25">
      <c r="I744" s="93"/>
      <c r="J744" s="94"/>
      <c r="K744" s="95"/>
      <c r="L744" s="95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  <c r="AF744" s="91"/>
      <c r="AG744" s="91"/>
      <c r="AH744" s="91"/>
      <c r="AI744" s="91"/>
      <c r="AJ744" s="91"/>
      <c r="AK744" s="91"/>
      <c r="AL744" s="91"/>
      <c r="AM744" s="91"/>
      <c r="AN744" s="91"/>
      <c r="AO744" s="91"/>
      <c r="AP744" s="91"/>
      <c r="AQ744" s="91"/>
      <c r="AR744" s="91"/>
      <c r="AS744" s="91"/>
      <c r="AT744" s="91"/>
      <c r="AU744" s="91"/>
      <c r="AV744" s="91"/>
      <c r="AW744" s="91"/>
      <c r="AX744" s="91"/>
    </row>
    <row r="745" spans="9:50" s="92" customFormat="1" ht="16.5" customHeight="1" x14ac:dyDescent="0.25">
      <c r="I745" s="93"/>
      <c r="J745" s="94"/>
      <c r="K745" s="95"/>
      <c r="L745" s="95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  <c r="AF745" s="91"/>
      <c r="AG745" s="91"/>
      <c r="AH745" s="91"/>
      <c r="AI745" s="91"/>
      <c r="AJ745" s="91"/>
      <c r="AK745" s="91"/>
      <c r="AL745" s="91"/>
      <c r="AM745" s="91"/>
      <c r="AN745" s="91"/>
      <c r="AO745" s="91"/>
      <c r="AP745" s="91"/>
      <c r="AQ745" s="91"/>
      <c r="AR745" s="91"/>
      <c r="AS745" s="91"/>
      <c r="AT745" s="91"/>
      <c r="AU745" s="91"/>
      <c r="AV745" s="91"/>
      <c r="AW745" s="91"/>
      <c r="AX745" s="91"/>
    </row>
    <row r="746" spans="9:50" s="92" customFormat="1" ht="16.5" customHeight="1" x14ac:dyDescent="0.25">
      <c r="I746" s="93"/>
      <c r="J746" s="94"/>
      <c r="K746" s="95"/>
      <c r="L746" s="95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  <c r="AF746" s="91"/>
      <c r="AG746" s="91"/>
      <c r="AH746" s="91"/>
      <c r="AI746" s="91"/>
      <c r="AJ746" s="91"/>
      <c r="AK746" s="91"/>
      <c r="AL746" s="91"/>
      <c r="AM746" s="91"/>
      <c r="AN746" s="91"/>
      <c r="AO746" s="91"/>
      <c r="AP746" s="91"/>
      <c r="AQ746" s="91"/>
      <c r="AR746" s="91"/>
      <c r="AS746" s="91"/>
      <c r="AT746" s="91"/>
      <c r="AU746" s="91"/>
      <c r="AV746" s="91"/>
      <c r="AW746" s="91"/>
      <c r="AX746" s="91"/>
    </row>
    <row r="747" spans="9:50" s="92" customFormat="1" ht="16.5" customHeight="1" x14ac:dyDescent="0.25">
      <c r="I747" s="93"/>
      <c r="J747" s="94"/>
      <c r="K747" s="95"/>
      <c r="L747" s="95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  <c r="AF747" s="91"/>
      <c r="AG747" s="91"/>
      <c r="AH747" s="91"/>
      <c r="AI747" s="91"/>
      <c r="AJ747" s="91"/>
      <c r="AK747" s="91"/>
      <c r="AL747" s="91"/>
      <c r="AM747" s="91"/>
      <c r="AN747" s="91"/>
      <c r="AO747" s="91"/>
      <c r="AP747" s="91"/>
      <c r="AQ747" s="91"/>
      <c r="AR747" s="91"/>
      <c r="AS747" s="91"/>
      <c r="AT747" s="91"/>
      <c r="AU747" s="91"/>
      <c r="AV747" s="91"/>
      <c r="AW747" s="91"/>
      <c r="AX747" s="91"/>
    </row>
    <row r="748" spans="9:50" s="92" customFormat="1" ht="16.5" customHeight="1" x14ac:dyDescent="0.25">
      <c r="I748" s="93"/>
      <c r="J748" s="94"/>
      <c r="K748" s="95"/>
      <c r="L748" s="95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  <c r="AF748" s="91"/>
      <c r="AG748" s="91"/>
      <c r="AH748" s="91"/>
      <c r="AI748" s="91"/>
      <c r="AJ748" s="91"/>
      <c r="AK748" s="91"/>
      <c r="AL748" s="91"/>
      <c r="AM748" s="91"/>
      <c r="AN748" s="91"/>
      <c r="AO748" s="91"/>
      <c r="AP748" s="91"/>
      <c r="AQ748" s="91"/>
      <c r="AR748" s="91"/>
      <c r="AS748" s="91"/>
      <c r="AT748" s="91"/>
      <c r="AU748" s="91"/>
      <c r="AV748" s="91"/>
      <c r="AW748" s="91"/>
      <c r="AX748" s="91"/>
    </row>
    <row r="749" spans="9:50" s="92" customFormat="1" ht="16.5" customHeight="1" x14ac:dyDescent="0.25">
      <c r="I749" s="93"/>
      <c r="J749" s="94"/>
      <c r="K749" s="95"/>
      <c r="L749" s="95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  <c r="AF749" s="91"/>
      <c r="AG749" s="91"/>
      <c r="AH749" s="91"/>
      <c r="AI749" s="91"/>
      <c r="AJ749" s="91"/>
      <c r="AK749" s="91"/>
      <c r="AL749" s="91"/>
      <c r="AM749" s="91"/>
      <c r="AN749" s="91"/>
      <c r="AO749" s="91"/>
      <c r="AP749" s="91"/>
      <c r="AQ749" s="91"/>
      <c r="AR749" s="91"/>
      <c r="AS749" s="91"/>
      <c r="AT749" s="91"/>
      <c r="AU749" s="91"/>
      <c r="AV749" s="91"/>
      <c r="AW749" s="91"/>
      <c r="AX749" s="91"/>
    </row>
    <row r="750" spans="9:50" s="92" customFormat="1" ht="16.5" customHeight="1" x14ac:dyDescent="0.25">
      <c r="I750" s="93"/>
      <c r="J750" s="94"/>
      <c r="K750" s="95"/>
      <c r="L750" s="95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  <c r="AF750" s="91"/>
      <c r="AG750" s="91"/>
      <c r="AH750" s="91"/>
      <c r="AI750" s="91"/>
      <c r="AJ750" s="91"/>
      <c r="AK750" s="91"/>
      <c r="AL750" s="91"/>
      <c r="AM750" s="91"/>
      <c r="AN750" s="91"/>
      <c r="AO750" s="91"/>
      <c r="AP750" s="91"/>
      <c r="AQ750" s="91"/>
      <c r="AR750" s="91"/>
      <c r="AS750" s="91"/>
      <c r="AT750" s="91"/>
      <c r="AU750" s="91"/>
      <c r="AV750" s="91"/>
      <c r="AW750" s="91"/>
      <c r="AX750" s="91"/>
    </row>
    <row r="751" spans="9:50" s="92" customFormat="1" ht="16.5" customHeight="1" x14ac:dyDescent="0.25">
      <c r="I751" s="93"/>
      <c r="J751" s="94"/>
      <c r="K751" s="95"/>
      <c r="L751" s="95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  <c r="AF751" s="91"/>
      <c r="AG751" s="91"/>
      <c r="AH751" s="91"/>
      <c r="AI751" s="91"/>
      <c r="AJ751" s="91"/>
      <c r="AK751" s="91"/>
      <c r="AL751" s="91"/>
      <c r="AM751" s="91"/>
      <c r="AN751" s="91"/>
      <c r="AO751" s="91"/>
      <c r="AP751" s="91"/>
      <c r="AQ751" s="91"/>
      <c r="AR751" s="91"/>
      <c r="AS751" s="91"/>
      <c r="AT751" s="91"/>
      <c r="AU751" s="91"/>
      <c r="AV751" s="91"/>
      <c r="AW751" s="91"/>
      <c r="AX751" s="91"/>
    </row>
    <row r="752" spans="9:50" s="92" customFormat="1" ht="16.5" customHeight="1" x14ac:dyDescent="0.25">
      <c r="I752" s="93"/>
      <c r="J752" s="94"/>
      <c r="K752" s="95"/>
      <c r="L752" s="95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  <c r="AF752" s="91"/>
      <c r="AG752" s="91"/>
      <c r="AH752" s="91"/>
      <c r="AI752" s="91"/>
      <c r="AJ752" s="91"/>
      <c r="AK752" s="91"/>
      <c r="AL752" s="91"/>
      <c r="AM752" s="91"/>
      <c r="AN752" s="91"/>
      <c r="AO752" s="91"/>
      <c r="AP752" s="91"/>
      <c r="AQ752" s="91"/>
      <c r="AR752" s="91"/>
      <c r="AS752" s="91"/>
      <c r="AT752" s="91"/>
      <c r="AU752" s="91"/>
      <c r="AV752" s="91"/>
      <c r="AW752" s="91"/>
      <c r="AX752" s="91"/>
    </row>
    <row r="753" spans="9:50" s="92" customFormat="1" ht="16.5" customHeight="1" x14ac:dyDescent="0.25">
      <c r="I753" s="93"/>
      <c r="J753" s="94"/>
      <c r="K753" s="95"/>
      <c r="L753" s="95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  <c r="AF753" s="91"/>
      <c r="AG753" s="91"/>
      <c r="AH753" s="91"/>
      <c r="AI753" s="91"/>
      <c r="AJ753" s="91"/>
      <c r="AK753" s="91"/>
      <c r="AL753" s="91"/>
      <c r="AM753" s="91"/>
      <c r="AN753" s="91"/>
      <c r="AO753" s="91"/>
      <c r="AP753" s="91"/>
      <c r="AQ753" s="91"/>
      <c r="AR753" s="91"/>
      <c r="AS753" s="91"/>
      <c r="AT753" s="91"/>
      <c r="AU753" s="91"/>
      <c r="AV753" s="91"/>
      <c r="AW753" s="91"/>
      <c r="AX753" s="91"/>
    </row>
    <row r="754" spans="9:50" s="92" customFormat="1" ht="16.5" customHeight="1" x14ac:dyDescent="0.25">
      <c r="I754" s="93"/>
      <c r="J754" s="94"/>
      <c r="K754" s="95"/>
      <c r="L754" s="95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  <c r="AF754" s="91"/>
      <c r="AG754" s="91"/>
      <c r="AH754" s="91"/>
      <c r="AI754" s="91"/>
      <c r="AJ754" s="91"/>
      <c r="AK754" s="91"/>
      <c r="AL754" s="91"/>
      <c r="AM754" s="91"/>
      <c r="AN754" s="91"/>
      <c r="AO754" s="91"/>
      <c r="AP754" s="91"/>
      <c r="AQ754" s="91"/>
      <c r="AR754" s="91"/>
      <c r="AS754" s="91"/>
      <c r="AT754" s="91"/>
      <c r="AU754" s="91"/>
      <c r="AV754" s="91"/>
      <c r="AW754" s="91"/>
      <c r="AX754" s="91"/>
    </row>
    <row r="755" spans="9:50" s="92" customFormat="1" ht="16.5" customHeight="1" x14ac:dyDescent="0.25">
      <c r="I755" s="93"/>
      <c r="J755" s="94"/>
      <c r="K755" s="95"/>
      <c r="L755" s="95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  <c r="AF755" s="91"/>
      <c r="AG755" s="91"/>
      <c r="AH755" s="91"/>
      <c r="AI755" s="91"/>
      <c r="AJ755" s="91"/>
      <c r="AK755" s="91"/>
      <c r="AL755" s="91"/>
      <c r="AM755" s="91"/>
      <c r="AN755" s="91"/>
      <c r="AO755" s="91"/>
      <c r="AP755" s="91"/>
      <c r="AQ755" s="91"/>
      <c r="AR755" s="91"/>
      <c r="AS755" s="91"/>
      <c r="AT755" s="91"/>
      <c r="AU755" s="91"/>
      <c r="AV755" s="91"/>
      <c r="AW755" s="91"/>
      <c r="AX755" s="91"/>
    </row>
    <row r="756" spans="9:50" s="92" customFormat="1" ht="16.5" customHeight="1" x14ac:dyDescent="0.25">
      <c r="I756" s="93"/>
      <c r="J756" s="94"/>
      <c r="K756" s="95"/>
      <c r="L756" s="95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  <c r="AF756" s="91"/>
      <c r="AG756" s="91"/>
      <c r="AH756" s="91"/>
      <c r="AI756" s="91"/>
      <c r="AJ756" s="91"/>
      <c r="AK756" s="91"/>
      <c r="AL756" s="91"/>
      <c r="AM756" s="91"/>
      <c r="AN756" s="91"/>
      <c r="AO756" s="91"/>
      <c r="AP756" s="91"/>
      <c r="AQ756" s="91"/>
      <c r="AR756" s="91"/>
      <c r="AS756" s="91"/>
      <c r="AT756" s="91"/>
      <c r="AU756" s="91"/>
      <c r="AV756" s="91"/>
      <c r="AW756" s="91"/>
      <c r="AX756" s="91"/>
    </row>
    <row r="757" spans="9:50" s="92" customFormat="1" ht="16.5" customHeight="1" x14ac:dyDescent="0.25">
      <c r="I757" s="93"/>
      <c r="J757" s="94"/>
      <c r="K757" s="95"/>
      <c r="L757" s="95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  <c r="AE757" s="91"/>
      <c r="AF757" s="91"/>
      <c r="AG757" s="91"/>
      <c r="AH757" s="91"/>
      <c r="AI757" s="91"/>
      <c r="AJ757" s="91"/>
      <c r="AK757" s="91"/>
      <c r="AL757" s="91"/>
      <c r="AM757" s="91"/>
      <c r="AN757" s="91"/>
      <c r="AO757" s="91"/>
      <c r="AP757" s="91"/>
      <c r="AQ757" s="91"/>
      <c r="AR757" s="91"/>
      <c r="AS757" s="91"/>
      <c r="AT757" s="91"/>
      <c r="AU757" s="91"/>
      <c r="AV757" s="91"/>
      <c r="AW757" s="91"/>
      <c r="AX757" s="91"/>
    </row>
    <row r="758" spans="9:50" s="92" customFormat="1" ht="16.5" customHeight="1" x14ac:dyDescent="0.25">
      <c r="I758" s="93"/>
      <c r="J758" s="94"/>
      <c r="K758" s="95"/>
      <c r="L758" s="95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  <c r="AE758" s="91"/>
      <c r="AF758" s="91"/>
      <c r="AG758" s="91"/>
      <c r="AH758" s="91"/>
      <c r="AI758" s="91"/>
      <c r="AJ758" s="91"/>
      <c r="AK758" s="91"/>
      <c r="AL758" s="91"/>
      <c r="AM758" s="91"/>
      <c r="AN758" s="91"/>
      <c r="AO758" s="91"/>
      <c r="AP758" s="91"/>
      <c r="AQ758" s="91"/>
      <c r="AR758" s="91"/>
      <c r="AS758" s="91"/>
      <c r="AT758" s="91"/>
      <c r="AU758" s="91"/>
      <c r="AV758" s="91"/>
      <c r="AW758" s="91"/>
      <c r="AX758" s="91"/>
    </row>
    <row r="759" spans="9:50" s="92" customFormat="1" ht="16.5" customHeight="1" x14ac:dyDescent="0.25">
      <c r="I759" s="93"/>
      <c r="J759" s="94"/>
      <c r="K759" s="95"/>
      <c r="L759" s="95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  <c r="AF759" s="91"/>
      <c r="AG759" s="91"/>
      <c r="AH759" s="91"/>
      <c r="AI759" s="91"/>
      <c r="AJ759" s="91"/>
      <c r="AK759" s="91"/>
      <c r="AL759" s="91"/>
      <c r="AM759" s="91"/>
      <c r="AN759" s="91"/>
      <c r="AO759" s="91"/>
      <c r="AP759" s="91"/>
      <c r="AQ759" s="91"/>
      <c r="AR759" s="91"/>
      <c r="AS759" s="91"/>
      <c r="AT759" s="91"/>
      <c r="AU759" s="91"/>
      <c r="AV759" s="91"/>
      <c r="AW759" s="91"/>
      <c r="AX759" s="91"/>
    </row>
    <row r="760" spans="9:50" s="92" customFormat="1" ht="16.5" customHeight="1" x14ac:dyDescent="0.25">
      <c r="I760" s="93"/>
      <c r="J760" s="94"/>
      <c r="K760" s="95"/>
      <c r="L760" s="95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  <c r="AF760" s="91"/>
      <c r="AG760" s="91"/>
      <c r="AH760" s="91"/>
      <c r="AI760" s="91"/>
      <c r="AJ760" s="91"/>
      <c r="AK760" s="91"/>
      <c r="AL760" s="91"/>
      <c r="AM760" s="91"/>
      <c r="AN760" s="91"/>
      <c r="AO760" s="91"/>
      <c r="AP760" s="91"/>
      <c r="AQ760" s="91"/>
      <c r="AR760" s="91"/>
      <c r="AS760" s="91"/>
      <c r="AT760" s="91"/>
      <c r="AU760" s="91"/>
      <c r="AV760" s="91"/>
      <c r="AW760" s="91"/>
      <c r="AX760" s="91"/>
    </row>
    <row r="761" spans="9:50" s="92" customFormat="1" ht="16.5" customHeight="1" x14ac:dyDescent="0.25">
      <c r="I761" s="93"/>
      <c r="J761" s="94"/>
      <c r="K761" s="95"/>
      <c r="L761" s="95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  <c r="AF761" s="91"/>
      <c r="AG761" s="91"/>
      <c r="AH761" s="91"/>
      <c r="AI761" s="91"/>
      <c r="AJ761" s="91"/>
      <c r="AK761" s="91"/>
      <c r="AL761" s="91"/>
      <c r="AM761" s="91"/>
      <c r="AN761" s="91"/>
      <c r="AO761" s="91"/>
      <c r="AP761" s="91"/>
      <c r="AQ761" s="91"/>
      <c r="AR761" s="91"/>
      <c r="AS761" s="91"/>
      <c r="AT761" s="91"/>
      <c r="AU761" s="91"/>
      <c r="AV761" s="91"/>
      <c r="AW761" s="91"/>
      <c r="AX761" s="91"/>
    </row>
    <row r="762" spans="9:50" s="92" customFormat="1" ht="16.5" customHeight="1" x14ac:dyDescent="0.25">
      <c r="I762" s="93"/>
      <c r="J762" s="94"/>
      <c r="K762" s="95"/>
      <c r="L762" s="95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  <c r="AF762" s="91"/>
      <c r="AG762" s="91"/>
      <c r="AH762" s="91"/>
      <c r="AI762" s="91"/>
      <c r="AJ762" s="91"/>
      <c r="AK762" s="91"/>
      <c r="AL762" s="91"/>
      <c r="AM762" s="91"/>
      <c r="AN762" s="91"/>
      <c r="AO762" s="91"/>
      <c r="AP762" s="91"/>
      <c r="AQ762" s="91"/>
      <c r="AR762" s="91"/>
      <c r="AS762" s="91"/>
      <c r="AT762" s="91"/>
      <c r="AU762" s="91"/>
      <c r="AV762" s="91"/>
      <c r="AW762" s="91"/>
      <c r="AX762" s="91"/>
    </row>
    <row r="763" spans="9:50" s="92" customFormat="1" ht="16.5" customHeight="1" x14ac:dyDescent="0.25">
      <c r="I763" s="93"/>
      <c r="J763" s="94"/>
      <c r="K763" s="95"/>
      <c r="L763" s="95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  <c r="AF763" s="91"/>
      <c r="AG763" s="91"/>
      <c r="AH763" s="91"/>
      <c r="AI763" s="91"/>
      <c r="AJ763" s="91"/>
      <c r="AK763" s="91"/>
      <c r="AL763" s="91"/>
      <c r="AM763" s="91"/>
      <c r="AN763" s="91"/>
      <c r="AO763" s="91"/>
      <c r="AP763" s="91"/>
      <c r="AQ763" s="91"/>
      <c r="AR763" s="91"/>
      <c r="AS763" s="91"/>
      <c r="AT763" s="91"/>
      <c r="AU763" s="91"/>
      <c r="AV763" s="91"/>
      <c r="AW763" s="91"/>
      <c r="AX763" s="91"/>
    </row>
    <row r="764" spans="9:50" s="92" customFormat="1" ht="16.5" customHeight="1" x14ac:dyDescent="0.25">
      <c r="I764" s="93"/>
      <c r="J764" s="94"/>
      <c r="K764" s="95"/>
      <c r="L764" s="95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  <c r="AE764" s="91"/>
      <c r="AF764" s="91"/>
      <c r="AG764" s="91"/>
      <c r="AH764" s="91"/>
      <c r="AI764" s="91"/>
      <c r="AJ764" s="91"/>
      <c r="AK764" s="91"/>
      <c r="AL764" s="91"/>
      <c r="AM764" s="91"/>
      <c r="AN764" s="91"/>
      <c r="AO764" s="91"/>
      <c r="AP764" s="91"/>
      <c r="AQ764" s="91"/>
      <c r="AR764" s="91"/>
      <c r="AS764" s="91"/>
      <c r="AT764" s="91"/>
      <c r="AU764" s="91"/>
      <c r="AV764" s="91"/>
      <c r="AW764" s="91"/>
      <c r="AX764" s="91"/>
    </row>
    <row r="765" spans="9:50" s="92" customFormat="1" ht="16.5" customHeight="1" x14ac:dyDescent="0.25">
      <c r="I765" s="93"/>
      <c r="J765" s="94"/>
      <c r="K765" s="95"/>
      <c r="L765" s="95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  <c r="AE765" s="91"/>
      <c r="AF765" s="91"/>
      <c r="AG765" s="91"/>
      <c r="AH765" s="91"/>
      <c r="AI765" s="91"/>
      <c r="AJ765" s="91"/>
      <c r="AK765" s="91"/>
      <c r="AL765" s="91"/>
      <c r="AM765" s="91"/>
      <c r="AN765" s="91"/>
      <c r="AO765" s="91"/>
      <c r="AP765" s="91"/>
      <c r="AQ765" s="91"/>
      <c r="AR765" s="91"/>
      <c r="AS765" s="91"/>
      <c r="AT765" s="91"/>
      <c r="AU765" s="91"/>
      <c r="AV765" s="91"/>
      <c r="AW765" s="91"/>
      <c r="AX765" s="91"/>
    </row>
    <row r="766" spans="9:50" s="92" customFormat="1" ht="16.5" customHeight="1" x14ac:dyDescent="0.25">
      <c r="I766" s="93"/>
      <c r="J766" s="94"/>
      <c r="K766" s="95"/>
      <c r="L766" s="95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  <c r="AE766" s="91"/>
      <c r="AF766" s="91"/>
      <c r="AG766" s="91"/>
      <c r="AH766" s="91"/>
      <c r="AI766" s="91"/>
      <c r="AJ766" s="91"/>
      <c r="AK766" s="91"/>
      <c r="AL766" s="91"/>
      <c r="AM766" s="91"/>
      <c r="AN766" s="91"/>
      <c r="AO766" s="91"/>
      <c r="AP766" s="91"/>
      <c r="AQ766" s="91"/>
      <c r="AR766" s="91"/>
      <c r="AS766" s="91"/>
      <c r="AT766" s="91"/>
      <c r="AU766" s="91"/>
      <c r="AV766" s="91"/>
      <c r="AW766" s="91"/>
      <c r="AX766" s="91"/>
    </row>
    <row r="767" spans="9:50" s="92" customFormat="1" ht="16.5" customHeight="1" x14ac:dyDescent="0.25">
      <c r="I767" s="93"/>
      <c r="J767" s="94"/>
      <c r="K767" s="95"/>
      <c r="L767" s="95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  <c r="AE767" s="91"/>
      <c r="AF767" s="91"/>
      <c r="AG767" s="91"/>
      <c r="AH767" s="91"/>
      <c r="AI767" s="91"/>
      <c r="AJ767" s="91"/>
      <c r="AK767" s="91"/>
      <c r="AL767" s="91"/>
      <c r="AM767" s="91"/>
      <c r="AN767" s="91"/>
      <c r="AO767" s="91"/>
      <c r="AP767" s="91"/>
      <c r="AQ767" s="91"/>
      <c r="AR767" s="91"/>
      <c r="AS767" s="91"/>
      <c r="AT767" s="91"/>
      <c r="AU767" s="91"/>
      <c r="AV767" s="91"/>
      <c r="AW767" s="91"/>
      <c r="AX767" s="91"/>
    </row>
    <row r="768" spans="9:50" s="92" customFormat="1" ht="16.5" customHeight="1" x14ac:dyDescent="0.25">
      <c r="I768" s="93"/>
      <c r="J768" s="94"/>
      <c r="K768" s="95"/>
      <c r="L768" s="95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  <c r="AE768" s="91"/>
      <c r="AF768" s="91"/>
      <c r="AG768" s="91"/>
      <c r="AH768" s="91"/>
      <c r="AI768" s="91"/>
      <c r="AJ768" s="91"/>
      <c r="AK768" s="91"/>
      <c r="AL768" s="91"/>
      <c r="AM768" s="91"/>
      <c r="AN768" s="91"/>
      <c r="AO768" s="91"/>
      <c r="AP768" s="91"/>
      <c r="AQ768" s="91"/>
      <c r="AR768" s="91"/>
      <c r="AS768" s="91"/>
      <c r="AT768" s="91"/>
      <c r="AU768" s="91"/>
      <c r="AV768" s="91"/>
      <c r="AW768" s="91"/>
      <c r="AX768" s="91"/>
    </row>
    <row r="769" spans="9:50" s="92" customFormat="1" ht="16.5" customHeight="1" x14ac:dyDescent="0.25">
      <c r="I769" s="93"/>
      <c r="J769" s="94"/>
      <c r="K769" s="95"/>
      <c r="L769" s="95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  <c r="AE769" s="91"/>
      <c r="AF769" s="91"/>
      <c r="AG769" s="91"/>
      <c r="AH769" s="91"/>
      <c r="AI769" s="91"/>
      <c r="AJ769" s="91"/>
      <c r="AK769" s="91"/>
      <c r="AL769" s="91"/>
      <c r="AM769" s="91"/>
      <c r="AN769" s="91"/>
      <c r="AO769" s="91"/>
      <c r="AP769" s="91"/>
      <c r="AQ769" s="91"/>
      <c r="AR769" s="91"/>
      <c r="AS769" s="91"/>
      <c r="AT769" s="91"/>
      <c r="AU769" s="91"/>
      <c r="AV769" s="91"/>
      <c r="AW769" s="91"/>
      <c r="AX769" s="91"/>
    </row>
    <row r="770" spans="9:50" s="92" customFormat="1" ht="16.5" customHeight="1" x14ac:dyDescent="0.25">
      <c r="I770" s="93"/>
      <c r="J770" s="94"/>
      <c r="K770" s="95"/>
      <c r="L770" s="95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  <c r="AE770" s="91"/>
      <c r="AF770" s="91"/>
      <c r="AG770" s="91"/>
      <c r="AH770" s="91"/>
      <c r="AI770" s="91"/>
      <c r="AJ770" s="91"/>
      <c r="AK770" s="91"/>
      <c r="AL770" s="91"/>
      <c r="AM770" s="91"/>
      <c r="AN770" s="91"/>
      <c r="AO770" s="91"/>
      <c r="AP770" s="91"/>
      <c r="AQ770" s="91"/>
      <c r="AR770" s="91"/>
      <c r="AS770" s="91"/>
      <c r="AT770" s="91"/>
      <c r="AU770" s="91"/>
      <c r="AV770" s="91"/>
      <c r="AW770" s="91"/>
      <c r="AX770" s="91"/>
    </row>
    <row r="771" spans="9:50" s="92" customFormat="1" ht="16.5" customHeight="1" x14ac:dyDescent="0.25">
      <c r="I771" s="93"/>
      <c r="J771" s="94"/>
      <c r="K771" s="95"/>
      <c r="L771" s="95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  <c r="AE771" s="91"/>
      <c r="AF771" s="91"/>
      <c r="AG771" s="91"/>
      <c r="AH771" s="91"/>
      <c r="AI771" s="91"/>
      <c r="AJ771" s="91"/>
      <c r="AK771" s="91"/>
      <c r="AL771" s="91"/>
      <c r="AM771" s="91"/>
      <c r="AN771" s="91"/>
      <c r="AO771" s="91"/>
      <c r="AP771" s="91"/>
      <c r="AQ771" s="91"/>
      <c r="AR771" s="91"/>
      <c r="AS771" s="91"/>
      <c r="AT771" s="91"/>
      <c r="AU771" s="91"/>
      <c r="AV771" s="91"/>
      <c r="AW771" s="91"/>
      <c r="AX771" s="91"/>
    </row>
    <row r="772" spans="9:50" s="92" customFormat="1" ht="16.5" customHeight="1" x14ac:dyDescent="0.25">
      <c r="I772" s="93"/>
      <c r="J772" s="94"/>
      <c r="K772" s="95"/>
      <c r="L772" s="95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  <c r="AE772" s="91"/>
      <c r="AF772" s="91"/>
      <c r="AG772" s="91"/>
      <c r="AH772" s="91"/>
      <c r="AI772" s="91"/>
      <c r="AJ772" s="91"/>
      <c r="AK772" s="91"/>
      <c r="AL772" s="91"/>
      <c r="AM772" s="91"/>
      <c r="AN772" s="91"/>
      <c r="AO772" s="91"/>
      <c r="AP772" s="91"/>
      <c r="AQ772" s="91"/>
      <c r="AR772" s="91"/>
      <c r="AS772" s="91"/>
      <c r="AT772" s="91"/>
      <c r="AU772" s="91"/>
      <c r="AV772" s="91"/>
      <c r="AW772" s="91"/>
      <c r="AX772" s="91"/>
    </row>
    <row r="773" spans="9:50" s="92" customFormat="1" ht="16.5" customHeight="1" x14ac:dyDescent="0.25">
      <c r="I773" s="93"/>
      <c r="J773" s="94"/>
      <c r="K773" s="95"/>
      <c r="L773" s="95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  <c r="AE773" s="91"/>
      <c r="AF773" s="91"/>
      <c r="AG773" s="91"/>
      <c r="AH773" s="91"/>
      <c r="AI773" s="91"/>
      <c r="AJ773" s="91"/>
      <c r="AK773" s="91"/>
      <c r="AL773" s="91"/>
      <c r="AM773" s="91"/>
      <c r="AN773" s="91"/>
      <c r="AO773" s="91"/>
      <c r="AP773" s="91"/>
      <c r="AQ773" s="91"/>
      <c r="AR773" s="91"/>
      <c r="AS773" s="91"/>
      <c r="AT773" s="91"/>
      <c r="AU773" s="91"/>
      <c r="AV773" s="91"/>
      <c r="AW773" s="91"/>
      <c r="AX773" s="91"/>
    </row>
    <row r="774" spans="9:50" s="92" customFormat="1" ht="16.5" customHeight="1" x14ac:dyDescent="0.25">
      <c r="I774" s="93"/>
      <c r="J774" s="94"/>
      <c r="K774" s="95"/>
      <c r="L774" s="95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  <c r="AE774" s="91"/>
      <c r="AF774" s="91"/>
      <c r="AG774" s="91"/>
      <c r="AH774" s="91"/>
      <c r="AI774" s="91"/>
      <c r="AJ774" s="91"/>
      <c r="AK774" s="91"/>
      <c r="AL774" s="91"/>
      <c r="AM774" s="91"/>
      <c r="AN774" s="91"/>
      <c r="AO774" s="91"/>
      <c r="AP774" s="91"/>
      <c r="AQ774" s="91"/>
      <c r="AR774" s="91"/>
      <c r="AS774" s="91"/>
      <c r="AT774" s="91"/>
      <c r="AU774" s="91"/>
      <c r="AV774" s="91"/>
      <c r="AW774" s="91"/>
      <c r="AX774" s="91"/>
    </row>
    <row r="775" spans="9:50" s="92" customFormat="1" ht="16.5" customHeight="1" x14ac:dyDescent="0.25">
      <c r="I775" s="93"/>
      <c r="J775" s="94"/>
      <c r="K775" s="95"/>
      <c r="L775" s="95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  <c r="AE775" s="91"/>
      <c r="AF775" s="91"/>
      <c r="AG775" s="91"/>
      <c r="AH775" s="91"/>
      <c r="AI775" s="91"/>
      <c r="AJ775" s="91"/>
      <c r="AK775" s="91"/>
      <c r="AL775" s="91"/>
      <c r="AM775" s="91"/>
      <c r="AN775" s="91"/>
      <c r="AO775" s="91"/>
      <c r="AP775" s="91"/>
      <c r="AQ775" s="91"/>
      <c r="AR775" s="91"/>
      <c r="AS775" s="91"/>
      <c r="AT775" s="91"/>
      <c r="AU775" s="91"/>
      <c r="AV775" s="91"/>
      <c r="AW775" s="91"/>
      <c r="AX775" s="91"/>
    </row>
    <row r="776" spans="9:50" s="92" customFormat="1" ht="16.5" customHeight="1" x14ac:dyDescent="0.25">
      <c r="I776" s="93"/>
      <c r="J776" s="94"/>
      <c r="K776" s="95"/>
      <c r="L776" s="95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  <c r="AE776" s="91"/>
      <c r="AF776" s="91"/>
      <c r="AG776" s="91"/>
      <c r="AH776" s="91"/>
      <c r="AI776" s="91"/>
      <c r="AJ776" s="91"/>
      <c r="AK776" s="91"/>
      <c r="AL776" s="91"/>
      <c r="AM776" s="91"/>
      <c r="AN776" s="91"/>
      <c r="AO776" s="91"/>
      <c r="AP776" s="91"/>
      <c r="AQ776" s="91"/>
      <c r="AR776" s="91"/>
      <c r="AS776" s="91"/>
      <c r="AT776" s="91"/>
      <c r="AU776" s="91"/>
      <c r="AV776" s="91"/>
      <c r="AW776" s="91"/>
      <c r="AX776" s="91"/>
    </row>
    <row r="777" spans="9:50" s="92" customFormat="1" ht="16.5" customHeight="1" x14ac:dyDescent="0.25">
      <c r="I777" s="93"/>
      <c r="J777" s="94"/>
      <c r="K777" s="95"/>
      <c r="L777" s="95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  <c r="AE777" s="91"/>
      <c r="AF777" s="91"/>
      <c r="AG777" s="91"/>
      <c r="AH777" s="91"/>
      <c r="AI777" s="91"/>
      <c r="AJ777" s="91"/>
      <c r="AK777" s="91"/>
      <c r="AL777" s="91"/>
      <c r="AM777" s="91"/>
      <c r="AN777" s="91"/>
      <c r="AO777" s="91"/>
      <c r="AP777" s="91"/>
      <c r="AQ777" s="91"/>
      <c r="AR777" s="91"/>
      <c r="AS777" s="91"/>
      <c r="AT777" s="91"/>
      <c r="AU777" s="91"/>
      <c r="AV777" s="91"/>
      <c r="AW777" s="91"/>
      <c r="AX777" s="91"/>
    </row>
    <row r="778" spans="9:50" s="92" customFormat="1" ht="16.5" customHeight="1" x14ac:dyDescent="0.25">
      <c r="I778" s="93"/>
      <c r="J778" s="94"/>
      <c r="K778" s="95"/>
      <c r="L778" s="95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  <c r="AE778" s="91"/>
      <c r="AF778" s="91"/>
      <c r="AG778" s="91"/>
      <c r="AH778" s="91"/>
      <c r="AI778" s="91"/>
      <c r="AJ778" s="91"/>
      <c r="AK778" s="91"/>
      <c r="AL778" s="91"/>
      <c r="AM778" s="91"/>
      <c r="AN778" s="91"/>
      <c r="AO778" s="91"/>
      <c r="AP778" s="91"/>
      <c r="AQ778" s="91"/>
      <c r="AR778" s="91"/>
      <c r="AS778" s="91"/>
      <c r="AT778" s="91"/>
      <c r="AU778" s="91"/>
      <c r="AV778" s="91"/>
      <c r="AW778" s="91"/>
      <c r="AX778" s="91"/>
    </row>
    <row r="779" spans="9:50" s="92" customFormat="1" ht="16.5" customHeight="1" x14ac:dyDescent="0.25">
      <c r="I779" s="93"/>
      <c r="J779" s="94"/>
      <c r="K779" s="95"/>
      <c r="L779" s="95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  <c r="AE779" s="91"/>
      <c r="AF779" s="91"/>
      <c r="AG779" s="91"/>
      <c r="AH779" s="91"/>
      <c r="AI779" s="91"/>
      <c r="AJ779" s="91"/>
      <c r="AK779" s="91"/>
      <c r="AL779" s="91"/>
      <c r="AM779" s="91"/>
      <c r="AN779" s="91"/>
      <c r="AO779" s="91"/>
      <c r="AP779" s="91"/>
      <c r="AQ779" s="91"/>
      <c r="AR779" s="91"/>
      <c r="AS779" s="91"/>
      <c r="AT779" s="91"/>
      <c r="AU779" s="91"/>
      <c r="AV779" s="91"/>
      <c r="AW779" s="91"/>
      <c r="AX779" s="91"/>
    </row>
    <row r="780" spans="9:50" s="92" customFormat="1" ht="16.5" customHeight="1" x14ac:dyDescent="0.25">
      <c r="I780" s="93"/>
      <c r="J780" s="94"/>
      <c r="K780" s="95"/>
      <c r="L780" s="95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  <c r="AF780" s="91"/>
      <c r="AG780" s="91"/>
      <c r="AH780" s="91"/>
      <c r="AI780" s="91"/>
      <c r="AJ780" s="91"/>
      <c r="AK780" s="91"/>
      <c r="AL780" s="91"/>
      <c r="AM780" s="91"/>
      <c r="AN780" s="91"/>
      <c r="AO780" s="91"/>
      <c r="AP780" s="91"/>
      <c r="AQ780" s="91"/>
      <c r="AR780" s="91"/>
      <c r="AS780" s="91"/>
      <c r="AT780" s="91"/>
      <c r="AU780" s="91"/>
      <c r="AV780" s="91"/>
      <c r="AW780" s="91"/>
      <c r="AX780" s="91"/>
    </row>
    <row r="781" spans="9:50" s="92" customFormat="1" ht="16.5" customHeight="1" x14ac:dyDescent="0.25">
      <c r="I781" s="93"/>
      <c r="J781" s="94"/>
      <c r="K781" s="95"/>
      <c r="L781" s="95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  <c r="AF781" s="91"/>
      <c r="AG781" s="91"/>
      <c r="AH781" s="91"/>
      <c r="AI781" s="91"/>
      <c r="AJ781" s="91"/>
      <c r="AK781" s="91"/>
      <c r="AL781" s="91"/>
      <c r="AM781" s="91"/>
      <c r="AN781" s="91"/>
      <c r="AO781" s="91"/>
      <c r="AP781" s="91"/>
      <c r="AQ781" s="91"/>
      <c r="AR781" s="91"/>
      <c r="AS781" s="91"/>
      <c r="AT781" s="91"/>
      <c r="AU781" s="91"/>
      <c r="AV781" s="91"/>
      <c r="AW781" s="91"/>
      <c r="AX781" s="91"/>
    </row>
    <row r="782" spans="9:50" s="92" customFormat="1" ht="16.5" customHeight="1" x14ac:dyDescent="0.25">
      <c r="I782" s="93"/>
      <c r="J782" s="94"/>
      <c r="K782" s="95"/>
      <c r="L782" s="95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  <c r="AE782" s="91"/>
      <c r="AF782" s="91"/>
      <c r="AG782" s="91"/>
      <c r="AH782" s="91"/>
      <c r="AI782" s="91"/>
      <c r="AJ782" s="91"/>
      <c r="AK782" s="91"/>
      <c r="AL782" s="91"/>
      <c r="AM782" s="91"/>
      <c r="AN782" s="91"/>
      <c r="AO782" s="91"/>
      <c r="AP782" s="91"/>
      <c r="AQ782" s="91"/>
      <c r="AR782" s="91"/>
      <c r="AS782" s="91"/>
      <c r="AT782" s="91"/>
      <c r="AU782" s="91"/>
      <c r="AV782" s="91"/>
      <c r="AW782" s="91"/>
      <c r="AX782" s="91"/>
    </row>
    <row r="783" spans="9:50" s="92" customFormat="1" ht="16.5" customHeight="1" x14ac:dyDescent="0.25">
      <c r="I783" s="93"/>
      <c r="J783" s="94"/>
      <c r="K783" s="95"/>
      <c r="L783" s="95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  <c r="AE783" s="91"/>
      <c r="AF783" s="91"/>
      <c r="AG783" s="91"/>
      <c r="AH783" s="91"/>
      <c r="AI783" s="91"/>
      <c r="AJ783" s="91"/>
      <c r="AK783" s="91"/>
      <c r="AL783" s="91"/>
      <c r="AM783" s="91"/>
      <c r="AN783" s="91"/>
      <c r="AO783" s="91"/>
      <c r="AP783" s="91"/>
      <c r="AQ783" s="91"/>
      <c r="AR783" s="91"/>
      <c r="AS783" s="91"/>
      <c r="AT783" s="91"/>
      <c r="AU783" s="91"/>
      <c r="AV783" s="91"/>
      <c r="AW783" s="91"/>
      <c r="AX783" s="91"/>
    </row>
    <row r="784" spans="9:50" s="92" customFormat="1" ht="16.5" customHeight="1" x14ac:dyDescent="0.25">
      <c r="I784" s="93"/>
      <c r="J784" s="94"/>
      <c r="K784" s="95"/>
      <c r="L784" s="95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  <c r="AE784" s="91"/>
      <c r="AF784" s="91"/>
      <c r="AG784" s="91"/>
      <c r="AH784" s="91"/>
      <c r="AI784" s="91"/>
      <c r="AJ784" s="91"/>
      <c r="AK784" s="91"/>
      <c r="AL784" s="91"/>
      <c r="AM784" s="91"/>
      <c r="AN784" s="91"/>
      <c r="AO784" s="91"/>
      <c r="AP784" s="91"/>
      <c r="AQ784" s="91"/>
      <c r="AR784" s="91"/>
      <c r="AS784" s="91"/>
      <c r="AT784" s="91"/>
      <c r="AU784" s="91"/>
      <c r="AV784" s="91"/>
      <c r="AW784" s="91"/>
      <c r="AX784" s="91"/>
    </row>
    <row r="785" spans="9:50" s="92" customFormat="1" ht="16.5" customHeight="1" x14ac:dyDescent="0.25">
      <c r="I785" s="93"/>
      <c r="J785" s="94"/>
      <c r="K785" s="95"/>
      <c r="L785" s="95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  <c r="AE785" s="91"/>
      <c r="AF785" s="91"/>
      <c r="AG785" s="91"/>
      <c r="AH785" s="91"/>
      <c r="AI785" s="91"/>
      <c r="AJ785" s="91"/>
      <c r="AK785" s="91"/>
      <c r="AL785" s="91"/>
      <c r="AM785" s="91"/>
      <c r="AN785" s="91"/>
      <c r="AO785" s="91"/>
      <c r="AP785" s="91"/>
      <c r="AQ785" s="91"/>
      <c r="AR785" s="91"/>
      <c r="AS785" s="91"/>
      <c r="AT785" s="91"/>
      <c r="AU785" s="91"/>
      <c r="AV785" s="91"/>
      <c r="AW785" s="91"/>
      <c r="AX785" s="91"/>
    </row>
    <row r="786" spans="9:50" s="92" customFormat="1" ht="16.5" customHeight="1" x14ac:dyDescent="0.25">
      <c r="I786" s="93"/>
      <c r="J786" s="94"/>
      <c r="K786" s="95"/>
      <c r="L786" s="95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  <c r="AE786" s="91"/>
      <c r="AF786" s="91"/>
      <c r="AG786" s="91"/>
      <c r="AH786" s="91"/>
      <c r="AI786" s="91"/>
      <c r="AJ786" s="91"/>
      <c r="AK786" s="91"/>
      <c r="AL786" s="91"/>
      <c r="AM786" s="91"/>
      <c r="AN786" s="91"/>
      <c r="AO786" s="91"/>
      <c r="AP786" s="91"/>
      <c r="AQ786" s="91"/>
      <c r="AR786" s="91"/>
      <c r="AS786" s="91"/>
      <c r="AT786" s="91"/>
      <c r="AU786" s="91"/>
      <c r="AV786" s="91"/>
      <c r="AW786" s="91"/>
      <c r="AX786" s="91"/>
    </row>
    <row r="787" spans="9:50" s="92" customFormat="1" ht="16.5" customHeight="1" x14ac:dyDescent="0.25">
      <c r="I787" s="93"/>
      <c r="J787" s="94"/>
      <c r="K787" s="95"/>
      <c r="L787" s="95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  <c r="AE787" s="91"/>
      <c r="AF787" s="91"/>
      <c r="AG787" s="91"/>
      <c r="AH787" s="91"/>
      <c r="AI787" s="91"/>
      <c r="AJ787" s="91"/>
      <c r="AK787" s="91"/>
      <c r="AL787" s="91"/>
      <c r="AM787" s="91"/>
      <c r="AN787" s="91"/>
      <c r="AO787" s="91"/>
      <c r="AP787" s="91"/>
      <c r="AQ787" s="91"/>
      <c r="AR787" s="91"/>
      <c r="AS787" s="91"/>
      <c r="AT787" s="91"/>
      <c r="AU787" s="91"/>
      <c r="AV787" s="91"/>
      <c r="AW787" s="91"/>
      <c r="AX787" s="91"/>
    </row>
    <row r="788" spans="9:50" s="92" customFormat="1" ht="16.5" customHeight="1" x14ac:dyDescent="0.25">
      <c r="I788" s="93"/>
      <c r="J788" s="94"/>
      <c r="K788" s="95"/>
      <c r="L788" s="95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  <c r="AE788" s="91"/>
      <c r="AF788" s="91"/>
      <c r="AG788" s="91"/>
      <c r="AH788" s="91"/>
      <c r="AI788" s="91"/>
      <c r="AJ788" s="91"/>
      <c r="AK788" s="91"/>
      <c r="AL788" s="91"/>
      <c r="AM788" s="91"/>
      <c r="AN788" s="91"/>
      <c r="AO788" s="91"/>
      <c r="AP788" s="91"/>
      <c r="AQ788" s="91"/>
      <c r="AR788" s="91"/>
      <c r="AS788" s="91"/>
      <c r="AT788" s="91"/>
      <c r="AU788" s="91"/>
      <c r="AV788" s="91"/>
      <c r="AW788" s="91"/>
      <c r="AX788" s="91"/>
    </row>
    <row r="789" spans="9:50" s="92" customFormat="1" ht="16.5" customHeight="1" x14ac:dyDescent="0.25">
      <c r="I789" s="93"/>
      <c r="J789" s="94"/>
      <c r="K789" s="95"/>
      <c r="L789" s="95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  <c r="AF789" s="91"/>
      <c r="AG789" s="91"/>
      <c r="AH789" s="91"/>
      <c r="AI789" s="91"/>
      <c r="AJ789" s="91"/>
      <c r="AK789" s="91"/>
      <c r="AL789" s="91"/>
      <c r="AM789" s="91"/>
      <c r="AN789" s="91"/>
      <c r="AO789" s="91"/>
      <c r="AP789" s="91"/>
      <c r="AQ789" s="91"/>
      <c r="AR789" s="91"/>
      <c r="AS789" s="91"/>
      <c r="AT789" s="91"/>
      <c r="AU789" s="91"/>
      <c r="AV789" s="91"/>
      <c r="AW789" s="91"/>
      <c r="AX789" s="91"/>
    </row>
    <row r="790" spans="9:50" s="92" customFormat="1" ht="16.5" customHeight="1" x14ac:dyDescent="0.25">
      <c r="I790" s="93"/>
      <c r="J790" s="94"/>
      <c r="K790" s="95"/>
      <c r="L790" s="95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  <c r="AF790" s="91"/>
      <c r="AG790" s="91"/>
      <c r="AH790" s="91"/>
      <c r="AI790" s="91"/>
      <c r="AJ790" s="91"/>
      <c r="AK790" s="91"/>
      <c r="AL790" s="91"/>
      <c r="AM790" s="91"/>
      <c r="AN790" s="91"/>
      <c r="AO790" s="91"/>
      <c r="AP790" s="91"/>
      <c r="AQ790" s="91"/>
      <c r="AR790" s="91"/>
      <c r="AS790" s="91"/>
      <c r="AT790" s="91"/>
      <c r="AU790" s="91"/>
      <c r="AV790" s="91"/>
      <c r="AW790" s="91"/>
      <c r="AX790" s="91"/>
    </row>
    <row r="791" spans="9:50" s="92" customFormat="1" ht="16.5" customHeight="1" x14ac:dyDescent="0.25">
      <c r="I791" s="93"/>
      <c r="J791" s="94"/>
      <c r="K791" s="95"/>
      <c r="L791" s="95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  <c r="AF791" s="91"/>
      <c r="AG791" s="91"/>
      <c r="AH791" s="91"/>
      <c r="AI791" s="91"/>
      <c r="AJ791" s="91"/>
      <c r="AK791" s="91"/>
      <c r="AL791" s="91"/>
      <c r="AM791" s="91"/>
      <c r="AN791" s="91"/>
      <c r="AO791" s="91"/>
      <c r="AP791" s="91"/>
      <c r="AQ791" s="91"/>
      <c r="AR791" s="91"/>
      <c r="AS791" s="91"/>
      <c r="AT791" s="91"/>
      <c r="AU791" s="91"/>
      <c r="AV791" s="91"/>
      <c r="AW791" s="91"/>
      <c r="AX791" s="91"/>
    </row>
    <row r="792" spans="9:50" s="92" customFormat="1" ht="16.5" customHeight="1" x14ac:dyDescent="0.25">
      <c r="I792" s="93"/>
      <c r="J792" s="94"/>
      <c r="K792" s="95"/>
      <c r="L792" s="95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  <c r="AF792" s="91"/>
      <c r="AG792" s="91"/>
      <c r="AH792" s="91"/>
      <c r="AI792" s="91"/>
      <c r="AJ792" s="91"/>
      <c r="AK792" s="91"/>
      <c r="AL792" s="91"/>
      <c r="AM792" s="91"/>
      <c r="AN792" s="91"/>
      <c r="AO792" s="91"/>
      <c r="AP792" s="91"/>
      <c r="AQ792" s="91"/>
      <c r="AR792" s="91"/>
      <c r="AS792" s="91"/>
      <c r="AT792" s="91"/>
      <c r="AU792" s="91"/>
      <c r="AV792" s="91"/>
      <c r="AW792" s="91"/>
      <c r="AX792" s="91"/>
    </row>
    <row r="793" spans="9:50" s="92" customFormat="1" ht="16.5" customHeight="1" x14ac:dyDescent="0.25">
      <c r="I793" s="93"/>
      <c r="J793" s="94"/>
      <c r="K793" s="95"/>
      <c r="L793" s="95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  <c r="AE793" s="91"/>
      <c r="AF793" s="91"/>
      <c r="AG793" s="91"/>
      <c r="AH793" s="91"/>
      <c r="AI793" s="91"/>
      <c r="AJ793" s="91"/>
      <c r="AK793" s="91"/>
      <c r="AL793" s="91"/>
      <c r="AM793" s="91"/>
      <c r="AN793" s="91"/>
      <c r="AO793" s="91"/>
      <c r="AP793" s="91"/>
      <c r="AQ793" s="91"/>
      <c r="AR793" s="91"/>
      <c r="AS793" s="91"/>
      <c r="AT793" s="91"/>
      <c r="AU793" s="91"/>
      <c r="AV793" s="91"/>
      <c r="AW793" s="91"/>
      <c r="AX793" s="91"/>
    </row>
    <row r="794" spans="9:50" s="92" customFormat="1" ht="16.5" customHeight="1" x14ac:dyDescent="0.25">
      <c r="I794" s="93"/>
      <c r="J794" s="94"/>
      <c r="K794" s="95"/>
      <c r="L794" s="95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  <c r="AF794" s="91"/>
      <c r="AG794" s="91"/>
      <c r="AH794" s="91"/>
      <c r="AI794" s="91"/>
      <c r="AJ794" s="91"/>
      <c r="AK794" s="91"/>
      <c r="AL794" s="91"/>
      <c r="AM794" s="91"/>
      <c r="AN794" s="91"/>
      <c r="AO794" s="91"/>
      <c r="AP794" s="91"/>
      <c r="AQ794" s="91"/>
      <c r="AR794" s="91"/>
      <c r="AS794" s="91"/>
      <c r="AT794" s="91"/>
      <c r="AU794" s="91"/>
      <c r="AV794" s="91"/>
      <c r="AW794" s="91"/>
      <c r="AX794" s="91"/>
    </row>
    <row r="795" spans="9:50" s="92" customFormat="1" ht="16.5" customHeight="1" x14ac:dyDescent="0.25">
      <c r="I795" s="93"/>
      <c r="J795" s="94"/>
      <c r="K795" s="95"/>
      <c r="L795" s="95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  <c r="AE795" s="91"/>
      <c r="AF795" s="91"/>
      <c r="AG795" s="91"/>
      <c r="AH795" s="91"/>
      <c r="AI795" s="91"/>
      <c r="AJ795" s="91"/>
      <c r="AK795" s="91"/>
      <c r="AL795" s="91"/>
      <c r="AM795" s="91"/>
      <c r="AN795" s="91"/>
      <c r="AO795" s="91"/>
      <c r="AP795" s="91"/>
      <c r="AQ795" s="91"/>
      <c r="AR795" s="91"/>
      <c r="AS795" s="91"/>
      <c r="AT795" s="91"/>
      <c r="AU795" s="91"/>
      <c r="AV795" s="91"/>
      <c r="AW795" s="91"/>
      <c r="AX795" s="91"/>
    </row>
    <row r="796" spans="9:50" s="92" customFormat="1" ht="16.5" customHeight="1" x14ac:dyDescent="0.25">
      <c r="I796" s="93"/>
      <c r="J796" s="94"/>
      <c r="K796" s="95"/>
      <c r="L796" s="95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  <c r="AE796" s="91"/>
      <c r="AF796" s="91"/>
      <c r="AG796" s="91"/>
      <c r="AH796" s="91"/>
      <c r="AI796" s="91"/>
      <c r="AJ796" s="91"/>
      <c r="AK796" s="91"/>
      <c r="AL796" s="91"/>
      <c r="AM796" s="91"/>
      <c r="AN796" s="91"/>
      <c r="AO796" s="91"/>
      <c r="AP796" s="91"/>
      <c r="AQ796" s="91"/>
      <c r="AR796" s="91"/>
      <c r="AS796" s="91"/>
      <c r="AT796" s="91"/>
      <c r="AU796" s="91"/>
      <c r="AV796" s="91"/>
      <c r="AW796" s="91"/>
      <c r="AX796" s="91"/>
    </row>
    <row r="797" spans="9:50" s="92" customFormat="1" ht="16.5" customHeight="1" x14ac:dyDescent="0.25">
      <c r="I797" s="93"/>
      <c r="J797" s="94"/>
      <c r="K797" s="95"/>
      <c r="L797" s="95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  <c r="AE797" s="91"/>
      <c r="AF797" s="91"/>
      <c r="AG797" s="91"/>
      <c r="AH797" s="91"/>
      <c r="AI797" s="91"/>
      <c r="AJ797" s="91"/>
      <c r="AK797" s="91"/>
      <c r="AL797" s="91"/>
      <c r="AM797" s="91"/>
      <c r="AN797" s="91"/>
      <c r="AO797" s="91"/>
      <c r="AP797" s="91"/>
      <c r="AQ797" s="91"/>
      <c r="AR797" s="91"/>
      <c r="AS797" s="91"/>
      <c r="AT797" s="91"/>
      <c r="AU797" s="91"/>
      <c r="AV797" s="91"/>
      <c r="AW797" s="91"/>
      <c r="AX797" s="91"/>
    </row>
    <row r="798" spans="9:50" s="92" customFormat="1" ht="16.5" customHeight="1" x14ac:dyDescent="0.25">
      <c r="I798" s="93"/>
      <c r="J798" s="94"/>
      <c r="K798" s="95"/>
      <c r="L798" s="95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  <c r="AE798" s="91"/>
      <c r="AF798" s="91"/>
      <c r="AG798" s="91"/>
      <c r="AH798" s="91"/>
      <c r="AI798" s="91"/>
      <c r="AJ798" s="91"/>
      <c r="AK798" s="91"/>
      <c r="AL798" s="91"/>
      <c r="AM798" s="91"/>
      <c r="AN798" s="91"/>
      <c r="AO798" s="91"/>
      <c r="AP798" s="91"/>
      <c r="AQ798" s="91"/>
      <c r="AR798" s="91"/>
      <c r="AS798" s="91"/>
      <c r="AT798" s="91"/>
      <c r="AU798" s="91"/>
      <c r="AV798" s="91"/>
      <c r="AW798" s="91"/>
      <c r="AX798" s="91"/>
    </row>
    <row r="799" spans="9:50" s="92" customFormat="1" ht="16.5" customHeight="1" x14ac:dyDescent="0.25">
      <c r="I799" s="93"/>
      <c r="J799" s="94"/>
      <c r="K799" s="95"/>
      <c r="L799" s="95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  <c r="AE799" s="91"/>
      <c r="AF799" s="91"/>
      <c r="AG799" s="91"/>
      <c r="AH799" s="91"/>
      <c r="AI799" s="91"/>
      <c r="AJ799" s="91"/>
      <c r="AK799" s="91"/>
      <c r="AL799" s="91"/>
      <c r="AM799" s="91"/>
      <c r="AN799" s="91"/>
      <c r="AO799" s="91"/>
      <c r="AP799" s="91"/>
      <c r="AQ799" s="91"/>
      <c r="AR799" s="91"/>
      <c r="AS799" s="91"/>
      <c r="AT799" s="91"/>
      <c r="AU799" s="91"/>
      <c r="AV799" s="91"/>
      <c r="AW799" s="91"/>
      <c r="AX799" s="91"/>
    </row>
    <row r="800" spans="9:50" s="92" customFormat="1" ht="16.5" customHeight="1" x14ac:dyDescent="0.25">
      <c r="I800" s="93"/>
      <c r="J800" s="94"/>
      <c r="K800" s="95"/>
      <c r="L800" s="95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  <c r="AE800" s="91"/>
      <c r="AF800" s="91"/>
      <c r="AG800" s="91"/>
      <c r="AH800" s="91"/>
      <c r="AI800" s="91"/>
      <c r="AJ800" s="91"/>
      <c r="AK800" s="91"/>
      <c r="AL800" s="91"/>
      <c r="AM800" s="91"/>
      <c r="AN800" s="91"/>
      <c r="AO800" s="91"/>
      <c r="AP800" s="91"/>
      <c r="AQ800" s="91"/>
      <c r="AR800" s="91"/>
      <c r="AS800" s="91"/>
      <c r="AT800" s="91"/>
      <c r="AU800" s="91"/>
      <c r="AV800" s="91"/>
      <c r="AW800" s="91"/>
      <c r="AX800" s="91"/>
    </row>
    <row r="801" spans="9:50" s="92" customFormat="1" ht="16.5" customHeight="1" x14ac:dyDescent="0.25">
      <c r="I801" s="93"/>
      <c r="J801" s="94"/>
      <c r="K801" s="95"/>
      <c r="L801" s="95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  <c r="AE801" s="91"/>
      <c r="AF801" s="91"/>
      <c r="AG801" s="91"/>
      <c r="AH801" s="91"/>
      <c r="AI801" s="91"/>
      <c r="AJ801" s="91"/>
      <c r="AK801" s="91"/>
      <c r="AL801" s="91"/>
      <c r="AM801" s="91"/>
      <c r="AN801" s="91"/>
      <c r="AO801" s="91"/>
      <c r="AP801" s="91"/>
      <c r="AQ801" s="91"/>
      <c r="AR801" s="91"/>
      <c r="AS801" s="91"/>
      <c r="AT801" s="91"/>
      <c r="AU801" s="91"/>
      <c r="AV801" s="91"/>
      <c r="AW801" s="91"/>
      <c r="AX801" s="91"/>
    </row>
    <row r="802" spans="9:50" s="92" customFormat="1" ht="16.5" customHeight="1" x14ac:dyDescent="0.25">
      <c r="I802" s="93"/>
      <c r="J802" s="94"/>
      <c r="K802" s="95"/>
      <c r="L802" s="95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  <c r="AE802" s="91"/>
      <c r="AF802" s="91"/>
      <c r="AG802" s="91"/>
      <c r="AH802" s="91"/>
      <c r="AI802" s="91"/>
      <c r="AJ802" s="91"/>
      <c r="AK802" s="91"/>
      <c r="AL802" s="91"/>
      <c r="AM802" s="91"/>
      <c r="AN802" s="91"/>
      <c r="AO802" s="91"/>
      <c r="AP802" s="91"/>
      <c r="AQ802" s="91"/>
      <c r="AR802" s="91"/>
      <c r="AS802" s="91"/>
      <c r="AT802" s="91"/>
      <c r="AU802" s="91"/>
      <c r="AV802" s="91"/>
      <c r="AW802" s="91"/>
      <c r="AX802" s="91"/>
    </row>
    <row r="803" spans="9:50" s="92" customFormat="1" ht="16.5" customHeight="1" x14ac:dyDescent="0.25">
      <c r="I803" s="93"/>
      <c r="J803" s="94"/>
      <c r="K803" s="95"/>
      <c r="L803" s="95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  <c r="AE803" s="91"/>
      <c r="AF803" s="91"/>
      <c r="AG803" s="91"/>
      <c r="AH803" s="91"/>
      <c r="AI803" s="91"/>
      <c r="AJ803" s="91"/>
      <c r="AK803" s="91"/>
      <c r="AL803" s="91"/>
      <c r="AM803" s="91"/>
      <c r="AN803" s="91"/>
      <c r="AO803" s="91"/>
      <c r="AP803" s="91"/>
      <c r="AQ803" s="91"/>
      <c r="AR803" s="91"/>
      <c r="AS803" s="91"/>
      <c r="AT803" s="91"/>
      <c r="AU803" s="91"/>
      <c r="AV803" s="91"/>
      <c r="AW803" s="91"/>
      <c r="AX803" s="91"/>
    </row>
    <row r="804" spans="9:50" s="92" customFormat="1" ht="16.5" customHeight="1" x14ac:dyDescent="0.25">
      <c r="I804" s="93"/>
      <c r="J804" s="94"/>
      <c r="K804" s="95"/>
      <c r="L804" s="95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  <c r="AE804" s="91"/>
      <c r="AF804" s="91"/>
      <c r="AG804" s="91"/>
      <c r="AH804" s="91"/>
      <c r="AI804" s="91"/>
      <c r="AJ804" s="91"/>
      <c r="AK804" s="91"/>
      <c r="AL804" s="91"/>
      <c r="AM804" s="91"/>
      <c r="AN804" s="91"/>
      <c r="AO804" s="91"/>
      <c r="AP804" s="91"/>
      <c r="AQ804" s="91"/>
      <c r="AR804" s="91"/>
      <c r="AS804" s="91"/>
      <c r="AT804" s="91"/>
      <c r="AU804" s="91"/>
      <c r="AV804" s="91"/>
      <c r="AW804" s="91"/>
      <c r="AX804" s="91"/>
    </row>
    <row r="805" spans="9:50" s="92" customFormat="1" ht="16.5" customHeight="1" x14ac:dyDescent="0.25">
      <c r="I805" s="93"/>
      <c r="J805" s="94"/>
      <c r="K805" s="95"/>
      <c r="L805" s="95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  <c r="AE805" s="91"/>
      <c r="AF805" s="91"/>
      <c r="AG805" s="91"/>
      <c r="AH805" s="91"/>
      <c r="AI805" s="91"/>
      <c r="AJ805" s="91"/>
      <c r="AK805" s="91"/>
      <c r="AL805" s="91"/>
      <c r="AM805" s="91"/>
      <c r="AN805" s="91"/>
      <c r="AO805" s="91"/>
      <c r="AP805" s="91"/>
      <c r="AQ805" s="91"/>
      <c r="AR805" s="91"/>
      <c r="AS805" s="91"/>
      <c r="AT805" s="91"/>
      <c r="AU805" s="91"/>
      <c r="AV805" s="91"/>
      <c r="AW805" s="91"/>
      <c r="AX805" s="91"/>
    </row>
    <row r="806" spans="9:50" s="92" customFormat="1" ht="16.5" customHeight="1" x14ac:dyDescent="0.25">
      <c r="I806" s="93"/>
      <c r="J806" s="94"/>
      <c r="K806" s="95"/>
      <c r="L806" s="95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  <c r="AF806" s="91"/>
      <c r="AG806" s="91"/>
      <c r="AH806" s="91"/>
      <c r="AI806" s="91"/>
      <c r="AJ806" s="91"/>
      <c r="AK806" s="91"/>
      <c r="AL806" s="91"/>
      <c r="AM806" s="91"/>
      <c r="AN806" s="91"/>
      <c r="AO806" s="91"/>
      <c r="AP806" s="91"/>
      <c r="AQ806" s="91"/>
      <c r="AR806" s="91"/>
      <c r="AS806" s="91"/>
      <c r="AT806" s="91"/>
      <c r="AU806" s="91"/>
      <c r="AV806" s="91"/>
      <c r="AW806" s="91"/>
      <c r="AX806" s="91"/>
    </row>
    <row r="807" spans="9:50" s="92" customFormat="1" ht="16.5" customHeight="1" x14ac:dyDescent="0.25">
      <c r="I807" s="93"/>
      <c r="J807" s="94"/>
      <c r="K807" s="95"/>
      <c r="L807" s="95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  <c r="AE807" s="91"/>
      <c r="AF807" s="91"/>
      <c r="AG807" s="91"/>
      <c r="AH807" s="91"/>
      <c r="AI807" s="91"/>
      <c r="AJ807" s="91"/>
      <c r="AK807" s="91"/>
      <c r="AL807" s="91"/>
      <c r="AM807" s="91"/>
      <c r="AN807" s="91"/>
      <c r="AO807" s="91"/>
      <c r="AP807" s="91"/>
      <c r="AQ807" s="91"/>
      <c r="AR807" s="91"/>
      <c r="AS807" s="91"/>
      <c r="AT807" s="91"/>
      <c r="AU807" s="91"/>
      <c r="AV807" s="91"/>
      <c r="AW807" s="91"/>
      <c r="AX807" s="91"/>
    </row>
    <row r="808" spans="9:50" s="92" customFormat="1" ht="16.5" customHeight="1" x14ac:dyDescent="0.25">
      <c r="I808" s="93"/>
      <c r="J808" s="94"/>
      <c r="K808" s="95"/>
      <c r="L808" s="95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  <c r="AE808" s="91"/>
      <c r="AF808" s="91"/>
      <c r="AG808" s="91"/>
      <c r="AH808" s="91"/>
      <c r="AI808" s="91"/>
      <c r="AJ808" s="91"/>
      <c r="AK808" s="91"/>
      <c r="AL808" s="91"/>
      <c r="AM808" s="91"/>
      <c r="AN808" s="91"/>
      <c r="AO808" s="91"/>
      <c r="AP808" s="91"/>
      <c r="AQ808" s="91"/>
      <c r="AR808" s="91"/>
      <c r="AS808" s="91"/>
      <c r="AT808" s="91"/>
      <c r="AU808" s="91"/>
      <c r="AV808" s="91"/>
      <c r="AW808" s="91"/>
      <c r="AX808" s="91"/>
    </row>
    <row r="809" spans="9:50" s="92" customFormat="1" ht="16.5" customHeight="1" x14ac:dyDescent="0.25">
      <c r="I809" s="93"/>
      <c r="J809" s="94"/>
      <c r="K809" s="95"/>
      <c r="L809" s="95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  <c r="AE809" s="91"/>
      <c r="AF809" s="91"/>
      <c r="AG809" s="91"/>
      <c r="AH809" s="91"/>
      <c r="AI809" s="91"/>
      <c r="AJ809" s="91"/>
      <c r="AK809" s="91"/>
      <c r="AL809" s="91"/>
      <c r="AM809" s="91"/>
      <c r="AN809" s="91"/>
      <c r="AO809" s="91"/>
      <c r="AP809" s="91"/>
      <c r="AQ809" s="91"/>
      <c r="AR809" s="91"/>
      <c r="AS809" s="91"/>
      <c r="AT809" s="91"/>
      <c r="AU809" s="91"/>
      <c r="AV809" s="91"/>
      <c r="AW809" s="91"/>
      <c r="AX809" s="91"/>
    </row>
    <row r="810" spans="9:50" s="92" customFormat="1" ht="16.5" customHeight="1" x14ac:dyDescent="0.25">
      <c r="I810" s="93"/>
      <c r="J810" s="94"/>
      <c r="K810" s="95"/>
      <c r="L810" s="95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  <c r="AF810" s="91"/>
      <c r="AG810" s="91"/>
      <c r="AH810" s="91"/>
      <c r="AI810" s="91"/>
      <c r="AJ810" s="91"/>
      <c r="AK810" s="91"/>
      <c r="AL810" s="91"/>
      <c r="AM810" s="91"/>
      <c r="AN810" s="91"/>
      <c r="AO810" s="91"/>
      <c r="AP810" s="91"/>
      <c r="AQ810" s="91"/>
      <c r="AR810" s="91"/>
      <c r="AS810" s="91"/>
      <c r="AT810" s="91"/>
      <c r="AU810" s="91"/>
      <c r="AV810" s="91"/>
      <c r="AW810" s="91"/>
      <c r="AX810" s="91"/>
    </row>
    <row r="811" spans="9:50" s="92" customFormat="1" ht="16.5" customHeight="1" x14ac:dyDescent="0.25">
      <c r="I811" s="93"/>
      <c r="J811" s="94"/>
      <c r="K811" s="95"/>
      <c r="L811" s="95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  <c r="AE811" s="91"/>
      <c r="AF811" s="91"/>
      <c r="AG811" s="91"/>
      <c r="AH811" s="91"/>
      <c r="AI811" s="91"/>
      <c r="AJ811" s="91"/>
      <c r="AK811" s="91"/>
      <c r="AL811" s="91"/>
      <c r="AM811" s="91"/>
      <c r="AN811" s="91"/>
      <c r="AO811" s="91"/>
      <c r="AP811" s="91"/>
      <c r="AQ811" s="91"/>
      <c r="AR811" s="91"/>
      <c r="AS811" s="91"/>
      <c r="AT811" s="91"/>
      <c r="AU811" s="91"/>
      <c r="AV811" s="91"/>
      <c r="AW811" s="91"/>
      <c r="AX811" s="91"/>
    </row>
    <row r="812" spans="9:50" s="92" customFormat="1" ht="16.5" customHeight="1" x14ac:dyDescent="0.25">
      <c r="I812" s="93"/>
      <c r="J812" s="94"/>
      <c r="K812" s="95"/>
      <c r="L812" s="95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  <c r="AE812" s="91"/>
      <c r="AF812" s="91"/>
      <c r="AG812" s="91"/>
      <c r="AH812" s="91"/>
      <c r="AI812" s="91"/>
      <c r="AJ812" s="91"/>
      <c r="AK812" s="91"/>
      <c r="AL812" s="91"/>
      <c r="AM812" s="91"/>
      <c r="AN812" s="91"/>
      <c r="AO812" s="91"/>
      <c r="AP812" s="91"/>
      <c r="AQ812" s="91"/>
      <c r="AR812" s="91"/>
      <c r="AS812" s="91"/>
      <c r="AT812" s="91"/>
      <c r="AU812" s="91"/>
      <c r="AV812" s="91"/>
      <c r="AW812" s="91"/>
      <c r="AX812" s="91"/>
    </row>
    <row r="813" spans="9:50" s="92" customFormat="1" ht="16.5" customHeight="1" x14ac:dyDescent="0.25">
      <c r="I813" s="93"/>
      <c r="J813" s="94"/>
      <c r="K813" s="95"/>
      <c r="L813" s="95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  <c r="AE813" s="91"/>
      <c r="AF813" s="91"/>
      <c r="AG813" s="91"/>
      <c r="AH813" s="91"/>
      <c r="AI813" s="91"/>
      <c r="AJ813" s="91"/>
      <c r="AK813" s="91"/>
      <c r="AL813" s="91"/>
      <c r="AM813" s="91"/>
      <c r="AN813" s="91"/>
      <c r="AO813" s="91"/>
      <c r="AP813" s="91"/>
      <c r="AQ813" s="91"/>
      <c r="AR813" s="91"/>
      <c r="AS813" s="91"/>
      <c r="AT813" s="91"/>
      <c r="AU813" s="91"/>
      <c r="AV813" s="91"/>
      <c r="AW813" s="91"/>
      <c r="AX813" s="91"/>
    </row>
    <row r="814" spans="9:50" s="92" customFormat="1" ht="16.5" customHeight="1" x14ac:dyDescent="0.25">
      <c r="I814" s="93"/>
      <c r="J814" s="94"/>
      <c r="K814" s="95"/>
      <c r="L814" s="95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  <c r="AE814" s="91"/>
      <c r="AF814" s="91"/>
      <c r="AG814" s="91"/>
      <c r="AH814" s="91"/>
      <c r="AI814" s="91"/>
      <c r="AJ814" s="91"/>
      <c r="AK814" s="91"/>
      <c r="AL814" s="91"/>
      <c r="AM814" s="91"/>
      <c r="AN814" s="91"/>
      <c r="AO814" s="91"/>
      <c r="AP814" s="91"/>
      <c r="AQ814" s="91"/>
      <c r="AR814" s="91"/>
      <c r="AS814" s="91"/>
      <c r="AT814" s="91"/>
      <c r="AU814" s="91"/>
      <c r="AV814" s="91"/>
      <c r="AW814" s="91"/>
      <c r="AX814" s="91"/>
    </row>
    <row r="815" spans="9:50" s="92" customFormat="1" ht="16.5" customHeight="1" x14ac:dyDescent="0.25">
      <c r="I815" s="93"/>
      <c r="J815" s="94"/>
      <c r="K815" s="95"/>
      <c r="L815" s="95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  <c r="AE815" s="91"/>
      <c r="AF815" s="91"/>
      <c r="AG815" s="91"/>
      <c r="AH815" s="91"/>
      <c r="AI815" s="91"/>
      <c r="AJ815" s="91"/>
      <c r="AK815" s="91"/>
      <c r="AL815" s="91"/>
      <c r="AM815" s="91"/>
      <c r="AN815" s="91"/>
      <c r="AO815" s="91"/>
      <c r="AP815" s="91"/>
      <c r="AQ815" s="91"/>
      <c r="AR815" s="91"/>
      <c r="AS815" s="91"/>
      <c r="AT815" s="91"/>
      <c r="AU815" s="91"/>
      <c r="AV815" s="91"/>
      <c r="AW815" s="91"/>
      <c r="AX815" s="91"/>
    </row>
    <row r="816" spans="9:50" s="92" customFormat="1" ht="16.5" customHeight="1" x14ac:dyDescent="0.25">
      <c r="I816" s="93"/>
      <c r="J816" s="94"/>
      <c r="K816" s="95"/>
      <c r="L816" s="95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  <c r="AE816" s="91"/>
      <c r="AF816" s="91"/>
      <c r="AG816" s="91"/>
      <c r="AH816" s="91"/>
      <c r="AI816" s="91"/>
      <c r="AJ816" s="91"/>
      <c r="AK816" s="91"/>
      <c r="AL816" s="91"/>
      <c r="AM816" s="91"/>
      <c r="AN816" s="91"/>
      <c r="AO816" s="91"/>
      <c r="AP816" s="91"/>
      <c r="AQ816" s="91"/>
      <c r="AR816" s="91"/>
      <c r="AS816" s="91"/>
      <c r="AT816" s="91"/>
      <c r="AU816" s="91"/>
      <c r="AV816" s="91"/>
      <c r="AW816" s="91"/>
      <c r="AX816" s="91"/>
    </row>
    <row r="817" spans="9:50" s="92" customFormat="1" ht="16.5" customHeight="1" x14ac:dyDescent="0.25">
      <c r="I817" s="93"/>
      <c r="J817" s="94"/>
      <c r="K817" s="95"/>
      <c r="L817" s="95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  <c r="AE817" s="91"/>
      <c r="AF817" s="91"/>
      <c r="AG817" s="91"/>
      <c r="AH817" s="91"/>
      <c r="AI817" s="91"/>
      <c r="AJ817" s="91"/>
      <c r="AK817" s="91"/>
      <c r="AL817" s="91"/>
      <c r="AM817" s="91"/>
      <c r="AN817" s="91"/>
      <c r="AO817" s="91"/>
      <c r="AP817" s="91"/>
      <c r="AQ817" s="91"/>
      <c r="AR817" s="91"/>
      <c r="AS817" s="91"/>
      <c r="AT817" s="91"/>
      <c r="AU817" s="91"/>
      <c r="AV817" s="91"/>
      <c r="AW817" s="91"/>
      <c r="AX817" s="91"/>
    </row>
    <row r="818" spans="9:50" s="92" customFormat="1" ht="16.5" customHeight="1" x14ac:dyDescent="0.25">
      <c r="I818" s="93"/>
      <c r="J818" s="94"/>
      <c r="K818" s="95"/>
      <c r="L818" s="95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  <c r="AE818" s="91"/>
      <c r="AF818" s="91"/>
      <c r="AG818" s="91"/>
      <c r="AH818" s="91"/>
      <c r="AI818" s="91"/>
      <c r="AJ818" s="91"/>
      <c r="AK818" s="91"/>
      <c r="AL818" s="91"/>
      <c r="AM818" s="91"/>
      <c r="AN818" s="91"/>
      <c r="AO818" s="91"/>
      <c r="AP818" s="91"/>
      <c r="AQ818" s="91"/>
      <c r="AR818" s="91"/>
      <c r="AS818" s="91"/>
      <c r="AT818" s="91"/>
      <c r="AU818" s="91"/>
      <c r="AV818" s="91"/>
      <c r="AW818" s="91"/>
      <c r="AX818" s="91"/>
    </row>
    <row r="819" spans="9:50" s="92" customFormat="1" ht="16.5" customHeight="1" x14ac:dyDescent="0.25">
      <c r="I819" s="93"/>
      <c r="J819" s="94"/>
      <c r="K819" s="95"/>
      <c r="L819" s="95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  <c r="AE819" s="91"/>
      <c r="AF819" s="91"/>
      <c r="AG819" s="91"/>
      <c r="AH819" s="91"/>
      <c r="AI819" s="91"/>
      <c r="AJ819" s="91"/>
      <c r="AK819" s="91"/>
      <c r="AL819" s="91"/>
      <c r="AM819" s="91"/>
      <c r="AN819" s="91"/>
      <c r="AO819" s="91"/>
      <c r="AP819" s="91"/>
      <c r="AQ819" s="91"/>
      <c r="AR819" s="91"/>
      <c r="AS819" s="91"/>
      <c r="AT819" s="91"/>
      <c r="AU819" s="91"/>
      <c r="AV819" s="91"/>
      <c r="AW819" s="91"/>
      <c r="AX819" s="91"/>
    </row>
    <row r="820" spans="9:50" s="92" customFormat="1" ht="16.5" customHeight="1" x14ac:dyDescent="0.25">
      <c r="I820" s="93"/>
      <c r="J820" s="94"/>
      <c r="K820" s="95"/>
      <c r="L820" s="95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  <c r="AE820" s="91"/>
      <c r="AF820" s="91"/>
      <c r="AG820" s="91"/>
      <c r="AH820" s="91"/>
      <c r="AI820" s="91"/>
      <c r="AJ820" s="91"/>
      <c r="AK820" s="91"/>
      <c r="AL820" s="91"/>
      <c r="AM820" s="91"/>
      <c r="AN820" s="91"/>
      <c r="AO820" s="91"/>
      <c r="AP820" s="91"/>
      <c r="AQ820" s="91"/>
      <c r="AR820" s="91"/>
      <c r="AS820" s="91"/>
      <c r="AT820" s="91"/>
      <c r="AU820" s="91"/>
      <c r="AV820" s="91"/>
      <c r="AW820" s="91"/>
      <c r="AX820" s="91"/>
    </row>
    <row r="821" spans="9:50" s="92" customFormat="1" ht="16.5" customHeight="1" x14ac:dyDescent="0.25">
      <c r="I821" s="93"/>
      <c r="J821" s="94"/>
      <c r="K821" s="95"/>
      <c r="L821" s="95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  <c r="AE821" s="91"/>
      <c r="AF821" s="91"/>
      <c r="AG821" s="91"/>
      <c r="AH821" s="91"/>
      <c r="AI821" s="91"/>
      <c r="AJ821" s="91"/>
      <c r="AK821" s="91"/>
      <c r="AL821" s="91"/>
      <c r="AM821" s="91"/>
      <c r="AN821" s="91"/>
      <c r="AO821" s="91"/>
      <c r="AP821" s="91"/>
      <c r="AQ821" s="91"/>
      <c r="AR821" s="91"/>
      <c r="AS821" s="91"/>
      <c r="AT821" s="91"/>
      <c r="AU821" s="91"/>
      <c r="AV821" s="91"/>
      <c r="AW821" s="91"/>
      <c r="AX821" s="91"/>
    </row>
    <row r="822" spans="9:50" s="92" customFormat="1" ht="16.5" customHeight="1" x14ac:dyDescent="0.25">
      <c r="I822" s="93"/>
      <c r="J822" s="94"/>
      <c r="K822" s="95"/>
      <c r="L822" s="95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  <c r="AF822" s="91"/>
      <c r="AG822" s="91"/>
      <c r="AH822" s="91"/>
      <c r="AI822" s="91"/>
      <c r="AJ822" s="91"/>
      <c r="AK822" s="91"/>
      <c r="AL822" s="91"/>
      <c r="AM822" s="91"/>
      <c r="AN822" s="91"/>
      <c r="AO822" s="91"/>
      <c r="AP822" s="91"/>
      <c r="AQ822" s="91"/>
      <c r="AR822" s="91"/>
      <c r="AS822" s="91"/>
      <c r="AT822" s="91"/>
      <c r="AU822" s="91"/>
      <c r="AV822" s="91"/>
      <c r="AW822" s="91"/>
      <c r="AX822" s="91"/>
    </row>
    <row r="823" spans="9:50" s="92" customFormat="1" ht="16.5" customHeight="1" x14ac:dyDescent="0.25">
      <c r="I823" s="93"/>
      <c r="J823" s="94"/>
      <c r="K823" s="95"/>
      <c r="L823" s="95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  <c r="AE823" s="91"/>
      <c r="AF823" s="91"/>
      <c r="AG823" s="91"/>
      <c r="AH823" s="91"/>
      <c r="AI823" s="91"/>
      <c r="AJ823" s="91"/>
      <c r="AK823" s="91"/>
      <c r="AL823" s="91"/>
      <c r="AM823" s="91"/>
      <c r="AN823" s="91"/>
      <c r="AO823" s="91"/>
      <c r="AP823" s="91"/>
      <c r="AQ823" s="91"/>
      <c r="AR823" s="91"/>
      <c r="AS823" s="91"/>
      <c r="AT823" s="91"/>
      <c r="AU823" s="91"/>
      <c r="AV823" s="91"/>
      <c r="AW823" s="91"/>
      <c r="AX823" s="91"/>
    </row>
    <row r="824" spans="9:50" s="92" customFormat="1" ht="16.5" customHeight="1" x14ac:dyDescent="0.25">
      <c r="I824" s="93"/>
      <c r="J824" s="94"/>
      <c r="K824" s="95"/>
      <c r="L824" s="95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  <c r="AF824" s="91"/>
      <c r="AG824" s="91"/>
      <c r="AH824" s="91"/>
      <c r="AI824" s="91"/>
      <c r="AJ824" s="91"/>
      <c r="AK824" s="91"/>
      <c r="AL824" s="91"/>
      <c r="AM824" s="91"/>
      <c r="AN824" s="91"/>
      <c r="AO824" s="91"/>
      <c r="AP824" s="91"/>
      <c r="AQ824" s="91"/>
      <c r="AR824" s="91"/>
      <c r="AS824" s="91"/>
      <c r="AT824" s="91"/>
      <c r="AU824" s="91"/>
      <c r="AV824" s="91"/>
      <c r="AW824" s="91"/>
      <c r="AX824" s="91"/>
    </row>
    <row r="825" spans="9:50" s="92" customFormat="1" ht="16.5" customHeight="1" x14ac:dyDescent="0.25">
      <c r="I825" s="93"/>
      <c r="J825" s="94"/>
      <c r="K825" s="95"/>
      <c r="L825" s="95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  <c r="AE825" s="91"/>
      <c r="AF825" s="91"/>
      <c r="AG825" s="91"/>
      <c r="AH825" s="91"/>
      <c r="AI825" s="91"/>
      <c r="AJ825" s="91"/>
      <c r="AK825" s="91"/>
      <c r="AL825" s="91"/>
      <c r="AM825" s="91"/>
      <c r="AN825" s="91"/>
      <c r="AO825" s="91"/>
      <c r="AP825" s="91"/>
      <c r="AQ825" s="91"/>
      <c r="AR825" s="91"/>
      <c r="AS825" s="91"/>
      <c r="AT825" s="91"/>
      <c r="AU825" s="91"/>
      <c r="AV825" s="91"/>
      <c r="AW825" s="91"/>
      <c r="AX825" s="91"/>
    </row>
    <row r="826" spans="9:50" s="92" customFormat="1" ht="16.5" customHeight="1" x14ac:dyDescent="0.25">
      <c r="I826" s="93"/>
      <c r="J826" s="94"/>
      <c r="K826" s="95"/>
      <c r="L826" s="95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  <c r="AE826" s="91"/>
      <c r="AF826" s="91"/>
      <c r="AG826" s="91"/>
      <c r="AH826" s="91"/>
      <c r="AI826" s="91"/>
      <c r="AJ826" s="91"/>
      <c r="AK826" s="91"/>
      <c r="AL826" s="91"/>
      <c r="AM826" s="91"/>
      <c r="AN826" s="91"/>
      <c r="AO826" s="91"/>
      <c r="AP826" s="91"/>
      <c r="AQ826" s="91"/>
      <c r="AR826" s="91"/>
      <c r="AS826" s="91"/>
      <c r="AT826" s="91"/>
      <c r="AU826" s="91"/>
      <c r="AV826" s="91"/>
      <c r="AW826" s="91"/>
      <c r="AX826" s="91"/>
    </row>
    <row r="827" spans="9:50" s="92" customFormat="1" ht="16.5" customHeight="1" x14ac:dyDescent="0.25">
      <c r="I827" s="93"/>
      <c r="J827" s="94"/>
      <c r="K827" s="95"/>
      <c r="L827" s="95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  <c r="AE827" s="91"/>
      <c r="AF827" s="91"/>
      <c r="AG827" s="91"/>
      <c r="AH827" s="91"/>
      <c r="AI827" s="91"/>
      <c r="AJ827" s="91"/>
      <c r="AK827" s="91"/>
      <c r="AL827" s="91"/>
      <c r="AM827" s="91"/>
      <c r="AN827" s="91"/>
      <c r="AO827" s="91"/>
      <c r="AP827" s="91"/>
      <c r="AQ827" s="91"/>
      <c r="AR827" s="91"/>
      <c r="AS827" s="91"/>
      <c r="AT827" s="91"/>
      <c r="AU827" s="91"/>
      <c r="AV827" s="91"/>
      <c r="AW827" s="91"/>
      <c r="AX827" s="91"/>
    </row>
  </sheetData>
  <mergeCells count="595">
    <mergeCell ref="A1:B1"/>
    <mergeCell ref="A2:A4"/>
    <mergeCell ref="B2:B4"/>
    <mergeCell ref="C2:D2"/>
    <mergeCell ref="E2:F2"/>
    <mergeCell ref="G2:H2"/>
    <mergeCell ref="K2:K4"/>
    <mergeCell ref="I2:J2"/>
    <mergeCell ref="L2:L4"/>
    <mergeCell ref="M2:N2"/>
    <mergeCell ref="T2:U2"/>
    <mergeCell ref="A8:A41"/>
    <mergeCell ref="B8:B41"/>
    <mergeCell ref="C8:C29"/>
    <mergeCell ref="D8:D29"/>
    <mergeCell ref="E8:E17"/>
    <mergeCell ref="F8:F17"/>
    <mergeCell ref="E18:E24"/>
    <mergeCell ref="F18:F24"/>
    <mergeCell ref="G18:G19"/>
    <mergeCell ref="H18:H19"/>
    <mergeCell ref="G21:G22"/>
    <mergeCell ref="H21:H22"/>
    <mergeCell ref="G23:G24"/>
    <mergeCell ref="H23:H24"/>
    <mergeCell ref="G9:G11"/>
    <mergeCell ref="H9:H11"/>
    <mergeCell ref="G12:G13"/>
    <mergeCell ref="H12:H13"/>
    <mergeCell ref="G15:G17"/>
    <mergeCell ref="H15:H17"/>
    <mergeCell ref="E26:E28"/>
    <mergeCell ref="F26:F28"/>
    <mergeCell ref="G26:G27"/>
    <mergeCell ref="H26:H27"/>
    <mergeCell ref="C30:C34"/>
    <mergeCell ref="D30:D34"/>
    <mergeCell ref="E30:E34"/>
    <mergeCell ref="F30:F34"/>
    <mergeCell ref="G30:G32"/>
    <mergeCell ref="H30:H32"/>
    <mergeCell ref="C35:C41"/>
    <mergeCell ref="D35:D41"/>
    <mergeCell ref="E35:E37"/>
    <mergeCell ref="F35:F37"/>
    <mergeCell ref="G35:G36"/>
    <mergeCell ref="H35:H36"/>
    <mergeCell ref="E38:E41"/>
    <mergeCell ref="F38:F41"/>
    <mergeCell ref="G38:G40"/>
    <mergeCell ref="H38:H40"/>
    <mergeCell ref="G43:G44"/>
    <mergeCell ref="H43:H44"/>
    <mergeCell ref="C46:C50"/>
    <mergeCell ref="D46:D50"/>
    <mergeCell ref="E47:E50"/>
    <mergeCell ref="F47:F50"/>
    <mergeCell ref="G48:G50"/>
    <mergeCell ref="H48:H50"/>
    <mergeCell ref="A43:A76"/>
    <mergeCell ref="B43:B76"/>
    <mergeCell ref="C43:C45"/>
    <mergeCell ref="D43:D45"/>
    <mergeCell ref="E43:E44"/>
    <mergeCell ref="F43:F44"/>
    <mergeCell ref="C51:C59"/>
    <mergeCell ref="D51:D59"/>
    <mergeCell ref="E51:E55"/>
    <mergeCell ref="F51:F55"/>
    <mergeCell ref="C60:C76"/>
    <mergeCell ref="D60:D76"/>
    <mergeCell ref="E60:E76"/>
    <mergeCell ref="F60:F76"/>
    <mergeCell ref="G61:G76"/>
    <mergeCell ref="H61:H76"/>
    <mergeCell ref="G51:G52"/>
    <mergeCell ref="H51:H52"/>
    <mergeCell ref="G53:G55"/>
    <mergeCell ref="H53:H55"/>
    <mergeCell ref="E56:E59"/>
    <mergeCell ref="F56:F59"/>
    <mergeCell ref="G58:G59"/>
    <mergeCell ref="H58:H59"/>
    <mergeCell ref="A78:A597"/>
    <mergeCell ref="B78:B597"/>
    <mergeCell ref="C78:C122"/>
    <mergeCell ref="D78:D122"/>
    <mergeCell ref="E78:E80"/>
    <mergeCell ref="F78:F80"/>
    <mergeCell ref="E87:E91"/>
    <mergeCell ref="F87:F91"/>
    <mergeCell ref="E95:E96"/>
    <mergeCell ref="F95:F96"/>
    <mergeCell ref="G87:G91"/>
    <mergeCell ref="H87:H91"/>
    <mergeCell ref="E92:E94"/>
    <mergeCell ref="F92:F94"/>
    <mergeCell ref="G92:G94"/>
    <mergeCell ref="H92:H94"/>
    <mergeCell ref="G79:G80"/>
    <mergeCell ref="H79:H80"/>
    <mergeCell ref="E81:E86"/>
    <mergeCell ref="F81:F86"/>
    <mergeCell ref="G81:G85"/>
    <mergeCell ref="H81:H85"/>
    <mergeCell ref="E103:E121"/>
    <mergeCell ref="F103:F121"/>
    <mergeCell ref="G103:G106"/>
    <mergeCell ref="H103:H106"/>
    <mergeCell ref="G109:G112"/>
    <mergeCell ref="H109:H112"/>
    <mergeCell ref="G113:G121"/>
    <mergeCell ref="H113:H121"/>
    <mergeCell ref="G95:G96"/>
    <mergeCell ref="H95:H96"/>
    <mergeCell ref="E97:E102"/>
    <mergeCell ref="F97:F102"/>
    <mergeCell ref="G97:G101"/>
    <mergeCell ref="H97:H101"/>
    <mergeCell ref="G131:G133"/>
    <mergeCell ref="H131:H133"/>
    <mergeCell ref="C134:C135"/>
    <mergeCell ref="D134:D135"/>
    <mergeCell ref="E134:E135"/>
    <mergeCell ref="F134:F135"/>
    <mergeCell ref="G134:G135"/>
    <mergeCell ref="H134:H135"/>
    <mergeCell ref="C123:C133"/>
    <mergeCell ref="D123:D133"/>
    <mergeCell ref="E123:E130"/>
    <mergeCell ref="F123:F130"/>
    <mergeCell ref="G123:G127"/>
    <mergeCell ref="H123:H127"/>
    <mergeCell ref="G128:G130"/>
    <mergeCell ref="H128:H130"/>
    <mergeCell ref="E131:E133"/>
    <mergeCell ref="F131:F133"/>
    <mergeCell ref="C136:C168"/>
    <mergeCell ref="D136:D168"/>
    <mergeCell ref="E136:E141"/>
    <mergeCell ref="F136:F141"/>
    <mergeCell ref="G136:G141"/>
    <mergeCell ref="H136:H141"/>
    <mergeCell ref="E142:E152"/>
    <mergeCell ref="F142:F152"/>
    <mergeCell ref="G142:G146"/>
    <mergeCell ref="H142:H146"/>
    <mergeCell ref="E160:E168"/>
    <mergeCell ref="F160:F168"/>
    <mergeCell ref="G161:G162"/>
    <mergeCell ref="H161:H162"/>
    <mergeCell ref="G163:G168"/>
    <mergeCell ref="H163:H168"/>
    <mergeCell ref="G147:G152"/>
    <mergeCell ref="H147:H152"/>
    <mergeCell ref="E153:E154"/>
    <mergeCell ref="F153:F154"/>
    <mergeCell ref="E155:E159"/>
    <mergeCell ref="F155:F159"/>
    <mergeCell ref="G155:G159"/>
    <mergeCell ref="H155:H159"/>
    <mergeCell ref="G178:G180"/>
    <mergeCell ref="H178:H180"/>
    <mergeCell ref="E182:E186"/>
    <mergeCell ref="F182:F186"/>
    <mergeCell ref="G182:G183"/>
    <mergeCell ref="H182:H183"/>
    <mergeCell ref="G184:G186"/>
    <mergeCell ref="H184:H186"/>
    <mergeCell ref="C169:C186"/>
    <mergeCell ref="D169:D186"/>
    <mergeCell ref="E169:E177"/>
    <mergeCell ref="F169:F177"/>
    <mergeCell ref="G169:G170"/>
    <mergeCell ref="H169:H170"/>
    <mergeCell ref="G173:G177"/>
    <mergeCell ref="H173:H177"/>
    <mergeCell ref="E178:E180"/>
    <mergeCell ref="F178:F180"/>
    <mergeCell ref="G192:G193"/>
    <mergeCell ref="H192:H193"/>
    <mergeCell ref="C195:C209"/>
    <mergeCell ref="D195:D209"/>
    <mergeCell ref="E195:E197"/>
    <mergeCell ref="F195:F197"/>
    <mergeCell ref="G195:G197"/>
    <mergeCell ref="H195:H197"/>
    <mergeCell ref="E198:E207"/>
    <mergeCell ref="F198:F207"/>
    <mergeCell ref="C187:C194"/>
    <mergeCell ref="D187:D194"/>
    <mergeCell ref="E187:E191"/>
    <mergeCell ref="F187:F191"/>
    <mergeCell ref="G187:G188"/>
    <mergeCell ref="H187:H188"/>
    <mergeCell ref="G189:G190"/>
    <mergeCell ref="H189:H190"/>
    <mergeCell ref="E192:E194"/>
    <mergeCell ref="F192:F194"/>
    <mergeCell ref="G204:G207"/>
    <mergeCell ref="H204:H207"/>
    <mergeCell ref="E208:E209"/>
    <mergeCell ref="F208:F209"/>
    <mergeCell ref="G208:G209"/>
    <mergeCell ref="H208:H209"/>
    <mergeCell ref="G198:G199"/>
    <mergeCell ref="H198:H199"/>
    <mergeCell ref="G200:G201"/>
    <mergeCell ref="H200:H201"/>
    <mergeCell ref="G202:G203"/>
    <mergeCell ref="H202:H203"/>
    <mergeCell ref="E221:E225"/>
    <mergeCell ref="F221:F225"/>
    <mergeCell ref="G221:G225"/>
    <mergeCell ref="H221:H225"/>
    <mergeCell ref="C226:C232"/>
    <mergeCell ref="D226:D232"/>
    <mergeCell ref="E226:E231"/>
    <mergeCell ref="F226:F231"/>
    <mergeCell ref="G226:G228"/>
    <mergeCell ref="H226:H228"/>
    <mergeCell ref="C210:C225"/>
    <mergeCell ref="D210:D225"/>
    <mergeCell ref="E210:E215"/>
    <mergeCell ref="F210:F215"/>
    <mergeCell ref="G211:G215"/>
    <mergeCell ref="H211:H215"/>
    <mergeCell ref="E216:E220"/>
    <mergeCell ref="F216:F220"/>
    <mergeCell ref="G217:G220"/>
    <mergeCell ref="H217:H220"/>
    <mergeCell ref="G229:G231"/>
    <mergeCell ref="H229:H231"/>
    <mergeCell ref="C233:C238"/>
    <mergeCell ref="D233:D238"/>
    <mergeCell ref="E233:E235"/>
    <mergeCell ref="F233:F235"/>
    <mergeCell ref="G233:G235"/>
    <mergeCell ref="H233:H235"/>
    <mergeCell ref="E236:E238"/>
    <mergeCell ref="F236:F238"/>
    <mergeCell ref="G246:G247"/>
    <mergeCell ref="H246:H247"/>
    <mergeCell ref="E248:E250"/>
    <mergeCell ref="F248:F250"/>
    <mergeCell ref="G248:G250"/>
    <mergeCell ref="H248:H250"/>
    <mergeCell ref="G237:G238"/>
    <mergeCell ref="H237:H238"/>
    <mergeCell ref="C239:C272"/>
    <mergeCell ref="D239:D272"/>
    <mergeCell ref="E239:E247"/>
    <mergeCell ref="F239:F247"/>
    <mergeCell ref="G239:G242"/>
    <mergeCell ref="H239:H242"/>
    <mergeCell ref="G243:G245"/>
    <mergeCell ref="H243:H245"/>
    <mergeCell ref="E251:E253"/>
    <mergeCell ref="F251:F253"/>
    <mergeCell ref="G251:G253"/>
    <mergeCell ref="H251:H253"/>
    <mergeCell ref="E254:E270"/>
    <mergeCell ref="F254:F270"/>
    <mergeCell ref="G254:G255"/>
    <mergeCell ref="H254:H255"/>
    <mergeCell ref="G256:G259"/>
    <mergeCell ref="H256:H259"/>
    <mergeCell ref="C273:C278"/>
    <mergeCell ref="D273:D278"/>
    <mergeCell ref="E273:E274"/>
    <mergeCell ref="F273:F274"/>
    <mergeCell ref="G273:G274"/>
    <mergeCell ref="H273:H274"/>
    <mergeCell ref="E275:E277"/>
    <mergeCell ref="F275:F277"/>
    <mergeCell ref="G260:G263"/>
    <mergeCell ref="H260:H263"/>
    <mergeCell ref="G264:G270"/>
    <mergeCell ref="H264:H270"/>
    <mergeCell ref="E271:E272"/>
    <mergeCell ref="F271:F272"/>
    <mergeCell ref="G271:G272"/>
    <mergeCell ref="H271:H272"/>
    <mergeCell ref="C299:C337"/>
    <mergeCell ref="D299:D337"/>
    <mergeCell ref="E299:E306"/>
    <mergeCell ref="F299:F306"/>
    <mergeCell ref="G300:G302"/>
    <mergeCell ref="H300:H302"/>
    <mergeCell ref="G303:G306"/>
    <mergeCell ref="H303:H306"/>
    <mergeCell ref="G285:G287"/>
    <mergeCell ref="H285:H287"/>
    <mergeCell ref="G288:G291"/>
    <mergeCell ref="H288:H291"/>
    <mergeCell ref="G292:G293"/>
    <mergeCell ref="H292:H293"/>
    <mergeCell ref="C279:C298"/>
    <mergeCell ref="D279:D298"/>
    <mergeCell ref="E279:E284"/>
    <mergeCell ref="F279:F284"/>
    <mergeCell ref="G279:G280"/>
    <mergeCell ref="H279:H280"/>
    <mergeCell ref="G281:G284"/>
    <mergeCell ref="H281:H284"/>
    <mergeCell ref="E285:E298"/>
    <mergeCell ref="F285:F298"/>
    <mergeCell ref="E307:E316"/>
    <mergeCell ref="F307:F316"/>
    <mergeCell ref="G307:G311"/>
    <mergeCell ref="H307:H311"/>
    <mergeCell ref="G312:G313"/>
    <mergeCell ref="H312:H313"/>
    <mergeCell ref="G314:G316"/>
    <mergeCell ref="H314:H316"/>
    <mergeCell ref="G296:G298"/>
    <mergeCell ref="H296:H298"/>
    <mergeCell ref="E327:E337"/>
    <mergeCell ref="F327:F337"/>
    <mergeCell ref="G327:G330"/>
    <mergeCell ref="H327:H330"/>
    <mergeCell ref="G331:G337"/>
    <mergeCell ref="H331:H337"/>
    <mergeCell ref="E317:E326"/>
    <mergeCell ref="F317:F326"/>
    <mergeCell ref="G317:G319"/>
    <mergeCell ref="H317:H319"/>
    <mergeCell ref="G320:G326"/>
    <mergeCell ref="H320:H326"/>
    <mergeCell ref="G347:G349"/>
    <mergeCell ref="H347:H349"/>
    <mergeCell ref="E350:E358"/>
    <mergeCell ref="F350:F358"/>
    <mergeCell ref="G350:G354"/>
    <mergeCell ref="H350:H354"/>
    <mergeCell ref="G355:G357"/>
    <mergeCell ref="H355:H357"/>
    <mergeCell ref="C338:C363"/>
    <mergeCell ref="D338:D363"/>
    <mergeCell ref="E338:E349"/>
    <mergeCell ref="F338:F349"/>
    <mergeCell ref="G338:G341"/>
    <mergeCell ref="H338:H341"/>
    <mergeCell ref="G342:G344"/>
    <mergeCell ref="H342:H344"/>
    <mergeCell ref="G345:G346"/>
    <mergeCell ref="H345:H346"/>
    <mergeCell ref="G368:G369"/>
    <mergeCell ref="H368:H369"/>
    <mergeCell ref="G370:G371"/>
    <mergeCell ref="H370:H371"/>
    <mergeCell ref="E359:E363"/>
    <mergeCell ref="F359:F363"/>
    <mergeCell ref="G359:G360"/>
    <mergeCell ref="H359:H360"/>
    <mergeCell ref="G361:G363"/>
    <mergeCell ref="H361:H363"/>
    <mergeCell ref="C395:C423"/>
    <mergeCell ref="D395:D423"/>
    <mergeCell ref="E395:E396"/>
    <mergeCell ref="F395:F396"/>
    <mergeCell ref="E397:E408"/>
    <mergeCell ref="F397:F408"/>
    <mergeCell ref="G397:G398"/>
    <mergeCell ref="H397:H398"/>
    <mergeCell ref="E373:E394"/>
    <mergeCell ref="F373:F394"/>
    <mergeCell ref="G373:G375"/>
    <mergeCell ref="H373:H375"/>
    <mergeCell ref="G376:G380"/>
    <mergeCell ref="H376:H380"/>
    <mergeCell ref="G381:G384"/>
    <mergeCell ref="H381:H384"/>
    <mergeCell ref="G385:G387"/>
    <mergeCell ref="H385:H387"/>
    <mergeCell ref="C364:C394"/>
    <mergeCell ref="D364:D394"/>
    <mergeCell ref="E364:E371"/>
    <mergeCell ref="F364:F371"/>
    <mergeCell ref="G364:G367"/>
    <mergeCell ref="H364:H367"/>
    <mergeCell ref="G399:G400"/>
    <mergeCell ref="H399:H400"/>
    <mergeCell ref="G401:G408"/>
    <mergeCell ref="H401:H408"/>
    <mergeCell ref="E409:E413"/>
    <mergeCell ref="F409:F413"/>
    <mergeCell ref="G410:G413"/>
    <mergeCell ref="H410:H413"/>
    <mergeCell ref="G388:G394"/>
    <mergeCell ref="H388:H394"/>
    <mergeCell ref="E419:E422"/>
    <mergeCell ref="F419:F422"/>
    <mergeCell ref="G419:G420"/>
    <mergeCell ref="H419:H420"/>
    <mergeCell ref="G421:G422"/>
    <mergeCell ref="H421:H422"/>
    <mergeCell ref="E414:E418"/>
    <mergeCell ref="F414:F418"/>
    <mergeCell ref="G414:G415"/>
    <mergeCell ref="H414:H415"/>
    <mergeCell ref="G416:G418"/>
    <mergeCell ref="H416:H418"/>
    <mergeCell ref="G430:G437"/>
    <mergeCell ref="H430:H437"/>
    <mergeCell ref="E438:E441"/>
    <mergeCell ref="F438:F441"/>
    <mergeCell ref="G439:G441"/>
    <mergeCell ref="H439:H441"/>
    <mergeCell ref="C424:C443"/>
    <mergeCell ref="D424:D443"/>
    <mergeCell ref="E424:E429"/>
    <mergeCell ref="F424:F429"/>
    <mergeCell ref="G424:G425"/>
    <mergeCell ref="H424:H425"/>
    <mergeCell ref="G426:G429"/>
    <mergeCell ref="H426:H429"/>
    <mergeCell ref="E430:E437"/>
    <mergeCell ref="F430:F437"/>
    <mergeCell ref="E442:E443"/>
    <mergeCell ref="F442:F443"/>
    <mergeCell ref="G442:G443"/>
    <mergeCell ref="H442:H443"/>
    <mergeCell ref="C444:C478"/>
    <mergeCell ref="D444:D478"/>
    <mergeCell ref="E444:E449"/>
    <mergeCell ref="F444:F449"/>
    <mergeCell ref="G444:G447"/>
    <mergeCell ref="H444:H447"/>
    <mergeCell ref="E452:E455"/>
    <mergeCell ref="F452:F455"/>
    <mergeCell ref="G452:G455"/>
    <mergeCell ref="H452:H455"/>
    <mergeCell ref="E456:E462"/>
    <mergeCell ref="F456:F462"/>
    <mergeCell ref="G457:G462"/>
    <mergeCell ref="H457:H462"/>
    <mergeCell ref="G448:G449"/>
    <mergeCell ref="H448:H449"/>
    <mergeCell ref="E450:E451"/>
    <mergeCell ref="F450:F451"/>
    <mergeCell ref="G450:G451"/>
    <mergeCell ref="H450:H451"/>
    <mergeCell ref="G485:G487"/>
    <mergeCell ref="H485:H487"/>
    <mergeCell ref="E463:E469"/>
    <mergeCell ref="F463:F469"/>
    <mergeCell ref="G463:G468"/>
    <mergeCell ref="H463:H468"/>
    <mergeCell ref="E470:E478"/>
    <mergeCell ref="F470:F478"/>
    <mergeCell ref="G470:G478"/>
    <mergeCell ref="H470:H478"/>
    <mergeCell ref="G496:G501"/>
    <mergeCell ref="H496:H501"/>
    <mergeCell ref="G502:G506"/>
    <mergeCell ref="H502:H506"/>
    <mergeCell ref="G507:G513"/>
    <mergeCell ref="H507:H513"/>
    <mergeCell ref="G488:G489"/>
    <mergeCell ref="H488:H489"/>
    <mergeCell ref="G490:G491"/>
    <mergeCell ref="H490:H491"/>
    <mergeCell ref="G492:G495"/>
    <mergeCell ref="H492:H495"/>
    <mergeCell ref="C535:C546"/>
    <mergeCell ref="D535:D546"/>
    <mergeCell ref="E535:E537"/>
    <mergeCell ref="F535:F537"/>
    <mergeCell ref="G536:G537"/>
    <mergeCell ref="H536:H537"/>
    <mergeCell ref="E514:E534"/>
    <mergeCell ref="F514:F534"/>
    <mergeCell ref="G515:G518"/>
    <mergeCell ref="H515:H518"/>
    <mergeCell ref="G520:G521"/>
    <mergeCell ref="H520:H521"/>
    <mergeCell ref="G522:G523"/>
    <mergeCell ref="H522:H523"/>
    <mergeCell ref="G524:G526"/>
    <mergeCell ref="H524:H526"/>
    <mergeCell ref="C479:C534"/>
    <mergeCell ref="D479:D534"/>
    <mergeCell ref="E479:E513"/>
    <mergeCell ref="F479:F513"/>
    <mergeCell ref="G479:G480"/>
    <mergeCell ref="H479:H480"/>
    <mergeCell ref="G481:G484"/>
    <mergeCell ref="H481:H484"/>
    <mergeCell ref="E538:E540"/>
    <mergeCell ref="F538:F540"/>
    <mergeCell ref="G538:G540"/>
    <mergeCell ref="H538:H540"/>
    <mergeCell ref="E541:E546"/>
    <mergeCell ref="F541:F546"/>
    <mergeCell ref="G543:G546"/>
    <mergeCell ref="H543:H546"/>
    <mergeCell ref="G527:G528"/>
    <mergeCell ref="H527:H528"/>
    <mergeCell ref="G530:G534"/>
    <mergeCell ref="H530:H534"/>
    <mergeCell ref="H561:H562"/>
    <mergeCell ref="C563:C570"/>
    <mergeCell ref="D563:D570"/>
    <mergeCell ref="E563:E570"/>
    <mergeCell ref="F563:F570"/>
    <mergeCell ref="G563:G565"/>
    <mergeCell ref="H563:H565"/>
    <mergeCell ref="E555:E558"/>
    <mergeCell ref="F555:F558"/>
    <mergeCell ref="G555:G556"/>
    <mergeCell ref="H555:H556"/>
    <mergeCell ref="G557:G558"/>
    <mergeCell ref="H557:H558"/>
    <mergeCell ref="C547:C562"/>
    <mergeCell ref="D547:D562"/>
    <mergeCell ref="E547:E552"/>
    <mergeCell ref="F547:F552"/>
    <mergeCell ref="G547:G551"/>
    <mergeCell ref="H547:H551"/>
    <mergeCell ref="E553:E554"/>
    <mergeCell ref="F553:F554"/>
    <mergeCell ref="G553:G554"/>
    <mergeCell ref="H553:H554"/>
    <mergeCell ref="C571:C597"/>
    <mergeCell ref="D571:D597"/>
    <mergeCell ref="E571:E572"/>
    <mergeCell ref="F571:F572"/>
    <mergeCell ref="E573:E577"/>
    <mergeCell ref="F573:F577"/>
    <mergeCell ref="E559:E562"/>
    <mergeCell ref="F559:F562"/>
    <mergeCell ref="G561:G562"/>
    <mergeCell ref="G573:G577"/>
    <mergeCell ref="E582:E585"/>
    <mergeCell ref="F582:F585"/>
    <mergeCell ref="G582:G585"/>
    <mergeCell ref="H573:H577"/>
    <mergeCell ref="E578:E581"/>
    <mergeCell ref="F578:F581"/>
    <mergeCell ref="G578:G581"/>
    <mergeCell ref="H578:H581"/>
    <mergeCell ref="G566:G568"/>
    <mergeCell ref="H566:H568"/>
    <mergeCell ref="G569:G570"/>
    <mergeCell ref="H569:H570"/>
    <mergeCell ref="H582:H585"/>
    <mergeCell ref="E586:E597"/>
    <mergeCell ref="F586:F597"/>
    <mergeCell ref="G588:G591"/>
    <mergeCell ref="H588:H591"/>
    <mergeCell ref="G592:G597"/>
    <mergeCell ref="H592:H597"/>
    <mergeCell ref="G598:G601"/>
    <mergeCell ref="H598:H601"/>
    <mergeCell ref="G602:G603"/>
    <mergeCell ref="H602:H603"/>
    <mergeCell ref="A606:A607"/>
    <mergeCell ref="B606:B607"/>
    <mergeCell ref="E606:E607"/>
    <mergeCell ref="F606:F607"/>
    <mergeCell ref="G606:G607"/>
    <mergeCell ref="H606:H607"/>
    <mergeCell ref="A598:A605"/>
    <mergeCell ref="B598:B605"/>
    <mergeCell ref="C598:C607"/>
    <mergeCell ref="D598:D607"/>
    <mergeCell ref="E598:E603"/>
    <mergeCell ref="F598:F603"/>
    <mergeCell ref="H608:H610"/>
    <mergeCell ref="A608:A610"/>
    <mergeCell ref="B608:B610"/>
    <mergeCell ref="D608:D610"/>
    <mergeCell ref="F608:F610"/>
    <mergeCell ref="A624:A630"/>
    <mergeCell ref="B624:B630"/>
    <mergeCell ref="D624:D630"/>
    <mergeCell ref="F624:F630"/>
    <mergeCell ref="H624:H630"/>
    <mergeCell ref="H613:H617"/>
    <mergeCell ref="H618:H620"/>
    <mergeCell ref="H621:H623"/>
    <mergeCell ref="A611:A623"/>
    <mergeCell ref="B611:B623"/>
    <mergeCell ref="D611:D623"/>
    <mergeCell ref="F611:F623"/>
    <mergeCell ref="H649:H662"/>
    <mergeCell ref="F649:F662"/>
    <mergeCell ref="D649:D662"/>
    <mergeCell ref="B649:B662"/>
    <mergeCell ref="F631:F648"/>
    <mergeCell ref="H631:H648"/>
    <mergeCell ref="D631:D648"/>
    <mergeCell ref="B631:B648"/>
    <mergeCell ref="A631:A648"/>
  </mergeCells>
  <phoneticPr fontId="5" type="noConversion"/>
  <pageMargins left="0.25" right="0.25" top="0.75" bottom="0.75" header="0.3" footer="0.3"/>
  <pageSetup paperSize="9" scale="18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66"/>
    <pageSetUpPr fitToPage="1"/>
  </sheetPr>
  <dimension ref="A1:BC844"/>
  <sheetViews>
    <sheetView topLeftCell="A25" workbookViewId="0">
      <selection activeCell="N14" sqref="N14"/>
    </sheetView>
  </sheetViews>
  <sheetFormatPr defaultColWidth="9" defaultRowHeight="13.5" x14ac:dyDescent="0.25"/>
  <cols>
    <col min="1" max="1" width="3.75" style="4" customWidth="1"/>
    <col min="2" max="2" width="7.25" style="4" customWidth="1"/>
    <col min="3" max="3" width="4.875" style="4" customWidth="1"/>
    <col min="4" max="4" width="8" style="4" customWidth="1"/>
    <col min="5" max="5" width="5.125" style="4" customWidth="1"/>
    <col min="6" max="6" width="12.625" style="4" customWidth="1"/>
    <col min="7" max="7" width="5.875" style="4" customWidth="1"/>
    <col min="8" max="8" width="10.125" style="4" customWidth="1"/>
    <col min="9" max="9" width="5.875" style="5" bestFit="1" customWidth="1"/>
    <col min="10" max="10" width="14.125" style="6" customWidth="1"/>
    <col min="11" max="11" width="10.875" style="6" customWidth="1"/>
    <col min="12" max="18" width="9.125" style="7" bestFit="1" customWidth="1"/>
    <col min="19" max="19" width="9.625" style="7" bestFit="1" customWidth="1"/>
    <col min="20" max="32" width="9.125" style="7" bestFit="1" customWidth="1"/>
    <col min="33" max="34" width="9.625" style="7" bestFit="1" customWidth="1"/>
    <col min="35" max="44" width="9.125" style="7" bestFit="1" customWidth="1"/>
    <col min="45" max="45" width="9.625" style="7" bestFit="1" customWidth="1"/>
    <col min="46" max="47" width="9.125" style="7" bestFit="1" customWidth="1"/>
    <col min="48" max="16384" width="9" style="7"/>
  </cols>
  <sheetData>
    <row r="1" spans="1:48" ht="16.5" x14ac:dyDescent="0.25">
      <c r="L1" s="155">
        <v>1</v>
      </c>
      <c r="M1" s="155">
        <v>2</v>
      </c>
      <c r="N1" s="155">
        <v>3</v>
      </c>
      <c r="O1" s="155">
        <v>4</v>
      </c>
      <c r="P1" s="155">
        <v>5</v>
      </c>
      <c r="Q1" s="155">
        <v>6</v>
      </c>
      <c r="R1" s="155">
        <v>7</v>
      </c>
      <c r="S1" s="155">
        <v>8</v>
      </c>
      <c r="T1" s="155">
        <v>9</v>
      </c>
      <c r="U1" s="155">
        <v>10</v>
      </c>
      <c r="V1" s="155">
        <v>11</v>
      </c>
      <c r="W1" s="155">
        <v>12</v>
      </c>
      <c r="X1" s="155">
        <v>13</v>
      </c>
      <c r="Y1" s="155">
        <v>14</v>
      </c>
      <c r="Z1" s="155">
        <v>15</v>
      </c>
      <c r="AA1" s="155">
        <v>16</v>
      </c>
      <c r="AB1" s="155">
        <v>17</v>
      </c>
      <c r="AC1" s="155">
        <v>18</v>
      </c>
      <c r="AD1" s="155">
        <v>19</v>
      </c>
      <c r="AE1" s="155">
        <v>20</v>
      </c>
      <c r="AF1" s="155">
        <v>21</v>
      </c>
      <c r="AG1" s="155">
        <v>22</v>
      </c>
      <c r="AH1" s="155">
        <v>23</v>
      </c>
      <c r="AI1" s="155">
        <v>24</v>
      </c>
      <c r="AJ1" s="155">
        <v>25</v>
      </c>
      <c r="AK1" s="155">
        <v>26</v>
      </c>
      <c r="AL1" s="155">
        <v>27</v>
      </c>
      <c r="AM1" s="155">
        <v>28</v>
      </c>
      <c r="AN1" s="155">
        <v>29</v>
      </c>
      <c r="AO1" s="155">
        <v>30</v>
      </c>
      <c r="AP1" s="155">
        <v>31</v>
      </c>
      <c r="AQ1" s="155">
        <v>32</v>
      </c>
      <c r="AR1" s="155">
        <v>33</v>
      </c>
      <c r="AS1" s="155">
        <v>34</v>
      </c>
      <c r="AT1" s="155">
        <v>35</v>
      </c>
      <c r="AU1" s="155">
        <v>36</v>
      </c>
      <c r="AV1" s="155">
        <v>37</v>
      </c>
    </row>
    <row r="2" spans="1:48" ht="16.5" customHeight="1" x14ac:dyDescent="0.3">
      <c r="A2" s="745" t="s">
        <v>1961</v>
      </c>
      <c r="B2" s="745"/>
      <c r="C2" s="746" t="s">
        <v>1652</v>
      </c>
      <c r="D2" s="746"/>
      <c r="E2" s="747" t="s">
        <v>1653</v>
      </c>
      <c r="F2" s="747"/>
      <c r="G2" s="748" t="s">
        <v>1654</v>
      </c>
      <c r="H2" s="748"/>
      <c r="I2" s="749" t="s">
        <v>1658</v>
      </c>
      <c r="J2" s="750"/>
      <c r="K2" s="718" t="s">
        <v>2391</v>
      </c>
      <c r="L2" s="751" t="s">
        <v>2112</v>
      </c>
      <c r="M2" s="722"/>
      <c r="N2" s="121"/>
      <c r="O2" s="122"/>
      <c r="P2" s="123"/>
      <c r="Q2" s="121"/>
      <c r="R2" s="124"/>
      <c r="S2" s="723" t="s">
        <v>2113</v>
      </c>
      <c r="T2" s="724"/>
      <c r="U2" s="125"/>
      <c r="V2" s="125"/>
      <c r="W2" s="125"/>
      <c r="X2" s="125"/>
      <c r="Y2" s="125"/>
      <c r="Z2" s="125"/>
      <c r="AA2" s="125"/>
      <c r="AB2" s="125"/>
      <c r="AC2" s="126"/>
      <c r="AD2" s="127"/>
      <c r="AE2" s="126"/>
      <c r="AF2" s="126"/>
      <c r="AG2" s="127"/>
      <c r="AH2" s="125"/>
      <c r="AI2" s="125"/>
      <c r="AJ2" s="125"/>
      <c r="AK2" s="125"/>
      <c r="AL2" s="125"/>
      <c r="AM2" s="125"/>
      <c r="AN2" s="125"/>
      <c r="AO2" s="128" t="s">
        <v>2075</v>
      </c>
      <c r="AP2" s="129" t="s">
        <v>2076</v>
      </c>
      <c r="AQ2" s="130" t="s">
        <v>2077</v>
      </c>
      <c r="AR2" s="131" t="s">
        <v>2078</v>
      </c>
      <c r="AS2" s="132" t="s">
        <v>2079</v>
      </c>
      <c r="AT2" s="133" t="s">
        <v>2080</v>
      </c>
      <c r="AU2" s="134" t="s">
        <v>2081</v>
      </c>
      <c r="AV2" s="135" t="s">
        <v>2082</v>
      </c>
    </row>
    <row r="3" spans="1:48" ht="13.5" customHeight="1" x14ac:dyDescent="0.3">
      <c r="A3" s="14" t="s">
        <v>1145</v>
      </c>
      <c r="B3" s="14" t="s">
        <v>1656</v>
      </c>
      <c r="C3" s="14" t="s">
        <v>1145</v>
      </c>
      <c r="D3" s="14" t="s">
        <v>1656</v>
      </c>
      <c r="E3" s="14" t="s">
        <v>1145</v>
      </c>
      <c r="F3" s="14" t="s">
        <v>1656</v>
      </c>
      <c r="G3" s="14" t="s">
        <v>1145</v>
      </c>
      <c r="H3" s="14" t="s">
        <v>1656</v>
      </c>
      <c r="I3" s="15" t="s">
        <v>1155</v>
      </c>
      <c r="J3" s="200" t="s">
        <v>1657</v>
      </c>
      <c r="K3" s="719"/>
      <c r="L3" s="370"/>
      <c r="M3" s="137" t="s">
        <v>2083</v>
      </c>
      <c r="N3" s="138"/>
      <c r="O3" s="139"/>
      <c r="P3" s="137" t="s">
        <v>2084</v>
      </c>
      <c r="Q3" s="138"/>
      <c r="R3" s="139"/>
      <c r="S3" s="140"/>
      <c r="T3" s="141" t="s">
        <v>2085</v>
      </c>
      <c r="U3" s="142"/>
      <c r="V3" s="142"/>
      <c r="W3" s="142"/>
      <c r="X3" s="142"/>
      <c r="Y3" s="142"/>
      <c r="Z3" s="142"/>
      <c r="AA3" s="142"/>
      <c r="AB3" s="142"/>
      <c r="AC3" s="143"/>
      <c r="AD3" s="141" t="s">
        <v>2086</v>
      </c>
      <c r="AE3" s="227">
        <v>12.38</v>
      </c>
      <c r="AF3" s="228">
        <v>10.88</v>
      </c>
      <c r="AG3" s="145" t="s">
        <v>2087</v>
      </c>
      <c r="AH3" s="144"/>
      <c r="AI3" s="144"/>
      <c r="AJ3" s="144"/>
      <c r="AK3" s="144"/>
      <c r="AL3" s="144"/>
      <c r="AM3" s="144"/>
      <c r="AN3" s="146"/>
      <c r="AO3" s="147"/>
      <c r="AP3" s="148"/>
      <c r="AQ3" s="149"/>
      <c r="AR3" s="150"/>
      <c r="AS3" s="151"/>
      <c r="AT3" s="152"/>
      <c r="AU3" s="153"/>
      <c r="AV3" s="154"/>
    </row>
    <row r="4" spans="1:48" ht="13.5" customHeight="1" x14ac:dyDescent="0.25">
      <c r="A4" s="119"/>
      <c r="B4" s="119"/>
      <c r="C4" s="119"/>
      <c r="D4" s="119"/>
      <c r="E4" s="119"/>
      <c r="F4" s="119"/>
      <c r="G4" s="119"/>
      <c r="H4" s="119"/>
      <c r="I4" s="120"/>
      <c r="J4" s="356"/>
      <c r="K4" s="720"/>
      <c r="L4" s="370"/>
      <c r="M4" s="174"/>
      <c r="N4" s="175" t="s">
        <v>2088</v>
      </c>
      <c r="O4" s="176" t="s">
        <v>2089</v>
      </c>
      <c r="P4" s="174"/>
      <c r="Q4" s="176" t="s">
        <v>2090</v>
      </c>
      <c r="R4" s="176" t="s">
        <v>2091</v>
      </c>
      <c r="S4" s="140"/>
      <c r="T4" s="242">
        <v>0.159</v>
      </c>
      <c r="U4" s="177" t="s">
        <v>2092</v>
      </c>
      <c r="V4" s="177" t="s">
        <v>2093</v>
      </c>
      <c r="W4" s="177" t="s">
        <v>2094</v>
      </c>
      <c r="X4" s="178" t="s">
        <v>2095</v>
      </c>
      <c r="Y4" s="177" t="s">
        <v>2096</v>
      </c>
      <c r="Z4" s="177" t="s">
        <v>2097</v>
      </c>
      <c r="AA4" s="177" t="s">
        <v>2098</v>
      </c>
      <c r="AB4" s="177" t="s">
        <v>2099</v>
      </c>
      <c r="AC4" s="177" t="s">
        <v>2100</v>
      </c>
      <c r="AD4" s="179"/>
      <c r="AE4" s="180" t="s">
        <v>2101</v>
      </c>
      <c r="AF4" s="177" t="s">
        <v>2102</v>
      </c>
      <c r="AG4" s="181"/>
      <c r="AH4" s="182" t="s">
        <v>2103</v>
      </c>
      <c r="AI4" s="182" t="s">
        <v>2104</v>
      </c>
      <c r="AJ4" s="182" t="s">
        <v>2105</v>
      </c>
      <c r="AK4" s="182" t="s">
        <v>2106</v>
      </c>
      <c r="AL4" s="182" t="s">
        <v>2107</v>
      </c>
      <c r="AM4" s="182" t="s">
        <v>2108</v>
      </c>
      <c r="AN4" s="183" t="s">
        <v>2109</v>
      </c>
      <c r="AO4" s="184" t="s">
        <v>2114</v>
      </c>
      <c r="AP4" s="185" t="s">
        <v>2115</v>
      </c>
      <c r="AQ4" s="186" t="s">
        <v>2116</v>
      </c>
      <c r="AR4" s="187" t="s">
        <v>2117</v>
      </c>
      <c r="AS4" s="188" t="s">
        <v>2116</v>
      </c>
      <c r="AT4" s="189" t="s">
        <v>2118</v>
      </c>
      <c r="AU4" s="153" t="s">
        <v>2118</v>
      </c>
      <c r="AV4" s="190" t="s">
        <v>2119</v>
      </c>
    </row>
    <row r="5" spans="1:48" x14ac:dyDescent="0.25">
      <c r="A5" s="229"/>
      <c r="B5" s="119"/>
      <c r="C5" s="229"/>
      <c r="D5" s="243"/>
      <c r="E5" s="243"/>
      <c r="F5" s="243"/>
      <c r="G5" s="243"/>
      <c r="H5" s="243"/>
      <c r="I5" s="244"/>
      <c r="J5" s="357"/>
      <c r="K5" s="372" t="s">
        <v>2268</v>
      </c>
      <c r="L5" s="239">
        <f>M5+P5</f>
        <v>399.44640000000004</v>
      </c>
      <c r="M5" s="239">
        <f>N5+O5</f>
        <v>399.44640000000004</v>
      </c>
      <c r="N5" s="239">
        <f>N6+N7</f>
        <v>399.44640000000004</v>
      </c>
      <c r="O5" s="239">
        <f>O6+O7</f>
        <v>0</v>
      </c>
      <c r="P5" s="239">
        <f>Q5+R5</f>
        <v>0</v>
      </c>
      <c r="Q5" s="239">
        <f>Q6+Q7</f>
        <v>0</v>
      </c>
      <c r="R5" s="239">
        <f>R6+R7</f>
        <v>0</v>
      </c>
      <c r="S5" s="239">
        <f>T5+AD5+AG5</f>
        <v>245.66900913655326</v>
      </c>
      <c r="T5" s="239">
        <f>SUM(U5:AC5)</f>
        <v>245.5589799</v>
      </c>
      <c r="U5" s="239">
        <f t="shared" ref="U5:AC5" si="0">U6+U7</f>
        <v>32.313776699999998</v>
      </c>
      <c r="V5" s="239">
        <f t="shared" si="0"/>
        <v>37.580572199999999</v>
      </c>
      <c r="W5" s="239">
        <f t="shared" si="0"/>
        <v>171.786621</v>
      </c>
      <c r="X5" s="239">
        <f t="shared" si="0"/>
        <v>2.0592090000000001</v>
      </c>
      <c r="Y5" s="239">
        <f t="shared" si="0"/>
        <v>0.15931800000000002</v>
      </c>
      <c r="Z5" s="239">
        <f t="shared" si="0"/>
        <v>1.6594829999999998</v>
      </c>
      <c r="AA5" s="239">
        <f t="shared" si="0"/>
        <v>0</v>
      </c>
      <c r="AB5" s="239">
        <f t="shared" si="0"/>
        <v>0</v>
      </c>
      <c r="AC5" s="239">
        <f t="shared" si="0"/>
        <v>0</v>
      </c>
      <c r="AD5" s="239">
        <f>AE5+AF5</f>
        <v>0.11002923655326427</v>
      </c>
      <c r="AE5" s="239">
        <f t="shared" ref="AE5" si="1">AE6+AE7</f>
        <v>0.1098546042003231</v>
      </c>
      <c r="AF5" s="239">
        <f t="shared" ref="AF5" si="2">AF6+AF7</f>
        <v>1.7463235294117645E-4</v>
      </c>
      <c r="AG5" s="239">
        <f>SUM(AH5:AN5)</f>
        <v>0</v>
      </c>
      <c r="AH5" s="239">
        <f t="shared" ref="AH5" si="3">AH6+AH7</f>
        <v>0</v>
      </c>
      <c r="AI5" s="239">
        <f t="shared" ref="AI5" si="4">AI6+AI7</f>
        <v>0</v>
      </c>
      <c r="AJ5" s="239">
        <f t="shared" ref="AJ5" si="5">AJ6+AJ7</f>
        <v>0</v>
      </c>
      <c r="AK5" s="239">
        <f t="shared" ref="AK5" si="6">AK6+AK7</f>
        <v>0</v>
      </c>
      <c r="AL5" s="239">
        <f t="shared" ref="AL5" si="7">AL6+AL7</f>
        <v>0</v>
      </c>
      <c r="AM5" s="239">
        <f t="shared" ref="AM5" si="8">AM6+AM7</f>
        <v>0</v>
      </c>
      <c r="AN5" s="239">
        <f t="shared" ref="AN5" si="9">AN6+AN7</f>
        <v>0</v>
      </c>
      <c r="AO5" s="239">
        <f t="shared" ref="AO5" si="10">AO6+AO7</f>
        <v>0</v>
      </c>
      <c r="AP5" s="239">
        <f t="shared" ref="AP5" si="11">AP6+AP7</f>
        <v>2.4950000000000001</v>
      </c>
      <c r="AQ5" s="239">
        <f t="shared" ref="AQ5" si="12">AQ6+AQ7</f>
        <v>0</v>
      </c>
      <c r="AR5" s="239">
        <f t="shared" ref="AR5" si="13">AR6+AR7</f>
        <v>0</v>
      </c>
      <c r="AS5" s="239">
        <f t="shared" ref="AS5" si="14">AS6+AS7</f>
        <v>9810.3000000000011</v>
      </c>
      <c r="AT5" s="239">
        <f t="shared" ref="AT5" si="15">AT6+AT7</f>
        <v>0</v>
      </c>
      <c r="AU5" s="239">
        <f t="shared" ref="AU5" si="16">AU6+AU7</f>
        <v>0</v>
      </c>
      <c r="AV5" s="239">
        <f t="shared" ref="AV5" si="17">AV6+AV7</f>
        <v>0</v>
      </c>
    </row>
    <row r="6" spans="1:48" s="1" customFormat="1" x14ac:dyDescent="0.3">
      <c r="A6" s="583" t="s">
        <v>1963</v>
      </c>
      <c r="B6" s="661" t="s">
        <v>1962</v>
      </c>
      <c r="C6" s="584" t="s">
        <v>1947</v>
      </c>
      <c r="D6" s="587" t="s">
        <v>1944</v>
      </c>
      <c r="E6" s="596" t="s">
        <v>1945</v>
      </c>
      <c r="F6" s="595" t="s">
        <v>1946</v>
      </c>
      <c r="G6" s="594" t="s">
        <v>1725</v>
      </c>
      <c r="H6" s="576" t="s">
        <v>1740</v>
      </c>
      <c r="I6" s="740" t="s">
        <v>1695</v>
      </c>
      <c r="J6" s="741" t="s">
        <v>1726</v>
      </c>
      <c r="K6" s="373" t="s">
        <v>2139</v>
      </c>
      <c r="L6" s="226">
        <f>M6+P6</f>
        <v>397.58030000000002</v>
      </c>
      <c r="M6" s="226">
        <f>N6+O6</f>
        <v>397.58030000000002</v>
      </c>
      <c r="N6" s="226">
        <v>397.58030000000002</v>
      </c>
      <c r="O6" s="226">
        <v>0</v>
      </c>
      <c r="P6" s="226">
        <f>Q6+R6</f>
        <v>0</v>
      </c>
      <c r="Q6" s="226">
        <v>0</v>
      </c>
      <c r="R6" s="226">
        <v>0</v>
      </c>
      <c r="S6" s="226">
        <f>T6+AD6+AG6</f>
        <v>236.70628920000001</v>
      </c>
      <c r="T6" s="226">
        <f>SUM(U6:AC6)</f>
        <v>236.70628920000001</v>
      </c>
      <c r="U6" s="226">
        <f>$T$4*202.381</f>
        <v>32.178578999999999</v>
      </c>
      <c r="V6" s="226">
        <f>$T$4*223.1018</f>
        <v>35.473186200000001</v>
      </c>
      <c r="W6" s="226">
        <f>$T$4*1050.285</f>
        <v>166.99531500000001</v>
      </c>
      <c r="X6" s="226">
        <f>$T$4*12.951</f>
        <v>2.0592090000000001</v>
      </c>
      <c r="Y6" s="226">
        <f>$T$4*0</f>
        <v>0</v>
      </c>
      <c r="Z6" s="226">
        <f t="shared" ref="Z6:AC7" si="18">$T$4*0</f>
        <v>0</v>
      </c>
      <c r="AA6" s="226">
        <f t="shared" si="18"/>
        <v>0</v>
      </c>
      <c r="AB6" s="226">
        <f t="shared" si="18"/>
        <v>0</v>
      </c>
      <c r="AC6" s="226">
        <f t="shared" si="18"/>
        <v>0</v>
      </c>
      <c r="AD6" s="226">
        <f>SUM(AE6:AF6)</f>
        <v>0</v>
      </c>
      <c r="AE6" s="226">
        <v>0</v>
      </c>
      <c r="AF6" s="226">
        <v>0</v>
      </c>
      <c r="AG6" s="226">
        <f>SUM(AH6:AN6)</f>
        <v>0</v>
      </c>
      <c r="AH6" s="226">
        <v>0</v>
      </c>
      <c r="AI6" s="226">
        <v>0</v>
      </c>
      <c r="AJ6" s="226">
        <v>0</v>
      </c>
      <c r="AK6" s="226">
        <v>0</v>
      </c>
      <c r="AL6" s="226">
        <v>0</v>
      </c>
      <c r="AM6" s="226">
        <v>0</v>
      </c>
      <c r="AN6" s="226">
        <v>0</v>
      </c>
      <c r="AO6" s="226">
        <v>0</v>
      </c>
      <c r="AP6" s="226">
        <v>0</v>
      </c>
      <c r="AQ6" s="226">
        <v>0</v>
      </c>
      <c r="AR6" s="226">
        <v>0</v>
      </c>
      <c r="AS6" s="226">
        <v>8947.6</v>
      </c>
      <c r="AT6" s="226">
        <v>0</v>
      </c>
      <c r="AU6" s="226">
        <v>0</v>
      </c>
      <c r="AV6" s="226"/>
    </row>
    <row r="7" spans="1:48" s="1" customFormat="1" ht="16.5" customHeight="1" x14ac:dyDescent="0.3">
      <c r="A7" s="584"/>
      <c r="B7" s="662"/>
      <c r="C7" s="597"/>
      <c r="D7" s="587"/>
      <c r="E7" s="587"/>
      <c r="F7" s="595"/>
      <c r="G7" s="592"/>
      <c r="H7" s="564"/>
      <c r="I7" s="599"/>
      <c r="J7" s="742"/>
      <c r="K7" s="374" t="s">
        <v>2140</v>
      </c>
      <c r="L7" s="226">
        <f t="shared" ref="L7:L72" si="19">M7+P7</f>
        <v>1.8661000000000001</v>
      </c>
      <c r="M7" s="226">
        <f t="shared" ref="M7:M72" si="20">N7+O7</f>
        <v>1.8661000000000001</v>
      </c>
      <c r="N7" s="226">
        <v>1.8661000000000001</v>
      </c>
      <c r="O7" s="226">
        <v>0</v>
      </c>
      <c r="P7" s="226">
        <f t="shared" ref="P7:P72" si="21">Q7+R7</f>
        <v>0</v>
      </c>
      <c r="Q7" s="226">
        <v>0</v>
      </c>
      <c r="R7" s="226">
        <v>0</v>
      </c>
      <c r="S7" s="226">
        <f t="shared" ref="S7:S72" si="22">T7+AD7+AG7</f>
        <v>8.962719936553265</v>
      </c>
      <c r="T7" s="226">
        <f t="shared" ref="T7:T72" si="23">SUM(U7:AC7)</f>
        <v>8.8526907000000001</v>
      </c>
      <c r="U7" s="226">
        <f>$T$4*0.8503</f>
        <v>0.1351977</v>
      </c>
      <c r="V7" s="226">
        <f>$T$4*13.254</f>
        <v>2.107386</v>
      </c>
      <c r="W7" s="226">
        <f>$T$4*30.134</f>
        <v>4.7913060000000005</v>
      </c>
      <c r="X7" s="226">
        <f>$T$4*0</f>
        <v>0</v>
      </c>
      <c r="Y7" s="226">
        <f>$T$4*1.002</f>
        <v>0.15931800000000002</v>
      </c>
      <c r="Z7" s="226">
        <f>$T$4*10.437</f>
        <v>1.6594829999999998</v>
      </c>
      <c r="AA7" s="226">
        <f t="shared" si="18"/>
        <v>0</v>
      </c>
      <c r="AB7" s="226">
        <f t="shared" si="18"/>
        <v>0</v>
      </c>
      <c r="AC7" s="226">
        <f t="shared" si="18"/>
        <v>0</v>
      </c>
      <c r="AD7" s="226">
        <f t="shared" ref="AD7:AD72" si="24">SUM(AE7:AF7)</f>
        <v>0.11002923655326427</v>
      </c>
      <c r="AE7" s="226">
        <f>1.36/$AE$3</f>
        <v>0.1098546042003231</v>
      </c>
      <c r="AF7" s="226">
        <f>0.0019/$AF$3</f>
        <v>1.7463235294117645E-4</v>
      </c>
      <c r="AG7" s="226">
        <f t="shared" ref="AG7:AG72" si="25">SUM(AH7:AN7)</f>
        <v>0</v>
      </c>
      <c r="AH7" s="226">
        <v>0</v>
      </c>
      <c r="AI7" s="226">
        <v>0</v>
      </c>
      <c r="AJ7" s="226">
        <v>0</v>
      </c>
      <c r="AK7" s="226">
        <v>0</v>
      </c>
      <c r="AL7" s="226">
        <v>0</v>
      </c>
      <c r="AM7" s="226">
        <v>0</v>
      </c>
      <c r="AN7" s="226">
        <v>0</v>
      </c>
      <c r="AO7" s="226">
        <v>0</v>
      </c>
      <c r="AP7" s="226">
        <v>2.4950000000000001</v>
      </c>
      <c r="AQ7" s="226">
        <v>0</v>
      </c>
      <c r="AR7" s="226">
        <v>0</v>
      </c>
      <c r="AS7" s="226">
        <v>862.7</v>
      </c>
      <c r="AT7" s="226">
        <v>0</v>
      </c>
      <c r="AU7" s="226">
        <v>0</v>
      </c>
      <c r="AV7" s="226"/>
    </row>
    <row r="8" spans="1:48" s="1" customFormat="1" ht="16.5" customHeight="1" x14ac:dyDescent="0.3">
      <c r="A8" s="584"/>
      <c r="B8" s="662"/>
      <c r="C8" s="597"/>
      <c r="D8" s="587"/>
      <c r="E8" s="587"/>
      <c r="F8" s="595"/>
      <c r="G8" s="604" t="s">
        <v>1727</v>
      </c>
      <c r="H8" s="602" t="s">
        <v>1739</v>
      </c>
      <c r="I8" s="20" t="s">
        <v>1696</v>
      </c>
      <c r="J8" s="358" t="s">
        <v>1660</v>
      </c>
      <c r="K8" s="30"/>
      <c r="L8" s="157">
        <f t="shared" si="19"/>
        <v>0</v>
      </c>
      <c r="M8" s="157">
        <f t="shared" si="20"/>
        <v>0</v>
      </c>
      <c r="N8" s="157"/>
      <c r="O8" s="157"/>
      <c r="P8" s="157">
        <f t="shared" si="21"/>
        <v>0</v>
      </c>
      <c r="Q8" s="157"/>
      <c r="R8" s="157"/>
      <c r="S8" s="157">
        <f t="shared" si="22"/>
        <v>0</v>
      </c>
      <c r="T8" s="157">
        <f t="shared" si="23"/>
        <v>0</v>
      </c>
      <c r="U8" s="157"/>
      <c r="V8" s="157"/>
      <c r="W8" s="157"/>
      <c r="X8" s="157"/>
      <c r="Y8" s="157"/>
      <c r="Z8" s="157"/>
      <c r="AA8" s="157"/>
      <c r="AB8" s="157"/>
      <c r="AC8" s="157"/>
      <c r="AD8" s="157">
        <f t="shared" si="24"/>
        <v>0</v>
      </c>
      <c r="AE8" s="157"/>
      <c r="AF8" s="157"/>
      <c r="AG8" s="157">
        <f t="shared" si="25"/>
        <v>0</v>
      </c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</row>
    <row r="9" spans="1:48" s="1" customFormat="1" ht="16.5" customHeight="1" x14ac:dyDescent="0.3">
      <c r="A9" s="584"/>
      <c r="B9" s="662"/>
      <c r="C9" s="597"/>
      <c r="D9" s="587"/>
      <c r="E9" s="587"/>
      <c r="F9" s="595"/>
      <c r="G9" s="605"/>
      <c r="H9" s="603"/>
      <c r="I9" s="20" t="s">
        <v>1697</v>
      </c>
      <c r="J9" s="358" t="s">
        <v>1661</v>
      </c>
      <c r="K9" s="30"/>
      <c r="L9" s="157">
        <f t="shared" si="19"/>
        <v>0</v>
      </c>
      <c r="M9" s="157">
        <f t="shared" si="20"/>
        <v>0</v>
      </c>
      <c r="N9" s="157"/>
      <c r="O9" s="157"/>
      <c r="P9" s="157">
        <f t="shared" si="21"/>
        <v>0</v>
      </c>
      <c r="Q9" s="157"/>
      <c r="R9" s="157"/>
      <c r="S9" s="157">
        <f t="shared" si="22"/>
        <v>0</v>
      </c>
      <c r="T9" s="157">
        <f t="shared" si="23"/>
        <v>0</v>
      </c>
      <c r="U9" s="157"/>
      <c r="V9" s="157"/>
      <c r="W9" s="157"/>
      <c r="X9" s="157"/>
      <c r="Y9" s="157"/>
      <c r="Z9" s="157"/>
      <c r="AA9" s="157"/>
      <c r="AB9" s="157"/>
      <c r="AC9" s="157"/>
      <c r="AD9" s="157">
        <f t="shared" si="24"/>
        <v>0</v>
      </c>
      <c r="AE9" s="157"/>
      <c r="AF9" s="157"/>
      <c r="AG9" s="157">
        <f t="shared" si="25"/>
        <v>0</v>
      </c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</row>
    <row r="10" spans="1:48" s="1" customFormat="1" ht="16.5" customHeight="1" x14ac:dyDescent="0.3">
      <c r="A10" s="584"/>
      <c r="B10" s="662"/>
      <c r="C10" s="597"/>
      <c r="D10" s="587"/>
      <c r="E10" s="587"/>
      <c r="F10" s="595"/>
      <c r="G10" s="605"/>
      <c r="H10" s="603"/>
      <c r="I10" s="20" t="s">
        <v>1698</v>
      </c>
      <c r="J10" s="358" t="s">
        <v>1662</v>
      </c>
      <c r="K10" s="30"/>
      <c r="L10" s="157">
        <f t="shared" si="19"/>
        <v>0</v>
      </c>
      <c r="M10" s="157">
        <f t="shared" si="20"/>
        <v>0</v>
      </c>
      <c r="N10" s="157"/>
      <c r="O10" s="157"/>
      <c r="P10" s="157">
        <f t="shared" si="21"/>
        <v>0</v>
      </c>
      <c r="Q10" s="157"/>
      <c r="R10" s="157"/>
      <c r="S10" s="157">
        <f t="shared" si="22"/>
        <v>0</v>
      </c>
      <c r="T10" s="157">
        <f t="shared" si="23"/>
        <v>0</v>
      </c>
      <c r="U10" s="157"/>
      <c r="V10" s="157"/>
      <c r="W10" s="157"/>
      <c r="X10" s="157"/>
      <c r="Y10" s="157"/>
      <c r="Z10" s="157"/>
      <c r="AA10" s="157"/>
      <c r="AB10" s="157"/>
      <c r="AC10" s="157"/>
      <c r="AD10" s="157">
        <f t="shared" si="24"/>
        <v>0</v>
      </c>
      <c r="AE10" s="157"/>
      <c r="AF10" s="157"/>
      <c r="AG10" s="157">
        <f t="shared" si="25"/>
        <v>0</v>
      </c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</row>
    <row r="11" spans="1:48" s="1" customFormat="1" ht="16.5" customHeight="1" x14ac:dyDescent="0.3">
      <c r="A11" s="584"/>
      <c r="B11" s="662"/>
      <c r="C11" s="597"/>
      <c r="D11" s="587"/>
      <c r="E11" s="587"/>
      <c r="F11" s="595"/>
      <c r="G11" s="621" t="s">
        <v>1728</v>
      </c>
      <c r="H11" s="607" t="s">
        <v>1729</v>
      </c>
      <c r="I11" s="20" t="s">
        <v>1699</v>
      </c>
      <c r="J11" s="358" t="s">
        <v>1663</v>
      </c>
      <c r="K11" s="30"/>
      <c r="L11" s="157">
        <f t="shared" si="19"/>
        <v>0</v>
      </c>
      <c r="M11" s="157">
        <f t="shared" si="20"/>
        <v>0</v>
      </c>
      <c r="N11" s="157"/>
      <c r="O11" s="157"/>
      <c r="P11" s="157">
        <f t="shared" si="21"/>
        <v>0</v>
      </c>
      <c r="Q11" s="157"/>
      <c r="R11" s="157"/>
      <c r="S11" s="157">
        <f t="shared" si="22"/>
        <v>0</v>
      </c>
      <c r="T11" s="157">
        <f t="shared" si="23"/>
        <v>0</v>
      </c>
      <c r="U11" s="157"/>
      <c r="V11" s="157"/>
      <c r="W11" s="157"/>
      <c r="X11" s="157"/>
      <c r="Y11" s="157"/>
      <c r="Z11" s="157"/>
      <c r="AA11" s="157"/>
      <c r="AB11" s="157"/>
      <c r="AC11" s="157"/>
      <c r="AD11" s="157">
        <f t="shared" si="24"/>
        <v>0</v>
      </c>
      <c r="AE11" s="157"/>
      <c r="AF11" s="157"/>
      <c r="AG11" s="157">
        <f t="shared" si="25"/>
        <v>0</v>
      </c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</row>
    <row r="12" spans="1:48" s="1" customFormat="1" ht="16.5" customHeight="1" x14ac:dyDescent="0.3">
      <c r="A12" s="584"/>
      <c r="B12" s="662"/>
      <c r="C12" s="597"/>
      <c r="D12" s="587"/>
      <c r="E12" s="587"/>
      <c r="F12" s="595"/>
      <c r="G12" s="622"/>
      <c r="H12" s="608"/>
      <c r="I12" s="20" t="s">
        <v>1700</v>
      </c>
      <c r="J12" s="358" t="s">
        <v>1664</v>
      </c>
      <c r="K12" s="30"/>
      <c r="L12" s="157">
        <f t="shared" si="19"/>
        <v>0</v>
      </c>
      <c r="M12" s="157">
        <f t="shared" si="20"/>
        <v>0</v>
      </c>
      <c r="N12" s="157"/>
      <c r="O12" s="157"/>
      <c r="P12" s="157">
        <f t="shared" si="21"/>
        <v>0</v>
      </c>
      <c r="Q12" s="157"/>
      <c r="R12" s="157"/>
      <c r="S12" s="157">
        <f t="shared" si="22"/>
        <v>0</v>
      </c>
      <c r="T12" s="157">
        <f t="shared" si="23"/>
        <v>0</v>
      </c>
      <c r="U12" s="157"/>
      <c r="V12" s="157"/>
      <c r="W12" s="157"/>
      <c r="X12" s="157"/>
      <c r="Y12" s="157"/>
      <c r="Z12" s="157"/>
      <c r="AA12" s="157"/>
      <c r="AB12" s="157"/>
      <c r="AC12" s="157"/>
      <c r="AD12" s="157">
        <f t="shared" si="24"/>
        <v>0</v>
      </c>
      <c r="AE12" s="157"/>
      <c r="AF12" s="157"/>
      <c r="AG12" s="157">
        <f t="shared" si="25"/>
        <v>0</v>
      </c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</row>
    <row r="13" spans="1:48" s="1" customFormat="1" ht="16.5" customHeight="1" x14ac:dyDescent="0.3">
      <c r="A13" s="584"/>
      <c r="B13" s="662"/>
      <c r="C13" s="597"/>
      <c r="D13" s="587"/>
      <c r="E13" s="587"/>
      <c r="F13" s="595"/>
      <c r="G13" s="78" t="s">
        <v>1730</v>
      </c>
      <c r="H13" s="72" t="s">
        <v>1738</v>
      </c>
      <c r="I13" s="20" t="s">
        <v>1701</v>
      </c>
      <c r="J13" s="358" t="s">
        <v>1665</v>
      </c>
      <c r="K13" s="30"/>
      <c r="L13" s="157">
        <f t="shared" si="19"/>
        <v>0</v>
      </c>
      <c r="M13" s="157">
        <f t="shared" si="20"/>
        <v>0</v>
      </c>
      <c r="N13" s="157"/>
      <c r="O13" s="157"/>
      <c r="P13" s="157">
        <f t="shared" si="21"/>
        <v>0</v>
      </c>
      <c r="Q13" s="157"/>
      <c r="R13" s="157"/>
      <c r="S13" s="157">
        <f t="shared" si="22"/>
        <v>0</v>
      </c>
      <c r="T13" s="157">
        <f t="shared" si="23"/>
        <v>0</v>
      </c>
      <c r="U13" s="157"/>
      <c r="V13" s="157"/>
      <c r="W13" s="157"/>
      <c r="X13" s="157"/>
      <c r="Y13" s="157"/>
      <c r="Z13" s="157"/>
      <c r="AA13" s="157"/>
      <c r="AB13" s="157"/>
      <c r="AC13" s="157"/>
      <c r="AD13" s="157">
        <f t="shared" si="24"/>
        <v>0</v>
      </c>
      <c r="AE13" s="157"/>
      <c r="AF13" s="157"/>
      <c r="AG13" s="157">
        <f t="shared" si="25"/>
        <v>0</v>
      </c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</row>
    <row r="14" spans="1:48" s="1" customFormat="1" ht="16.5" customHeight="1" x14ac:dyDescent="0.3">
      <c r="A14" s="584"/>
      <c r="B14" s="662"/>
      <c r="C14" s="597"/>
      <c r="D14" s="587"/>
      <c r="E14" s="587"/>
      <c r="F14" s="595"/>
      <c r="G14" s="621" t="s">
        <v>1731</v>
      </c>
      <c r="H14" s="607" t="s">
        <v>1741</v>
      </c>
      <c r="I14" s="20" t="s">
        <v>1702</v>
      </c>
      <c r="J14" s="358" t="s">
        <v>1666</v>
      </c>
      <c r="K14" s="30"/>
      <c r="L14" s="157">
        <f t="shared" si="19"/>
        <v>0</v>
      </c>
      <c r="M14" s="157">
        <f t="shared" si="20"/>
        <v>0</v>
      </c>
      <c r="N14" s="157"/>
      <c r="O14" s="157"/>
      <c r="P14" s="157">
        <f t="shared" si="21"/>
        <v>0</v>
      </c>
      <c r="Q14" s="157"/>
      <c r="R14" s="157"/>
      <c r="S14" s="157">
        <f t="shared" si="22"/>
        <v>0</v>
      </c>
      <c r="T14" s="157">
        <f t="shared" si="23"/>
        <v>0</v>
      </c>
      <c r="U14" s="157"/>
      <c r="V14" s="157"/>
      <c r="W14" s="157"/>
      <c r="X14" s="157"/>
      <c r="Y14" s="157"/>
      <c r="Z14" s="157"/>
      <c r="AA14" s="157"/>
      <c r="AB14" s="157"/>
      <c r="AC14" s="157"/>
      <c r="AD14" s="157">
        <f t="shared" si="24"/>
        <v>0</v>
      </c>
      <c r="AE14" s="157"/>
      <c r="AF14" s="157"/>
      <c r="AG14" s="157">
        <f t="shared" si="25"/>
        <v>0</v>
      </c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</row>
    <row r="15" spans="1:48" s="1" customFormat="1" ht="16.5" customHeight="1" x14ac:dyDescent="0.3">
      <c r="A15" s="584"/>
      <c r="B15" s="662"/>
      <c r="C15" s="597"/>
      <c r="D15" s="587"/>
      <c r="E15" s="587"/>
      <c r="F15" s="595"/>
      <c r="G15" s="622"/>
      <c r="H15" s="608"/>
      <c r="I15" s="20" t="s">
        <v>1703</v>
      </c>
      <c r="J15" s="358" t="s">
        <v>1694</v>
      </c>
      <c r="K15" s="30"/>
      <c r="L15" s="157">
        <f t="shared" si="19"/>
        <v>0</v>
      </c>
      <c r="M15" s="157">
        <f t="shared" si="20"/>
        <v>0</v>
      </c>
      <c r="N15" s="157"/>
      <c r="O15" s="157"/>
      <c r="P15" s="157">
        <f t="shared" si="21"/>
        <v>0</v>
      </c>
      <c r="Q15" s="157"/>
      <c r="R15" s="157"/>
      <c r="S15" s="157">
        <f t="shared" si="22"/>
        <v>0</v>
      </c>
      <c r="T15" s="157">
        <f t="shared" si="23"/>
        <v>0</v>
      </c>
      <c r="U15" s="157"/>
      <c r="V15" s="157"/>
      <c r="W15" s="157"/>
      <c r="X15" s="157"/>
      <c r="Y15" s="157"/>
      <c r="Z15" s="157"/>
      <c r="AA15" s="157"/>
      <c r="AB15" s="157"/>
      <c r="AC15" s="157"/>
      <c r="AD15" s="157">
        <f t="shared" si="24"/>
        <v>0</v>
      </c>
      <c r="AE15" s="157"/>
      <c r="AF15" s="157"/>
      <c r="AG15" s="157">
        <f t="shared" si="25"/>
        <v>0</v>
      </c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</row>
    <row r="16" spans="1:48" s="1" customFormat="1" ht="16.5" customHeight="1" x14ac:dyDescent="0.3">
      <c r="A16" s="584"/>
      <c r="B16" s="662"/>
      <c r="C16" s="597"/>
      <c r="D16" s="587"/>
      <c r="E16" s="587"/>
      <c r="F16" s="595"/>
      <c r="G16" s="622"/>
      <c r="H16" s="608"/>
      <c r="I16" s="20" t="s">
        <v>1704</v>
      </c>
      <c r="J16" s="358" t="s">
        <v>1667</v>
      </c>
      <c r="K16" s="30"/>
      <c r="L16" s="157">
        <f t="shared" si="19"/>
        <v>0</v>
      </c>
      <c r="M16" s="157">
        <f t="shared" si="20"/>
        <v>0</v>
      </c>
      <c r="N16" s="157"/>
      <c r="O16" s="157"/>
      <c r="P16" s="157">
        <f t="shared" si="21"/>
        <v>0</v>
      </c>
      <c r="Q16" s="157"/>
      <c r="R16" s="157"/>
      <c r="S16" s="157">
        <f t="shared" si="22"/>
        <v>0</v>
      </c>
      <c r="T16" s="157">
        <f t="shared" si="23"/>
        <v>0</v>
      </c>
      <c r="U16" s="157"/>
      <c r="V16" s="157"/>
      <c r="W16" s="157"/>
      <c r="X16" s="157"/>
      <c r="Y16" s="157"/>
      <c r="Z16" s="157"/>
      <c r="AA16" s="157"/>
      <c r="AB16" s="157"/>
      <c r="AC16" s="157"/>
      <c r="AD16" s="157">
        <f t="shared" si="24"/>
        <v>0</v>
      </c>
      <c r="AE16" s="157"/>
      <c r="AF16" s="157"/>
      <c r="AG16" s="157">
        <f t="shared" si="25"/>
        <v>0</v>
      </c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</row>
    <row r="17" spans="1:48" s="1" customFormat="1" ht="16.5" customHeight="1" x14ac:dyDescent="0.3">
      <c r="A17" s="584"/>
      <c r="B17" s="662"/>
      <c r="C17" s="597"/>
      <c r="D17" s="587"/>
      <c r="E17" s="618" t="s">
        <v>1732</v>
      </c>
      <c r="F17" s="620" t="s">
        <v>1733</v>
      </c>
      <c r="G17" s="621" t="s">
        <v>1735</v>
      </c>
      <c r="H17" s="607" t="s">
        <v>1668</v>
      </c>
      <c r="I17" s="20" t="s">
        <v>1705</v>
      </c>
      <c r="J17" s="358" t="s">
        <v>1669</v>
      </c>
      <c r="K17" s="30"/>
      <c r="L17" s="157">
        <f t="shared" si="19"/>
        <v>0</v>
      </c>
      <c r="M17" s="157">
        <f t="shared" si="20"/>
        <v>0</v>
      </c>
      <c r="N17" s="157"/>
      <c r="O17" s="157"/>
      <c r="P17" s="157">
        <f t="shared" si="21"/>
        <v>0</v>
      </c>
      <c r="Q17" s="157"/>
      <c r="R17" s="157"/>
      <c r="S17" s="157">
        <f t="shared" si="22"/>
        <v>0</v>
      </c>
      <c r="T17" s="157">
        <f t="shared" si="23"/>
        <v>0</v>
      </c>
      <c r="U17" s="157"/>
      <c r="V17" s="157"/>
      <c r="W17" s="157"/>
      <c r="X17" s="157"/>
      <c r="Y17" s="157"/>
      <c r="Z17" s="157"/>
      <c r="AA17" s="157"/>
      <c r="AB17" s="157"/>
      <c r="AC17" s="157"/>
      <c r="AD17" s="157">
        <f t="shared" si="24"/>
        <v>0</v>
      </c>
      <c r="AE17" s="157"/>
      <c r="AF17" s="157"/>
      <c r="AG17" s="157">
        <f t="shared" si="25"/>
        <v>0</v>
      </c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</row>
    <row r="18" spans="1:48" s="1" customFormat="1" ht="16.5" customHeight="1" x14ac:dyDescent="0.3">
      <c r="A18" s="584"/>
      <c r="B18" s="662"/>
      <c r="C18" s="597"/>
      <c r="D18" s="587"/>
      <c r="E18" s="587"/>
      <c r="F18" s="614"/>
      <c r="G18" s="622"/>
      <c r="H18" s="617"/>
      <c r="I18" s="20" t="s">
        <v>1706</v>
      </c>
      <c r="J18" s="358" t="s">
        <v>1670</v>
      </c>
      <c r="K18" s="30"/>
      <c r="L18" s="157">
        <f t="shared" si="19"/>
        <v>0</v>
      </c>
      <c r="M18" s="157">
        <f t="shared" si="20"/>
        <v>0</v>
      </c>
      <c r="N18" s="157"/>
      <c r="O18" s="157"/>
      <c r="P18" s="157">
        <f t="shared" si="21"/>
        <v>0</v>
      </c>
      <c r="Q18" s="157"/>
      <c r="R18" s="157"/>
      <c r="S18" s="157">
        <f t="shared" si="22"/>
        <v>0</v>
      </c>
      <c r="T18" s="157">
        <f t="shared" si="23"/>
        <v>0</v>
      </c>
      <c r="U18" s="157"/>
      <c r="V18" s="157"/>
      <c r="W18" s="157"/>
      <c r="X18" s="157"/>
      <c r="Y18" s="157"/>
      <c r="Z18" s="157"/>
      <c r="AA18" s="157"/>
      <c r="AB18" s="157"/>
      <c r="AC18" s="157"/>
      <c r="AD18" s="157">
        <f t="shared" si="24"/>
        <v>0</v>
      </c>
      <c r="AE18" s="157"/>
      <c r="AF18" s="157"/>
      <c r="AG18" s="157">
        <f t="shared" si="25"/>
        <v>0</v>
      </c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</row>
    <row r="19" spans="1:48" s="1" customFormat="1" ht="16.5" customHeight="1" x14ac:dyDescent="0.3">
      <c r="A19" s="584"/>
      <c r="B19" s="662"/>
      <c r="C19" s="597"/>
      <c r="D19" s="587"/>
      <c r="E19" s="587"/>
      <c r="F19" s="614"/>
      <c r="G19" s="78" t="s">
        <v>1734</v>
      </c>
      <c r="H19" s="72" t="s">
        <v>1671</v>
      </c>
      <c r="I19" s="20" t="s">
        <v>1707</v>
      </c>
      <c r="J19" s="358" t="s">
        <v>1671</v>
      </c>
      <c r="K19" s="30"/>
      <c r="L19" s="157">
        <f t="shared" si="19"/>
        <v>0</v>
      </c>
      <c r="M19" s="157">
        <f t="shared" si="20"/>
        <v>0</v>
      </c>
      <c r="N19" s="157"/>
      <c r="O19" s="157"/>
      <c r="P19" s="157">
        <f t="shared" si="21"/>
        <v>0</v>
      </c>
      <c r="Q19" s="157"/>
      <c r="R19" s="157"/>
      <c r="S19" s="157">
        <f t="shared" si="22"/>
        <v>0</v>
      </c>
      <c r="T19" s="157">
        <f t="shared" si="23"/>
        <v>0</v>
      </c>
      <c r="U19" s="157"/>
      <c r="V19" s="157"/>
      <c r="W19" s="157"/>
      <c r="X19" s="157"/>
      <c r="Y19" s="157"/>
      <c r="Z19" s="157"/>
      <c r="AA19" s="157"/>
      <c r="AB19" s="157"/>
      <c r="AC19" s="157"/>
      <c r="AD19" s="157">
        <f t="shared" si="24"/>
        <v>0</v>
      </c>
      <c r="AE19" s="157"/>
      <c r="AF19" s="157"/>
      <c r="AG19" s="157">
        <f t="shared" si="25"/>
        <v>0</v>
      </c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</row>
    <row r="20" spans="1:48" s="1" customFormat="1" ht="16.5" customHeight="1" x14ac:dyDescent="0.3">
      <c r="A20" s="584"/>
      <c r="B20" s="662"/>
      <c r="C20" s="597"/>
      <c r="D20" s="587"/>
      <c r="E20" s="587"/>
      <c r="F20" s="614"/>
      <c r="G20" s="621" t="s">
        <v>1736</v>
      </c>
      <c r="H20" s="607" t="s">
        <v>1742</v>
      </c>
      <c r="I20" s="20" t="s">
        <v>1708</v>
      </c>
      <c r="J20" s="358" t="s">
        <v>1672</v>
      </c>
      <c r="K20" s="30"/>
      <c r="L20" s="157">
        <f t="shared" si="19"/>
        <v>0</v>
      </c>
      <c r="M20" s="157">
        <f t="shared" si="20"/>
        <v>0</v>
      </c>
      <c r="N20" s="157"/>
      <c r="O20" s="157"/>
      <c r="P20" s="157">
        <f t="shared" si="21"/>
        <v>0</v>
      </c>
      <c r="Q20" s="157"/>
      <c r="R20" s="157"/>
      <c r="S20" s="157">
        <f t="shared" si="22"/>
        <v>0</v>
      </c>
      <c r="T20" s="157">
        <f t="shared" si="23"/>
        <v>0</v>
      </c>
      <c r="U20" s="157"/>
      <c r="V20" s="157"/>
      <c r="W20" s="157"/>
      <c r="X20" s="157"/>
      <c r="Y20" s="157"/>
      <c r="Z20" s="157"/>
      <c r="AA20" s="157"/>
      <c r="AB20" s="157"/>
      <c r="AC20" s="157"/>
      <c r="AD20" s="157">
        <f t="shared" si="24"/>
        <v>0</v>
      </c>
      <c r="AE20" s="157"/>
      <c r="AF20" s="157"/>
      <c r="AG20" s="157">
        <f t="shared" si="25"/>
        <v>0</v>
      </c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</row>
    <row r="21" spans="1:48" s="1" customFormat="1" ht="16.5" customHeight="1" x14ac:dyDescent="0.3">
      <c r="A21" s="584"/>
      <c r="B21" s="662"/>
      <c r="C21" s="597"/>
      <c r="D21" s="587"/>
      <c r="E21" s="587"/>
      <c r="F21" s="614"/>
      <c r="G21" s="622"/>
      <c r="H21" s="608"/>
      <c r="I21" s="20" t="s">
        <v>1709</v>
      </c>
      <c r="J21" s="358" t="s">
        <v>1673</v>
      </c>
      <c r="K21" s="30"/>
      <c r="L21" s="157">
        <f t="shared" si="19"/>
        <v>0</v>
      </c>
      <c r="M21" s="157">
        <f t="shared" si="20"/>
        <v>0</v>
      </c>
      <c r="N21" s="157"/>
      <c r="O21" s="157"/>
      <c r="P21" s="157">
        <f t="shared" si="21"/>
        <v>0</v>
      </c>
      <c r="Q21" s="157"/>
      <c r="R21" s="157"/>
      <c r="S21" s="157">
        <f t="shared" si="22"/>
        <v>0</v>
      </c>
      <c r="T21" s="157">
        <f t="shared" si="23"/>
        <v>0</v>
      </c>
      <c r="U21" s="157"/>
      <c r="V21" s="157"/>
      <c r="W21" s="157"/>
      <c r="X21" s="157"/>
      <c r="Y21" s="157"/>
      <c r="Z21" s="157"/>
      <c r="AA21" s="157"/>
      <c r="AB21" s="157"/>
      <c r="AC21" s="157"/>
      <c r="AD21" s="157">
        <f t="shared" si="24"/>
        <v>0</v>
      </c>
      <c r="AE21" s="157"/>
      <c r="AF21" s="157"/>
      <c r="AG21" s="157">
        <f t="shared" si="25"/>
        <v>0</v>
      </c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</row>
    <row r="22" spans="1:48" s="1" customFormat="1" ht="16.5" customHeight="1" x14ac:dyDescent="0.3">
      <c r="A22" s="584"/>
      <c r="B22" s="662"/>
      <c r="C22" s="597"/>
      <c r="D22" s="587"/>
      <c r="E22" s="587"/>
      <c r="F22" s="614"/>
      <c r="G22" s="621" t="s">
        <v>1737</v>
      </c>
      <c r="H22" s="607" t="s">
        <v>1674</v>
      </c>
      <c r="I22" s="20" t="s">
        <v>1710</v>
      </c>
      <c r="J22" s="358" t="s">
        <v>1675</v>
      </c>
      <c r="K22" s="30"/>
      <c r="L22" s="157">
        <f t="shared" si="19"/>
        <v>0</v>
      </c>
      <c r="M22" s="157">
        <f t="shared" si="20"/>
        <v>0</v>
      </c>
      <c r="N22" s="157"/>
      <c r="O22" s="157"/>
      <c r="P22" s="157">
        <f t="shared" si="21"/>
        <v>0</v>
      </c>
      <c r="Q22" s="157"/>
      <c r="R22" s="157"/>
      <c r="S22" s="157">
        <f t="shared" si="22"/>
        <v>0</v>
      </c>
      <c r="T22" s="157">
        <f t="shared" si="23"/>
        <v>0</v>
      </c>
      <c r="U22" s="157"/>
      <c r="V22" s="157"/>
      <c r="W22" s="157"/>
      <c r="X22" s="157"/>
      <c r="Y22" s="157"/>
      <c r="Z22" s="157"/>
      <c r="AA22" s="157"/>
      <c r="AB22" s="157"/>
      <c r="AC22" s="157"/>
      <c r="AD22" s="157">
        <f t="shared" si="24"/>
        <v>0</v>
      </c>
      <c r="AE22" s="157"/>
      <c r="AF22" s="157"/>
      <c r="AG22" s="157">
        <f t="shared" si="25"/>
        <v>0</v>
      </c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</row>
    <row r="23" spans="1:48" s="1" customFormat="1" ht="16.5" customHeight="1" x14ac:dyDescent="0.3">
      <c r="A23" s="584"/>
      <c r="B23" s="662"/>
      <c r="C23" s="597"/>
      <c r="D23" s="587"/>
      <c r="E23" s="587"/>
      <c r="F23" s="614"/>
      <c r="G23" s="622"/>
      <c r="H23" s="608"/>
      <c r="I23" s="20" t="s">
        <v>1711</v>
      </c>
      <c r="J23" s="358" t="s">
        <v>1676</v>
      </c>
      <c r="K23" s="30"/>
      <c r="L23" s="157">
        <f t="shared" si="19"/>
        <v>0</v>
      </c>
      <c r="M23" s="157">
        <f t="shared" si="20"/>
        <v>0</v>
      </c>
      <c r="N23" s="157"/>
      <c r="O23" s="157"/>
      <c r="P23" s="157">
        <f t="shared" si="21"/>
        <v>0</v>
      </c>
      <c r="Q23" s="157"/>
      <c r="R23" s="157"/>
      <c r="S23" s="157">
        <f t="shared" si="22"/>
        <v>0</v>
      </c>
      <c r="T23" s="157">
        <f t="shared" si="23"/>
        <v>0</v>
      </c>
      <c r="U23" s="157"/>
      <c r="V23" s="157"/>
      <c r="W23" s="157"/>
      <c r="X23" s="157"/>
      <c r="Y23" s="157"/>
      <c r="Z23" s="157"/>
      <c r="AA23" s="157"/>
      <c r="AB23" s="157"/>
      <c r="AC23" s="157"/>
      <c r="AD23" s="157">
        <f t="shared" si="24"/>
        <v>0</v>
      </c>
      <c r="AE23" s="157"/>
      <c r="AF23" s="157"/>
      <c r="AG23" s="157">
        <f t="shared" si="25"/>
        <v>0</v>
      </c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</row>
    <row r="24" spans="1:48" s="1" customFormat="1" ht="16.5" customHeight="1" x14ac:dyDescent="0.3">
      <c r="A24" s="584"/>
      <c r="B24" s="662"/>
      <c r="C24" s="597"/>
      <c r="D24" s="587"/>
      <c r="E24" s="21" t="s">
        <v>1743</v>
      </c>
      <c r="F24" s="17" t="s">
        <v>1745</v>
      </c>
      <c r="G24" s="78" t="s">
        <v>1744</v>
      </c>
      <c r="H24" s="72" t="s">
        <v>1677</v>
      </c>
      <c r="I24" s="20" t="s">
        <v>1712</v>
      </c>
      <c r="J24" s="358" t="s">
        <v>1677</v>
      </c>
      <c r="K24" s="30"/>
      <c r="L24" s="157">
        <f t="shared" si="19"/>
        <v>0</v>
      </c>
      <c r="M24" s="157">
        <f t="shared" si="20"/>
        <v>0</v>
      </c>
      <c r="N24" s="157"/>
      <c r="O24" s="157"/>
      <c r="P24" s="157">
        <f t="shared" si="21"/>
        <v>0</v>
      </c>
      <c r="Q24" s="157"/>
      <c r="R24" s="157"/>
      <c r="S24" s="157">
        <f t="shared" si="22"/>
        <v>0</v>
      </c>
      <c r="T24" s="157">
        <f t="shared" si="23"/>
        <v>0</v>
      </c>
      <c r="U24" s="157"/>
      <c r="V24" s="157"/>
      <c r="W24" s="157"/>
      <c r="X24" s="157"/>
      <c r="Y24" s="157"/>
      <c r="Z24" s="157"/>
      <c r="AA24" s="157"/>
      <c r="AB24" s="157"/>
      <c r="AC24" s="157"/>
      <c r="AD24" s="157">
        <f t="shared" si="24"/>
        <v>0</v>
      </c>
      <c r="AE24" s="157"/>
      <c r="AF24" s="157"/>
      <c r="AG24" s="157">
        <f t="shared" si="25"/>
        <v>0</v>
      </c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</row>
    <row r="25" spans="1:48" s="1" customFormat="1" ht="16.5" customHeight="1" x14ac:dyDescent="0.3">
      <c r="A25" s="584"/>
      <c r="B25" s="662"/>
      <c r="C25" s="597"/>
      <c r="D25" s="587"/>
      <c r="E25" s="618" t="s">
        <v>1746</v>
      </c>
      <c r="F25" s="619" t="s">
        <v>1747</v>
      </c>
      <c r="G25" s="604" t="s">
        <v>1748</v>
      </c>
      <c r="H25" s="602" t="s">
        <v>1750</v>
      </c>
      <c r="I25" s="20" t="s">
        <v>1713</v>
      </c>
      <c r="J25" s="358" t="s">
        <v>1678</v>
      </c>
      <c r="K25" s="30"/>
      <c r="L25" s="157">
        <f t="shared" si="19"/>
        <v>0</v>
      </c>
      <c r="M25" s="157">
        <f t="shared" si="20"/>
        <v>0</v>
      </c>
      <c r="N25" s="157"/>
      <c r="O25" s="157"/>
      <c r="P25" s="157">
        <f t="shared" si="21"/>
        <v>0</v>
      </c>
      <c r="Q25" s="157"/>
      <c r="R25" s="157"/>
      <c r="S25" s="157">
        <f t="shared" si="22"/>
        <v>0</v>
      </c>
      <c r="T25" s="157">
        <f t="shared" si="23"/>
        <v>0</v>
      </c>
      <c r="U25" s="157"/>
      <c r="V25" s="157"/>
      <c r="W25" s="157"/>
      <c r="X25" s="157"/>
      <c r="Y25" s="157"/>
      <c r="Z25" s="157"/>
      <c r="AA25" s="157"/>
      <c r="AB25" s="157"/>
      <c r="AC25" s="157"/>
      <c r="AD25" s="157">
        <f t="shared" si="24"/>
        <v>0</v>
      </c>
      <c r="AE25" s="157"/>
      <c r="AF25" s="157"/>
      <c r="AG25" s="157">
        <f t="shared" si="25"/>
        <v>0</v>
      </c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</row>
    <row r="26" spans="1:48" s="1" customFormat="1" ht="16.5" customHeight="1" x14ac:dyDescent="0.3">
      <c r="A26" s="584"/>
      <c r="B26" s="662"/>
      <c r="C26" s="597"/>
      <c r="D26" s="587"/>
      <c r="E26" s="587"/>
      <c r="F26" s="609"/>
      <c r="G26" s="605"/>
      <c r="H26" s="603"/>
      <c r="I26" s="20" t="s">
        <v>1714</v>
      </c>
      <c r="J26" s="358" t="s">
        <v>1787</v>
      </c>
      <c r="K26" s="30"/>
      <c r="L26" s="157">
        <f t="shared" si="19"/>
        <v>0</v>
      </c>
      <c r="M26" s="157">
        <f t="shared" si="20"/>
        <v>0</v>
      </c>
      <c r="N26" s="157"/>
      <c r="O26" s="157"/>
      <c r="P26" s="157">
        <f t="shared" si="21"/>
        <v>0</v>
      </c>
      <c r="Q26" s="157"/>
      <c r="R26" s="157"/>
      <c r="S26" s="157">
        <f t="shared" si="22"/>
        <v>0</v>
      </c>
      <c r="T26" s="157">
        <f t="shared" si="23"/>
        <v>0</v>
      </c>
      <c r="U26" s="157"/>
      <c r="V26" s="157"/>
      <c r="W26" s="157"/>
      <c r="X26" s="157"/>
      <c r="Y26" s="157"/>
      <c r="Z26" s="157"/>
      <c r="AA26" s="157"/>
      <c r="AB26" s="157"/>
      <c r="AC26" s="157"/>
      <c r="AD26" s="157">
        <f t="shared" si="24"/>
        <v>0</v>
      </c>
      <c r="AE26" s="157"/>
      <c r="AF26" s="157"/>
      <c r="AG26" s="157">
        <f t="shared" si="25"/>
        <v>0</v>
      </c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</row>
    <row r="27" spans="1:48" s="1" customFormat="1" ht="16.5" customHeight="1" x14ac:dyDescent="0.3">
      <c r="A27" s="584"/>
      <c r="B27" s="662"/>
      <c r="C27" s="597"/>
      <c r="D27" s="587"/>
      <c r="E27" s="587"/>
      <c r="F27" s="609"/>
      <c r="G27" s="78" t="s">
        <v>1749</v>
      </c>
      <c r="H27" s="72" t="s">
        <v>1679</v>
      </c>
      <c r="I27" s="20" t="s">
        <v>1714</v>
      </c>
      <c r="J27" s="358" t="s">
        <v>1679</v>
      </c>
      <c r="K27" s="30"/>
      <c r="L27" s="157">
        <f t="shared" si="19"/>
        <v>0</v>
      </c>
      <c r="M27" s="157">
        <f t="shared" si="20"/>
        <v>0</v>
      </c>
      <c r="N27" s="157"/>
      <c r="O27" s="157"/>
      <c r="P27" s="157">
        <f t="shared" si="21"/>
        <v>0</v>
      </c>
      <c r="Q27" s="157"/>
      <c r="R27" s="157"/>
      <c r="S27" s="157">
        <f t="shared" si="22"/>
        <v>0</v>
      </c>
      <c r="T27" s="157">
        <f t="shared" si="23"/>
        <v>0</v>
      </c>
      <c r="U27" s="157"/>
      <c r="V27" s="157"/>
      <c r="W27" s="157"/>
      <c r="X27" s="157"/>
      <c r="Y27" s="157"/>
      <c r="Z27" s="157"/>
      <c r="AA27" s="157"/>
      <c r="AB27" s="157"/>
      <c r="AC27" s="157"/>
      <c r="AD27" s="157">
        <f t="shared" si="24"/>
        <v>0</v>
      </c>
      <c r="AE27" s="157"/>
      <c r="AF27" s="157"/>
      <c r="AG27" s="157">
        <f t="shared" si="25"/>
        <v>0</v>
      </c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</row>
    <row r="28" spans="1:48" s="1" customFormat="1" ht="16.5" customHeight="1" x14ac:dyDescent="0.3">
      <c r="A28" s="584"/>
      <c r="B28" s="662"/>
      <c r="C28" s="597"/>
      <c r="D28" s="587"/>
      <c r="E28" s="75" t="s">
        <v>1752</v>
      </c>
      <c r="F28" s="76" t="s">
        <v>1751</v>
      </c>
      <c r="G28" s="78" t="s">
        <v>1753</v>
      </c>
      <c r="H28" s="72" t="s">
        <v>1680</v>
      </c>
      <c r="I28" s="20" t="s">
        <v>1754</v>
      </c>
      <c r="J28" s="358" t="s">
        <v>1680</v>
      </c>
      <c r="K28" s="30"/>
      <c r="L28" s="157">
        <f t="shared" si="19"/>
        <v>0</v>
      </c>
      <c r="M28" s="157">
        <f t="shared" si="20"/>
        <v>0</v>
      </c>
      <c r="N28" s="157"/>
      <c r="O28" s="157"/>
      <c r="P28" s="157">
        <f t="shared" si="21"/>
        <v>0</v>
      </c>
      <c r="Q28" s="157"/>
      <c r="R28" s="157"/>
      <c r="S28" s="157">
        <f t="shared" si="22"/>
        <v>0</v>
      </c>
      <c r="T28" s="157">
        <f t="shared" si="23"/>
        <v>0</v>
      </c>
      <c r="U28" s="157"/>
      <c r="V28" s="157"/>
      <c r="W28" s="157"/>
      <c r="X28" s="157"/>
      <c r="Y28" s="157"/>
      <c r="Z28" s="157"/>
      <c r="AA28" s="157"/>
      <c r="AB28" s="157"/>
      <c r="AC28" s="157"/>
      <c r="AD28" s="157">
        <f t="shared" si="24"/>
        <v>0</v>
      </c>
      <c r="AE28" s="157"/>
      <c r="AF28" s="157"/>
      <c r="AG28" s="157">
        <f t="shared" si="25"/>
        <v>0</v>
      </c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</row>
    <row r="29" spans="1:48" s="1" customFormat="1" ht="16.5" customHeight="1" x14ac:dyDescent="0.3">
      <c r="A29" s="584"/>
      <c r="B29" s="662"/>
      <c r="C29" s="624" t="s">
        <v>1755</v>
      </c>
      <c r="D29" s="611" t="s">
        <v>1756</v>
      </c>
      <c r="E29" s="618" t="s">
        <v>1757</v>
      </c>
      <c r="F29" s="620" t="s">
        <v>1756</v>
      </c>
      <c r="G29" s="604" t="s">
        <v>1758</v>
      </c>
      <c r="H29" s="602" t="s">
        <v>1681</v>
      </c>
      <c r="I29" s="20" t="s">
        <v>1715</v>
      </c>
      <c r="J29" s="358" t="s">
        <v>1682</v>
      </c>
      <c r="K29" s="30"/>
      <c r="L29" s="157">
        <f t="shared" si="19"/>
        <v>0</v>
      </c>
      <c r="M29" s="157">
        <f t="shared" si="20"/>
        <v>0</v>
      </c>
      <c r="N29" s="157"/>
      <c r="O29" s="157"/>
      <c r="P29" s="157">
        <f t="shared" si="21"/>
        <v>0</v>
      </c>
      <c r="Q29" s="157"/>
      <c r="R29" s="157"/>
      <c r="S29" s="157">
        <f t="shared" si="22"/>
        <v>0</v>
      </c>
      <c r="T29" s="157">
        <f t="shared" si="23"/>
        <v>0</v>
      </c>
      <c r="U29" s="157"/>
      <c r="V29" s="157"/>
      <c r="W29" s="157"/>
      <c r="X29" s="157"/>
      <c r="Y29" s="157"/>
      <c r="Z29" s="157"/>
      <c r="AA29" s="157"/>
      <c r="AB29" s="157"/>
      <c r="AC29" s="157"/>
      <c r="AD29" s="157">
        <f t="shared" si="24"/>
        <v>0</v>
      </c>
      <c r="AE29" s="157"/>
      <c r="AF29" s="157"/>
      <c r="AG29" s="157">
        <f t="shared" si="25"/>
        <v>0</v>
      </c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</row>
    <row r="30" spans="1:48" s="1" customFormat="1" ht="16.5" customHeight="1" x14ac:dyDescent="0.3">
      <c r="A30" s="584"/>
      <c r="B30" s="662"/>
      <c r="C30" s="597"/>
      <c r="D30" s="587"/>
      <c r="E30" s="587"/>
      <c r="F30" s="614"/>
      <c r="G30" s="613"/>
      <c r="H30" s="642"/>
      <c r="I30" s="20" t="s">
        <v>1716</v>
      </c>
      <c r="J30" s="358" t="s">
        <v>1683</v>
      </c>
      <c r="K30" s="30"/>
      <c r="L30" s="157">
        <f t="shared" si="19"/>
        <v>0</v>
      </c>
      <c r="M30" s="157">
        <f t="shared" si="20"/>
        <v>0</v>
      </c>
      <c r="N30" s="157"/>
      <c r="O30" s="157"/>
      <c r="P30" s="157">
        <f t="shared" si="21"/>
        <v>0</v>
      </c>
      <c r="Q30" s="157"/>
      <c r="R30" s="157"/>
      <c r="S30" s="157">
        <f t="shared" si="22"/>
        <v>0</v>
      </c>
      <c r="T30" s="157">
        <f t="shared" si="23"/>
        <v>0</v>
      </c>
      <c r="U30" s="157"/>
      <c r="V30" s="157"/>
      <c r="W30" s="157"/>
      <c r="X30" s="157"/>
      <c r="Y30" s="157"/>
      <c r="Z30" s="157"/>
      <c r="AA30" s="157"/>
      <c r="AB30" s="157"/>
      <c r="AC30" s="157"/>
      <c r="AD30" s="157">
        <f t="shared" si="24"/>
        <v>0</v>
      </c>
      <c r="AE30" s="157"/>
      <c r="AF30" s="157"/>
      <c r="AG30" s="157">
        <f t="shared" si="25"/>
        <v>0</v>
      </c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</row>
    <row r="31" spans="1:48" s="1" customFormat="1" ht="16.5" customHeight="1" x14ac:dyDescent="0.3">
      <c r="A31" s="584"/>
      <c r="B31" s="662"/>
      <c r="C31" s="597"/>
      <c r="D31" s="587"/>
      <c r="E31" s="587"/>
      <c r="F31" s="614"/>
      <c r="G31" s="613"/>
      <c r="H31" s="642"/>
      <c r="I31" s="20" t="s">
        <v>1759</v>
      </c>
      <c r="J31" s="358" t="s">
        <v>1760</v>
      </c>
      <c r="K31" s="30"/>
      <c r="L31" s="157">
        <f t="shared" si="19"/>
        <v>0</v>
      </c>
      <c r="M31" s="157">
        <f t="shared" si="20"/>
        <v>0</v>
      </c>
      <c r="N31" s="157"/>
      <c r="O31" s="157"/>
      <c r="P31" s="157">
        <f t="shared" si="21"/>
        <v>0</v>
      </c>
      <c r="Q31" s="157"/>
      <c r="R31" s="157"/>
      <c r="S31" s="157">
        <f t="shared" si="22"/>
        <v>0</v>
      </c>
      <c r="T31" s="157">
        <f t="shared" si="23"/>
        <v>0</v>
      </c>
      <c r="U31" s="157"/>
      <c r="V31" s="157"/>
      <c r="W31" s="157"/>
      <c r="X31" s="157"/>
      <c r="Y31" s="157"/>
      <c r="Z31" s="157"/>
      <c r="AA31" s="157"/>
      <c r="AB31" s="157"/>
      <c r="AC31" s="157"/>
      <c r="AD31" s="157">
        <f t="shared" si="24"/>
        <v>0</v>
      </c>
      <c r="AE31" s="157"/>
      <c r="AF31" s="157"/>
      <c r="AG31" s="157">
        <f t="shared" si="25"/>
        <v>0</v>
      </c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</row>
    <row r="32" spans="1:48" s="1" customFormat="1" ht="16.5" customHeight="1" x14ac:dyDescent="0.3">
      <c r="A32" s="584"/>
      <c r="B32" s="662"/>
      <c r="C32" s="597"/>
      <c r="D32" s="587"/>
      <c r="E32" s="587"/>
      <c r="F32" s="614"/>
      <c r="G32" s="78" t="s">
        <v>1761</v>
      </c>
      <c r="H32" s="72" t="s">
        <v>1684</v>
      </c>
      <c r="I32" s="20" t="s">
        <v>1717</v>
      </c>
      <c r="J32" s="358" t="s">
        <v>1684</v>
      </c>
      <c r="K32" s="30"/>
      <c r="L32" s="157">
        <f t="shared" si="19"/>
        <v>0</v>
      </c>
      <c r="M32" s="157">
        <f t="shared" si="20"/>
        <v>0</v>
      </c>
      <c r="N32" s="157"/>
      <c r="O32" s="157"/>
      <c r="P32" s="157">
        <f t="shared" si="21"/>
        <v>0</v>
      </c>
      <c r="Q32" s="157"/>
      <c r="R32" s="157"/>
      <c r="S32" s="157">
        <f t="shared" si="22"/>
        <v>0</v>
      </c>
      <c r="T32" s="157">
        <f t="shared" si="23"/>
        <v>0</v>
      </c>
      <c r="U32" s="157"/>
      <c r="V32" s="157"/>
      <c r="W32" s="157"/>
      <c r="X32" s="157"/>
      <c r="Y32" s="157"/>
      <c r="Z32" s="157"/>
      <c r="AA32" s="157"/>
      <c r="AB32" s="157"/>
      <c r="AC32" s="157"/>
      <c r="AD32" s="157">
        <f t="shared" si="24"/>
        <v>0</v>
      </c>
      <c r="AE32" s="157"/>
      <c r="AF32" s="157"/>
      <c r="AG32" s="157">
        <f t="shared" si="25"/>
        <v>0</v>
      </c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</row>
    <row r="33" spans="1:48" s="1" customFormat="1" ht="16.5" customHeight="1" x14ac:dyDescent="0.3">
      <c r="A33" s="584"/>
      <c r="B33" s="662"/>
      <c r="C33" s="597"/>
      <c r="D33" s="587"/>
      <c r="E33" s="587"/>
      <c r="F33" s="614"/>
      <c r="G33" s="21" t="s">
        <v>1762</v>
      </c>
      <c r="H33" s="231" t="s">
        <v>1685</v>
      </c>
      <c r="I33" s="544" t="s">
        <v>2399</v>
      </c>
      <c r="J33" s="359" t="s">
        <v>1685</v>
      </c>
      <c r="K33" s="30"/>
      <c r="L33" s="157">
        <f t="shared" si="19"/>
        <v>0</v>
      </c>
      <c r="M33" s="157">
        <f t="shared" si="20"/>
        <v>0</v>
      </c>
      <c r="N33" s="157"/>
      <c r="O33" s="157"/>
      <c r="P33" s="157">
        <f t="shared" si="21"/>
        <v>0</v>
      </c>
      <c r="Q33" s="157"/>
      <c r="R33" s="157"/>
      <c r="S33" s="157">
        <f t="shared" si="22"/>
        <v>0</v>
      </c>
      <c r="T33" s="157">
        <f t="shared" si="23"/>
        <v>0</v>
      </c>
      <c r="U33" s="157"/>
      <c r="V33" s="157"/>
      <c r="W33" s="157"/>
      <c r="X33" s="157"/>
      <c r="Y33" s="157"/>
      <c r="Z33" s="157"/>
      <c r="AA33" s="157"/>
      <c r="AB33" s="157"/>
      <c r="AC33" s="157"/>
      <c r="AD33" s="157">
        <f t="shared" si="24"/>
        <v>0</v>
      </c>
      <c r="AE33" s="157"/>
      <c r="AF33" s="157"/>
      <c r="AG33" s="157">
        <f t="shared" si="25"/>
        <v>0</v>
      </c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</row>
    <row r="34" spans="1:48" s="1" customFormat="1" ht="16.5" customHeight="1" x14ac:dyDescent="0.3">
      <c r="A34" s="584"/>
      <c r="B34" s="662"/>
      <c r="C34" s="86"/>
      <c r="D34" s="241"/>
      <c r="E34" s="241"/>
      <c r="F34" s="234"/>
      <c r="G34" s="236"/>
      <c r="H34" s="237"/>
      <c r="I34" s="238"/>
      <c r="J34" s="360"/>
      <c r="K34" s="375" t="s">
        <v>2269</v>
      </c>
      <c r="L34" s="239">
        <f>M34+P34</f>
        <v>0</v>
      </c>
      <c r="M34" s="239">
        <f>N34+O34</f>
        <v>0</v>
      </c>
      <c r="N34" s="239">
        <f>N35+N36</f>
        <v>0</v>
      </c>
      <c r="O34" s="239">
        <f>O35+O36</f>
        <v>0</v>
      </c>
      <c r="P34" s="239">
        <f>Q34+R34</f>
        <v>0</v>
      </c>
      <c r="Q34" s="239">
        <f>Q35+Q36</f>
        <v>0</v>
      </c>
      <c r="R34" s="239">
        <f>R35+R36</f>
        <v>0</v>
      </c>
      <c r="S34" s="239">
        <f>T34+AD34+AG34</f>
        <v>250.70561034281096</v>
      </c>
      <c r="T34" s="239">
        <f>SUM(U34:AC34)</f>
        <v>250.54555379999996</v>
      </c>
      <c r="U34" s="239">
        <f t="shared" ref="U34" si="26">U35+U36</f>
        <v>10.475873999999997</v>
      </c>
      <c r="V34" s="239">
        <f t="shared" ref="V34" si="27">V35+V36</f>
        <v>1.0366800000000001E-2</v>
      </c>
      <c r="W34" s="239">
        <f t="shared" ref="W34" si="28">W35+W36</f>
        <v>221.275848</v>
      </c>
      <c r="X34" s="239">
        <f t="shared" ref="X34" si="29">X35+X36</f>
        <v>4.3419720000000002</v>
      </c>
      <c r="Y34" s="239">
        <f t="shared" ref="Y34" si="30">Y35+Y36</f>
        <v>8.6087369999999996</v>
      </c>
      <c r="Z34" s="239">
        <f t="shared" ref="Z34" si="31">Z35+Z36</f>
        <v>5.8327559999999998</v>
      </c>
      <c r="AA34" s="239">
        <f t="shared" ref="AA34" si="32">AA35+AA36</f>
        <v>0</v>
      </c>
      <c r="AB34" s="239">
        <f t="shared" ref="AB34" si="33">AB35+AB36</f>
        <v>0</v>
      </c>
      <c r="AC34" s="239">
        <f t="shared" ref="AC34" si="34">AC35+AC36</f>
        <v>0</v>
      </c>
      <c r="AD34" s="239">
        <f>AE34+AF34</f>
        <v>0.16005654281098544</v>
      </c>
      <c r="AE34" s="239">
        <f t="shared" ref="AE34" si="35">AE35+AE36</f>
        <v>0.16005654281098544</v>
      </c>
      <c r="AF34" s="239">
        <f t="shared" ref="AF34" si="36">AF35+AF36</f>
        <v>0</v>
      </c>
      <c r="AG34" s="239">
        <f>SUM(AH34:AN34)</f>
        <v>0</v>
      </c>
      <c r="AH34" s="239">
        <f t="shared" ref="AH34" si="37">AH35+AH36</f>
        <v>0</v>
      </c>
      <c r="AI34" s="239">
        <f t="shared" ref="AI34" si="38">AI35+AI36</f>
        <v>0</v>
      </c>
      <c r="AJ34" s="239">
        <f t="shared" ref="AJ34" si="39">AJ35+AJ36</f>
        <v>0</v>
      </c>
      <c r="AK34" s="239">
        <f t="shared" ref="AK34" si="40">AK35+AK36</f>
        <v>0</v>
      </c>
      <c r="AL34" s="239">
        <f t="shared" ref="AL34" si="41">AL35+AL36</f>
        <v>0</v>
      </c>
      <c r="AM34" s="239">
        <f t="shared" ref="AM34" si="42">AM35+AM36</f>
        <v>0</v>
      </c>
      <c r="AN34" s="239">
        <f t="shared" ref="AN34" si="43">AN35+AN36</f>
        <v>0</v>
      </c>
      <c r="AO34" s="239">
        <f t="shared" ref="AO34" si="44">AO35+AO36</f>
        <v>0</v>
      </c>
      <c r="AP34" s="239">
        <f t="shared" ref="AP34:AQ34" si="45">AP35+AP36</f>
        <v>0.90900000000000003</v>
      </c>
      <c r="AQ34" s="239">
        <f t="shared" si="45"/>
        <v>0</v>
      </c>
      <c r="AR34" s="239">
        <f t="shared" ref="AR34" si="46">AR35+AR36</f>
        <v>0</v>
      </c>
      <c r="AS34" s="239">
        <f t="shared" ref="AS34" si="47">AS35+AS36</f>
        <v>0.58610000000000007</v>
      </c>
      <c r="AT34" s="239">
        <f t="shared" ref="AT34" si="48">AT35+AT36</f>
        <v>0</v>
      </c>
      <c r="AU34" s="239">
        <f t="shared" ref="AU34" si="49">AU35+AU36</f>
        <v>0</v>
      </c>
      <c r="AV34" s="239">
        <f>AV35+AV36</f>
        <v>0</v>
      </c>
    </row>
    <row r="35" spans="1:48" s="1" customFormat="1" ht="16.5" customHeight="1" x14ac:dyDescent="0.3">
      <c r="A35" s="584"/>
      <c r="B35" s="662"/>
      <c r="C35" s="584" t="s">
        <v>1948</v>
      </c>
      <c r="D35" s="587" t="s">
        <v>1952</v>
      </c>
      <c r="E35" s="596" t="s">
        <v>1949</v>
      </c>
      <c r="F35" s="614" t="s">
        <v>1953</v>
      </c>
      <c r="G35" s="743" t="s">
        <v>1950</v>
      </c>
      <c r="H35" s="609" t="s">
        <v>1951</v>
      </c>
      <c r="I35" s="240" t="s">
        <v>1718</v>
      </c>
      <c r="J35" s="361" t="s">
        <v>1686</v>
      </c>
      <c r="K35" s="373" t="s">
        <v>2142</v>
      </c>
      <c r="L35" s="226">
        <f t="shared" si="19"/>
        <v>0</v>
      </c>
      <c r="M35" s="226">
        <f t="shared" si="20"/>
        <v>0</v>
      </c>
      <c r="N35" s="226">
        <v>0</v>
      </c>
      <c r="O35" s="226">
        <v>0</v>
      </c>
      <c r="P35" s="226">
        <f t="shared" si="21"/>
        <v>0</v>
      </c>
      <c r="Q35" s="226">
        <v>0</v>
      </c>
      <c r="R35" s="226">
        <v>0</v>
      </c>
      <c r="S35" s="226">
        <f t="shared" si="22"/>
        <v>89.833247514054946</v>
      </c>
      <c r="T35" s="226">
        <f t="shared" si="23"/>
        <v>89.832964800000013</v>
      </c>
      <c r="U35" s="226">
        <f>$T$4*0.31</f>
        <v>4.929E-2</v>
      </c>
      <c r="V35" s="226">
        <f>$T$4*0.0152</f>
        <v>2.4168000000000002E-3</v>
      </c>
      <c r="W35" s="226">
        <f>$T$4*446.527</f>
        <v>70.997793000000001</v>
      </c>
      <c r="X35" s="226">
        <f>$T$4*27.308</f>
        <v>4.3419720000000002</v>
      </c>
      <c r="Y35" s="226">
        <f>$T$4*54.143</f>
        <v>8.6087369999999996</v>
      </c>
      <c r="Z35" s="226">
        <f>$T$4*36.684</f>
        <v>5.8327559999999998</v>
      </c>
      <c r="AA35" s="226">
        <f t="shared" ref="AA35:AC36" si="50">$T$4*0</f>
        <v>0</v>
      </c>
      <c r="AB35" s="226">
        <f t="shared" si="50"/>
        <v>0</v>
      </c>
      <c r="AC35" s="226">
        <f t="shared" si="50"/>
        <v>0</v>
      </c>
      <c r="AD35" s="226">
        <f t="shared" si="24"/>
        <v>2.8271405492730206E-4</v>
      </c>
      <c r="AE35" s="226">
        <f>0.0035/$AE$3</f>
        <v>2.8271405492730206E-4</v>
      </c>
      <c r="AF35" s="226">
        <f t="shared" ref="AF35:AF36" si="51">$T$4*0</f>
        <v>0</v>
      </c>
      <c r="AG35" s="226">
        <f t="shared" si="25"/>
        <v>0</v>
      </c>
      <c r="AH35" s="226">
        <v>0</v>
      </c>
      <c r="AI35" s="226">
        <v>0</v>
      </c>
      <c r="AJ35" s="226">
        <v>0</v>
      </c>
      <c r="AK35" s="226">
        <v>0</v>
      </c>
      <c r="AL35" s="226">
        <v>0</v>
      </c>
      <c r="AM35" s="226">
        <v>0</v>
      </c>
      <c r="AN35" s="226">
        <v>0</v>
      </c>
      <c r="AO35" s="226">
        <v>0</v>
      </c>
      <c r="AP35" s="226">
        <v>0.90900000000000003</v>
      </c>
      <c r="AQ35" s="226">
        <v>0</v>
      </c>
      <c r="AR35" s="226">
        <v>0</v>
      </c>
      <c r="AS35" s="226">
        <v>9.74E-2</v>
      </c>
      <c r="AT35" s="226">
        <v>0</v>
      </c>
      <c r="AU35" s="226">
        <v>0</v>
      </c>
      <c r="AV35" s="226"/>
    </row>
    <row r="36" spans="1:48" s="1" customFormat="1" ht="16.5" customHeight="1" x14ac:dyDescent="0.3">
      <c r="A36" s="584"/>
      <c r="B36" s="662"/>
      <c r="C36" s="597"/>
      <c r="D36" s="587"/>
      <c r="E36" s="587"/>
      <c r="F36" s="614"/>
      <c r="G36" s="613"/>
      <c r="H36" s="610"/>
      <c r="I36" s="20" t="s">
        <v>1719</v>
      </c>
      <c r="J36" s="358" t="s">
        <v>1687</v>
      </c>
      <c r="K36" s="374" t="s">
        <v>2141</v>
      </c>
      <c r="L36" s="226">
        <f t="shared" si="19"/>
        <v>0</v>
      </c>
      <c r="M36" s="226">
        <f t="shared" si="20"/>
        <v>0</v>
      </c>
      <c r="N36" s="226">
        <v>0</v>
      </c>
      <c r="O36" s="226">
        <v>0</v>
      </c>
      <c r="P36" s="226">
        <f t="shared" si="21"/>
        <v>0</v>
      </c>
      <c r="Q36" s="226">
        <v>0</v>
      </c>
      <c r="R36" s="226">
        <v>0</v>
      </c>
      <c r="S36" s="226">
        <f t="shared" si="22"/>
        <v>160.87236282875602</v>
      </c>
      <c r="T36" s="226">
        <f t="shared" si="23"/>
        <v>160.71258899999998</v>
      </c>
      <c r="U36" s="226">
        <f>$T$4*65.576</f>
        <v>10.426583999999998</v>
      </c>
      <c r="V36" s="226">
        <f>$T$4*0.05</f>
        <v>7.9500000000000005E-3</v>
      </c>
      <c r="W36" s="226">
        <f>$T$4*945.145</f>
        <v>150.27805499999999</v>
      </c>
      <c r="X36" s="226">
        <f>$T$4*0</f>
        <v>0</v>
      </c>
      <c r="Y36" s="226">
        <f>$T$4*0</f>
        <v>0</v>
      </c>
      <c r="Z36" s="226">
        <f>$T$4*0</f>
        <v>0</v>
      </c>
      <c r="AA36" s="226">
        <f t="shared" si="50"/>
        <v>0</v>
      </c>
      <c r="AB36" s="226">
        <f t="shared" si="50"/>
        <v>0</v>
      </c>
      <c r="AC36" s="226">
        <f t="shared" si="50"/>
        <v>0</v>
      </c>
      <c r="AD36" s="226">
        <f t="shared" si="24"/>
        <v>0.15977382875605814</v>
      </c>
      <c r="AE36" s="226">
        <f>1.978/$AE$3</f>
        <v>0.15977382875605814</v>
      </c>
      <c r="AF36" s="226">
        <f t="shared" si="51"/>
        <v>0</v>
      </c>
      <c r="AG36" s="226">
        <f t="shared" si="25"/>
        <v>0</v>
      </c>
      <c r="AH36" s="226">
        <v>0</v>
      </c>
      <c r="AI36" s="226">
        <v>0</v>
      </c>
      <c r="AJ36" s="226">
        <v>0</v>
      </c>
      <c r="AK36" s="226">
        <v>0</v>
      </c>
      <c r="AL36" s="226">
        <v>0</v>
      </c>
      <c r="AM36" s="226">
        <v>0</v>
      </c>
      <c r="AN36" s="226">
        <v>0</v>
      </c>
      <c r="AO36" s="226">
        <v>0</v>
      </c>
      <c r="AP36" s="226">
        <v>0</v>
      </c>
      <c r="AQ36" s="226">
        <v>0</v>
      </c>
      <c r="AR36" s="226">
        <v>0</v>
      </c>
      <c r="AS36" s="226">
        <v>0.48870000000000002</v>
      </c>
      <c r="AT36" s="226">
        <v>0</v>
      </c>
      <c r="AU36" s="226">
        <v>0</v>
      </c>
      <c r="AV36" s="226"/>
    </row>
    <row r="37" spans="1:48" s="1" customFormat="1" ht="16.5" customHeight="1" x14ac:dyDescent="0.3">
      <c r="A37" s="584"/>
      <c r="B37" s="662"/>
      <c r="C37" s="597"/>
      <c r="D37" s="587"/>
      <c r="E37" s="616"/>
      <c r="F37" s="615"/>
      <c r="G37" s="77" t="s">
        <v>1763</v>
      </c>
      <c r="H37" s="72" t="s">
        <v>1688</v>
      </c>
      <c r="I37" s="20" t="s">
        <v>1720</v>
      </c>
      <c r="J37" s="358" t="s">
        <v>1688</v>
      </c>
      <c r="K37" s="30"/>
      <c r="L37" s="157">
        <f t="shared" si="19"/>
        <v>0</v>
      </c>
      <c r="M37" s="157">
        <f t="shared" si="20"/>
        <v>0</v>
      </c>
      <c r="N37" s="157"/>
      <c r="O37" s="157"/>
      <c r="P37" s="157">
        <f t="shared" si="21"/>
        <v>0</v>
      </c>
      <c r="Q37" s="157"/>
      <c r="R37" s="157"/>
      <c r="S37" s="157">
        <f t="shared" si="22"/>
        <v>0</v>
      </c>
      <c r="T37" s="157">
        <f t="shared" si="23"/>
        <v>0</v>
      </c>
      <c r="U37" s="157"/>
      <c r="V37" s="157"/>
      <c r="W37" s="157"/>
      <c r="X37" s="157"/>
      <c r="Y37" s="157"/>
      <c r="Z37" s="157"/>
      <c r="AA37" s="157"/>
      <c r="AB37" s="157"/>
      <c r="AC37" s="157"/>
      <c r="AD37" s="157">
        <f t="shared" si="24"/>
        <v>0</v>
      </c>
      <c r="AE37" s="157"/>
      <c r="AF37" s="157"/>
      <c r="AG37" s="157">
        <f t="shared" si="25"/>
        <v>0</v>
      </c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</row>
    <row r="38" spans="1:48" s="1" customFormat="1" ht="16.5" customHeight="1" x14ac:dyDescent="0.3">
      <c r="A38" s="584"/>
      <c r="B38" s="662"/>
      <c r="C38" s="625"/>
      <c r="D38" s="627"/>
      <c r="E38" s="629" t="s">
        <v>1764</v>
      </c>
      <c r="F38" s="631" t="s">
        <v>1765</v>
      </c>
      <c r="G38" s="604" t="s">
        <v>1766</v>
      </c>
      <c r="H38" s="602" t="s">
        <v>1689</v>
      </c>
      <c r="I38" s="20" t="s">
        <v>1721</v>
      </c>
      <c r="J38" s="358" t="s">
        <v>1690</v>
      </c>
      <c r="K38" s="30"/>
      <c r="L38" s="157">
        <f t="shared" si="19"/>
        <v>0</v>
      </c>
      <c r="M38" s="157">
        <f t="shared" si="20"/>
        <v>0</v>
      </c>
      <c r="N38" s="157"/>
      <c r="O38" s="157"/>
      <c r="P38" s="157">
        <f t="shared" si="21"/>
        <v>0</v>
      </c>
      <c r="Q38" s="157"/>
      <c r="R38" s="157"/>
      <c r="S38" s="157">
        <f t="shared" si="22"/>
        <v>0</v>
      </c>
      <c r="T38" s="157">
        <f t="shared" si="23"/>
        <v>0</v>
      </c>
      <c r="U38" s="157"/>
      <c r="V38" s="157"/>
      <c r="W38" s="157"/>
      <c r="X38" s="157"/>
      <c r="Y38" s="157"/>
      <c r="Z38" s="157"/>
      <c r="AA38" s="157"/>
      <c r="AB38" s="157"/>
      <c r="AC38" s="157"/>
      <c r="AD38" s="157">
        <f t="shared" si="24"/>
        <v>0</v>
      </c>
      <c r="AE38" s="157"/>
      <c r="AF38" s="157"/>
      <c r="AG38" s="157">
        <f t="shared" si="25"/>
        <v>0</v>
      </c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</row>
    <row r="39" spans="1:48" s="1" customFormat="1" ht="16.5" customHeight="1" x14ac:dyDescent="0.3">
      <c r="A39" s="584"/>
      <c r="B39" s="662"/>
      <c r="C39" s="625"/>
      <c r="D39" s="627"/>
      <c r="E39" s="614"/>
      <c r="F39" s="632"/>
      <c r="G39" s="613"/>
      <c r="H39" s="646"/>
      <c r="I39" s="20" t="s">
        <v>1722</v>
      </c>
      <c r="J39" s="358" t="s">
        <v>1691</v>
      </c>
      <c r="K39" s="30"/>
      <c r="L39" s="157">
        <f t="shared" si="19"/>
        <v>0</v>
      </c>
      <c r="M39" s="157">
        <f t="shared" si="20"/>
        <v>0</v>
      </c>
      <c r="N39" s="157"/>
      <c r="O39" s="157"/>
      <c r="P39" s="157">
        <f t="shared" si="21"/>
        <v>0</v>
      </c>
      <c r="Q39" s="157"/>
      <c r="R39" s="157"/>
      <c r="S39" s="157">
        <f t="shared" si="22"/>
        <v>0</v>
      </c>
      <c r="T39" s="157">
        <f t="shared" si="23"/>
        <v>0</v>
      </c>
      <c r="U39" s="157"/>
      <c r="V39" s="157"/>
      <c r="W39" s="157"/>
      <c r="X39" s="157"/>
      <c r="Y39" s="157"/>
      <c r="Z39" s="157"/>
      <c r="AA39" s="157"/>
      <c r="AB39" s="157"/>
      <c r="AC39" s="157"/>
      <c r="AD39" s="157">
        <f t="shared" si="24"/>
        <v>0</v>
      </c>
      <c r="AE39" s="157"/>
      <c r="AF39" s="157"/>
      <c r="AG39" s="157">
        <f t="shared" si="25"/>
        <v>0</v>
      </c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</row>
    <row r="40" spans="1:48" s="1" customFormat="1" ht="16.5" customHeight="1" x14ac:dyDescent="0.3">
      <c r="A40" s="584"/>
      <c r="B40" s="662"/>
      <c r="C40" s="625"/>
      <c r="D40" s="627"/>
      <c r="E40" s="614"/>
      <c r="F40" s="632"/>
      <c r="G40" s="613"/>
      <c r="H40" s="646"/>
      <c r="I40" s="20" t="s">
        <v>1723</v>
      </c>
      <c r="J40" s="358" t="s">
        <v>1692</v>
      </c>
      <c r="K40" s="30"/>
      <c r="L40" s="157">
        <f t="shared" si="19"/>
        <v>0</v>
      </c>
      <c r="M40" s="157">
        <f t="shared" si="20"/>
        <v>0</v>
      </c>
      <c r="N40" s="157"/>
      <c r="O40" s="157"/>
      <c r="P40" s="157">
        <f t="shared" si="21"/>
        <v>0</v>
      </c>
      <c r="Q40" s="157"/>
      <c r="R40" s="157"/>
      <c r="S40" s="157">
        <f t="shared" si="22"/>
        <v>0</v>
      </c>
      <c r="T40" s="157">
        <f t="shared" si="23"/>
        <v>0</v>
      </c>
      <c r="U40" s="157"/>
      <c r="V40" s="157"/>
      <c r="W40" s="157"/>
      <c r="X40" s="157"/>
      <c r="Y40" s="157"/>
      <c r="Z40" s="157"/>
      <c r="AA40" s="157"/>
      <c r="AB40" s="157"/>
      <c r="AC40" s="157"/>
      <c r="AD40" s="157">
        <f t="shared" si="24"/>
        <v>0</v>
      </c>
      <c r="AE40" s="157"/>
      <c r="AF40" s="157"/>
      <c r="AG40" s="157">
        <f t="shared" si="25"/>
        <v>0</v>
      </c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</row>
    <row r="41" spans="1:48" s="1" customFormat="1" ht="16.5" customHeight="1" x14ac:dyDescent="0.3">
      <c r="A41" s="585"/>
      <c r="B41" s="663"/>
      <c r="C41" s="626"/>
      <c r="D41" s="627"/>
      <c r="E41" s="614"/>
      <c r="F41" s="632"/>
      <c r="G41" s="21" t="s">
        <v>1767</v>
      </c>
      <c r="H41" s="231" t="s">
        <v>1768</v>
      </c>
      <c r="I41" s="232" t="s">
        <v>1724</v>
      </c>
      <c r="J41" s="359" t="s">
        <v>1693</v>
      </c>
      <c r="K41" s="30"/>
      <c r="L41" s="157">
        <f t="shared" si="19"/>
        <v>0</v>
      </c>
      <c r="M41" s="157">
        <f t="shared" si="20"/>
        <v>0</v>
      </c>
      <c r="N41" s="157"/>
      <c r="O41" s="157"/>
      <c r="P41" s="157">
        <f t="shared" si="21"/>
        <v>0</v>
      </c>
      <c r="Q41" s="157"/>
      <c r="R41" s="157"/>
      <c r="S41" s="157">
        <f t="shared" si="22"/>
        <v>0</v>
      </c>
      <c r="T41" s="157">
        <f t="shared" si="23"/>
        <v>0</v>
      </c>
      <c r="U41" s="157"/>
      <c r="V41" s="157"/>
      <c r="W41" s="157"/>
      <c r="X41" s="157"/>
      <c r="Y41" s="157"/>
      <c r="Z41" s="157"/>
      <c r="AA41" s="157"/>
      <c r="AB41" s="157"/>
      <c r="AC41" s="157"/>
      <c r="AD41" s="157">
        <f t="shared" si="24"/>
        <v>0</v>
      </c>
      <c r="AE41" s="157"/>
      <c r="AF41" s="157"/>
      <c r="AG41" s="157">
        <f t="shared" si="25"/>
        <v>0</v>
      </c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</row>
    <row r="42" spans="1:48" s="1" customFormat="1" ht="16.5" customHeight="1" x14ac:dyDescent="0.3">
      <c r="A42" s="85"/>
      <c r="B42" s="90"/>
      <c r="C42" s="87"/>
      <c r="D42" s="233"/>
      <c r="E42" s="234"/>
      <c r="F42" s="235"/>
      <c r="G42" s="236"/>
      <c r="H42" s="237"/>
      <c r="I42" s="238"/>
      <c r="J42" s="360"/>
      <c r="K42" s="375" t="s">
        <v>2270</v>
      </c>
      <c r="L42" s="239">
        <f>M42+P42</f>
        <v>41.5</v>
      </c>
      <c r="M42" s="239">
        <f>N42+O42</f>
        <v>41.5</v>
      </c>
      <c r="N42" s="239">
        <f>N43+N46+N51+N60</f>
        <v>0.23820000000000002</v>
      </c>
      <c r="O42" s="239">
        <f>O43+O46+O51+O60</f>
        <v>41.261800000000001</v>
      </c>
      <c r="P42" s="239">
        <f>Q42+R42</f>
        <v>0</v>
      </c>
      <c r="Q42" s="239">
        <f>Q43+Q46+Q51+Q60</f>
        <v>0</v>
      </c>
      <c r="R42" s="239">
        <f>R43+R46+R51+R60</f>
        <v>0</v>
      </c>
      <c r="S42" s="239">
        <f>T42+AD42+AG42</f>
        <v>9.116903809401558</v>
      </c>
      <c r="T42" s="239">
        <f>SUM(U42:AC42)</f>
        <v>8.9639270999999994</v>
      </c>
      <c r="U42" s="239">
        <f t="shared" ref="U42:AC42" si="52">U43+U46+U51+U60</f>
        <v>3.0861900000000001E-2</v>
      </c>
      <c r="V42" s="239">
        <f t="shared" si="52"/>
        <v>0.13405290000000003</v>
      </c>
      <c r="W42" s="239">
        <f t="shared" si="52"/>
        <v>7.1887875000000001</v>
      </c>
      <c r="X42" s="239">
        <f t="shared" si="52"/>
        <v>0</v>
      </c>
      <c r="Y42" s="239">
        <f t="shared" si="52"/>
        <v>0</v>
      </c>
      <c r="Z42" s="239">
        <f t="shared" si="52"/>
        <v>1.6102247999999999</v>
      </c>
      <c r="AA42" s="239">
        <f t="shared" si="52"/>
        <v>0</v>
      </c>
      <c r="AB42" s="239">
        <f t="shared" si="52"/>
        <v>0</v>
      </c>
      <c r="AC42" s="239">
        <f t="shared" si="52"/>
        <v>0</v>
      </c>
      <c r="AD42" s="239">
        <f>AE42+AF42</f>
        <v>3.1243941841680124E-3</v>
      </c>
      <c r="AE42" s="239">
        <f t="shared" ref="AE42" si="53">AE43+AE46+AE51+AE60</f>
        <v>3.0936995153473339E-3</v>
      </c>
      <c r="AF42" s="239">
        <f t="shared" ref="AF42" si="54">AF43+AF46+AF51+AF60</f>
        <v>3.0694668820678515E-5</v>
      </c>
      <c r="AG42" s="239">
        <f>SUM(AH42:AN42)</f>
        <v>0.14985231521739131</v>
      </c>
      <c r="AH42" s="239">
        <f t="shared" ref="AH42" si="55">AH43+AH46+AH51+AH60</f>
        <v>0</v>
      </c>
      <c r="AI42" s="239">
        <f t="shared" ref="AI42" si="56">AI43+AI46+AI51+AI60</f>
        <v>0</v>
      </c>
      <c r="AJ42" s="239">
        <f t="shared" ref="AJ42" si="57">AJ43+AJ46+AJ51+AJ60</f>
        <v>0</v>
      </c>
      <c r="AK42" s="239">
        <f t="shared" ref="AK42" si="58">AK43+AK46+AK51+AK60</f>
        <v>0</v>
      </c>
      <c r="AL42" s="239">
        <f t="shared" ref="AL42" si="59">AL43+AL46+AL51+AL60</f>
        <v>0</v>
      </c>
      <c r="AM42" s="239">
        <f t="shared" ref="AM42" si="60">AM43+AM46+AM51+AM60</f>
        <v>0</v>
      </c>
      <c r="AN42" s="239">
        <f t="shared" ref="AN42" si="61">AN43+AN46+AN51+AN60</f>
        <v>0.14985231521739131</v>
      </c>
      <c r="AO42" s="239">
        <f t="shared" ref="AO42" si="62">AO43+AO46+AO51+AO60</f>
        <v>0</v>
      </c>
      <c r="AP42" s="239">
        <f t="shared" ref="AP42" si="63">AP43+AP46+AP51+AP60</f>
        <v>6.720000000000001E-2</v>
      </c>
      <c r="AQ42" s="239">
        <f t="shared" ref="AQ42" si="64">AQ43+AQ46+AQ51+AQ60</f>
        <v>0</v>
      </c>
      <c r="AR42" s="239">
        <f t="shared" ref="AR42" si="65">AR43+AR46+AR51+AR60</f>
        <v>0</v>
      </c>
      <c r="AS42" s="239">
        <f t="shared" ref="AS42" si="66">AS43+AS46+AS51+AS60</f>
        <v>977.86900000000003</v>
      </c>
      <c r="AT42" s="239">
        <f t="shared" ref="AT42" si="67">AT43+AT46+AT51+AT60</f>
        <v>0</v>
      </c>
      <c r="AU42" s="239">
        <f t="shared" ref="AU42:AV42" si="68">AU43+AU46+AU51+AU60</f>
        <v>0</v>
      </c>
      <c r="AV42" s="239">
        <f t="shared" si="68"/>
        <v>0</v>
      </c>
    </row>
    <row r="43" spans="1:48" s="1" customFormat="1" ht="13.5" customHeight="1" x14ac:dyDescent="0.3">
      <c r="A43" s="571" t="s">
        <v>1965</v>
      </c>
      <c r="B43" s="561" t="s">
        <v>1964</v>
      </c>
      <c r="C43" s="593" t="s">
        <v>529</v>
      </c>
      <c r="D43" s="576" t="s">
        <v>585</v>
      </c>
      <c r="E43" s="594" t="s">
        <v>530</v>
      </c>
      <c r="F43" s="576" t="s">
        <v>586</v>
      </c>
      <c r="G43" s="594" t="s">
        <v>531</v>
      </c>
      <c r="H43" s="576" t="s">
        <v>586</v>
      </c>
      <c r="I43" s="52" t="s">
        <v>1156</v>
      </c>
      <c r="J43" s="362" t="s">
        <v>586</v>
      </c>
      <c r="K43" s="376" t="s">
        <v>1879</v>
      </c>
      <c r="L43" s="226">
        <f t="shared" si="19"/>
        <v>0.23100000000000001</v>
      </c>
      <c r="M43" s="226">
        <f t="shared" si="20"/>
        <v>0.23100000000000001</v>
      </c>
      <c r="N43" s="226">
        <v>0.23100000000000001</v>
      </c>
      <c r="O43" s="226">
        <v>0</v>
      </c>
      <c r="P43" s="226">
        <f t="shared" si="21"/>
        <v>0</v>
      </c>
      <c r="Q43" s="226">
        <v>0</v>
      </c>
      <c r="R43" s="226">
        <v>0</v>
      </c>
      <c r="S43" s="226">
        <f t="shared" si="22"/>
        <v>0.18001980000000001</v>
      </c>
      <c r="T43" s="226">
        <f t="shared" si="23"/>
        <v>0.18001980000000001</v>
      </c>
      <c r="U43" s="226">
        <f>$T$4*0</f>
        <v>0</v>
      </c>
      <c r="V43" s="226">
        <f>$T$4*0.12</f>
        <v>1.908E-2</v>
      </c>
      <c r="W43" s="226">
        <f>$T$4*0.7212</f>
        <v>0.11467079999999999</v>
      </c>
      <c r="X43" s="226">
        <f t="shared" ref="X43:AC43" si="69">$T$4*0</f>
        <v>0</v>
      </c>
      <c r="Y43" s="226">
        <f t="shared" si="69"/>
        <v>0</v>
      </c>
      <c r="Z43" s="226">
        <f>$T$4*0.291</f>
        <v>4.6268999999999998E-2</v>
      </c>
      <c r="AA43" s="226">
        <f t="shared" si="69"/>
        <v>0</v>
      </c>
      <c r="AB43" s="226">
        <f t="shared" si="69"/>
        <v>0</v>
      </c>
      <c r="AC43" s="226">
        <f t="shared" si="69"/>
        <v>0</v>
      </c>
      <c r="AD43" s="226">
        <f t="shared" si="24"/>
        <v>0</v>
      </c>
      <c r="AE43" s="226">
        <f>0/$AE$3</f>
        <v>0</v>
      </c>
      <c r="AF43" s="226">
        <f>0/$AE$3</f>
        <v>0</v>
      </c>
      <c r="AG43" s="226">
        <f t="shared" si="25"/>
        <v>0</v>
      </c>
      <c r="AH43" s="226">
        <v>0</v>
      </c>
      <c r="AI43" s="226">
        <v>0</v>
      </c>
      <c r="AJ43" s="226">
        <v>0</v>
      </c>
      <c r="AK43" s="226">
        <v>0</v>
      </c>
      <c r="AL43" s="226">
        <v>0</v>
      </c>
      <c r="AM43" s="226">
        <v>0</v>
      </c>
      <c r="AN43" s="226">
        <v>0</v>
      </c>
      <c r="AO43" s="226">
        <v>0</v>
      </c>
      <c r="AP43" s="226">
        <v>8.0000000000000002E-3</v>
      </c>
      <c r="AQ43" s="226">
        <v>0</v>
      </c>
      <c r="AR43" s="226">
        <v>0</v>
      </c>
      <c r="AS43" s="226">
        <v>145.0625</v>
      </c>
      <c r="AT43" s="226">
        <v>0</v>
      </c>
      <c r="AU43" s="226">
        <v>0</v>
      </c>
      <c r="AV43" s="226"/>
    </row>
    <row r="44" spans="1:48" s="1" customFormat="1" ht="16.5" customHeight="1" x14ac:dyDescent="0.3">
      <c r="A44" s="571"/>
      <c r="B44" s="561"/>
      <c r="C44" s="563"/>
      <c r="D44" s="564"/>
      <c r="E44" s="592"/>
      <c r="F44" s="564"/>
      <c r="G44" s="592"/>
      <c r="H44" s="564"/>
      <c r="I44" s="79" t="s">
        <v>1156</v>
      </c>
      <c r="J44" s="10" t="s">
        <v>1159</v>
      </c>
      <c r="K44" s="32"/>
      <c r="L44" s="157">
        <f t="shared" si="19"/>
        <v>0</v>
      </c>
      <c r="M44" s="157">
        <f t="shared" si="20"/>
        <v>0</v>
      </c>
      <c r="N44" s="157"/>
      <c r="O44" s="157"/>
      <c r="P44" s="157">
        <f t="shared" si="21"/>
        <v>0</v>
      </c>
      <c r="Q44" s="157"/>
      <c r="R44" s="157"/>
      <c r="S44" s="157">
        <f t="shared" si="22"/>
        <v>0</v>
      </c>
      <c r="T44" s="157">
        <f t="shared" si="23"/>
        <v>0</v>
      </c>
      <c r="U44" s="157"/>
      <c r="V44" s="157"/>
      <c r="W44" s="157"/>
      <c r="X44" s="157"/>
      <c r="Y44" s="157"/>
      <c r="Z44" s="157"/>
      <c r="AA44" s="157"/>
      <c r="AB44" s="157"/>
      <c r="AC44" s="157"/>
      <c r="AD44" s="157">
        <f t="shared" si="24"/>
        <v>0</v>
      </c>
      <c r="AE44" s="157"/>
      <c r="AF44" s="157"/>
      <c r="AG44" s="157">
        <f t="shared" si="25"/>
        <v>0</v>
      </c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</row>
    <row r="45" spans="1:48" s="1" customFormat="1" ht="16.5" customHeight="1" x14ac:dyDescent="0.3">
      <c r="A45" s="571"/>
      <c r="B45" s="561"/>
      <c r="C45" s="563"/>
      <c r="D45" s="564"/>
      <c r="E45" s="74" t="s">
        <v>532</v>
      </c>
      <c r="F45" s="70" t="s">
        <v>589</v>
      </c>
      <c r="G45" s="74" t="s">
        <v>533</v>
      </c>
      <c r="H45" s="70" t="s">
        <v>589</v>
      </c>
      <c r="I45" s="79" t="s">
        <v>1161</v>
      </c>
      <c r="J45" s="11" t="s">
        <v>589</v>
      </c>
      <c r="K45" s="32"/>
      <c r="L45" s="157">
        <f t="shared" si="19"/>
        <v>0</v>
      </c>
      <c r="M45" s="157">
        <f t="shared" si="20"/>
        <v>0</v>
      </c>
      <c r="N45" s="157"/>
      <c r="O45" s="157"/>
      <c r="P45" s="157">
        <f t="shared" si="21"/>
        <v>0</v>
      </c>
      <c r="Q45" s="157"/>
      <c r="R45" s="157"/>
      <c r="S45" s="157">
        <f t="shared" si="22"/>
        <v>0</v>
      </c>
      <c r="T45" s="157">
        <f t="shared" si="23"/>
        <v>0</v>
      </c>
      <c r="U45" s="157"/>
      <c r="V45" s="157"/>
      <c r="W45" s="157"/>
      <c r="X45" s="157"/>
      <c r="Y45" s="157"/>
      <c r="Z45" s="157"/>
      <c r="AA45" s="157"/>
      <c r="AB45" s="157"/>
      <c r="AC45" s="157"/>
      <c r="AD45" s="157">
        <f t="shared" si="24"/>
        <v>0</v>
      </c>
      <c r="AE45" s="157"/>
      <c r="AF45" s="157"/>
      <c r="AG45" s="157">
        <f t="shared" si="25"/>
        <v>0</v>
      </c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</row>
    <row r="46" spans="1:48" s="1" customFormat="1" ht="16.5" customHeight="1" x14ac:dyDescent="0.3">
      <c r="A46" s="571"/>
      <c r="B46" s="561"/>
      <c r="C46" s="563" t="s">
        <v>534</v>
      </c>
      <c r="D46" s="564" t="s">
        <v>590</v>
      </c>
      <c r="E46" s="74" t="s">
        <v>535</v>
      </c>
      <c r="F46" s="70" t="s">
        <v>591</v>
      </c>
      <c r="G46" s="74" t="s">
        <v>536</v>
      </c>
      <c r="H46" s="70" t="s">
        <v>591</v>
      </c>
      <c r="I46" s="79" t="s">
        <v>1165</v>
      </c>
      <c r="J46" s="10" t="s">
        <v>591</v>
      </c>
      <c r="K46" s="377" t="s">
        <v>1880</v>
      </c>
      <c r="L46" s="226">
        <f t="shared" si="19"/>
        <v>0</v>
      </c>
      <c r="M46" s="226">
        <f t="shared" si="20"/>
        <v>0</v>
      </c>
      <c r="N46" s="226">
        <v>0</v>
      </c>
      <c r="O46" s="226">
        <v>0</v>
      </c>
      <c r="P46" s="226">
        <f t="shared" si="21"/>
        <v>0</v>
      </c>
      <c r="Q46" s="226">
        <v>0</v>
      </c>
      <c r="R46" s="226">
        <v>0</v>
      </c>
      <c r="S46" s="226">
        <f t="shared" si="22"/>
        <v>1.7641432633279483E-2</v>
      </c>
      <c r="T46" s="226">
        <f t="shared" si="23"/>
        <v>1.76172E-2</v>
      </c>
      <c r="U46" s="226">
        <f>$T$4*0</f>
        <v>0</v>
      </c>
      <c r="V46" s="226">
        <f t="shared" ref="V46:AC46" si="70">$T$4*0</f>
        <v>0</v>
      </c>
      <c r="W46" s="226">
        <f>$T$4*0.1108</f>
        <v>1.76172E-2</v>
      </c>
      <c r="X46" s="226">
        <f t="shared" si="70"/>
        <v>0</v>
      </c>
      <c r="Y46" s="226">
        <f t="shared" si="70"/>
        <v>0</v>
      </c>
      <c r="Z46" s="226">
        <f t="shared" si="70"/>
        <v>0</v>
      </c>
      <c r="AA46" s="226">
        <f t="shared" si="70"/>
        <v>0</v>
      </c>
      <c r="AB46" s="226">
        <f t="shared" si="70"/>
        <v>0</v>
      </c>
      <c r="AC46" s="226">
        <f t="shared" si="70"/>
        <v>0</v>
      </c>
      <c r="AD46" s="226">
        <f t="shared" si="24"/>
        <v>2.4232633279483033E-5</v>
      </c>
      <c r="AE46" s="226">
        <f>0.0003/$AE$3</f>
        <v>2.4232633279483033E-5</v>
      </c>
      <c r="AF46" s="226">
        <f>0/$AE$3</f>
        <v>0</v>
      </c>
      <c r="AG46" s="226">
        <f t="shared" si="25"/>
        <v>0</v>
      </c>
      <c r="AH46" s="226">
        <v>0</v>
      </c>
      <c r="AI46" s="226">
        <v>0</v>
      </c>
      <c r="AJ46" s="226">
        <v>0</v>
      </c>
      <c r="AK46" s="226">
        <v>0</v>
      </c>
      <c r="AL46" s="226">
        <v>0</v>
      </c>
      <c r="AM46" s="226">
        <v>0</v>
      </c>
      <c r="AN46" s="226">
        <v>0</v>
      </c>
      <c r="AO46" s="226">
        <v>0</v>
      </c>
      <c r="AP46" s="226">
        <v>0</v>
      </c>
      <c r="AQ46" s="226">
        <v>0</v>
      </c>
      <c r="AR46" s="226">
        <v>0</v>
      </c>
      <c r="AS46" s="226">
        <v>6.9817999999999998</v>
      </c>
      <c r="AT46" s="226">
        <v>0</v>
      </c>
      <c r="AU46" s="226">
        <v>0</v>
      </c>
      <c r="AV46" s="226"/>
    </row>
    <row r="47" spans="1:48" s="1" customFormat="1" ht="16.5" customHeight="1" x14ac:dyDescent="0.3">
      <c r="A47" s="571"/>
      <c r="B47" s="561"/>
      <c r="C47" s="563"/>
      <c r="D47" s="564"/>
      <c r="E47" s="592" t="s">
        <v>537</v>
      </c>
      <c r="F47" s="564" t="s">
        <v>1956</v>
      </c>
      <c r="G47" s="74" t="s">
        <v>538</v>
      </c>
      <c r="H47" s="70" t="s">
        <v>1867</v>
      </c>
      <c r="I47" s="79" t="s">
        <v>1164</v>
      </c>
      <c r="J47" s="10" t="s">
        <v>593</v>
      </c>
      <c r="K47" s="32"/>
      <c r="L47" s="157">
        <f t="shared" si="19"/>
        <v>0</v>
      </c>
      <c r="M47" s="157">
        <f t="shared" si="20"/>
        <v>0</v>
      </c>
      <c r="N47" s="157"/>
      <c r="O47" s="157"/>
      <c r="P47" s="157">
        <f t="shared" si="21"/>
        <v>0</v>
      </c>
      <c r="Q47" s="157"/>
      <c r="R47" s="157"/>
      <c r="S47" s="157">
        <f t="shared" si="22"/>
        <v>0</v>
      </c>
      <c r="T47" s="157">
        <f t="shared" si="23"/>
        <v>0</v>
      </c>
      <c r="U47" s="157"/>
      <c r="V47" s="157"/>
      <c r="W47" s="157"/>
      <c r="X47" s="157"/>
      <c r="Y47" s="157"/>
      <c r="Z47" s="157"/>
      <c r="AA47" s="157"/>
      <c r="AB47" s="157"/>
      <c r="AC47" s="157"/>
      <c r="AD47" s="157">
        <f t="shared" si="24"/>
        <v>0</v>
      </c>
      <c r="AE47" s="157"/>
      <c r="AF47" s="157"/>
      <c r="AG47" s="157">
        <f t="shared" si="25"/>
        <v>0</v>
      </c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</row>
    <row r="48" spans="1:48" s="1" customFormat="1" ht="16.5" customHeight="1" x14ac:dyDescent="0.3">
      <c r="A48" s="571"/>
      <c r="B48" s="561"/>
      <c r="C48" s="563"/>
      <c r="D48" s="564"/>
      <c r="E48" s="592"/>
      <c r="F48" s="564"/>
      <c r="G48" s="592" t="s">
        <v>539</v>
      </c>
      <c r="H48" s="564" t="s">
        <v>595</v>
      </c>
      <c r="I48" s="79" t="s">
        <v>1167</v>
      </c>
      <c r="J48" s="10" t="s">
        <v>596</v>
      </c>
      <c r="K48" s="32"/>
      <c r="L48" s="157">
        <f t="shared" si="19"/>
        <v>0</v>
      </c>
      <c r="M48" s="157">
        <f t="shared" si="20"/>
        <v>0</v>
      </c>
      <c r="N48" s="157"/>
      <c r="O48" s="157"/>
      <c r="P48" s="157">
        <f t="shared" si="21"/>
        <v>0</v>
      </c>
      <c r="Q48" s="157"/>
      <c r="R48" s="157"/>
      <c r="S48" s="157">
        <f t="shared" si="22"/>
        <v>0</v>
      </c>
      <c r="T48" s="157">
        <f t="shared" si="23"/>
        <v>0</v>
      </c>
      <c r="U48" s="157"/>
      <c r="V48" s="157"/>
      <c r="W48" s="157"/>
      <c r="X48" s="157"/>
      <c r="Y48" s="157"/>
      <c r="Z48" s="157"/>
      <c r="AA48" s="157"/>
      <c r="AB48" s="157"/>
      <c r="AC48" s="157"/>
      <c r="AD48" s="157">
        <f t="shared" si="24"/>
        <v>0</v>
      </c>
      <c r="AE48" s="157"/>
      <c r="AF48" s="157"/>
      <c r="AG48" s="157">
        <f t="shared" si="25"/>
        <v>0</v>
      </c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</row>
    <row r="49" spans="1:48" s="1" customFormat="1" ht="16.5" customHeight="1" x14ac:dyDescent="0.3">
      <c r="A49" s="571"/>
      <c r="B49" s="561"/>
      <c r="C49" s="563"/>
      <c r="D49" s="564"/>
      <c r="E49" s="592"/>
      <c r="F49" s="564"/>
      <c r="G49" s="592"/>
      <c r="H49" s="564"/>
      <c r="I49" s="79" t="s">
        <v>1169</v>
      </c>
      <c r="J49" s="10" t="s">
        <v>598</v>
      </c>
      <c r="K49" s="32"/>
      <c r="L49" s="157">
        <f t="shared" si="19"/>
        <v>0</v>
      </c>
      <c r="M49" s="157">
        <f t="shared" si="20"/>
        <v>0</v>
      </c>
      <c r="N49" s="157"/>
      <c r="O49" s="157"/>
      <c r="P49" s="157">
        <f t="shared" si="21"/>
        <v>0</v>
      </c>
      <c r="Q49" s="157"/>
      <c r="R49" s="157"/>
      <c r="S49" s="157">
        <f t="shared" si="22"/>
        <v>0</v>
      </c>
      <c r="T49" s="157">
        <f t="shared" si="23"/>
        <v>0</v>
      </c>
      <c r="U49" s="157"/>
      <c r="V49" s="157"/>
      <c r="W49" s="157"/>
      <c r="X49" s="157"/>
      <c r="Y49" s="157"/>
      <c r="Z49" s="157"/>
      <c r="AA49" s="157"/>
      <c r="AB49" s="157"/>
      <c r="AC49" s="157"/>
      <c r="AD49" s="157">
        <f t="shared" si="24"/>
        <v>0</v>
      </c>
      <c r="AE49" s="157"/>
      <c r="AF49" s="157"/>
      <c r="AG49" s="157">
        <f t="shared" si="25"/>
        <v>0</v>
      </c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</row>
    <row r="50" spans="1:48" s="1" customFormat="1" ht="16.5" customHeight="1" x14ac:dyDescent="0.3">
      <c r="A50" s="571"/>
      <c r="B50" s="561"/>
      <c r="C50" s="563"/>
      <c r="D50" s="564"/>
      <c r="E50" s="592"/>
      <c r="F50" s="564"/>
      <c r="G50" s="592"/>
      <c r="H50" s="564"/>
      <c r="I50" s="79" t="s">
        <v>1171</v>
      </c>
      <c r="J50" s="10" t="s">
        <v>600</v>
      </c>
      <c r="K50" s="32"/>
      <c r="L50" s="157">
        <f t="shared" si="19"/>
        <v>0</v>
      </c>
      <c r="M50" s="157">
        <f t="shared" si="20"/>
        <v>0</v>
      </c>
      <c r="N50" s="157"/>
      <c r="O50" s="157"/>
      <c r="P50" s="157">
        <f t="shared" si="21"/>
        <v>0</v>
      </c>
      <c r="Q50" s="157"/>
      <c r="R50" s="157"/>
      <c r="S50" s="157">
        <f t="shared" si="22"/>
        <v>0</v>
      </c>
      <c r="T50" s="157">
        <f t="shared" si="23"/>
        <v>0</v>
      </c>
      <c r="U50" s="157"/>
      <c r="V50" s="157"/>
      <c r="W50" s="157"/>
      <c r="X50" s="157"/>
      <c r="Y50" s="157"/>
      <c r="Z50" s="157"/>
      <c r="AA50" s="157"/>
      <c r="AB50" s="157"/>
      <c r="AC50" s="157"/>
      <c r="AD50" s="157">
        <f t="shared" si="24"/>
        <v>0</v>
      </c>
      <c r="AE50" s="157"/>
      <c r="AF50" s="157"/>
      <c r="AG50" s="157">
        <f t="shared" si="25"/>
        <v>0</v>
      </c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</row>
    <row r="51" spans="1:48" s="1" customFormat="1" ht="13.5" customHeight="1" x14ac:dyDescent="0.3">
      <c r="A51" s="571"/>
      <c r="B51" s="561"/>
      <c r="C51" s="573" t="s">
        <v>602</v>
      </c>
      <c r="D51" s="564" t="s">
        <v>603</v>
      </c>
      <c r="E51" s="606" t="s">
        <v>604</v>
      </c>
      <c r="F51" s="564" t="s">
        <v>605</v>
      </c>
      <c r="G51" s="592" t="s">
        <v>540</v>
      </c>
      <c r="H51" s="564" t="s">
        <v>606</v>
      </c>
      <c r="I51" s="79" t="s">
        <v>1172</v>
      </c>
      <c r="J51" s="10" t="s">
        <v>607</v>
      </c>
      <c r="K51" s="377" t="s">
        <v>2143</v>
      </c>
      <c r="L51" s="226">
        <f t="shared" si="19"/>
        <v>41.268999999999998</v>
      </c>
      <c r="M51" s="226">
        <f t="shared" si="20"/>
        <v>41.268999999999998</v>
      </c>
      <c r="N51" s="226">
        <v>7.1999999999999998E-3</v>
      </c>
      <c r="O51" s="226">
        <v>41.261800000000001</v>
      </c>
      <c r="P51" s="226">
        <f t="shared" si="21"/>
        <v>0</v>
      </c>
      <c r="Q51" s="226">
        <v>0</v>
      </c>
      <c r="R51" s="226">
        <v>0</v>
      </c>
      <c r="S51" s="226">
        <f t="shared" si="22"/>
        <v>8.9192425767682799</v>
      </c>
      <c r="T51" s="226">
        <f t="shared" si="23"/>
        <v>8.7662901000000009</v>
      </c>
      <c r="U51" s="226">
        <f>$T$4*0.1941</f>
        <v>3.0861900000000001E-2</v>
      </c>
      <c r="V51" s="226">
        <f>$T$4*(0.3997+0.3234)</f>
        <v>0.11497290000000002</v>
      </c>
      <c r="W51" s="226">
        <f>$T$4*44.3805</f>
        <v>7.0564995000000001</v>
      </c>
      <c r="X51" s="226">
        <f t="shared" ref="X51:AC51" si="71">$T$4*0</f>
        <v>0</v>
      </c>
      <c r="Y51" s="226">
        <f t="shared" si="71"/>
        <v>0</v>
      </c>
      <c r="Z51" s="226">
        <f>$T$4*9.8362</f>
        <v>1.5639558</v>
      </c>
      <c r="AA51" s="226">
        <f t="shared" si="71"/>
        <v>0</v>
      </c>
      <c r="AB51" s="226">
        <f t="shared" si="71"/>
        <v>0</v>
      </c>
      <c r="AC51" s="226">
        <f t="shared" si="71"/>
        <v>0</v>
      </c>
      <c r="AD51" s="226">
        <f t="shared" si="24"/>
        <v>3.1001615508885294E-3</v>
      </c>
      <c r="AE51" s="226">
        <f>0.038/$AE$3</f>
        <v>3.0694668820678509E-3</v>
      </c>
      <c r="AF51" s="226">
        <f>0.00038/$AE$3</f>
        <v>3.0694668820678515E-5</v>
      </c>
      <c r="AG51" s="226">
        <f t="shared" si="25"/>
        <v>0.14985231521739131</v>
      </c>
      <c r="AH51" s="226">
        <v>0</v>
      </c>
      <c r="AI51" s="226">
        <v>0</v>
      </c>
      <c r="AJ51" s="226">
        <v>0</v>
      </c>
      <c r="AK51" s="226">
        <v>0</v>
      </c>
      <c r="AL51" s="226">
        <v>0</v>
      </c>
      <c r="AM51" s="226">
        <v>0</v>
      </c>
      <c r="AN51" s="226">
        <f>(8.6707/9.2)*T4</f>
        <v>0.14985231521739131</v>
      </c>
      <c r="AO51" s="226">
        <v>0</v>
      </c>
      <c r="AP51" s="226">
        <v>8.8000000000000005E-3</v>
      </c>
      <c r="AQ51" s="226">
        <v>0</v>
      </c>
      <c r="AR51" s="226">
        <v>0</v>
      </c>
      <c r="AS51" s="226">
        <v>823.96320000000003</v>
      </c>
      <c r="AT51" s="226">
        <v>0</v>
      </c>
      <c r="AU51" s="226">
        <v>0</v>
      </c>
      <c r="AV51" s="226"/>
    </row>
    <row r="52" spans="1:48" s="1" customFormat="1" ht="16.5" customHeight="1" x14ac:dyDescent="0.3">
      <c r="A52" s="571"/>
      <c r="B52" s="561"/>
      <c r="C52" s="573"/>
      <c r="D52" s="564"/>
      <c r="E52" s="606"/>
      <c r="F52" s="564"/>
      <c r="G52" s="592"/>
      <c r="H52" s="564"/>
      <c r="I52" s="79" t="s">
        <v>1173</v>
      </c>
      <c r="J52" s="10" t="s">
        <v>609</v>
      </c>
      <c r="K52" s="32"/>
      <c r="L52" s="157">
        <f t="shared" si="19"/>
        <v>0</v>
      </c>
      <c r="M52" s="157">
        <f t="shared" si="20"/>
        <v>0</v>
      </c>
      <c r="N52" s="157"/>
      <c r="O52" s="157"/>
      <c r="P52" s="157">
        <f t="shared" si="21"/>
        <v>0</v>
      </c>
      <c r="Q52" s="157"/>
      <c r="R52" s="157"/>
      <c r="S52" s="157">
        <f t="shared" si="22"/>
        <v>0</v>
      </c>
      <c r="T52" s="157">
        <f t="shared" si="23"/>
        <v>0</v>
      </c>
      <c r="U52" s="157"/>
      <c r="V52" s="157"/>
      <c r="W52" s="157"/>
      <c r="X52" s="157"/>
      <c r="Y52" s="157"/>
      <c r="Z52" s="157"/>
      <c r="AA52" s="157"/>
      <c r="AB52" s="157"/>
      <c r="AC52" s="157"/>
      <c r="AD52" s="157">
        <f t="shared" si="24"/>
        <v>0</v>
      </c>
      <c r="AE52" s="157"/>
      <c r="AF52" s="157"/>
      <c r="AG52" s="157">
        <f t="shared" si="25"/>
        <v>0</v>
      </c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</row>
    <row r="53" spans="1:48" s="1" customFormat="1" ht="16.5" customHeight="1" x14ac:dyDescent="0.3">
      <c r="A53" s="571"/>
      <c r="B53" s="561"/>
      <c r="C53" s="573"/>
      <c r="D53" s="564"/>
      <c r="E53" s="606"/>
      <c r="F53" s="564"/>
      <c r="G53" s="592" t="s">
        <v>541</v>
      </c>
      <c r="H53" s="564" t="s">
        <v>611</v>
      </c>
      <c r="I53" s="79" t="s">
        <v>1174</v>
      </c>
      <c r="J53" s="10" t="s">
        <v>612</v>
      </c>
      <c r="K53" s="32"/>
      <c r="L53" s="157">
        <f t="shared" si="19"/>
        <v>0</v>
      </c>
      <c r="M53" s="157">
        <f t="shared" si="20"/>
        <v>0</v>
      </c>
      <c r="N53" s="157"/>
      <c r="O53" s="157"/>
      <c r="P53" s="157">
        <f t="shared" si="21"/>
        <v>0</v>
      </c>
      <c r="Q53" s="157"/>
      <c r="R53" s="157"/>
      <c r="S53" s="157">
        <f t="shared" si="22"/>
        <v>0</v>
      </c>
      <c r="T53" s="157">
        <f t="shared" si="23"/>
        <v>0</v>
      </c>
      <c r="U53" s="157"/>
      <c r="V53" s="157"/>
      <c r="W53" s="157"/>
      <c r="X53" s="157"/>
      <c r="Y53" s="157"/>
      <c r="Z53" s="157"/>
      <c r="AA53" s="157"/>
      <c r="AB53" s="157"/>
      <c r="AC53" s="157"/>
      <c r="AD53" s="157">
        <f t="shared" si="24"/>
        <v>0</v>
      </c>
      <c r="AE53" s="157"/>
      <c r="AF53" s="157"/>
      <c r="AG53" s="157">
        <f t="shared" si="25"/>
        <v>0</v>
      </c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</row>
    <row r="54" spans="1:48" s="1" customFormat="1" ht="16.5" customHeight="1" x14ac:dyDescent="0.3">
      <c r="A54" s="571"/>
      <c r="B54" s="561"/>
      <c r="C54" s="573"/>
      <c r="D54" s="564"/>
      <c r="E54" s="606"/>
      <c r="F54" s="564"/>
      <c r="G54" s="592"/>
      <c r="H54" s="564"/>
      <c r="I54" s="79" t="s">
        <v>1175</v>
      </c>
      <c r="J54" s="10" t="s">
        <v>614</v>
      </c>
      <c r="K54" s="32"/>
      <c r="L54" s="157">
        <f t="shared" si="19"/>
        <v>0</v>
      </c>
      <c r="M54" s="157">
        <f t="shared" si="20"/>
        <v>0</v>
      </c>
      <c r="N54" s="157"/>
      <c r="O54" s="157"/>
      <c r="P54" s="157">
        <f t="shared" si="21"/>
        <v>0</v>
      </c>
      <c r="Q54" s="157"/>
      <c r="R54" s="157"/>
      <c r="S54" s="157">
        <f t="shared" si="22"/>
        <v>0</v>
      </c>
      <c r="T54" s="157">
        <f t="shared" si="23"/>
        <v>0</v>
      </c>
      <c r="U54" s="157"/>
      <c r="V54" s="157"/>
      <c r="W54" s="157"/>
      <c r="X54" s="157"/>
      <c r="Y54" s="157"/>
      <c r="Z54" s="157"/>
      <c r="AA54" s="157"/>
      <c r="AB54" s="157"/>
      <c r="AC54" s="157"/>
      <c r="AD54" s="157">
        <f t="shared" si="24"/>
        <v>0</v>
      </c>
      <c r="AE54" s="157"/>
      <c r="AF54" s="157"/>
      <c r="AG54" s="157">
        <f t="shared" si="25"/>
        <v>0</v>
      </c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</row>
    <row r="55" spans="1:48" s="1" customFormat="1" ht="16.5" customHeight="1" x14ac:dyDescent="0.3">
      <c r="A55" s="571"/>
      <c r="B55" s="561"/>
      <c r="C55" s="573"/>
      <c r="D55" s="564"/>
      <c r="E55" s="606"/>
      <c r="F55" s="564"/>
      <c r="G55" s="592"/>
      <c r="H55" s="564"/>
      <c r="I55" s="79" t="s">
        <v>1176</v>
      </c>
      <c r="J55" s="10" t="s">
        <v>616</v>
      </c>
      <c r="K55" s="32"/>
      <c r="L55" s="157">
        <f t="shared" si="19"/>
        <v>0</v>
      </c>
      <c r="M55" s="157">
        <f t="shared" si="20"/>
        <v>0</v>
      </c>
      <c r="N55" s="157"/>
      <c r="O55" s="157"/>
      <c r="P55" s="157">
        <f t="shared" si="21"/>
        <v>0</v>
      </c>
      <c r="Q55" s="157"/>
      <c r="R55" s="157"/>
      <c r="S55" s="157">
        <f t="shared" si="22"/>
        <v>0</v>
      </c>
      <c r="T55" s="157">
        <f t="shared" si="23"/>
        <v>0</v>
      </c>
      <c r="U55" s="157"/>
      <c r="V55" s="157"/>
      <c r="W55" s="157"/>
      <c r="X55" s="157"/>
      <c r="Y55" s="157"/>
      <c r="Z55" s="157"/>
      <c r="AA55" s="157"/>
      <c r="AB55" s="157"/>
      <c r="AC55" s="157"/>
      <c r="AD55" s="157">
        <f t="shared" si="24"/>
        <v>0</v>
      </c>
      <c r="AE55" s="157"/>
      <c r="AF55" s="157"/>
      <c r="AG55" s="157">
        <f t="shared" si="25"/>
        <v>0</v>
      </c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</row>
    <row r="56" spans="1:48" s="1" customFormat="1" ht="16.5" customHeight="1" x14ac:dyDescent="0.3">
      <c r="A56" s="571"/>
      <c r="B56" s="561"/>
      <c r="C56" s="573"/>
      <c r="D56" s="564"/>
      <c r="E56" s="606" t="s">
        <v>618</v>
      </c>
      <c r="F56" s="564" t="s">
        <v>619</v>
      </c>
      <c r="G56" s="74" t="s">
        <v>542</v>
      </c>
      <c r="H56" s="70" t="s">
        <v>1798</v>
      </c>
      <c r="I56" s="79" t="s">
        <v>1177</v>
      </c>
      <c r="J56" s="10" t="s">
        <v>620</v>
      </c>
      <c r="K56" s="32"/>
      <c r="L56" s="157">
        <f t="shared" si="19"/>
        <v>0</v>
      </c>
      <c r="M56" s="157">
        <f t="shared" si="20"/>
        <v>0</v>
      </c>
      <c r="N56" s="157"/>
      <c r="O56" s="157"/>
      <c r="P56" s="157">
        <f t="shared" si="21"/>
        <v>0</v>
      </c>
      <c r="Q56" s="157"/>
      <c r="R56" s="157"/>
      <c r="S56" s="157">
        <f t="shared" si="22"/>
        <v>0</v>
      </c>
      <c r="T56" s="157">
        <f t="shared" si="23"/>
        <v>0</v>
      </c>
      <c r="U56" s="157"/>
      <c r="V56" s="157"/>
      <c r="W56" s="157"/>
      <c r="X56" s="157"/>
      <c r="Y56" s="157"/>
      <c r="Z56" s="157"/>
      <c r="AA56" s="157"/>
      <c r="AB56" s="157"/>
      <c r="AC56" s="157"/>
      <c r="AD56" s="157">
        <f t="shared" si="24"/>
        <v>0</v>
      </c>
      <c r="AE56" s="157"/>
      <c r="AF56" s="157"/>
      <c r="AG56" s="157">
        <f t="shared" si="25"/>
        <v>0</v>
      </c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</row>
    <row r="57" spans="1:48" s="1" customFormat="1" ht="16.5" customHeight="1" x14ac:dyDescent="0.3">
      <c r="A57" s="571"/>
      <c r="B57" s="561"/>
      <c r="C57" s="573"/>
      <c r="D57" s="564"/>
      <c r="E57" s="606"/>
      <c r="F57" s="564"/>
      <c r="G57" s="74" t="s">
        <v>543</v>
      </c>
      <c r="H57" s="70" t="s">
        <v>622</v>
      </c>
      <c r="I57" s="79" t="s">
        <v>1178</v>
      </c>
      <c r="J57" s="10" t="s">
        <v>622</v>
      </c>
      <c r="K57" s="32"/>
      <c r="L57" s="157">
        <f t="shared" si="19"/>
        <v>0</v>
      </c>
      <c r="M57" s="157">
        <f t="shared" si="20"/>
        <v>0</v>
      </c>
      <c r="N57" s="157"/>
      <c r="O57" s="157"/>
      <c r="P57" s="157">
        <f t="shared" si="21"/>
        <v>0</v>
      </c>
      <c r="Q57" s="157"/>
      <c r="R57" s="157"/>
      <c r="S57" s="157">
        <f t="shared" si="22"/>
        <v>0</v>
      </c>
      <c r="T57" s="157">
        <f t="shared" si="23"/>
        <v>0</v>
      </c>
      <c r="U57" s="157"/>
      <c r="V57" s="157"/>
      <c r="W57" s="157"/>
      <c r="X57" s="157"/>
      <c r="Y57" s="157"/>
      <c r="Z57" s="157"/>
      <c r="AA57" s="157"/>
      <c r="AB57" s="157"/>
      <c r="AC57" s="157"/>
      <c r="AD57" s="157">
        <f t="shared" si="24"/>
        <v>0</v>
      </c>
      <c r="AE57" s="157"/>
      <c r="AF57" s="157"/>
      <c r="AG57" s="157">
        <f t="shared" si="25"/>
        <v>0</v>
      </c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</row>
    <row r="58" spans="1:48" s="1" customFormat="1" ht="16.5" customHeight="1" x14ac:dyDescent="0.3">
      <c r="A58" s="571"/>
      <c r="B58" s="561"/>
      <c r="C58" s="573"/>
      <c r="D58" s="564"/>
      <c r="E58" s="606"/>
      <c r="F58" s="564"/>
      <c r="G58" s="606" t="s">
        <v>624</v>
      </c>
      <c r="H58" s="564" t="s">
        <v>625</v>
      </c>
      <c r="I58" s="79" t="s">
        <v>1160</v>
      </c>
      <c r="J58" s="10" t="s">
        <v>625</v>
      </c>
      <c r="K58" s="32"/>
      <c r="L58" s="157">
        <f t="shared" si="19"/>
        <v>0</v>
      </c>
      <c r="M58" s="157">
        <f t="shared" si="20"/>
        <v>0</v>
      </c>
      <c r="N58" s="157"/>
      <c r="O58" s="157"/>
      <c r="P58" s="157">
        <f t="shared" si="21"/>
        <v>0</v>
      </c>
      <c r="Q58" s="157"/>
      <c r="R58" s="157"/>
      <c r="S58" s="157">
        <f t="shared" si="22"/>
        <v>0</v>
      </c>
      <c r="T58" s="157">
        <f t="shared" si="23"/>
        <v>0</v>
      </c>
      <c r="U58" s="157"/>
      <c r="V58" s="157"/>
      <c r="W58" s="157"/>
      <c r="X58" s="157"/>
      <c r="Y58" s="157"/>
      <c r="Z58" s="157"/>
      <c r="AA58" s="157"/>
      <c r="AB58" s="157"/>
      <c r="AC58" s="157"/>
      <c r="AD58" s="157">
        <f t="shared" si="24"/>
        <v>0</v>
      </c>
      <c r="AE58" s="157"/>
      <c r="AF58" s="157"/>
      <c r="AG58" s="157">
        <f t="shared" si="25"/>
        <v>0</v>
      </c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</row>
    <row r="59" spans="1:48" s="1" customFormat="1" ht="16.5" customHeight="1" x14ac:dyDescent="0.3">
      <c r="A59" s="571"/>
      <c r="B59" s="561"/>
      <c r="C59" s="573"/>
      <c r="D59" s="564"/>
      <c r="E59" s="606"/>
      <c r="F59" s="564"/>
      <c r="G59" s="606"/>
      <c r="H59" s="564"/>
      <c r="I59" s="79" t="s">
        <v>1160</v>
      </c>
      <c r="J59" s="10" t="s">
        <v>1179</v>
      </c>
      <c r="K59" s="32"/>
      <c r="L59" s="157">
        <f t="shared" si="19"/>
        <v>0</v>
      </c>
      <c r="M59" s="157">
        <f t="shared" si="20"/>
        <v>0</v>
      </c>
      <c r="N59" s="157"/>
      <c r="O59" s="157"/>
      <c r="P59" s="157">
        <f t="shared" si="21"/>
        <v>0</v>
      </c>
      <c r="Q59" s="157"/>
      <c r="R59" s="157"/>
      <c r="S59" s="157">
        <f t="shared" si="22"/>
        <v>0</v>
      </c>
      <c r="T59" s="157">
        <f t="shared" si="23"/>
        <v>0</v>
      </c>
      <c r="U59" s="157"/>
      <c r="V59" s="157"/>
      <c r="W59" s="157"/>
      <c r="X59" s="157"/>
      <c r="Y59" s="157"/>
      <c r="Z59" s="157"/>
      <c r="AA59" s="157"/>
      <c r="AB59" s="157"/>
      <c r="AC59" s="157"/>
      <c r="AD59" s="157">
        <f t="shared" si="24"/>
        <v>0</v>
      </c>
      <c r="AE59" s="157"/>
      <c r="AF59" s="157"/>
      <c r="AG59" s="157">
        <f t="shared" si="25"/>
        <v>0</v>
      </c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</row>
    <row r="60" spans="1:48" s="1" customFormat="1" ht="13.5" customHeight="1" x14ac:dyDescent="0.3">
      <c r="A60" s="571"/>
      <c r="B60" s="561"/>
      <c r="C60" s="563" t="s">
        <v>544</v>
      </c>
      <c r="D60" s="564" t="s">
        <v>628</v>
      </c>
      <c r="E60" s="592" t="s">
        <v>545</v>
      </c>
      <c r="F60" s="564" t="s">
        <v>1881</v>
      </c>
      <c r="G60" s="74" t="s">
        <v>546</v>
      </c>
      <c r="H60" s="70" t="s">
        <v>1799</v>
      </c>
      <c r="I60" s="79" t="s">
        <v>1163</v>
      </c>
      <c r="J60" s="10" t="s">
        <v>629</v>
      </c>
      <c r="K60" s="377" t="s">
        <v>1882</v>
      </c>
      <c r="L60" s="226">
        <f t="shared" si="19"/>
        <v>0</v>
      </c>
      <c r="M60" s="226">
        <f t="shared" si="20"/>
        <v>0</v>
      </c>
      <c r="N60" s="226">
        <v>0</v>
      </c>
      <c r="O60" s="226">
        <v>0</v>
      </c>
      <c r="P60" s="226">
        <f t="shared" si="21"/>
        <v>0</v>
      </c>
      <c r="Q60" s="226">
        <v>0</v>
      </c>
      <c r="R60" s="226">
        <v>0</v>
      </c>
      <c r="S60" s="226">
        <f t="shared" si="22"/>
        <v>0</v>
      </c>
      <c r="T60" s="226">
        <f t="shared" si="23"/>
        <v>0</v>
      </c>
      <c r="U60" s="226">
        <f>$T$4*0</f>
        <v>0</v>
      </c>
      <c r="V60" s="226">
        <f t="shared" ref="V60:AC60" si="72">$T$4*0</f>
        <v>0</v>
      </c>
      <c r="W60" s="226">
        <f t="shared" si="72"/>
        <v>0</v>
      </c>
      <c r="X60" s="226">
        <f t="shared" si="72"/>
        <v>0</v>
      </c>
      <c r="Y60" s="226">
        <f t="shared" si="72"/>
        <v>0</v>
      </c>
      <c r="Z60" s="226">
        <f t="shared" si="72"/>
        <v>0</v>
      </c>
      <c r="AA60" s="226">
        <f t="shared" si="72"/>
        <v>0</v>
      </c>
      <c r="AB60" s="226">
        <f t="shared" si="72"/>
        <v>0</v>
      </c>
      <c r="AC60" s="226">
        <f t="shared" si="72"/>
        <v>0</v>
      </c>
      <c r="AD60" s="226">
        <f t="shared" si="24"/>
        <v>0</v>
      </c>
      <c r="AE60" s="226">
        <f>0/$AE$3</f>
        <v>0</v>
      </c>
      <c r="AF60" s="226">
        <f>0/$AE$3</f>
        <v>0</v>
      </c>
      <c r="AG60" s="226">
        <f t="shared" si="25"/>
        <v>0</v>
      </c>
      <c r="AH60" s="226">
        <v>0</v>
      </c>
      <c r="AI60" s="226">
        <v>0</v>
      </c>
      <c r="AJ60" s="226">
        <v>0</v>
      </c>
      <c r="AK60" s="226">
        <v>0</v>
      </c>
      <c r="AL60" s="226">
        <v>0</v>
      </c>
      <c r="AM60" s="226">
        <v>0</v>
      </c>
      <c r="AN60" s="226">
        <v>0</v>
      </c>
      <c r="AO60" s="226">
        <v>0</v>
      </c>
      <c r="AP60" s="226">
        <v>5.04E-2</v>
      </c>
      <c r="AQ60" s="226">
        <v>0</v>
      </c>
      <c r="AR60" s="226">
        <v>0</v>
      </c>
      <c r="AS60" s="226">
        <v>1.8614999999999999</v>
      </c>
      <c r="AT60" s="226">
        <v>0</v>
      </c>
      <c r="AU60" s="226">
        <v>0</v>
      </c>
      <c r="AV60" s="226"/>
    </row>
    <row r="61" spans="1:48" s="1" customFormat="1" ht="16.5" customHeight="1" x14ac:dyDescent="0.3">
      <c r="A61" s="571"/>
      <c r="B61" s="561"/>
      <c r="C61" s="563"/>
      <c r="D61" s="564"/>
      <c r="E61" s="592"/>
      <c r="F61" s="564"/>
      <c r="G61" s="592" t="s">
        <v>630</v>
      </c>
      <c r="H61" s="564" t="s">
        <v>631</v>
      </c>
      <c r="I61" s="79" t="s">
        <v>1157</v>
      </c>
      <c r="J61" s="10" t="s">
        <v>631</v>
      </c>
      <c r="K61" s="32"/>
      <c r="L61" s="157">
        <f t="shared" si="19"/>
        <v>0</v>
      </c>
      <c r="M61" s="157">
        <f t="shared" si="20"/>
        <v>0</v>
      </c>
      <c r="N61" s="157"/>
      <c r="O61" s="157"/>
      <c r="P61" s="157">
        <f t="shared" si="21"/>
        <v>0</v>
      </c>
      <c r="Q61" s="157"/>
      <c r="R61" s="157"/>
      <c r="S61" s="157">
        <f t="shared" si="22"/>
        <v>0</v>
      </c>
      <c r="T61" s="157">
        <f t="shared" si="23"/>
        <v>0</v>
      </c>
      <c r="U61" s="157"/>
      <c r="V61" s="157"/>
      <c r="W61" s="157"/>
      <c r="X61" s="157"/>
      <c r="Y61" s="157"/>
      <c r="Z61" s="157"/>
      <c r="AA61" s="157"/>
      <c r="AB61" s="157"/>
      <c r="AC61" s="157"/>
      <c r="AD61" s="157">
        <f t="shared" si="24"/>
        <v>0</v>
      </c>
      <c r="AE61" s="157"/>
      <c r="AF61" s="157"/>
      <c r="AG61" s="157">
        <f t="shared" si="25"/>
        <v>0</v>
      </c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</row>
    <row r="62" spans="1:48" s="1" customFormat="1" ht="16.5" customHeight="1" x14ac:dyDescent="0.3">
      <c r="A62" s="571"/>
      <c r="B62" s="561"/>
      <c r="C62" s="563"/>
      <c r="D62" s="564"/>
      <c r="E62" s="592"/>
      <c r="F62" s="564"/>
      <c r="G62" s="592"/>
      <c r="H62" s="564"/>
      <c r="I62" s="79" t="s">
        <v>1157</v>
      </c>
      <c r="J62" s="10" t="s">
        <v>631</v>
      </c>
      <c r="K62" s="32"/>
      <c r="L62" s="157">
        <f t="shared" si="19"/>
        <v>0</v>
      </c>
      <c r="M62" s="157">
        <f t="shared" si="20"/>
        <v>0</v>
      </c>
      <c r="N62" s="157"/>
      <c r="O62" s="157"/>
      <c r="P62" s="157">
        <f t="shared" si="21"/>
        <v>0</v>
      </c>
      <c r="Q62" s="157"/>
      <c r="R62" s="157"/>
      <c r="S62" s="157">
        <f t="shared" si="22"/>
        <v>0</v>
      </c>
      <c r="T62" s="157">
        <f t="shared" si="23"/>
        <v>0</v>
      </c>
      <c r="U62" s="157"/>
      <c r="V62" s="157"/>
      <c r="W62" s="157"/>
      <c r="X62" s="157"/>
      <c r="Y62" s="157"/>
      <c r="Z62" s="157"/>
      <c r="AA62" s="157"/>
      <c r="AB62" s="157"/>
      <c r="AC62" s="157"/>
      <c r="AD62" s="157">
        <f t="shared" si="24"/>
        <v>0</v>
      </c>
      <c r="AE62" s="157"/>
      <c r="AF62" s="157"/>
      <c r="AG62" s="157">
        <f t="shared" si="25"/>
        <v>0</v>
      </c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</row>
    <row r="63" spans="1:48" s="1" customFormat="1" ht="16.5" customHeight="1" x14ac:dyDescent="0.3">
      <c r="A63" s="571"/>
      <c r="B63" s="561"/>
      <c r="C63" s="563"/>
      <c r="D63" s="564"/>
      <c r="E63" s="592"/>
      <c r="F63" s="564"/>
      <c r="G63" s="592"/>
      <c r="H63" s="564"/>
      <c r="I63" s="79" t="s">
        <v>1157</v>
      </c>
      <c r="J63" s="10" t="s">
        <v>631</v>
      </c>
      <c r="K63" s="32"/>
      <c r="L63" s="157">
        <f t="shared" si="19"/>
        <v>0</v>
      </c>
      <c r="M63" s="157">
        <f t="shared" si="20"/>
        <v>0</v>
      </c>
      <c r="N63" s="157"/>
      <c r="O63" s="157"/>
      <c r="P63" s="157">
        <f t="shared" si="21"/>
        <v>0</v>
      </c>
      <c r="Q63" s="157"/>
      <c r="R63" s="157"/>
      <c r="S63" s="157">
        <f t="shared" si="22"/>
        <v>0</v>
      </c>
      <c r="T63" s="157">
        <f t="shared" si="23"/>
        <v>0</v>
      </c>
      <c r="U63" s="157"/>
      <c r="V63" s="157"/>
      <c r="W63" s="157"/>
      <c r="X63" s="157"/>
      <c r="Y63" s="157"/>
      <c r="Z63" s="157"/>
      <c r="AA63" s="157"/>
      <c r="AB63" s="157"/>
      <c r="AC63" s="157"/>
      <c r="AD63" s="157">
        <f t="shared" si="24"/>
        <v>0</v>
      </c>
      <c r="AE63" s="157"/>
      <c r="AF63" s="157"/>
      <c r="AG63" s="157">
        <f t="shared" si="25"/>
        <v>0</v>
      </c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</row>
    <row r="64" spans="1:48" s="1" customFormat="1" ht="16.5" customHeight="1" x14ac:dyDescent="0.3">
      <c r="A64" s="571"/>
      <c r="B64" s="561"/>
      <c r="C64" s="563"/>
      <c r="D64" s="564"/>
      <c r="E64" s="592"/>
      <c r="F64" s="564"/>
      <c r="G64" s="592"/>
      <c r="H64" s="564"/>
      <c r="I64" s="79" t="s">
        <v>1157</v>
      </c>
      <c r="J64" s="10" t="s">
        <v>631</v>
      </c>
      <c r="K64" s="32"/>
      <c r="L64" s="157">
        <f t="shared" si="19"/>
        <v>0</v>
      </c>
      <c r="M64" s="157">
        <f t="shared" si="20"/>
        <v>0</v>
      </c>
      <c r="N64" s="157"/>
      <c r="O64" s="157"/>
      <c r="P64" s="157">
        <f t="shared" si="21"/>
        <v>0</v>
      </c>
      <c r="Q64" s="157"/>
      <c r="R64" s="157"/>
      <c r="S64" s="157">
        <f t="shared" si="22"/>
        <v>0</v>
      </c>
      <c r="T64" s="157">
        <f t="shared" si="23"/>
        <v>0</v>
      </c>
      <c r="U64" s="157"/>
      <c r="V64" s="157"/>
      <c r="W64" s="157"/>
      <c r="X64" s="157"/>
      <c r="Y64" s="157"/>
      <c r="Z64" s="157"/>
      <c r="AA64" s="157"/>
      <c r="AB64" s="157"/>
      <c r="AC64" s="157"/>
      <c r="AD64" s="157">
        <f t="shared" si="24"/>
        <v>0</v>
      </c>
      <c r="AE64" s="157"/>
      <c r="AF64" s="157"/>
      <c r="AG64" s="157">
        <f t="shared" si="25"/>
        <v>0</v>
      </c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</row>
    <row r="65" spans="1:48" s="1" customFormat="1" ht="16.5" customHeight="1" x14ac:dyDescent="0.3">
      <c r="A65" s="571"/>
      <c r="B65" s="561"/>
      <c r="C65" s="563"/>
      <c r="D65" s="564"/>
      <c r="E65" s="592"/>
      <c r="F65" s="564"/>
      <c r="G65" s="592"/>
      <c r="H65" s="564"/>
      <c r="I65" s="79" t="s">
        <v>1157</v>
      </c>
      <c r="J65" s="10" t="s">
        <v>631</v>
      </c>
      <c r="K65" s="32"/>
      <c r="L65" s="157">
        <f t="shared" si="19"/>
        <v>0</v>
      </c>
      <c r="M65" s="157">
        <f t="shared" si="20"/>
        <v>0</v>
      </c>
      <c r="N65" s="157"/>
      <c r="O65" s="157"/>
      <c r="P65" s="157">
        <f t="shared" si="21"/>
        <v>0</v>
      </c>
      <c r="Q65" s="157"/>
      <c r="R65" s="157"/>
      <c r="S65" s="157">
        <f t="shared" si="22"/>
        <v>0</v>
      </c>
      <c r="T65" s="157">
        <f t="shared" si="23"/>
        <v>0</v>
      </c>
      <c r="U65" s="157"/>
      <c r="V65" s="157"/>
      <c r="W65" s="157"/>
      <c r="X65" s="157"/>
      <c r="Y65" s="157"/>
      <c r="Z65" s="157"/>
      <c r="AA65" s="157"/>
      <c r="AB65" s="157"/>
      <c r="AC65" s="157"/>
      <c r="AD65" s="157">
        <f t="shared" si="24"/>
        <v>0</v>
      </c>
      <c r="AE65" s="157"/>
      <c r="AF65" s="157"/>
      <c r="AG65" s="157">
        <f t="shared" si="25"/>
        <v>0</v>
      </c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</row>
    <row r="66" spans="1:48" s="1" customFormat="1" ht="16.5" customHeight="1" x14ac:dyDescent="0.3">
      <c r="A66" s="571"/>
      <c r="B66" s="561"/>
      <c r="C66" s="563"/>
      <c r="D66" s="564"/>
      <c r="E66" s="592"/>
      <c r="F66" s="564"/>
      <c r="G66" s="592"/>
      <c r="H66" s="564"/>
      <c r="I66" s="79" t="s">
        <v>1157</v>
      </c>
      <c r="J66" s="10" t="s">
        <v>631</v>
      </c>
      <c r="K66" s="32"/>
      <c r="L66" s="157">
        <f t="shared" si="19"/>
        <v>0</v>
      </c>
      <c r="M66" s="157">
        <f t="shared" si="20"/>
        <v>0</v>
      </c>
      <c r="N66" s="157"/>
      <c r="O66" s="157"/>
      <c r="P66" s="157">
        <f t="shared" si="21"/>
        <v>0</v>
      </c>
      <c r="Q66" s="157"/>
      <c r="R66" s="157"/>
      <c r="S66" s="157">
        <f t="shared" si="22"/>
        <v>0</v>
      </c>
      <c r="T66" s="157">
        <f t="shared" si="23"/>
        <v>0</v>
      </c>
      <c r="U66" s="157"/>
      <c r="V66" s="157"/>
      <c r="W66" s="157"/>
      <c r="X66" s="157"/>
      <c r="Y66" s="157"/>
      <c r="Z66" s="157"/>
      <c r="AA66" s="157"/>
      <c r="AB66" s="157"/>
      <c r="AC66" s="157"/>
      <c r="AD66" s="157">
        <f t="shared" si="24"/>
        <v>0</v>
      </c>
      <c r="AE66" s="157"/>
      <c r="AF66" s="157"/>
      <c r="AG66" s="157">
        <f t="shared" si="25"/>
        <v>0</v>
      </c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</row>
    <row r="67" spans="1:48" s="1" customFormat="1" ht="16.5" customHeight="1" x14ac:dyDescent="0.3">
      <c r="A67" s="571"/>
      <c r="B67" s="561"/>
      <c r="C67" s="563"/>
      <c r="D67" s="564"/>
      <c r="E67" s="592"/>
      <c r="F67" s="564"/>
      <c r="G67" s="592"/>
      <c r="H67" s="564"/>
      <c r="I67" s="79" t="s">
        <v>1157</v>
      </c>
      <c r="J67" s="10" t="s">
        <v>631</v>
      </c>
      <c r="K67" s="32"/>
      <c r="L67" s="157">
        <f t="shared" si="19"/>
        <v>0</v>
      </c>
      <c r="M67" s="157">
        <f t="shared" si="20"/>
        <v>0</v>
      </c>
      <c r="N67" s="157"/>
      <c r="O67" s="157"/>
      <c r="P67" s="157">
        <f t="shared" si="21"/>
        <v>0</v>
      </c>
      <c r="Q67" s="157"/>
      <c r="R67" s="157"/>
      <c r="S67" s="157">
        <f t="shared" si="22"/>
        <v>0</v>
      </c>
      <c r="T67" s="157">
        <f t="shared" si="23"/>
        <v>0</v>
      </c>
      <c r="U67" s="157"/>
      <c r="V67" s="157"/>
      <c r="W67" s="157"/>
      <c r="X67" s="157"/>
      <c r="Y67" s="157"/>
      <c r="Z67" s="157"/>
      <c r="AA67" s="157"/>
      <c r="AB67" s="157"/>
      <c r="AC67" s="157"/>
      <c r="AD67" s="157">
        <f t="shared" si="24"/>
        <v>0</v>
      </c>
      <c r="AE67" s="157"/>
      <c r="AF67" s="157"/>
      <c r="AG67" s="157">
        <f t="shared" si="25"/>
        <v>0</v>
      </c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</row>
    <row r="68" spans="1:48" s="1" customFormat="1" ht="16.5" customHeight="1" x14ac:dyDescent="0.3">
      <c r="A68" s="571"/>
      <c r="B68" s="561"/>
      <c r="C68" s="563"/>
      <c r="D68" s="564"/>
      <c r="E68" s="592"/>
      <c r="F68" s="564"/>
      <c r="G68" s="592"/>
      <c r="H68" s="564"/>
      <c r="I68" s="79" t="s">
        <v>1157</v>
      </c>
      <c r="J68" s="10" t="s">
        <v>631</v>
      </c>
      <c r="K68" s="32"/>
      <c r="L68" s="157">
        <f t="shared" si="19"/>
        <v>0</v>
      </c>
      <c r="M68" s="157">
        <f t="shared" si="20"/>
        <v>0</v>
      </c>
      <c r="N68" s="157"/>
      <c r="O68" s="157"/>
      <c r="P68" s="157">
        <f t="shared" si="21"/>
        <v>0</v>
      </c>
      <c r="Q68" s="157"/>
      <c r="R68" s="157"/>
      <c r="S68" s="157">
        <f t="shared" si="22"/>
        <v>0</v>
      </c>
      <c r="T68" s="157">
        <f t="shared" si="23"/>
        <v>0</v>
      </c>
      <c r="U68" s="157"/>
      <c r="V68" s="157"/>
      <c r="W68" s="157"/>
      <c r="X68" s="157"/>
      <c r="Y68" s="157"/>
      <c r="Z68" s="157"/>
      <c r="AA68" s="157"/>
      <c r="AB68" s="157"/>
      <c r="AC68" s="157"/>
      <c r="AD68" s="157">
        <f t="shared" si="24"/>
        <v>0</v>
      </c>
      <c r="AE68" s="157"/>
      <c r="AF68" s="157"/>
      <c r="AG68" s="157">
        <f t="shared" si="25"/>
        <v>0</v>
      </c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</row>
    <row r="69" spans="1:48" s="1" customFormat="1" ht="16.5" customHeight="1" x14ac:dyDescent="0.3">
      <c r="A69" s="571"/>
      <c r="B69" s="561"/>
      <c r="C69" s="563"/>
      <c r="D69" s="564"/>
      <c r="E69" s="592"/>
      <c r="F69" s="564"/>
      <c r="G69" s="592"/>
      <c r="H69" s="564"/>
      <c r="I69" s="79" t="s">
        <v>1157</v>
      </c>
      <c r="J69" s="10" t="s">
        <v>631</v>
      </c>
      <c r="K69" s="32"/>
      <c r="L69" s="157">
        <f t="shared" si="19"/>
        <v>0</v>
      </c>
      <c r="M69" s="157">
        <f t="shared" si="20"/>
        <v>0</v>
      </c>
      <c r="N69" s="157"/>
      <c r="O69" s="157"/>
      <c r="P69" s="157">
        <f t="shared" si="21"/>
        <v>0</v>
      </c>
      <c r="Q69" s="157"/>
      <c r="R69" s="157"/>
      <c r="S69" s="157">
        <f t="shared" si="22"/>
        <v>0</v>
      </c>
      <c r="T69" s="157">
        <f t="shared" si="23"/>
        <v>0</v>
      </c>
      <c r="U69" s="157"/>
      <c r="V69" s="157"/>
      <c r="W69" s="157"/>
      <c r="X69" s="157"/>
      <c r="Y69" s="157"/>
      <c r="Z69" s="157"/>
      <c r="AA69" s="157"/>
      <c r="AB69" s="157"/>
      <c r="AC69" s="157"/>
      <c r="AD69" s="157">
        <f t="shared" si="24"/>
        <v>0</v>
      </c>
      <c r="AE69" s="157"/>
      <c r="AF69" s="157"/>
      <c r="AG69" s="157">
        <f t="shared" si="25"/>
        <v>0</v>
      </c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</row>
    <row r="70" spans="1:48" s="1" customFormat="1" ht="16.5" customHeight="1" x14ac:dyDescent="0.3">
      <c r="A70" s="571"/>
      <c r="B70" s="561"/>
      <c r="C70" s="563"/>
      <c r="D70" s="564"/>
      <c r="E70" s="592"/>
      <c r="F70" s="564"/>
      <c r="G70" s="592"/>
      <c r="H70" s="564"/>
      <c r="I70" s="79" t="s">
        <v>1157</v>
      </c>
      <c r="J70" s="10" t="s">
        <v>631</v>
      </c>
      <c r="K70" s="32"/>
      <c r="L70" s="157">
        <f t="shared" si="19"/>
        <v>0</v>
      </c>
      <c r="M70" s="157">
        <f t="shared" si="20"/>
        <v>0</v>
      </c>
      <c r="N70" s="157"/>
      <c r="O70" s="157"/>
      <c r="P70" s="157">
        <f t="shared" si="21"/>
        <v>0</v>
      </c>
      <c r="Q70" s="157"/>
      <c r="R70" s="157"/>
      <c r="S70" s="157">
        <f t="shared" si="22"/>
        <v>0</v>
      </c>
      <c r="T70" s="157">
        <f t="shared" si="23"/>
        <v>0</v>
      </c>
      <c r="U70" s="157"/>
      <c r="V70" s="157"/>
      <c r="W70" s="157"/>
      <c r="X70" s="157"/>
      <c r="Y70" s="157"/>
      <c r="Z70" s="157"/>
      <c r="AA70" s="157"/>
      <c r="AB70" s="157"/>
      <c r="AC70" s="157"/>
      <c r="AD70" s="157">
        <f t="shared" si="24"/>
        <v>0</v>
      </c>
      <c r="AE70" s="157"/>
      <c r="AF70" s="157"/>
      <c r="AG70" s="157">
        <f t="shared" si="25"/>
        <v>0</v>
      </c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</row>
    <row r="71" spans="1:48" s="1" customFormat="1" ht="16.5" customHeight="1" x14ac:dyDescent="0.3">
      <c r="A71" s="571"/>
      <c r="B71" s="561"/>
      <c r="C71" s="563"/>
      <c r="D71" s="564"/>
      <c r="E71" s="592"/>
      <c r="F71" s="564"/>
      <c r="G71" s="592"/>
      <c r="H71" s="564"/>
      <c r="I71" s="79" t="s">
        <v>1157</v>
      </c>
      <c r="J71" s="10" t="s">
        <v>631</v>
      </c>
      <c r="K71" s="32"/>
      <c r="L71" s="157">
        <f t="shared" si="19"/>
        <v>0</v>
      </c>
      <c r="M71" s="157">
        <f t="shared" si="20"/>
        <v>0</v>
      </c>
      <c r="N71" s="157"/>
      <c r="O71" s="157"/>
      <c r="P71" s="157">
        <f t="shared" si="21"/>
        <v>0</v>
      </c>
      <c r="Q71" s="157"/>
      <c r="R71" s="157"/>
      <c r="S71" s="157">
        <f t="shared" si="22"/>
        <v>0</v>
      </c>
      <c r="T71" s="157">
        <f t="shared" si="23"/>
        <v>0</v>
      </c>
      <c r="U71" s="157"/>
      <c r="V71" s="157"/>
      <c r="W71" s="157"/>
      <c r="X71" s="157"/>
      <c r="Y71" s="157"/>
      <c r="Z71" s="157"/>
      <c r="AA71" s="157"/>
      <c r="AB71" s="157"/>
      <c r="AC71" s="157"/>
      <c r="AD71" s="157">
        <f t="shared" si="24"/>
        <v>0</v>
      </c>
      <c r="AE71" s="157"/>
      <c r="AF71" s="157"/>
      <c r="AG71" s="157">
        <f t="shared" si="25"/>
        <v>0</v>
      </c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</row>
    <row r="72" spans="1:48" s="1" customFormat="1" ht="16.5" customHeight="1" x14ac:dyDescent="0.3">
      <c r="A72" s="571"/>
      <c r="B72" s="561"/>
      <c r="C72" s="563"/>
      <c r="D72" s="564"/>
      <c r="E72" s="592"/>
      <c r="F72" s="564"/>
      <c r="G72" s="592"/>
      <c r="H72" s="564"/>
      <c r="I72" s="79" t="s">
        <v>1157</v>
      </c>
      <c r="J72" s="10" t="s">
        <v>631</v>
      </c>
      <c r="K72" s="32"/>
      <c r="L72" s="157">
        <f t="shared" si="19"/>
        <v>0</v>
      </c>
      <c r="M72" s="157">
        <f t="shared" si="20"/>
        <v>0</v>
      </c>
      <c r="N72" s="157"/>
      <c r="O72" s="157"/>
      <c r="P72" s="157">
        <f t="shared" si="21"/>
        <v>0</v>
      </c>
      <c r="Q72" s="157"/>
      <c r="R72" s="157"/>
      <c r="S72" s="157">
        <f t="shared" si="22"/>
        <v>0</v>
      </c>
      <c r="T72" s="157">
        <f t="shared" si="23"/>
        <v>0</v>
      </c>
      <c r="U72" s="157"/>
      <c r="V72" s="157"/>
      <c r="W72" s="157"/>
      <c r="X72" s="157"/>
      <c r="Y72" s="157"/>
      <c r="Z72" s="157"/>
      <c r="AA72" s="157"/>
      <c r="AB72" s="157"/>
      <c r="AC72" s="157"/>
      <c r="AD72" s="157">
        <f t="shared" si="24"/>
        <v>0</v>
      </c>
      <c r="AE72" s="157"/>
      <c r="AF72" s="157"/>
      <c r="AG72" s="157">
        <f t="shared" si="25"/>
        <v>0</v>
      </c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</row>
    <row r="73" spans="1:48" s="1" customFormat="1" ht="16.5" customHeight="1" x14ac:dyDescent="0.3">
      <c r="A73" s="571"/>
      <c r="B73" s="561"/>
      <c r="C73" s="563"/>
      <c r="D73" s="564"/>
      <c r="E73" s="592"/>
      <c r="F73" s="564"/>
      <c r="G73" s="592"/>
      <c r="H73" s="564"/>
      <c r="I73" s="79" t="s">
        <v>1157</v>
      </c>
      <c r="J73" s="10" t="s">
        <v>631</v>
      </c>
      <c r="K73" s="32"/>
      <c r="L73" s="157">
        <f t="shared" ref="L73:L137" si="73">M73+P73</f>
        <v>0</v>
      </c>
      <c r="M73" s="157">
        <f t="shared" ref="M73:M137" si="74">N73+O73</f>
        <v>0</v>
      </c>
      <c r="N73" s="157"/>
      <c r="O73" s="157"/>
      <c r="P73" s="157">
        <f t="shared" ref="P73:P137" si="75">Q73+R73</f>
        <v>0</v>
      </c>
      <c r="Q73" s="157"/>
      <c r="R73" s="157"/>
      <c r="S73" s="157">
        <f t="shared" ref="S73:S137" si="76">T73+AD73+AG73</f>
        <v>0</v>
      </c>
      <c r="T73" s="157">
        <f t="shared" ref="T73:T137" si="77">SUM(U73:AC73)</f>
        <v>0</v>
      </c>
      <c r="U73" s="157"/>
      <c r="V73" s="157"/>
      <c r="W73" s="157"/>
      <c r="X73" s="157"/>
      <c r="Y73" s="157"/>
      <c r="Z73" s="157"/>
      <c r="AA73" s="157"/>
      <c r="AB73" s="157"/>
      <c r="AC73" s="157"/>
      <c r="AD73" s="157">
        <f t="shared" ref="AD73:AD137" si="78">SUM(AE73:AF73)</f>
        <v>0</v>
      </c>
      <c r="AE73" s="157"/>
      <c r="AF73" s="157"/>
      <c r="AG73" s="157">
        <f t="shared" ref="AG73:AG137" si="79">SUM(AH73:AN73)</f>
        <v>0</v>
      </c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</row>
    <row r="74" spans="1:48" s="1" customFormat="1" ht="16.5" customHeight="1" x14ac:dyDescent="0.3">
      <c r="A74" s="571"/>
      <c r="B74" s="561"/>
      <c r="C74" s="563"/>
      <c r="D74" s="564"/>
      <c r="E74" s="592"/>
      <c r="F74" s="564"/>
      <c r="G74" s="592"/>
      <c r="H74" s="564"/>
      <c r="I74" s="79" t="s">
        <v>1157</v>
      </c>
      <c r="J74" s="10" t="s">
        <v>631</v>
      </c>
      <c r="K74" s="32"/>
      <c r="L74" s="157">
        <f t="shared" si="73"/>
        <v>0</v>
      </c>
      <c r="M74" s="157">
        <f t="shared" si="74"/>
        <v>0</v>
      </c>
      <c r="N74" s="157"/>
      <c r="O74" s="157"/>
      <c r="P74" s="157">
        <f t="shared" si="75"/>
        <v>0</v>
      </c>
      <c r="Q74" s="157"/>
      <c r="R74" s="157"/>
      <c r="S74" s="157">
        <f t="shared" si="76"/>
        <v>0</v>
      </c>
      <c r="T74" s="157">
        <f t="shared" si="77"/>
        <v>0</v>
      </c>
      <c r="U74" s="157"/>
      <c r="V74" s="157"/>
      <c r="W74" s="157"/>
      <c r="X74" s="157"/>
      <c r="Y74" s="157"/>
      <c r="Z74" s="157"/>
      <c r="AA74" s="157"/>
      <c r="AB74" s="157"/>
      <c r="AC74" s="157"/>
      <c r="AD74" s="157">
        <f t="shared" si="78"/>
        <v>0</v>
      </c>
      <c r="AE74" s="157"/>
      <c r="AF74" s="157"/>
      <c r="AG74" s="157">
        <f t="shared" si="79"/>
        <v>0</v>
      </c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</row>
    <row r="75" spans="1:48" s="1" customFormat="1" ht="16.5" customHeight="1" x14ac:dyDescent="0.3">
      <c r="A75" s="571"/>
      <c r="B75" s="561"/>
      <c r="C75" s="563"/>
      <c r="D75" s="564"/>
      <c r="E75" s="592"/>
      <c r="F75" s="564"/>
      <c r="G75" s="592"/>
      <c r="H75" s="564"/>
      <c r="I75" s="79" t="s">
        <v>1157</v>
      </c>
      <c r="J75" s="10" t="s">
        <v>631</v>
      </c>
      <c r="K75" s="32"/>
      <c r="L75" s="157">
        <f t="shared" si="73"/>
        <v>0</v>
      </c>
      <c r="M75" s="157">
        <f t="shared" si="74"/>
        <v>0</v>
      </c>
      <c r="N75" s="157"/>
      <c r="O75" s="157"/>
      <c r="P75" s="157">
        <f t="shared" si="75"/>
        <v>0</v>
      </c>
      <c r="Q75" s="157"/>
      <c r="R75" s="157"/>
      <c r="S75" s="157">
        <f t="shared" si="76"/>
        <v>0</v>
      </c>
      <c r="T75" s="157">
        <f t="shared" si="77"/>
        <v>0</v>
      </c>
      <c r="U75" s="157"/>
      <c r="V75" s="157"/>
      <c r="W75" s="157"/>
      <c r="X75" s="157"/>
      <c r="Y75" s="157"/>
      <c r="Z75" s="157"/>
      <c r="AA75" s="157"/>
      <c r="AB75" s="157"/>
      <c r="AC75" s="157"/>
      <c r="AD75" s="157">
        <f t="shared" si="78"/>
        <v>0</v>
      </c>
      <c r="AE75" s="157"/>
      <c r="AF75" s="157"/>
      <c r="AG75" s="157">
        <f t="shared" si="79"/>
        <v>0</v>
      </c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</row>
    <row r="76" spans="1:48" s="1" customFormat="1" ht="16.5" customHeight="1" x14ac:dyDescent="0.3">
      <c r="A76" s="572"/>
      <c r="B76" s="570"/>
      <c r="C76" s="563"/>
      <c r="D76" s="574"/>
      <c r="E76" s="744"/>
      <c r="F76" s="574"/>
      <c r="G76" s="744"/>
      <c r="H76" s="574"/>
      <c r="I76" s="245" t="s">
        <v>1157</v>
      </c>
      <c r="J76" s="363" t="s">
        <v>631</v>
      </c>
      <c r="K76" s="66"/>
      <c r="L76" s="157">
        <f t="shared" si="73"/>
        <v>0</v>
      </c>
      <c r="M76" s="157">
        <f t="shared" si="74"/>
        <v>0</v>
      </c>
      <c r="N76" s="157"/>
      <c r="O76" s="157"/>
      <c r="P76" s="157">
        <f t="shared" si="75"/>
        <v>0</v>
      </c>
      <c r="Q76" s="157"/>
      <c r="R76" s="157"/>
      <c r="S76" s="157">
        <f t="shared" si="76"/>
        <v>0</v>
      </c>
      <c r="T76" s="157">
        <f t="shared" si="77"/>
        <v>0</v>
      </c>
      <c r="U76" s="157"/>
      <c r="V76" s="157"/>
      <c r="W76" s="157"/>
      <c r="X76" s="157"/>
      <c r="Y76" s="157"/>
      <c r="Z76" s="157"/>
      <c r="AA76" s="157"/>
      <c r="AB76" s="157"/>
      <c r="AC76" s="157"/>
      <c r="AD76" s="157">
        <f t="shared" si="78"/>
        <v>0</v>
      </c>
      <c r="AE76" s="157"/>
      <c r="AF76" s="157"/>
      <c r="AG76" s="157">
        <f t="shared" si="79"/>
        <v>0</v>
      </c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</row>
    <row r="77" spans="1:48" s="1" customFormat="1" ht="16.5" customHeight="1" x14ac:dyDescent="0.3">
      <c r="A77" s="82"/>
      <c r="B77" s="80"/>
      <c r="C77" s="81"/>
      <c r="D77" s="247"/>
      <c r="E77" s="248"/>
      <c r="F77" s="247"/>
      <c r="G77" s="248"/>
      <c r="H77" s="247"/>
      <c r="I77" s="249"/>
      <c r="J77" s="364"/>
      <c r="K77" s="378" t="s">
        <v>2271</v>
      </c>
      <c r="L77" s="299">
        <v>30874.693036372424</v>
      </c>
      <c r="M77" s="299">
        <v>1727.03523455</v>
      </c>
      <c r="N77" s="299">
        <v>12.289576390000001</v>
      </c>
      <c r="O77" s="299">
        <v>1714.7456581599999</v>
      </c>
      <c r="P77" s="299">
        <v>29147.657801822428</v>
      </c>
      <c r="Q77" s="299">
        <v>23608.939848999999</v>
      </c>
      <c r="R77" s="299">
        <v>5538.7179528224315</v>
      </c>
      <c r="S77" s="299">
        <v>446079.7454795519</v>
      </c>
      <c r="T77" s="299">
        <v>31474.38764861635</v>
      </c>
      <c r="U77" s="299">
        <v>14.902165723270439</v>
      </c>
      <c r="V77" s="299">
        <v>977.1346562264149</v>
      </c>
      <c r="W77" s="299">
        <v>837.22957742138362</v>
      </c>
      <c r="X77" s="299">
        <v>309.4005716352201</v>
      </c>
      <c r="Y77" s="299">
        <v>71.253854654088045</v>
      </c>
      <c r="Z77" s="299">
        <v>29264.466822955976</v>
      </c>
      <c r="AA77" s="299">
        <v>0</v>
      </c>
      <c r="AB77" s="299">
        <v>0</v>
      </c>
      <c r="AC77" s="299">
        <v>0</v>
      </c>
      <c r="AD77" s="299">
        <v>171.3247789941824</v>
      </c>
      <c r="AE77" s="299">
        <v>107.06634506219709</v>
      </c>
      <c r="AF77" s="299">
        <v>64.258433931985294</v>
      </c>
      <c r="AG77" s="299">
        <v>414434.03305194143</v>
      </c>
      <c r="AH77" s="299">
        <v>333619.42897421389</v>
      </c>
      <c r="AI77" s="299">
        <v>0</v>
      </c>
      <c r="AJ77" s="299">
        <v>0</v>
      </c>
      <c r="AK77" s="299">
        <v>0</v>
      </c>
      <c r="AL77" s="299">
        <v>0</v>
      </c>
      <c r="AM77" s="299">
        <v>0</v>
      </c>
      <c r="AN77" s="299">
        <v>80814.604077727578</v>
      </c>
      <c r="AO77" s="299">
        <v>0</v>
      </c>
      <c r="AP77" s="299">
        <v>6501.293442340002</v>
      </c>
      <c r="AQ77" s="299">
        <v>0</v>
      </c>
      <c r="AR77" s="299">
        <v>0</v>
      </c>
      <c r="AS77" s="299">
        <v>179748.29624959003</v>
      </c>
      <c r="AT77" s="299">
        <v>1958.3999999999999</v>
      </c>
      <c r="AU77" s="299">
        <v>507.29524100000003</v>
      </c>
      <c r="AV77" s="299"/>
    </row>
    <row r="78" spans="1:48" s="1" customFormat="1" ht="13.5" customHeight="1" x14ac:dyDescent="0.3">
      <c r="A78" s="567" t="s">
        <v>1967</v>
      </c>
      <c r="B78" s="560" t="s">
        <v>1966</v>
      </c>
      <c r="C78" s="573" t="s">
        <v>645</v>
      </c>
      <c r="D78" s="576" t="s">
        <v>1957</v>
      </c>
      <c r="E78" s="640" t="s">
        <v>646</v>
      </c>
      <c r="F78" s="576" t="s">
        <v>647</v>
      </c>
      <c r="G78" s="89" t="s">
        <v>648</v>
      </c>
      <c r="H78" s="84" t="s">
        <v>649</v>
      </c>
      <c r="I78" s="246" t="s">
        <v>1180</v>
      </c>
      <c r="J78" s="362" t="s">
        <v>649</v>
      </c>
      <c r="K78" s="376" t="s">
        <v>2144</v>
      </c>
      <c r="L78" s="258">
        <v>55.069805659813078</v>
      </c>
      <c r="M78" s="258">
        <v>0.2150908</v>
      </c>
      <c r="N78" s="258">
        <v>0.2150908</v>
      </c>
      <c r="O78" s="258">
        <v>0</v>
      </c>
      <c r="P78" s="258">
        <v>54.854714859813079</v>
      </c>
      <c r="Q78" s="258">
        <v>0</v>
      </c>
      <c r="R78" s="258">
        <v>54.854714859813079</v>
      </c>
      <c r="S78" s="258">
        <v>1620.903704368237</v>
      </c>
      <c r="T78" s="258">
        <v>1578.3530255345913</v>
      </c>
      <c r="U78" s="258">
        <v>0.30004440251572329</v>
      </c>
      <c r="V78" s="258">
        <v>156.36753647798741</v>
      </c>
      <c r="W78" s="258">
        <v>190.34514490566036</v>
      </c>
      <c r="X78" s="258">
        <v>20.862337672955974</v>
      </c>
      <c r="Y78" s="258">
        <v>36.140397169811322</v>
      </c>
      <c r="Z78" s="258">
        <v>1174.3375649056604</v>
      </c>
      <c r="AA78" s="258" t="s">
        <v>2133</v>
      </c>
      <c r="AB78" s="258" t="s">
        <v>2133</v>
      </c>
      <c r="AC78" s="258" t="s">
        <v>2133</v>
      </c>
      <c r="AD78" s="258">
        <v>3.0328499775729352</v>
      </c>
      <c r="AE78" s="258">
        <v>2.8922163893376411</v>
      </c>
      <c r="AF78" s="258">
        <v>0.14063358823529412</v>
      </c>
      <c r="AG78" s="258">
        <v>39.51782885607291</v>
      </c>
      <c r="AH78" s="258">
        <v>0.18465408805031447</v>
      </c>
      <c r="AI78" s="258">
        <v>0</v>
      </c>
      <c r="AJ78" s="258">
        <v>0</v>
      </c>
      <c r="AK78" s="258">
        <v>0</v>
      </c>
      <c r="AL78" s="258">
        <v>0</v>
      </c>
      <c r="AM78" s="258">
        <v>0</v>
      </c>
      <c r="AN78" s="258">
        <v>39.333174768022594</v>
      </c>
      <c r="AO78" s="258"/>
      <c r="AP78" s="258">
        <v>403.25740857000005</v>
      </c>
      <c r="AQ78" s="258">
        <v>0</v>
      </c>
      <c r="AR78" s="258">
        <v>0</v>
      </c>
      <c r="AS78" s="258">
        <v>4301.9034597699992</v>
      </c>
      <c r="AT78" s="258">
        <v>87.1</v>
      </c>
      <c r="AU78" s="258">
        <v>7.7274240000000001</v>
      </c>
      <c r="AV78" s="226"/>
    </row>
    <row r="79" spans="1:48" s="1" customFormat="1" ht="16.5" customHeight="1" x14ac:dyDescent="0.3">
      <c r="A79" s="568"/>
      <c r="B79" s="561"/>
      <c r="C79" s="573"/>
      <c r="D79" s="564"/>
      <c r="E79" s="606"/>
      <c r="F79" s="564"/>
      <c r="G79" s="606" t="s">
        <v>650</v>
      </c>
      <c r="H79" s="564" t="s">
        <v>651</v>
      </c>
      <c r="I79" s="25" t="s">
        <v>1181</v>
      </c>
      <c r="J79" s="10" t="s">
        <v>25</v>
      </c>
      <c r="K79" s="32"/>
      <c r="L79" s="157">
        <f t="shared" si="73"/>
        <v>0</v>
      </c>
      <c r="M79" s="157">
        <f t="shared" si="74"/>
        <v>0</v>
      </c>
      <c r="N79" s="157"/>
      <c r="O79" s="157"/>
      <c r="P79" s="157">
        <f t="shared" si="75"/>
        <v>0</v>
      </c>
      <c r="Q79" s="157"/>
      <c r="R79" s="157"/>
      <c r="S79" s="157">
        <f t="shared" si="76"/>
        <v>0</v>
      </c>
      <c r="T79" s="157">
        <f t="shared" si="77"/>
        <v>0</v>
      </c>
      <c r="U79" s="157"/>
      <c r="V79" s="157"/>
      <c r="W79" s="157"/>
      <c r="X79" s="157"/>
      <c r="Y79" s="157"/>
      <c r="Z79" s="157"/>
      <c r="AA79" s="157"/>
      <c r="AB79" s="157"/>
      <c r="AC79" s="157"/>
      <c r="AD79" s="157">
        <f t="shared" si="78"/>
        <v>0</v>
      </c>
      <c r="AE79" s="157"/>
      <c r="AF79" s="157"/>
      <c r="AG79" s="157">
        <f t="shared" si="79"/>
        <v>0</v>
      </c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</row>
    <row r="80" spans="1:48" s="1" customFormat="1" ht="16.5" customHeight="1" x14ac:dyDescent="0.3">
      <c r="A80" s="568"/>
      <c r="B80" s="561"/>
      <c r="C80" s="573"/>
      <c r="D80" s="564"/>
      <c r="E80" s="606"/>
      <c r="F80" s="564"/>
      <c r="G80" s="606"/>
      <c r="H80" s="564"/>
      <c r="I80" s="25" t="s">
        <v>1182</v>
      </c>
      <c r="J80" s="10" t="s">
        <v>27</v>
      </c>
      <c r="K80" s="32"/>
      <c r="L80" s="157">
        <f t="shared" si="73"/>
        <v>0</v>
      </c>
      <c r="M80" s="157">
        <f t="shared" si="74"/>
        <v>0</v>
      </c>
      <c r="N80" s="157"/>
      <c r="O80" s="157"/>
      <c r="P80" s="157">
        <f t="shared" si="75"/>
        <v>0</v>
      </c>
      <c r="Q80" s="157"/>
      <c r="R80" s="157"/>
      <c r="S80" s="157">
        <f t="shared" si="76"/>
        <v>0</v>
      </c>
      <c r="T80" s="157">
        <f t="shared" si="77"/>
        <v>0</v>
      </c>
      <c r="U80" s="157"/>
      <c r="V80" s="157"/>
      <c r="W80" s="157"/>
      <c r="X80" s="157"/>
      <c r="Y80" s="157"/>
      <c r="Z80" s="157"/>
      <c r="AA80" s="157"/>
      <c r="AB80" s="157"/>
      <c r="AC80" s="157"/>
      <c r="AD80" s="157">
        <f t="shared" si="78"/>
        <v>0</v>
      </c>
      <c r="AE80" s="157"/>
      <c r="AF80" s="157"/>
      <c r="AG80" s="157">
        <f t="shared" si="79"/>
        <v>0</v>
      </c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</row>
    <row r="81" spans="1:48" s="1" customFormat="1" ht="16.5" customHeight="1" x14ac:dyDescent="0.3">
      <c r="A81" s="568"/>
      <c r="B81" s="561"/>
      <c r="C81" s="573"/>
      <c r="D81" s="564"/>
      <c r="E81" s="606" t="s">
        <v>652</v>
      </c>
      <c r="F81" s="564" t="s">
        <v>653</v>
      </c>
      <c r="G81" s="606" t="s">
        <v>654</v>
      </c>
      <c r="H81" s="564" t="s">
        <v>655</v>
      </c>
      <c r="I81" s="25" t="s">
        <v>1185</v>
      </c>
      <c r="J81" s="10" t="s">
        <v>30</v>
      </c>
      <c r="K81" s="32"/>
      <c r="L81" s="157">
        <f t="shared" si="73"/>
        <v>0</v>
      </c>
      <c r="M81" s="157">
        <f t="shared" si="74"/>
        <v>0</v>
      </c>
      <c r="N81" s="157"/>
      <c r="O81" s="157"/>
      <c r="P81" s="157">
        <f t="shared" si="75"/>
        <v>0</v>
      </c>
      <c r="Q81" s="157"/>
      <c r="R81" s="157"/>
      <c r="S81" s="157">
        <f t="shared" si="76"/>
        <v>0</v>
      </c>
      <c r="T81" s="157">
        <f t="shared" si="77"/>
        <v>0</v>
      </c>
      <c r="U81" s="157"/>
      <c r="V81" s="157"/>
      <c r="W81" s="157"/>
      <c r="X81" s="157"/>
      <c r="Y81" s="157"/>
      <c r="Z81" s="157"/>
      <c r="AA81" s="157"/>
      <c r="AB81" s="157"/>
      <c r="AC81" s="157"/>
      <c r="AD81" s="157">
        <f t="shared" si="78"/>
        <v>0</v>
      </c>
      <c r="AE81" s="157"/>
      <c r="AF81" s="157"/>
      <c r="AG81" s="157">
        <f t="shared" si="79"/>
        <v>0</v>
      </c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</row>
    <row r="82" spans="1:48" s="1" customFormat="1" ht="16.5" customHeight="1" x14ac:dyDescent="0.3">
      <c r="A82" s="568"/>
      <c r="B82" s="561"/>
      <c r="C82" s="573"/>
      <c r="D82" s="564"/>
      <c r="E82" s="606"/>
      <c r="F82" s="564"/>
      <c r="G82" s="606"/>
      <c r="H82" s="564"/>
      <c r="I82" s="25" t="s">
        <v>1187</v>
      </c>
      <c r="J82" s="10" t="s">
        <v>32</v>
      </c>
      <c r="K82" s="32"/>
      <c r="L82" s="157">
        <f t="shared" si="73"/>
        <v>0</v>
      </c>
      <c r="M82" s="157">
        <f t="shared" si="74"/>
        <v>0</v>
      </c>
      <c r="N82" s="157"/>
      <c r="O82" s="157"/>
      <c r="P82" s="157">
        <f t="shared" si="75"/>
        <v>0</v>
      </c>
      <c r="Q82" s="157"/>
      <c r="R82" s="157"/>
      <c r="S82" s="157">
        <f t="shared" si="76"/>
        <v>0</v>
      </c>
      <c r="T82" s="157">
        <f t="shared" si="77"/>
        <v>0</v>
      </c>
      <c r="U82" s="157"/>
      <c r="V82" s="157"/>
      <c r="W82" s="157"/>
      <c r="X82" s="157"/>
      <c r="Y82" s="157"/>
      <c r="Z82" s="157"/>
      <c r="AA82" s="157"/>
      <c r="AB82" s="157"/>
      <c r="AC82" s="157"/>
      <c r="AD82" s="157">
        <f t="shared" si="78"/>
        <v>0</v>
      </c>
      <c r="AE82" s="157"/>
      <c r="AF82" s="157"/>
      <c r="AG82" s="157">
        <f t="shared" si="79"/>
        <v>0</v>
      </c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</row>
    <row r="83" spans="1:48" s="1" customFormat="1" ht="16.5" customHeight="1" x14ac:dyDescent="0.3">
      <c r="A83" s="568"/>
      <c r="B83" s="561"/>
      <c r="C83" s="573"/>
      <c r="D83" s="564"/>
      <c r="E83" s="606"/>
      <c r="F83" s="564"/>
      <c r="G83" s="606"/>
      <c r="H83" s="564"/>
      <c r="I83" s="25" t="s">
        <v>1186</v>
      </c>
      <c r="J83" s="10" t="s">
        <v>31</v>
      </c>
      <c r="K83" s="32"/>
      <c r="L83" s="157">
        <f t="shared" si="73"/>
        <v>0</v>
      </c>
      <c r="M83" s="157">
        <f t="shared" si="74"/>
        <v>0</v>
      </c>
      <c r="N83" s="157"/>
      <c r="O83" s="157"/>
      <c r="P83" s="157">
        <f t="shared" si="75"/>
        <v>0</v>
      </c>
      <c r="Q83" s="157"/>
      <c r="R83" s="157"/>
      <c r="S83" s="157">
        <f t="shared" si="76"/>
        <v>0</v>
      </c>
      <c r="T83" s="157">
        <f t="shared" si="77"/>
        <v>0</v>
      </c>
      <c r="U83" s="157"/>
      <c r="V83" s="157"/>
      <c r="W83" s="157"/>
      <c r="X83" s="157"/>
      <c r="Y83" s="157"/>
      <c r="Z83" s="157"/>
      <c r="AA83" s="157"/>
      <c r="AB83" s="157"/>
      <c r="AC83" s="157"/>
      <c r="AD83" s="157">
        <f t="shared" si="78"/>
        <v>0</v>
      </c>
      <c r="AE83" s="157"/>
      <c r="AF83" s="157"/>
      <c r="AG83" s="157">
        <f t="shared" si="79"/>
        <v>0</v>
      </c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</row>
    <row r="84" spans="1:48" s="1" customFormat="1" ht="16.5" customHeight="1" x14ac:dyDescent="0.3">
      <c r="A84" s="568"/>
      <c r="B84" s="561"/>
      <c r="C84" s="573"/>
      <c r="D84" s="564"/>
      <c r="E84" s="606"/>
      <c r="F84" s="564"/>
      <c r="G84" s="606"/>
      <c r="H84" s="564"/>
      <c r="I84" s="25" t="s">
        <v>1184</v>
      </c>
      <c r="J84" s="11" t="s">
        <v>1802</v>
      </c>
      <c r="K84" s="32"/>
      <c r="L84" s="157">
        <f t="shared" si="73"/>
        <v>0</v>
      </c>
      <c r="M84" s="157">
        <f t="shared" si="74"/>
        <v>0</v>
      </c>
      <c r="N84" s="157"/>
      <c r="O84" s="157"/>
      <c r="P84" s="157">
        <f t="shared" si="75"/>
        <v>0</v>
      </c>
      <c r="Q84" s="157"/>
      <c r="R84" s="157"/>
      <c r="S84" s="157">
        <f t="shared" si="76"/>
        <v>0</v>
      </c>
      <c r="T84" s="157">
        <f t="shared" si="77"/>
        <v>0</v>
      </c>
      <c r="U84" s="157"/>
      <c r="V84" s="157"/>
      <c r="W84" s="157"/>
      <c r="X84" s="157"/>
      <c r="Y84" s="157"/>
      <c r="Z84" s="157"/>
      <c r="AA84" s="157"/>
      <c r="AB84" s="157"/>
      <c r="AC84" s="157"/>
      <c r="AD84" s="157">
        <f t="shared" si="78"/>
        <v>0</v>
      </c>
      <c r="AE84" s="157"/>
      <c r="AF84" s="157"/>
      <c r="AG84" s="157">
        <f t="shared" si="79"/>
        <v>0</v>
      </c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</row>
    <row r="85" spans="1:48" s="1" customFormat="1" ht="16.5" customHeight="1" x14ac:dyDescent="0.3">
      <c r="A85" s="568"/>
      <c r="B85" s="561"/>
      <c r="C85" s="573"/>
      <c r="D85" s="564"/>
      <c r="E85" s="606"/>
      <c r="F85" s="564"/>
      <c r="G85" s="606"/>
      <c r="H85" s="564"/>
      <c r="I85" s="25" t="s">
        <v>1184</v>
      </c>
      <c r="J85" s="10" t="s">
        <v>28</v>
      </c>
      <c r="K85" s="32"/>
      <c r="L85" s="157">
        <f t="shared" si="73"/>
        <v>0</v>
      </c>
      <c r="M85" s="157">
        <f t="shared" si="74"/>
        <v>0</v>
      </c>
      <c r="N85" s="157"/>
      <c r="O85" s="157"/>
      <c r="P85" s="157">
        <f t="shared" si="75"/>
        <v>0</v>
      </c>
      <c r="Q85" s="157"/>
      <c r="R85" s="157"/>
      <c r="S85" s="157">
        <f t="shared" si="76"/>
        <v>0</v>
      </c>
      <c r="T85" s="157">
        <f t="shared" si="77"/>
        <v>0</v>
      </c>
      <c r="U85" s="157"/>
      <c r="V85" s="157"/>
      <c r="W85" s="157"/>
      <c r="X85" s="157"/>
      <c r="Y85" s="157"/>
      <c r="Z85" s="157"/>
      <c r="AA85" s="157"/>
      <c r="AB85" s="157"/>
      <c r="AC85" s="157"/>
      <c r="AD85" s="157">
        <f t="shared" si="78"/>
        <v>0</v>
      </c>
      <c r="AE85" s="157"/>
      <c r="AF85" s="157"/>
      <c r="AG85" s="157">
        <f t="shared" si="79"/>
        <v>0</v>
      </c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</row>
    <row r="86" spans="1:48" s="1" customFormat="1" ht="16.5" customHeight="1" x14ac:dyDescent="0.3">
      <c r="A86" s="568"/>
      <c r="B86" s="561"/>
      <c r="C86" s="573"/>
      <c r="D86" s="564"/>
      <c r="E86" s="606"/>
      <c r="F86" s="564"/>
      <c r="G86" s="71" t="s">
        <v>656</v>
      </c>
      <c r="H86" s="70" t="s">
        <v>33</v>
      </c>
      <c r="I86" s="25" t="s">
        <v>1162</v>
      </c>
      <c r="J86" s="10" t="s">
        <v>33</v>
      </c>
      <c r="K86" s="32"/>
      <c r="L86" s="157">
        <f t="shared" si="73"/>
        <v>0</v>
      </c>
      <c r="M86" s="157">
        <f t="shared" si="74"/>
        <v>0</v>
      </c>
      <c r="N86" s="157"/>
      <c r="O86" s="157"/>
      <c r="P86" s="157">
        <f t="shared" si="75"/>
        <v>0</v>
      </c>
      <c r="Q86" s="157"/>
      <c r="R86" s="157"/>
      <c r="S86" s="157">
        <f t="shared" si="76"/>
        <v>0</v>
      </c>
      <c r="T86" s="157">
        <f t="shared" si="77"/>
        <v>0</v>
      </c>
      <c r="U86" s="157"/>
      <c r="V86" s="157"/>
      <c r="W86" s="157"/>
      <c r="X86" s="157"/>
      <c r="Y86" s="157"/>
      <c r="Z86" s="157"/>
      <c r="AA86" s="157"/>
      <c r="AB86" s="157"/>
      <c r="AC86" s="157"/>
      <c r="AD86" s="157">
        <f t="shared" si="78"/>
        <v>0</v>
      </c>
      <c r="AE86" s="157"/>
      <c r="AF86" s="157"/>
      <c r="AG86" s="157">
        <f t="shared" si="79"/>
        <v>0</v>
      </c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</row>
    <row r="87" spans="1:48" s="1" customFormat="1" ht="16.5" customHeight="1" x14ac:dyDescent="0.3">
      <c r="A87" s="568"/>
      <c r="B87" s="561"/>
      <c r="C87" s="573"/>
      <c r="D87" s="564"/>
      <c r="E87" s="606" t="s">
        <v>657</v>
      </c>
      <c r="F87" s="564" t="s">
        <v>658</v>
      </c>
      <c r="G87" s="606" t="s">
        <v>659</v>
      </c>
      <c r="H87" s="564" t="s">
        <v>658</v>
      </c>
      <c r="I87" s="25" t="s">
        <v>1190</v>
      </c>
      <c r="J87" s="10" t="s">
        <v>36</v>
      </c>
      <c r="K87" s="32"/>
      <c r="L87" s="157">
        <f t="shared" si="73"/>
        <v>0</v>
      </c>
      <c r="M87" s="157">
        <f t="shared" si="74"/>
        <v>0</v>
      </c>
      <c r="N87" s="157"/>
      <c r="O87" s="157"/>
      <c r="P87" s="157">
        <f t="shared" si="75"/>
        <v>0</v>
      </c>
      <c r="Q87" s="157"/>
      <c r="R87" s="157"/>
      <c r="S87" s="157">
        <f t="shared" si="76"/>
        <v>0</v>
      </c>
      <c r="T87" s="157">
        <f t="shared" si="77"/>
        <v>0</v>
      </c>
      <c r="U87" s="157"/>
      <c r="V87" s="157"/>
      <c r="W87" s="157"/>
      <c r="X87" s="157"/>
      <c r="Y87" s="157"/>
      <c r="Z87" s="157"/>
      <c r="AA87" s="157"/>
      <c r="AB87" s="157"/>
      <c r="AC87" s="157"/>
      <c r="AD87" s="157">
        <f t="shared" si="78"/>
        <v>0</v>
      </c>
      <c r="AE87" s="157"/>
      <c r="AF87" s="157"/>
      <c r="AG87" s="157">
        <f t="shared" si="79"/>
        <v>0</v>
      </c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</row>
    <row r="88" spans="1:48" s="1" customFormat="1" ht="16.5" customHeight="1" x14ac:dyDescent="0.3">
      <c r="A88" s="568"/>
      <c r="B88" s="561"/>
      <c r="C88" s="573"/>
      <c r="D88" s="564"/>
      <c r="E88" s="606"/>
      <c r="F88" s="564"/>
      <c r="G88" s="606"/>
      <c r="H88" s="564"/>
      <c r="I88" s="25" t="s">
        <v>1190</v>
      </c>
      <c r="J88" s="10" t="s">
        <v>36</v>
      </c>
      <c r="K88" s="32"/>
      <c r="L88" s="157">
        <f t="shared" si="73"/>
        <v>0</v>
      </c>
      <c r="M88" s="157">
        <f t="shared" si="74"/>
        <v>0</v>
      </c>
      <c r="N88" s="157"/>
      <c r="O88" s="157"/>
      <c r="P88" s="157">
        <f t="shared" si="75"/>
        <v>0</v>
      </c>
      <c r="Q88" s="157"/>
      <c r="R88" s="157"/>
      <c r="S88" s="157">
        <f t="shared" si="76"/>
        <v>0</v>
      </c>
      <c r="T88" s="157">
        <f t="shared" si="77"/>
        <v>0</v>
      </c>
      <c r="U88" s="157"/>
      <c r="V88" s="157"/>
      <c r="W88" s="157"/>
      <c r="X88" s="157"/>
      <c r="Y88" s="157"/>
      <c r="Z88" s="157"/>
      <c r="AA88" s="157"/>
      <c r="AB88" s="157"/>
      <c r="AC88" s="157"/>
      <c r="AD88" s="157">
        <f t="shared" si="78"/>
        <v>0</v>
      </c>
      <c r="AE88" s="157"/>
      <c r="AF88" s="157"/>
      <c r="AG88" s="157">
        <f t="shared" si="79"/>
        <v>0</v>
      </c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</row>
    <row r="89" spans="1:48" s="1" customFormat="1" ht="16.5" customHeight="1" x14ac:dyDescent="0.3">
      <c r="A89" s="568"/>
      <c r="B89" s="561"/>
      <c r="C89" s="573"/>
      <c r="D89" s="564"/>
      <c r="E89" s="606"/>
      <c r="F89" s="564"/>
      <c r="G89" s="606"/>
      <c r="H89" s="564"/>
      <c r="I89" s="25" t="s">
        <v>1189</v>
      </c>
      <c r="J89" s="11" t="s">
        <v>1803</v>
      </c>
      <c r="K89" s="32"/>
      <c r="L89" s="157">
        <f t="shared" si="73"/>
        <v>0</v>
      </c>
      <c r="M89" s="157">
        <f t="shared" si="74"/>
        <v>0</v>
      </c>
      <c r="N89" s="157"/>
      <c r="O89" s="157"/>
      <c r="P89" s="157">
        <f t="shared" si="75"/>
        <v>0</v>
      </c>
      <c r="Q89" s="157"/>
      <c r="R89" s="157"/>
      <c r="S89" s="157">
        <f t="shared" si="76"/>
        <v>0</v>
      </c>
      <c r="T89" s="157">
        <f t="shared" si="77"/>
        <v>0</v>
      </c>
      <c r="U89" s="157"/>
      <c r="V89" s="157"/>
      <c r="W89" s="157"/>
      <c r="X89" s="157"/>
      <c r="Y89" s="157"/>
      <c r="Z89" s="157"/>
      <c r="AA89" s="157"/>
      <c r="AB89" s="157"/>
      <c r="AC89" s="157"/>
      <c r="AD89" s="157">
        <f t="shared" si="78"/>
        <v>0</v>
      </c>
      <c r="AE89" s="157"/>
      <c r="AF89" s="157"/>
      <c r="AG89" s="157">
        <f t="shared" si="79"/>
        <v>0</v>
      </c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</row>
    <row r="90" spans="1:48" s="1" customFormat="1" ht="16.5" customHeight="1" x14ac:dyDescent="0.3">
      <c r="A90" s="568"/>
      <c r="B90" s="561"/>
      <c r="C90" s="573"/>
      <c r="D90" s="564"/>
      <c r="E90" s="606"/>
      <c r="F90" s="564"/>
      <c r="G90" s="606"/>
      <c r="H90" s="564"/>
      <c r="I90" s="25" t="s">
        <v>1189</v>
      </c>
      <c r="J90" s="11" t="s">
        <v>1804</v>
      </c>
      <c r="K90" s="32"/>
      <c r="L90" s="157">
        <f t="shared" si="73"/>
        <v>0</v>
      </c>
      <c r="M90" s="157">
        <f t="shared" si="74"/>
        <v>0</v>
      </c>
      <c r="N90" s="157"/>
      <c r="O90" s="157"/>
      <c r="P90" s="157">
        <f t="shared" si="75"/>
        <v>0</v>
      </c>
      <c r="Q90" s="157"/>
      <c r="R90" s="157"/>
      <c r="S90" s="157">
        <f t="shared" si="76"/>
        <v>0</v>
      </c>
      <c r="T90" s="157">
        <f t="shared" si="77"/>
        <v>0</v>
      </c>
      <c r="U90" s="157"/>
      <c r="V90" s="157"/>
      <c r="W90" s="157"/>
      <c r="X90" s="157"/>
      <c r="Y90" s="157"/>
      <c r="Z90" s="157"/>
      <c r="AA90" s="157"/>
      <c r="AB90" s="157"/>
      <c r="AC90" s="157"/>
      <c r="AD90" s="157">
        <f t="shared" si="78"/>
        <v>0</v>
      </c>
      <c r="AE90" s="157"/>
      <c r="AF90" s="157"/>
      <c r="AG90" s="157">
        <f t="shared" si="79"/>
        <v>0</v>
      </c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</row>
    <row r="91" spans="1:48" s="1" customFormat="1" ht="16.5" customHeight="1" x14ac:dyDescent="0.3">
      <c r="A91" s="568"/>
      <c r="B91" s="561"/>
      <c r="C91" s="573"/>
      <c r="D91" s="564"/>
      <c r="E91" s="606"/>
      <c r="F91" s="564"/>
      <c r="G91" s="606"/>
      <c r="H91" s="564"/>
      <c r="I91" s="25" t="s">
        <v>1189</v>
      </c>
      <c r="J91" s="11" t="s">
        <v>1805</v>
      </c>
      <c r="K91" s="32"/>
      <c r="L91" s="157">
        <f t="shared" si="73"/>
        <v>0</v>
      </c>
      <c r="M91" s="157">
        <f t="shared" si="74"/>
        <v>0</v>
      </c>
      <c r="N91" s="157"/>
      <c r="O91" s="157"/>
      <c r="P91" s="157">
        <f t="shared" si="75"/>
        <v>0</v>
      </c>
      <c r="Q91" s="157"/>
      <c r="R91" s="157"/>
      <c r="S91" s="157">
        <f t="shared" si="76"/>
        <v>0</v>
      </c>
      <c r="T91" s="157">
        <f t="shared" si="77"/>
        <v>0</v>
      </c>
      <c r="U91" s="157"/>
      <c r="V91" s="157"/>
      <c r="W91" s="157"/>
      <c r="X91" s="157"/>
      <c r="Y91" s="157"/>
      <c r="Z91" s="157"/>
      <c r="AA91" s="157"/>
      <c r="AB91" s="157"/>
      <c r="AC91" s="157"/>
      <c r="AD91" s="157">
        <f t="shared" si="78"/>
        <v>0</v>
      </c>
      <c r="AE91" s="157"/>
      <c r="AF91" s="157"/>
      <c r="AG91" s="157">
        <f t="shared" si="79"/>
        <v>0</v>
      </c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</row>
    <row r="92" spans="1:48" s="1" customFormat="1" ht="16.5" customHeight="1" x14ac:dyDescent="0.3">
      <c r="A92" s="568"/>
      <c r="B92" s="561"/>
      <c r="C92" s="573"/>
      <c r="D92" s="564"/>
      <c r="E92" s="606" t="s">
        <v>660</v>
      </c>
      <c r="F92" s="564" t="s">
        <v>661</v>
      </c>
      <c r="G92" s="606" t="s">
        <v>662</v>
      </c>
      <c r="H92" s="564" t="s">
        <v>661</v>
      </c>
      <c r="I92" s="25" t="s">
        <v>1191</v>
      </c>
      <c r="J92" s="10" t="s">
        <v>41</v>
      </c>
      <c r="K92" s="32"/>
      <c r="L92" s="157">
        <f t="shared" si="73"/>
        <v>0</v>
      </c>
      <c r="M92" s="157">
        <f t="shared" si="74"/>
        <v>0</v>
      </c>
      <c r="N92" s="157"/>
      <c r="O92" s="157"/>
      <c r="P92" s="157">
        <f t="shared" si="75"/>
        <v>0</v>
      </c>
      <c r="Q92" s="157"/>
      <c r="R92" s="157"/>
      <c r="S92" s="157">
        <f t="shared" si="76"/>
        <v>0</v>
      </c>
      <c r="T92" s="157">
        <f t="shared" si="77"/>
        <v>0</v>
      </c>
      <c r="U92" s="157"/>
      <c r="V92" s="157"/>
      <c r="W92" s="157"/>
      <c r="X92" s="157"/>
      <c r="Y92" s="157"/>
      <c r="Z92" s="157"/>
      <c r="AA92" s="157"/>
      <c r="AB92" s="157"/>
      <c r="AC92" s="157"/>
      <c r="AD92" s="157">
        <f t="shared" si="78"/>
        <v>0</v>
      </c>
      <c r="AE92" s="157"/>
      <c r="AF92" s="157"/>
      <c r="AG92" s="157">
        <f t="shared" si="79"/>
        <v>0</v>
      </c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</row>
    <row r="93" spans="1:48" s="1" customFormat="1" ht="16.5" customHeight="1" x14ac:dyDescent="0.3">
      <c r="A93" s="568"/>
      <c r="B93" s="561"/>
      <c r="C93" s="573"/>
      <c r="D93" s="564"/>
      <c r="E93" s="606"/>
      <c r="F93" s="564"/>
      <c r="G93" s="606"/>
      <c r="H93" s="564"/>
      <c r="I93" s="25" t="s">
        <v>1192</v>
      </c>
      <c r="J93" s="10" t="s">
        <v>42</v>
      </c>
      <c r="K93" s="32"/>
      <c r="L93" s="157">
        <f t="shared" si="73"/>
        <v>0</v>
      </c>
      <c r="M93" s="157">
        <f t="shared" si="74"/>
        <v>0</v>
      </c>
      <c r="N93" s="157"/>
      <c r="O93" s="157"/>
      <c r="P93" s="157">
        <f t="shared" si="75"/>
        <v>0</v>
      </c>
      <c r="Q93" s="157"/>
      <c r="R93" s="157"/>
      <c r="S93" s="157">
        <f t="shared" si="76"/>
        <v>0</v>
      </c>
      <c r="T93" s="157">
        <f t="shared" si="77"/>
        <v>0</v>
      </c>
      <c r="U93" s="157"/>
      <c r="V93" s="157"/>
      <c r="W93" s="157"/>
      <c r="X93" s="157"/>
      <c r="Y93" s="157"/>
      <c r="Z93" s="157"/>
      <c r="AA93" s="157"/>
      <c r="AB93" s="157"/>
      <c r="AC93" s="157"/>
      <c r="AD93" s="157">
        <f t="shared" si="78"/>
        <v>0</v>
      </c>
      <c r="AE93" s="157"/>
      <c r="AF93" s="157"/>
      <c r="AG93" s="157">
        <f t="shared" si="79"/>
        <v>0</v>
      </c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</row>
    <row r="94" spans="1:48" s="1" customFormat="1" ht="16.5" customHeight="1" x14ac:dyDescent="0.3">
      <c r="A94" s="568"/>
      <c r="B94" s="561"/>
      <c r="C94" s="573"/>
      <c r="D94" s="564"/>
      <c r="E94" s="606"/>
      <c r="F94" s="564"/>
      <c r="G94" s="606"/>
      <c r="H94" s="564"/>
      <c r="I94" s="25" t="s">
        <v>1193</v>
      </c>
      <c r="J94" s="10" t="s">
        <v>43</v>
      </c>
      <c r="K94" s="32"/>
      <c r="L94" s="157">
        <f t="shared" si="73"/>
        <v>0</v>
      </c>
      <c r="M94" s="157">
        <f t="shared" si="74"/>
        <v>0</v>
      </c>
      <c r="N94" s="157"/>
      <c r="O94" s="157"/>
      <c r="P94" s="157">
        <f t="shared" si="75"/>
        <v>0</v>
      </c>
      <c r="Q94" s="157"/>
      <c r="R94" s="157"/>
      <c r="S94" s="157">
        <f t="shared" si="76"/>
        <v>0</v>
      </c>
      <c r="T94" s="157">
        <f t="shared" si="77"/>
        <v>0</v>
      </c>
      <c r="U94" s="157"/>
      <c r="V94" s="157"/>
      <c r="W94" s="157"/>
      <c r="X94" s="157"/>
      <c r="Y94" s="157"/>
      <c r="Z94" s="157"/>
      <c r="AA94" s="157"/>
      <c r="AB94" s="157"/>
      <c r="AC94" s="157"/>
      <c r="AD94" s="157">
        <f t="shared" si="78"/>
        <v>0</v>
      </c>
      <c r="AE94" s="157"/>
      <c r="AF94" s="157"/>
      <c r="AG94" s="157">
        <f t="shared" si="79"/>
        <v>0</v>
      </c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</row>
    <row r="95" spans="1:48" s="1" customFormat="1" ht="16.5" customHeight="1" x14ac:dyDescent="0.3">
      <c r="A95" s="568"/>
      <c r="B95" s="561"/>
      <c r="C95" s="573"/>
      <c r="D95" s="564"/>
      <c r="E95" s="606" t="s">
        <v>663</v>
      </c>
      <c r="F95" s="564" t="s">
        <v>547</v>
      </c>
      <c r="G95" s="606" t="s">
        <v>664</v>
      </c>
      <c r="H95" s="564" t="s">
        <v>547</v>
      </c>
      <c r="I95" s="25" t="s">
        <v>1194</v>
      </c>
      <c r="J95" s="11" t="s">
        <v>1806</v>
      </c>
      <c r="K95" s="32"/>
      <c r="L95" s="157">
        <f t="shared" si="73"/>
        <v>0</v>
      </c>
      <c r="M95" s="157">
        <f t="shared" si="74"/>
        <v>0</v>
      </c>
      <c r="N95" s="157"/>
      <c r="O95" s="157"/>
      <c r="P95" s="157">
        <f t="shared" si="75"/>
        <v>0</v>
      </c>
      <c r="Q95" s="157"/>
      <c r="R95" s="157"/>
      <c r="S95" s="157">
        <f t="shared" si="76"/>
        <v>0</v>
      </c>
      <c r="T95" s="157">
        <f t="shared" si="77"/>
        <v>0</v>
      </c>
      <c r="U95" s="157"/>
      <c r="V95" s="157"/>
      <c r="W95" s="157"/>
      <c r="X95" s="157"/>
      <c r="Y95" s="157"/>
      <c r="Z95" s="157"/>
      <c r="AA95" s="157"/>
      <c r="AB95" s="157"/>
      <c r="AC95" s="157"/>
      <c r="AD95" s="157">
        <f t="shared" si="78"/>
        <v>0</v>
      </c>
      <c r="AE95" s="157"/>
      <c r="AF95" s="157"/>
      <c r="AG95" s="157">
        <f t="shared" si="79"/>
        <v>0</v>
      </c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</row>
    <row r="96" spans="1:48" s="1" customFormat="1" ht="16.5" customHeight="1" x14ac:dyDescent="0.3">
      <c r="A96" s="568"/>
      <c r="B96" s="561"/>
      <c r="C96" s="573"/>
      <c r="D96" s="564"/>
      <c r="E96" s="606"/>
      <c r="F96" s="564"/>
      <c r="G96" s="606"/>
      <c r="H96" s="564"/>
      <c r="I96" s="25" t="s">
        <v>1195</v>
      </c>
      <c r="J96" s="11" t="s">
        <v>1807</v>
      </c>
      <c r="K96" s="32"/>
      <c r="L96" s="157">
        <f t="shared" si="73"/>
        <v>0</v>
      </c>
      <c r="M96" s="157">
        <f t="shared" si="74"/>
        <v>0</v>
      </c>
      <c r="N96" s="157"/>
      <c r="O96" s="157"/>
      <c r="P96" s="157">
        <f t="shared" si="75"/>
        <v>0</v>
      </c>
      <c r="Q96" s="157"/>
      <c r="R96" s="157"/>
      <c r="S96" s="157">
        <f t="shared" si="76"/>
        <v>0</v>
      </c>
      <c r="T96" s="157">
        <f t="shared" si="77"/>
        <v>0</v>
      </c>
      <c r="U96" s="157"/>
      <c r="V96" s="157"/>
      <c r="W96" s="157"/>
      <c r="X96" s="157"/>
      <c r="Y96" s="157"/>
      <c r="Z96" s="157"/>
      <c r="AA96" s="157"/>
      <c r="AB96" s="157"/>
      <c r="AC96" s="157"/>
      <c r="AD96" s="157">
        <f t="shared" si="78"/>
        <v>0</v>
      </c>
      <c r="AE96" s="157"/>
      <c r="AF96" s="157"/>
      <c r="AG96" s="157">
        <f t="shared" si="79"/>
        <v>0</v>
      </c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</row>
    <row r="97" spans="1:48" s="1" customFormat="1" ht="16.5" customHeight="1" x14ac:dyDescent="0.3">
      <c r="A97" s="568"/>
      <c r="B97" s="561"/>
      <c r="C97" s="573"/>
      <c r="D97" s="564"/>
      <c r="E97" s="606" t="s">
        <v>665</v>
      </c>
      <c r="F97" s="564" t="s">
        <v>666</v>
      </c>
      <c r="G97" s="606" t="s">
        <v>667</v>
      </c>
      <c r="H97" s="564" t="s">
        <v>668</v>
      </c>
      <c r="I97" s="25" t="s">
        <v>1196</v>
      </c>
      <c r="J97" s="10" t="s">
        <v>44</v>
      </c>
      <c r="K97" s="32"/>
      <c r="L97" s="157">
        <f t="shared" si="73"/>
        <v>0</v>
      </c>
      <c r="M97" s="157">
        <f t="shared" si="74"/>
        <v>0</v>
      </c>
      <c r="N97" s="157"/>
      <c r="O97" s="157"/>
      <c r="P97" s="157">
        <f t="shared" si="75"/>
        <v>0</v>
      </c>
      <c r="Q97" s="157"/>
      <c r="R97" s="157"/>
      <c r="S97" s="157">
        <f t="shared" si="76"/>
        <v>0</v>
      </c>
      <c r="T97" s="157">
        <f t="shared" si="77"/>
        <v>0</v>
      </c>
      <c r="U97" s="157"/>
      <c r="V97" s="157"/>
      <c r="W97" s="157"/>
      <c r="X97" s="157"/>
      <c r="Y97" s="157"/>
      <c r="Z97" s="157"/>
      <c r="AA97" s="157"/>
      <c r="AB97" s="157"/>
      <c r="AC97" s="157"/>
      <c r="AD97" s="157">
        <f t="shared" si="78"/>
        <v>0</v>
      </c>
      <c r="AE97" s="157"/>
      <c r="AF97" s="157"/>
      <c r="AG97" s="157">
        <f t="shared" si="79"/>
        <v>0</v>
      </c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</row>
    <row r="98" spans="1:48" s="1" customFormat="1" ht="16.5" customHeight="1" x14ac:dyDescent="0.3">
      <c r="A98" s="568"/>
      <c r="B98" s="561"/>
      <c r="C98" s="573"/>
      <c r="D98" s="564"/>
      <c r="E98" s="606"/>
      <c r="F98" s="564"/>
      <c r="G98" s="606"/>
      <c r="H98" s="564"/>
      <c r="I98" s="25" t="s">
        <v>1197</v>
      </c>
      <c r="J98" s="10" t="s">
        <v>45</v>
      </c>
      <c r="K98" s="32"/>
      <c r="L98" s="157">
        <f t="shared" si="73"/>
        <v>0</v>
      </c>
      <c r="M98" s="157">
        <f t="shared" si="74"/>
        <v>0</v>
      </c>
      <c r="N98" s="157"/>
      <c r="O98" s="157"/>
      <c r="P98" s="157">
        <f t="shared" si="75"/>
        <v>0</v>
      </c>
      <c r="Q98" s="157"/>
      <c r="R98" s="157"/>
      <c r="S98" s="157">
        <f t="shared" si="76"/>
        <v>0</v>
      </c>
      <c r="T98" s="157">
        <f t="shared" si="77"/>
        <v>0</v>
      </c>
      <c r="U98" s="157"/>
      <c r="V98" s="157"/>
      <c r="W98" s="157"/>
      <c r="X98" s="157"/>
      <c r="Y98" s="157"/>
      <c r="Z98" s="157"/>
      <c r="AA98" s="157"/>
      <c r="AB98" s="157"/>
      <c r="AC98" s="157"/>
      <c r="AD98" s="157">
        <f t="shared" si="78"/>
        <v>0</v>
      </c>
      <c r="AE98" s="157"/>
      <c r="AF98" s="157"/>
      <c r="AG98" s="157">
        <f t="shared" si="79"/>
        <v>0</v>
      </c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</row>
    <row r="99" spans="1:48" s="1" customFormat="1" ht="16.5" customHeight="1" x14ac:dyDescent="0.3">
      <c r="A99" s="568"/>
      <c r="B99" s="561"/>
      <c r="C99" s="573"/>
      <c r="D99" s="564"/>
      <c r="E99" s="606"/>
      <c r="F99" s="564"/>
      <c r="G99" s="606"/>
      <c r="H99" s="564"/>
      <c r="I99" s="25" t="s">
        <v>1199</v>
      </c>
      <c r="J99" s="10" t="s">
        <v>1198</v>
      </c>
      <c r="K99" s="32"/>
      <c r="L99" s="157">
        <f t="shared" si="73"/>
        <v>0</v>
      </c>
      <c r="M99" s="157">
        <f t="shared" si="74"/>
        <v>0</v>
      </c>
      <c r="N99" s="157"/>
      <c r="O99" s="157"/>
      <c r="P99" s="157">
        <f t="shared" si="75"/>
        <v>0</v>
      </c>
      <c r="Q99" s="157"/>
      <c r="R99" s="157"/>
      <c r="S99" s="157">
        <f t="shared" si="76"/>
        <v>0</v>
      </c>
      <c r="T99" s="157">
        <f t="shared" si="77"/>
        <v>0</v>
      </c>
      <c r="U99" s="157"/>
      <c r="V99" s="157"/>
      <c r="W99" s="157"/>
      <c r="X99" s="157"/>
      <c r="Y99" s="157"/>
      <c r="Z99" s="157"/>
      <c r="AA99" s="157"/>
      <c r="AB99" s="157"/>
      <c r="AC99" s="157"/>
      <c r="AD99" s="157">
        <f t="shared" si="78"/>
        <v>0</v>
      </c>
      <c r="AE99" s="157"/>
      <c r="AF99" s="157"/>
      <c r="AG99" s="157">
        <f t="shared" si="79"/>
        <v>0</v>
      </c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</row>
    <row r="100" spans="1:48" s="1" customFormat="1" ht="16.5" customHeight="1" x14ac:dyDescent="0.3">
      <c r="A100" s="568"/>
      <c r="B100" s="561"/>
      <c r="C100" s="573"/>
      <c r="D100" s="564"/>
      <c r="E100" s="606"/>
      <c r="F100" s="564"/>
      <c r="G100" s="606"/>
      <c r="H100" s="564"/>
      <c r="I100" s="25" t="s">
        <v>1200</v>
      </c>
      <c r="J100" s="10" t="s">
        <v>46</v>
      </c>
      <c r="K100" s="32"/>
      <c r="L100" s="157">
        <f t="shared" si="73"/>
        <v>0</v>
      </c>
      <c r="M100" s="157">
        <f t="shared" si="74"/>
        <v>0</v>
      </c>
      <c r="N100" s="157"/>
      <c r="O100" s="157"/>
      <c r="P100" s="157">
        <f t="shared" si="75"/>
        <v>0</v>
      </c>
      <c r="Q100" s="157"/>
      <c r="R100" s="157"/>
      <c r="S100" s="157">
        <f t="shared" si="76"/>
        <v>0</v>
      </c>
      <c r="T100" s="157">
        <f t="shared" si="77"/>
        <v>0</v>
      </c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>
        <f t="shared" si="78"/>
        <v>0</v>
      </c>
      <c r="AE100" s="157"/>
      <c r="AF100" s="157"/>
      <c r="AG100" s="157">
        <f t="shared" si="79"/>
        <v>0</v>
      </c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</row>
    <row r="101" spans="1:48" s="1" customFormat="1" ht="16.5" customHeight="1" x14ac:dyDescent="0.3">
      <c r="A101" s="568"/>
      <c r="B101" s="561"/>
      <c r="C101" s="573"/>
      <c r="D101" s="564"/>
      <c r="E101" s="606"/>
      <c r="F101" s="564"/>
      <c r="G101" s="606"/>
      <c r="H101" s="564"/>
      <c r="I101" s="25" t="s">
        <v>1201</v>
      </c>
      <c r="J101" s="10" t="s">
        <v>47</v>
      </c>
      <c r="K101" s="32"/>
      <c r="L101" s="157">
        <f t="shared" si="73"/>
        <v>0</v>
      </c>
      <c r="M101" s="157">
        <f t="shared" si="74"/>
        <v>0</v>
      </c>
      <c r="N101" s="157"/>
      <c r="O101" s="157"/>
      <c r="P101" s="157">
        <f t="shared" si="75"/>
        <v>0</v>
      </c>
      <c r="Q101" s="157"/>
      <c r="R101" s="157"/>
      <c r="S101" s="157">
        <f t="shared" si="76"/>
        <v>0</v>
      </c>
      <c r="T101" s="157">
        <f t="shared" si="77"/>
        <v>0</v>
      </c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>
        <f t="shared" si="78"/>
        <v>0</v>
      </c>
      <c r="AE101" s="157"/>
      <c r="AF101" s="157"/>
      <c r="AG101" s="157">
        <f t="shared" si="79"/>
        <v>0</v>
      </c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</row>
    <row r="102" spans="1:48" s="1" customFormat="1" ht="16.5" customHeight="1" x14ac:dyDescent="0.3">
      <c r="A102" s="568"/>
      <c r="B102" s="561"/>
      <c r="C102" s="573"/>
      <c r="D102" s="564"/>
      <c r="E102" s="606"/>
      <c r="F102" s="564"/>
      <c r="G102" s="71" t="s">
        <v>669</v>
      </c>
      <c r="H102" s="70" t="s">
        <v>1958</v>
      </c>
      <c r="I102" s="25" t="s">
        <v>1201</v>
      </c>
      <c r="J102" s="10" t="s">
        <v>47</v>
      </c>
      <c r="K102" s="32"/>
      <c r="L102" s="157">
        <f t="shared" si="73"/>
        <v>0</v>
      </c>
      <c r="M102" s="157">
        <f t="shared" si="74"/>
        <v>0</v>
      </c>
      <c r="N102" s="157"/>
      <c r="O102" s="157"/>
      <c r="P102" s="157">
        <f t="shared" si="75"/>
        <v>0</v>
      </c>
      <c r="Q102" s="157"/>
      <c r="R102" s="157"/>
      <c r="S102" s="157">
        <f t="shared" si="76"/>
        <v>0</v>
      </c>
      <c r="T102" s="157">
        <f t="shared" si="77"/>
        <v>0</v>
      </c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>
        <f t="shared" si="78"/>
        <v>0</v>
      </c>
      <c r="AE102" s="157"/>
      <c r="AF102" s="157"/>
      <c r="AG102" s="157">
        <f t="shared" si="79"/>
        <v>0</v>
      </c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</row>
    <row r="103" spans="1:48" s="1" customFormat="1" ht="16.5" customHeight="1" x14ac:dyDescent="0.3">
      <c r="A103" s="568"/>
      <c r="B103" s="561"/>
      <c r="C103" s="573"/>
      <c r="D103" s="564"/>
      <c r="E103" s="606" t="s">
        <v>670</v>
      </c>
      <c r="F103" s="564" t="s">
        <v>671</v>
      </c>
      <c r="G103" s="606" t="s">
        <v>672</v>
      </c>
      <c r="H103" s="564" t="s">
        <v>548</v>
      </c>
      <c r="I103" s="25" t="s">
        <v>1206</v>
      </c>
      <c r="J103" s="10" t="s">
        <v>1205</v>
      </c>
      <c r="K103" s="32"/>
      <c r="L103" s="157">
        <f t="shared" si="73"/>
        <v>0</v>
      </c>
      <c r="M103" s="157">
        <f t="shared" si="74"/>
        <v>0</v>
      </c>
      <c r="N103" s="157"/>
      <c r="O103" s="157"/>
      <c r="P103" s="157">
        <f t="shared" si="75"/>
        <v>0</v>
      </c>
      <c r="Q103" s="157"/>
      <c r="R103" s="157"/>
      <c r="S103" s="157">
        <f t="shared" si="76"/>
        <v>0</v>
      </c>
      <c r="T103" s="157">
        <f t="shared" si="77"/>
        <v>0</v>
      </c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>
        <f t="shared" si="78"/>
        <v>0</v>
      </c>
      <c r="AE103" s="157"/>
      <c r="AF103" s="157"/>
      <c r="AG103" s="157">
        <f t="shared" si="79"/>
        <v>0</v>
      </c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</row>
    <row r="104" spans="1:48" s="1" customFormat="1" ht="16.5" customHeight="1" x14ac:dyDescent="0.3">
      <c r="A104" s="568"/>
      <c r="B104" s="561"/>
      <c r="C104" s="573"/>
      <c r="D104" s="564"/>
      <c r="E104" s="606"/>
      <c r="F104" s="564"/>
      <c r="G104" s="606"/>
      <c r="H104" s="564"/>
      <c r="I104" s="25" t="s">
        <v>1204</v>
      </c>
      <c r="J104" s="10" t="s">
        <v>1203</v>
      </c>
      <c r="K104" s="32"/>
      <c r="L104" s="157">
        <f t="shared" si="73"/>
        <v>0</v>
      </c>
      <c r="M104" s="157">
        <f t="shared" si="74"/>
        <v>0</v>
      </c>
      <c r="N104" s="157"/>
      <c r="O104" s="157"/>
      <c r="P104" s="157">
        <f t="shared" si="75"/>
        <v>0</v>
      </c>
      <c r="Q104" s="157"/>
      <c r="R104" s="157"/>
      <c r="S104" s="157">
        <f t="shared" si="76"/>
        <v>0</v>
      </c>
      <c r="T104" s="157">
        <f t="shared" si="77"/>
        <v>0</v>
      </c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>
        <f t="shared" si="78"/>
        <v>0</v>
      </c>
      <c r="AE104" s="157"/>
      <c r="AF104" s="157"/>
      <c r="AG104" s="157">
        <f t="shared" si="79"/>
        <v>0</v>
      </c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</row>
    <row r="105" spans="1:48" s="1" customFormat="1" ht="16.5" customHeight="1" x14ac:dyDescent="0.3">
      <c r="A105" s="568"/>
      <c r="B105" s="561"/>
      <c r="C105" s="573"/>
      <c r="D105" s="564"/>
      <c r="E105" s="606"/>
      <c r="F105" s="564"/>
      <c r="G105" s="606"/>
      <c r="H105" s="564"/>
      <c r="I105" s="25" t="s">
        <v>1207</v>
      </c>
      <c r="J105" s="10" t="s">
        <v>1208</v>
      </c>
      <c r="K105" s="32"/>
      <c r="L105" s="157">
        <f t="shared" si="73"/>
        <v>0</v>
      </c>
      <c r="M105" s="157">
        <f t="shared" si="74"/>
        <v>0</v>
      </c>
      <c r="N105" s="157"/>
      <c r="O105" s="157"/>
      <c r="P105" s="157">
        <f t="shared" si="75"/>
        <v>0</v>
      </c>
      <c r="Q105" s="157"/>
      <c r="R105" s="157"/>
      <c r="S105" s="157">
        <f t="shared" si="76"/>
        <v>0</v>
      </c>
      <c r="T105" s="157">
        <f t="shared" si="77"/>
        <v>0</v>
      </c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>
        <f t="shared" si="78"/>
        <v>0</v>
      </c>
      <c r="AE105" s="157"/>
      <c r="AF105" s="157"/>
      <c r="AG105" s="157">
        <f t="shared" si="79"/>
        <v>0</v>
      </c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</row>
    <row r="106" spans="1:48" s="1" customFormat="1" ht="16.5" customHeight="1" x14ac:dyDescent="0.3">
      <c r="A106" s="568"/>
      <c r="B106" s="561"/>
      <c r="C106" s="573"/>
      <c r="D106" s="564"/>
      <c r="E106" s="606"/>
      <c r="F106" s="564"/>
      <c r="G106" s="606"/>
      <c r="H106" s="564"/>
      <c r="I106" s="25" t="s">
        <v>1207</v>
      </c>
      <c r="J106" s="10" t="s">
        <v>1208</v>
      </c>
      <c r="K106" s="32"/>
      <c r="L106" s="157">
        <f t="shared" si="73"/>
        <v>0</v>
      </c>
      <c r="M106" s="157">
        <f t="shared" si="74"/>
        <v>0</v>
      </c>
      <c r="N106" s="157"/>
      <c r="O106" s="157"/>
      <c r="P106" s="157">
        <f t="shared" si="75"/>
        <v>0</v>
      </c>
      <c r="Q106" s="157"/>
      <c r="R106" s="157"/>
      <c r="S106" s="157">
        <f t="shared" si="76"/>
        <v>0</v>
      </c>
      <c r="T106" s="157">
        <f t="shared" si="77"/>
        <v>0</v>
      </c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>
        <f t="shared" si="78"/>
        <v>0</v>
      </c>
      <c r="AE106" s="157"/>
      <c r="AF106" s="157"/>
      <c r="AG106" s="157">
        <f t="shared" si="79"/>
        <v>0</v>
      </c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</row>
    <row r="107" spans="1:48" s="1" customFormat="1" ht="16.5" customHeight="1" x14ac:dyDescent="0.3">
      <c r="A107" s="568"/>
      <c r="B107" s="561"/>
      <c r="C107" s="573"/>
      <c r="D107" s="564"/>
      <c r="E107" s="606"/>
      <c r="F107" s="564"/>
      <c r="G107" s="71" t="s">
        <v>673</v>
      </c>
      <c r="H107" s="70" t="s">
        <v>52</v>
      </c>
      <c r="I107" s="25" t="s">
        <v>1209</v>
      </c>
      <c r="J107" s="10" t="s">
        <v>52</v>
      </c>
      <c r="K107" s="32"/>
      <c r="L107" s="157">
        <f t="shared" si="73"/>
        <v>0</v>
      </c>
      <c r="M107" s="157">
        <f t="shared" si="74"/>
        <v>0</v>
      </c>
      <c r="N107" s="157"/>
      <c r="O107" s="157"/>
      <c r="P107" s="157">
        <f t="shared" si="75"/>
        <v>0</v>
      </c>
      <c r="Q107" s="157"/>
      <c r="R107" s="157"/>
      <c r="S107" s="157">
        <f t="shared" si="76"/>
        <v>0</v>
      </c>
      <c r="T107" s="157">
        <f t="shared" si="77"/>
        <v>0</v>
      </c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>
        <f t="shared" si="78"/>
        <v>0</v>
      </c>
      <c r="AE107" s="157"/>
      <c r="AF107" s="157"/>
      <c r="AG107" s="157">
        <f t="shared" si="79"/>
        <v>0</v>
      </c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</row>
    <row r="108" spans="1:48" s="1" customFormat="1" ht="16.5" customHeight="1" x14ac:dyDescent="0.3">
      <c r="A108" s="568"/>
      <c r="B108" s="561"/>
      <c r="C108" s="573"/>
      <c r="D108" s="564"/>
      <c r="E108" s="606"/>
      <c r="F108" s="564"/>
      <c r="G108" s="71" t="s">
        <v>674</v>
      </c>
      <c r="H108" s="70" t="s">
        <v>1809</v>
      </c>
      <c r="I108" s="25" t="s">
        <v>1210</v>
      </c>
      <c r="J108" s="11" t="s">
        <v>1808</v>
      </c>
      <c r="K108" s="32"/>
      <c r="L108" s="157">
        <f t="shared" si="73"/>
        <v>0</v>
      </c>
      <c r="M108" s="157">
        <f t="shared" si="74"/>
        <v>0</v>
      </c>
      <c r="N108" s="157"/>
      <c r="O108" s="157"/>
      <c r="P108" s="157">
        <f t="shared" si="75"/>
        <v>0</v>
      </c>
      <c r="Q108" s="157"/>
      <c r="R108" s="157"/>
      <c r="S108" s="157">
        <f t="shared" si="76"/>
        <v>0</v>
      </c>
      <c r="T108" s="157">
        <f t="shared" si="77"/>
        <v>0</v>
      </c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>
        <f t="shared" si="78"/>
        <v>0</v>
      </c>
      <c r="AE108" s="157"/>
      <c r="AF108" s="157"/>
      <c r="AG108" s="157">
        <f t="shared" si="79"/>
        <v>0</v>
      </c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</row>
    <row r="109" spans="1:48" s="1" customFormat="1" ht="16.5" customHeight="1" x14ac:dyDescent="0.3">
      <c r="A109" s="568"/>
      <c r="B109" s="561"/>
      <c r="C109" s="573"/>
      <c r="D109" s="564"/>
      <c r="E109" s="606"/>
      <c r="F109" s="564"/>
      <c r="G109" s="606" t="s">
        <v>549</v>
      </c>
      <c r="H109" s="564" t="s">
        <v>550</v>
      </c>
      <c r="I109" s="25" t="s">
        <v>1213</v>
      </c>
      <c r="J109" s="10" t="s">
        <v>56</v>
      </c>
      <c r="K109" s="32"/>
      <c r="L109" s="157">
        <f t="shared" si="73"/>
        <v>0</v>
      </c>
      <c r="M109" s="157">
        <f t="shared" si="74"/>
        <v>0</v>
      </c>
      <c r="N109" s="157"/>
      <c r="O109" s="157"/>
      <c r="P109" s="157">
        <f t="shared" si="75"/>
        <v>0</v>
      </c>
      <c r="Q109" s="157"/>
      <c r="R109" s="157"/>
      <c r="S109" s="157">
        <f t="shared" si="76"/>
        <v>0</v>
      </c>
      <c r="T109" s="157">
        <f t="shared" si="77"/>
        <v>0</v>
      </c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>
        <f t="shared" si="78"/>
        <v>0</v>
      </c>
      <c r="AE109" s="157"/>
      <c r="AF109" s="157"/>
      <c r="AG109" s="157">
        <f t="shared" si="79"/>
        <v>0</v>
      </c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</row>
    <row r="110" spans="1:48" s="1" customFormat="1" ht="16.5" customHeight="1" x14ac:dyDescent="0.3">
      <c r="A110" s="568"/>
      <c r="B110" s="561"/>
      <c r="C110" s="573"/>
      <c r="D110" s="564"/>
      <c r="E110" s="606"/>
      <c r="F110" s="564"/>
      <c r="G110" s="606"/>
      <c r="H110" s="564"/>
      <c r="I110" s="25" t="s">
        <v>1211</v>
      </c>
      <c r="J110" s="10" t="s">
        <v>54</v>
      </c>
      <c r="K110" s="32"/>
      <c r="L110" s="157">
        <f t="shared" si="73"/>
        <v>0</v>
      </c>
      <c r="M110" s="157">
        <f t="shared" si="74"/>
        <v>0</v>
      </c>
      <c r="N110" s="157"/>
      <c r="O110" s="157"/>
      <c r="P110" s="157">
        <f t="shared" si="75"/>
        <v>0</v>
      </c>
      <c r="Q110" s="157"/>
      <c r="R110" s="157"/>
      <c r="S110" s="157">
        <f t="shared" si="76"/>
        <v>0</v>
      </c>
      <c r="T110" s="157">
        <f t="shared" si="77"/>
        <v>0</v>
      </c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>
        <f t="shared" si="78"/>
        <v>0</v>
      </c>
      <c r="AE110" s="157"/>
      <c r="AF110" s="157"/>
      <c r="AG110" s="157">
        <f t="shared" si="79"/>
        <v>0</v>
      </c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</row>
    <row r="111" spans="1:48" s="1" customFormat="1" ht="16.5" customHeight="1" x14ac:dyDescent="0.3">
      <c r="A111" s="568"/>
      <c r="B111" s="561"/>
      <c r="C111" s="573"/>
      <c r="D111" s="564"/>
      <c r="E111" s="606"/>
      <c r="F111" s="564"/>
      <c r="G111" s="606"/>
      <c r="H111" s="564"/>
      <c r="I111" s="25" t="s">
        <v>1212</v>
      </c>
      <c r="J111" s="10" t="s">
        <v>55</v>
      </c>
      <c r="K111" s="32"/>
      <c r="L111" s="157">
        <f t="shared" si="73"/>
        <v>0</v>
      </c>
      <c r="M111" s="157">
        <f t="shared" si="74"/>
        <v>0</v>
      </c>
      <c r="N111" s="157"/>
      <c r="O111" s="157"/>
      <c r="P111" s="157">
        <f t="shared" si="75"/>
        <v>0</v>
      </c>
      <c r="Q111" s="157"/>
      <c r="R111" s="157"/>
      <c r="S111" s="157">
        <f t="shared" si="76"/>
        <v>0</v>
      </c>
      <c r="T111" s="157">
        <f t="shared" si="77"/>
        <v>0</v>
      </c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>
        <f t="shared" si="78"/>
        <v>0</v>
      </c>
      <c r="AE111" s="157"/>
      <c r="AF111" s="157"/>
      <c r="AG111" s="157">
        <f t="shared" si="79"/>
        <v>0</v>
      </c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</row>
    <row r="112" spans="1:48" s="1" customFormat="1" ht="16.5" customHeight="1" x14ac:dyDescent="0.3">
      <c r="A112" s="568"/>
      <c r="B112" s="561"/>
      <c r="C112" s="573"/>
      <c r="D112" s="564"/>
      <c r="E112" s="606"/>
      <c r="F112" s="564"/>
      <c r="G112" s="606"/>
      <c r="H112" s="564"/>
      <c r="I112" s="25" t="s">
        <v>1214</v>
      </c>
      <c r="J112" s="10" t="s">
        <v>57</v>
      </c>
      <c r="K112" s="32"/>
      <c r="L112" s="157">
        <f t="shared" si="73"/>
        <v>0</v>
      </c>
      <c r="M112" s="157">
        <f t="shared" si="74"/>
        <v>0</v>
      </c>
      <c r="N112" s="157"/>
      <c r="O112" s="157"/>
      <c r="P112" s="157">
        <f t="shared" si="75"/>
        <v>0</v>
      </c>
      <c r="Q112" s="157"/>
      <c r="R112" s="157"/>
      <c r="S112" s="157">
        <f t="shared" si="76"/>
        <v>0</v>
      </c>
      <c r="T112" s="157">
        <f t="shared" si="77"/>
        <v>0</v>
      </c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>
        <f t="shared" si="78"/>
        <v>0</v>
      </c>
      <c r="AE112" s="157"/>
      <c r="AF112" s="157"/>
      <c r="AG112" s="157">
        <f t="shared" si="79"/>
        <v>0</v>
      </c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</row>
    <row r="113" spans="1:48" s="1" customFormat="1" ht="16.5" customHeight="1" x14ac:dyDescent="0.3">
      <c r="A113" s="568"/>
      <c r="B113" s="561"/>
      <c r="C113" s="573"/>
      <c r="D113" s="564"/>
      <c r="E113" s="606"/>
      <c r="F113" s="564"/>
      <c r="G113" s="606" t="s">
        <v>675</v>
      </c>
      <c r="H113" s="564" t="s">
        <v>551</v>
      </c>
      <c r="I113" s="25" t="s">
        <v>1215</v>
      </c>
      <c r="J113" s="10" t="s">
        <v>58</v>
      </c>
      <c r="K113" s="32"/>
      <c r="L113" s="157">
        <f t="shared" si="73"/>
        <v>0</v>
      </c>
      <c r="M113" s="157">
        <f t="shared" si="74"/>
        <v>0</v>
      </c>
      <c r="N113" s="157"/>
      <c r="O113" s="157"/>
      <c r="P113" s="157">
        <f t="shared" si="75"/>
        <v>0</v>
      </c>
      <c r="Q113" s="157"/>
      <c r="R113" s="157"/>
      <c r="S113" s="157">
        <f t="shared" si="76"/>
        <v>0</v>
      </c>
      <c r="T113" s="157">
        <f t="shared" si="77"/>
        <v>0</v>
      </c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>
        <f t="shared" si="78"/>
        <v>0</v>
      </c>
      <c r="AE113" s="157"/>
      <c r="AF113" s="157"/>
      <c r="AG113" s="157">
        <f t="shared" si="79"/>
        <v>0</v>
      </c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</row>
    <row r="114" spans="1:48" s="1" customFormat="1" ht="16.5" customHeight="1" x14ac:dyDescent="0.3">
      <c r="A114" s="568"/>
      <c r="B114" s="561"/>
      <c r="C114" s="573"/>
      <c r="D114" s="564"/>
      <c r="E114" s="606"/>
      <c r="F114" s="564"/>
      <c r="G114" s="606"/>
      <c r="H114" s="564"/>
      <c r="I114" s="25" t="s">
        <v>1216</v>
      </c>
      <c r="J114" s="10" t="s">
        <v>59</v>
      </c>
      <c r="K114" s="32"/>
      <c r="L114" s="157">
        <f t="shared" si="73"/>
        <v>0</v>
      </c>
      <c r="M114" s="157">
        <f t="shared" si="74"/>
        <v>0</v>
      </c>
      <c r="N114" s="157"/>
      <c r="O114" s="157"/>
      <c r="P114" s="157">
        <f t="shared" si="75"/>
        <v>0</v>
      </c>
      <c r="Q114" s="157"/>
      <c r="R114" s="157"/>
      <c r="S114" s="157">
        <f t="shared" si="76"/>
        <v>0</v>
      </c>
      <c r="T114" s="157">
        <f t="shared" si="77"/>
        <v>0</v>
      </c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>
        <f t="shared" si="78"/>
        <v>0</v>
      </c>
      <c r="AE114" s="157"/>
      <c r="AF114" s="157"/>
      <c r="AG114" s="157">
        <f t="shared" si="79"/>
        <v>0</v>
      </c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</row>
    <row r="115" spans="1:48" s="1" customFormat="1" ht="16.5" customHeight="1" x14ac:dyDescent="0.3">
      <c r="A115" s="568"/>
      <c r="B115" s="561"/>
      <c r="C115" s="573"/>
      <c r="D115" s="564"/>
      <c r="E115" s="606"/>
      <c r="F115" s="564"/>
      <c r="G115" s="606"/>
      <c r="H115" s="564"/>
      <c r="I115" s="25" t="s">
        <v>1217</v>
      </c>
      <c r="J115" s="10" t="s">
        <v>60</v>
      </c>
      <c r="K115" s="32"/>
      <c r="L115" s="157">
        <f t="shared" si="73"/>
        <v>0</v>
      </c>
      <c r="M115" s="157">
        <f t="shared" si="74"/>
        <v>0</v>
      </c>
      <c r="N115" s="157"/>
      <c r="O115" s="157"/>
      <c r="P115" s="157">
        <f t="shared" si="75"/>
        <v>0</v>
      </c>
      <c r="Q115" s="157"/>
      <c r="R115" s="157"/>
      <c r="S115" s="157">
        <f t="shared" si="76"/>
        <v>0</v>
      </c>
      <c r="T115" s="157">
        <f t="shared" si="77"/>
        <v>0</v>
      </c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>
        <f t="shared" si="78"/>
        <v>0</v>
      </c>
      <c r="AE115" s="157"/>
      <c r="AF115" s="157"/>
      <c r="AG115" s="157">
        <f t="shared" si="79"/>
        <v>0</v>
      </c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</row>
    <row r="116" spans="1:48" s="1" customFormat="1" ht="16.5" customHeight="1" x14ac:dyDescent="0.3">
      <c r="A116" s="568"/>
      <c r="B116" s="561"/>
      <c r="C116" s="573"/>
      <c r="D116" s="564"/>
      <c r="E116" s="606"/>
      <c r="F116" s="564"/>
      <c r="G116" s="606"/>
      <c r="H116" s="564"/>
      <c r="I116" s="25" t="s">
        <v>1218</v>
      </c>
      <c r="J116" s="10" t="s">
        <v>61</v>
      </c>
      <c r="K116" s="32"/>
      <c r="L116" s="157">
        <f t="shared" si="73"/>
        <v>0</v>
      </c>
      <c r="M116" s="157">
        <f t="shared" si="74"/>
        <v>0</v>
      </c>
      <c r="N116" s="157"/>
      <c r="O116" s="157"/>
      <c r="P116" s="157">
        <f t="shared" si="75"/>
        <v>0</v>
      </c>
      <c r="Q116" s="157"/>
      <c r="R116" s="157"/>
      <c r="S116" s="157">
        <f t="shared" si="76"/>
        <v>0</v>
      </c>
      <c r="T116" s="157">
        <f t="shared" si="77"/>
        <v>0</v>
      </c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>
        <f t="shared" si="78"/>
        <v>0</v>
      </c>
      <c r="AE116" s="157"/>
      <c r="AF116" s="157"/>
      <c r="AG116" s="157">
        <f t="shared" si="79"/>
        <v>0</v>
      </c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</row>
    <row r="117" spans="1:48" s="1" customFormat="1" ht="16.5" customHeight="1" x14ac:dyDescent="0.3">
      <c r="A117" s="568"/>
      <c r="B117" s="561"/>
      <c r="C117" s="573"/>
      <c r="D117" s="564"/>
      <c r="E117" s="606"/>
      <c r="F117" s="564"/>
      <c r="G117" s="606"/>
      <c r="H117" s="564"/>
      <c r="I117" s="25" t="s">
        <v>1219</v>
      </c>
      <c r="J117" s="10" t="s">
        <v>62</v>
      </c>
      <c r="K117" s="32"/>
      <c r="L117" s="157">
        <f t="shared" si="73"/>
        <v>0</v>
      </c>
      <c r="M117" s="157">
        <f t="shared" si="74"/>
        <v>0</v>
      </c>
      <c r="N117" s="157"/>
      <c r="O117" s="157"/>
      <c r="P117" s="157">
        <f t="shared" si="75"/>
        <v>0</v>
      </c>
      <c r="Q117" s="157"/>
      <c r="R117" s="157"/>
      <c r="S117" s="157">
        <f t="shared" si="76"/>
        <v>0</v>
      </c>
      <c r="T117" s="157">
        <f t="shared" si="77"/>
        <v>0</v>
      </c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>
        <f t="shared" si="78"/>
        <v>0</v>
      </c>
      <c r="AE117" s="157"/>
      <c r="AF117" s="157"/>
      <c r="AG117" s="157">
        <f t="shared" si="79"/>
        <v>0</v>
      </c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</row>
    <row r="118" spans="1:48" s="1" customFormat="1" ht="16.5" customHeight="1" x14ac:dyDescent="0.3">
      <c r="A118" s="568"/>
      <c r="B118" s="561"/>
      <c r="C118" s="573"/>
      <c r="D118" s="564"/>
      <c r="E118" s="606"/>
      <c r="F118" s="564"/>
      <c r="G118" s="606"/>
      <c r="H118" s="564"/>
      <c r="I118" s="25" t="s">
        <v>1221</v>
      </c>
      <c r="J118" s="10" t="s">
        <v>63</v>
      </c>
      <c r="K118" s="32"/>
      <c r="L118" s="157">
        <f t="shared" si="73"/>
        <v>0</v>
      </c>
      <c r="M118" s="157">
        <f t="shared" si="74"/>
        <v>0</v>
      </c>
      <c r="N118" s="157"/>
      <c r="O118" s="157"/>
      <c r="P118" s="157">
        <f t="shared" si="75"/>
        <v>0</v>
      </c>
      <c r="Q118" s="157"/>
      <c r="R118" s="157"/>
      <c r="S118" s="157">
        <f t="shared" si="76"/>
        <v>0</v>
      </c>
      <c r="T118" s="157">
        <f t="shared" si="77"/>
        <v>0</v>
      </c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>
        <f t="shared" si="78"/>
        <v>0</v>
      </c>
      <c r="AE118" s="157"/>
      <c r="AF118" s="157"/>
      <c r="AG118" s="157">
        <f t="shared" si="79"/>
        <v>0</v>
      </c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</row>
    <row r="119" spans="1:48" s="1" customFormat="1" ht="16.5" customHeight="1" x14ac:dyDescent="0.3">
      <c r="A119" s="568"/>
      <c r="B119" s="561"/>
      <c r="C119" s="573"/>
      <c r="D119" s="564"/>
      <c r="E119" s="606"/>
      <c r="F119" s="564"/>
      <c r="G119" s="606"/>
      <c r="H119" s="564"/>
      <c r="I119" s="25" t="s">
        <v>1222</v>
      </c>
      <c r="J119" s="10" t="s">
        <v>64</v>
      </c>
      <c r="K119" s="32"/>
      <c r="L119" s="157">
        <f t="shared" si="73"/>
        <v>0</v>
      </c>
      <c r="M119" s="157">
        <f t="shared" si="74"/>
        <v>0</v>
      </c>
      <c r="N119" s="157"/>
      <c r="O119" s="157"/>
      <c r="P119" s="157">
        <f t="shared" si="75"/>
        <v>0</v>
      </c>
      <c r="Q119" s="157"/>
      <c r="R119" s="157"/>
      <c r="S119" s="157">
        <f t="shared" si="76"/>
        <v>0</v>
      </c>
      <c r="T119" s="157">
        <f t="shared" si="77"/>
        <v>0</v>
      </c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>
        <f t="shared" si="78"/>
        <v>0</v>
      </c>
      <c r="AE119" s="157"/>
      <c r="AF119" s="157"/>
      <c r="AG119" s="157">
        <f t="shared" si="79"/>
        <v>0</v>
      </c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</row>
    <row r="120" spans="1:48" s="1" customFormat="1" ht="16.5" customHeight="1" x14ac:dyDescent="0.3">
      <c r="A120" s="568"/>
      <c r="B120" s="561"/>
      <c r="C120" s="573"/>
      <c r="D120" s="564"/>
      <c r="E120" s="606"/>
      <c r="F120" s="564"/>
      <c r="G120" s="606"/>
      <c r="H120" s="564"/>
      <c r="I120" s="25" t="s">
        <v>1220</v>
      </c>
      <c r="J120" s="11" t="s">
        <v>1810</v>
      </c>
      <c r="K120" s="32"/>
      <c r="L120" s="157">
        <f t="shared" si="73"/>
        <v>0</v>
      </c>
      <c r="M120" s="157">
        <f t="shared" si="74"/>
        <v>0</v>
      </c>
      <c r="N120" s="157"/>
      <c r="O120" s="157"/>
      <c r="P120" s="157">
        <f t="shared" si="75"/>
        <v>0</v>
      </c>
      <c r="Q120" s="157"/>
      <c r="R120" s="157"/>
      <c r="S120" s="157">
        <f t="shared" si="76"/>
        <v>0</v>
      </c>
      <c r="T120" s="157">
        <f t="shared" si="77"/>
        <v>0</v>
      </c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>
        <f t="shared" si="78"/>
        <v>0</v>
      </c>
      <c r="AE120" s="157"/>
      <c r="AF120" s="157"/>
      <c r="AG120" s="157">
        <f t="shared" si="79"/>
        <v>0</v>
      </c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</row>
    <row r="121" spans="1:48" s="1" customFormat="1" ht="16.5" customHeight="1" x14ac:dyDescent="0.3">
      <c r="A121" s="568"/>
      <c r="B121" s="561"/>
      <c r="C121" s="573"/>
      <c r="D121" s="564"/>
      <c r="E121" s="606"/>
      <c r="F121" s="564"/>
      <c r="G121" s="606"/>
      <c r="H121" s="564"/>
      <c r="I121" s="25" t="s">
        <v>1223</v>
      </c>
      <c r="J121" s="10" t="s">
        <v>66</v>
      </c>
      <c r="K121" s="32"/>
      <c r="L121" s="157">
        <f t="shared" si="73"/>
        <v>0</v>
      </c>
      <c r="M121" s="157">
        <f t="shared" si="74"/>
        <v>0</v>
      </c>
      <c r="N121" s="157"/>
      <c r="O121" s="157"/>
      <c r="P121" s="157">
        <f t="shared" si="75"/>
        <v>0</v>
      </c>
      <c r="Q121" s="157"/>
      <c r="R121" s="157"/>
      <c r="S121" s="157">
        <f t="shared" si="76"/>
        <v>0</v>
      </c>
      <c r="T121" s="157">
        <f t="shared" si="77"/>
        <v>0</v>
      </c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>
        <f t="shared" si="78"/>
        <v>0</v>
      </c>
      <c r="AE121" s="157"/>
      <c r="AF121" s="157"/>
      <c r="AG121" s="157">
        <f t="shared" si="79"/>
        <v>0</v>
      </c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</row>
    <row r="122" spans="1:48" s="1" customFormat="1" ht="16.5" customHeight="1" x14ac:dyDescent="0.3">
      <c r="A122" s="568"/>
      <c r="B122" s="561"/>
      <c r="C122" s="573"/>
      <c r="D122" s="564"/>
      <c r="E122" s="71" t="s">
        <v>676</v>
      </c>
      <c r="F122" s="70" t="s">
        <v>50</v>
      </c>
      <c r="G122" s="71" t="s">
        <v>677</v>
      </c>
      <c r="H122" s="70" t="s">
        <v>50</v>
      </c>
      <c r="I122" s="25" t="s">
        <v>1202</v>
      </c>
      <c r="J122" s="10" t="s">
        <v>50</v>
      </c>
      <c r="K122" s="32"/>
      <c r="L122" s="157">
        <f t="shared" si="73"/>
        <v>0</v>
      </c>
      <c r="M122" s="157">
        <f t="shared" si="74"/>
        <v>0</v>
      </c>
      <c r="N122" s="157"/>
      <c r="O122" s="157"/>
      <c r="P122" s="157">
        <f t="shared" si="75"/>
        <v>0</v>
      </c>
      <c r="Q122" s="157"/>
      <c r="R122" s="157"/>
      <c r="S122" s="157">
        <f t="shared" si="76"/>
        <v>0</v>
      </c>
      <c r="T122" s="157">
        <f t="shared" si="77"/>
        <v>0</v>
      </c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>
        <f t="shared" si="78"/>
        <v>0</v>
      </c>
      <c r="AE122" s="157"/>
      <c r="AF122" s="157"/>
      <c r="AG122" s="157">
        <f t="shared" si="79"/>
        <v>0</v>
      </c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</row>
    <row r="123" spans="1:48" s="1" customFormat="1" ht="16.5" customHeight="1" x14ac:dyDescent="0.3">
      <c r="A123" s="568"/>
      <c r="B123" s="561"/>
      <c r="C123" s="573" t="s">
        <v>678</v>
      </c>
      <c r="D123" s="564" t="s">
        <v>552</v>
      </c>
      <c r="E123" s="606" t="s">
        <v>679</v>
      </c>
      <c r="F123" s="564" t="s">
        <v>553</v>
      </c>
      <c r="G123" s="606" t="s">
        <v>680</v>
      </c>
      <c r="H123" s="564" t="s">
        <v>554</v>
      </c>
      <c r="I123" s="25" t="s">
        <v>1229</v>
      </c>
      <c r="J123" s="10" t="s">
        <v>1228</v>
      </c>
      <c r="K123" s="377" t="s">
        <v>1884</v>
      </c>
      <c r="L123" s="259">
        <v>3.5690399999999997E-2</v>
      </c>
      <c r="M123" s="259">
        <v>3.5690399999999997E-2</v>
      </c>
      <c r="N123" s="259">
        <v>3.5690399999999997E-2</v>
      </c>
      <c r="O123" s="259">
        <v>0</v>
      </c>
      <c r="P123" s="259">
        <v>0</v>
      </c>
      <c r="Q123" s="259">
        <v>0</v>
      </c>
      <c r="R123" s="259">
        <v>0</v>
      </c>
      <c r="S123" s="259">
        <v>113.63746010624423</v>
      </c>
      <c r="T123" s="259">
        <v>113.54520100628932</v>
      </c>
      <c r="U123" s="259">
        <v>0</v>
      </c>
      <c r="V123" s="259">
        <v>36.39870396226415</v>
      </c>
      <c r="W123" s="259">
        <v>3.0681454088050315</v>
      </c>
      <c r="X123" s="259">
        <v>0</v>
      </c>
      <c r="Y123" s="259">
        <v>0</v>
      </c>
      <c r="Z123" s="259">
        <v>74.07835163522013</v>
      </c>
      <c r="AA123" s="259" t="s">
        <v>2133</v>
      </c>
      <c r="AB123" s="259" t="s">
        <v>2133</v>
      </c>
      <c r="AC123" s="259" t="s">
        <v>2133</v>
      </c>
      <c r="AD123" s="259">
        <v>2.5483749220457569E-2</v>
      </c>
      <c r="AE123" s="259">
        <v>2.4634005654281099E-2</v>
      </c>
      <c r="AF123" s="259">
        <v>8.4974356617647053E-4</v>
      </c>
      <c r="AG123" s="259">
        <v>6.6775350734463293E-2</v>
      </c>
      <c r="AH123" s="259">
        <v>0</v>
      </c>
      <c r="AI123" s="259">
        <v>0</v>
      </c>
      <c r="AJ123" s="259">
        <v>0</v>
      </c>
      <c r="AK123" s="259">
        <v>0</v>
      </c>
      <c r="AL123" s="259">
        <v>0</v>
      </c>
      <c r="AM123" s="259">
        <v>0</v>
      </c>
      <c r="AN123" s="259">
        <v>6.6775350734463293E-2</v>
      </c>
      <c r="AO123" s="259"/>
      <c r="AP123" s="259">
        <v>105.86156446999999</v>
      </c>
      <c r="AQ123" s="259">
        <v>0</v>
      </c>
      <c r="AR123" s="259">
        <v>0</v>
      </c>
      <c r="AS123" s="259">
        <v>842.12721970999996</v>
      </c>
      <c r="AT123" s="259">
        <v>33.299999999999997</v>
      </c>
      <c r="AU123" s="259">
        <v>0</v>
      </c>
      <c r="AV123" s="226"/>
    </row>
    <row r="124" spans="1:48" s="1" customFormat="1" ht="16.5" customHeight="1" x14ac:dyDescent="0.3">
      <c r="A124" s="568"/>
      <c r="B124" s="561"/>
      <c r="C124" s="573"/>
      <c r="D124" s="564"/>
      <c r="E124" s="606"/>
      <c r="F124" s="564"/>
      <c r="G124" s="606"/>
      <c r="H124" s="564"/>
      <c r="I124" s="25" t="s">
        <v>1231</v>
      </c>
      <c r="J124" s="10" t="s">
        <v>1230</v>
      </c>
      <c r="K124" s="32"/>
      <c r="L124" s="157">
        <f t="shared" si="73"/>
        <v>0</v>
      </c>
      <c r="M124" s="157">
        <f t="shared" si="74"/>
        <v>0</v>
      </c>
      <c r="N124" s="157"/>
      <c r="O124" s="157"/>
      <c r="P124" s="157">
        <f t="shared" si="75"/>
        <v>0</v>
      </c>
      <c r="Q124" s="157"/>
      <c r="R124" s="157"/>
      <c r="S124" s="157">
        <f t="shared" si="76"/>
        <v>0</v>
      </c>
      <c r="T124" s="157">
        <f t="shared" si="77"/>
        <v>0</v>
      </c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>
        <f t="shared" si="78"/>
        <v>0</v>
      </c>
      <c r="AE124" s="157"/>
      <c r="AF124" s="157"/>
      <c r="AG124" s="157">
        <f t="shared" si="79"/>
        <v>0</v>
      </c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</row>
    <row r="125" spans="1:48" s="1" customFormat="1" ht="16.5" customHeight="1" x14ac:dyDescent="0.3">
      <c r="A125" s="568"/>
      <c r="B125" s="561"/>
      <c r="C125" s="573"/>
      <c r="D125" s="564"/>
      <c r="E125" s="606"/>
      <c r="F125" s="564"/>
      <c r="G125" s="606"/>
      <c r="H125" s="564"/>
      <c r="I125" s="25" t="s">
        <v>1234</v>
      </c>
      <c r="J125" s="10" t="s">
        <v>69</v>
      </c>
      <c r="K125" s="32"/>
      <c r="L125" s="157">
        <f t="shared" si="73"/>
        <v>0</v>
      </c>
      <c r="M125" s="157">
        <f t="shared" si="74"/>
        <v>0</v>
      </c>
      <c r="N125" s="157"/>
      <c r="O125" s="157"/>
      <c r="P125" s="157">
        <f t="shared" si="75"/>
        <v>0</v>
      </c>
      <c r="Q125" s="157"/>
      <c r="R125" s="157"/>
      <c r="S125" s="157">
        <f t="shared" si="76"/>
        <v>0</v>
      </c>
      <c r="T125" s="157">
        <f t="shared" si="77"/>
        <v>0</v>
      </c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>
        <f t="shared" si="78"/>
        <v>0</v>
      </c>
      <c r="AE125" s="157"/>
      <c r="AF125" s="157"/>
      <c r="AG125" s="157">
        <f t="shared" si="79"/>
        <v>0</v>
      </c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</row>
    <row r="126" spans="1:48" s="1" customFormat="1" ht="16.5" customHeight="1" x14ac:dyDescent="0.3">
      <c r="A126" s="568"/>
      <c r="B126" s="561"/>
      <c r="C126" s="573"/>
      <c r="D126" s="564"/>
      <c r="E126" s="606"/>
      <c r="F126" s="564"/>
      <c r="G126" s="606"/>
      <c r="H126" s="564"/>
      <c r="I126" s="25" t="s">
        <v>1234</v>
      </c>
      <c r="J126" s="10" t="s">
        <v>69</v>
      </c>
      <c r="K126" s="32"/>
      <c r="L126" s="157">
        <f t="shared" si="73"/>
        <v>0</v>
      </c>
      <c r="M126" s="157">
        <f t="shared" si="74"/>
        <v>0</v>
      </c>
      <c r="N126" s="157"/>
      <c r="O126" s="157"/>
      <c r="P126" s="157">
        <f t="shared" si="75"/>
        <v>0</v>
      </c>
      <c r="Q126" s="157"/>
      <c r="R126" s="157"/>
      <c r="S126" s="157">
        <f t="shared" si="76"/>
        <v>0</v>
      </c>
      <c r="T126" s="157">
        <f t="shared" si="77"/>
        <v>0</v>
      </c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>
        <f t="shared" si="78"/>
        <v>0</v>
      </c>
      <c r="AE126" s="157"/>
      <c r="AF126" s="157"/>
      <c r="AG126" s="157">
        <f t="shared" si="79"/>
        <v>0</v>
      </c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</row>
    <row r="127" spans="1:48" s="1" customFormat="1" ht="16.5" customHeight="1" x14ac:dyDescent="0.3">
      <c r="A127" s="568"/>
      <c r="B127" s="561"/>
      <c r="C127" s="573"/>
      <c r="D127" s="564"/>
      <c r="E127" s="606"/>
      <c r="F127" s="564"/>
      <c r="G127" s="606"/>
      <c r="H127" s="564"/>
      <c r="I127" s="25" t="s">
        <v>1233</v>
      </c>
      <c r="J127" s="10" t="s">
        <v>1232</v>
      </c>
      <c r="K127" s="32"/>
      <c r="L127" s="157">
        <f t="shared" si="73"/>
        <v>0</v>
      </c>
      <c r="M127" s="157">
        <f t="shared" si="74"/>
        <v>0</v>
      </c>
      <c r="N127" s="157"/>
      <c r="O127" s="157"/>
      <c r="P127" s="157">
        <f t="shared" si="75"/>
        <v>0</v>
      </c>
      <c r="Q127" s="157"/>
      <c r="R127" s="157"/>
      <c r="S127" s="157">
        <f t="shared" si="76"/>
        <v>0</v>
      </c>
      <c r="T127" s="157">
        <f t="shared" si="77"/>
        <v>0</v>
      </c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>
        <f t="shared" si="78"/>
        <v>0</v>
      </c>
      <c r="AE127" s="157"/>
      <c r="AF127" s="157"/>
      <c r="AG127" s="157">
        <f t="shared" si="79"/>
        <v>0</v>
      </c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</row>
    <row r="128" spans="1:48" s="1" customFormat="1" ht="16.5" customHeight="1" x14ac:dyDescent="0.3">
      <c r="A128" s="568"/>
      <c r="B128" s="561"/>
      <c r="C128" s="573"/>
      <c r="D128" s="564"/>
      <c r="E128" s="606"/>
      <c r="F128" s="564"/>
      <c r="G128" s="606" t="s">
        <v>681</v>
      </c>
      <c r="H128" s="564" t="s">
        <v>682</v>
      </c>
      <c r="I128" s="25" t="s">
        <v>1224</v>
      </c>
      <c r="J128" s="10" t="s">
        <v>67</v>
      </c>
      <c r="K128" s="32"/>
      <c r="L128" s="157">
        <f t="shared" si="73"/>
        <v>0</v>
      </c>
      <c r="M128" s="157">
        <f t="shared" si="74"/>
        <v>0</v>
      </c>
      <c r="N128" s="157"/>
      <c r="O128" s="157"/>
      <c r="P128" s="157">
        <f t="shared" si="75"/>
        <v>0</v>
      </c>
      <c r="Q128" s="157"/>
      <c r="R128" s="157"/>
      <c r="S128" s="157">
        <f t="shared" si="76"/>
        <v>0</v>
      </c>
      <c r="T128" s="157">
        <f t="shared" si="77"/>
        <v>0</v>
      </c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>
        <f t="shared" si="78"/>
        <v>0</v>
      </c>
      <c r="AE128" s="157"/>
      <c r="AF128" s="157"/>
      <c r="AG128" s="157">
        <f t="shared" si="79"/>
        <v>0</v>
      </c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</row>
    <row r="129" spans="1:48" s="1" customFormat="1" ht="16.5" customHeight="1" x14ac:dyDescent="0.3">
      <c r="A129" s="568"/>
      <c r="B129" s="561"/>
      <c r="C129" s="573"/>
      <c r="D129" s="564"/>
      <c r="E129" s="606"/>
      <c r="F129" s="564"/>
      <c r="G129" s="606"/>
      <c r="H129" s="564"/>
      <c r="I129" s="25" t="s">
        <v>1225</v>
      </c>
      <c r="J129" s="10" t="s">
        <v>68</v>
      </c>
      <c r="K129" s="32"/>
      <c r="L129" s="157">
        <f t="shared" si="73"/>
        <v>0</v>
      </c>
      <c r="M129" s="157">
        <f t="shared" si="74"/>
        <v>0</v>
      </c>
      <c r="N129" s="157"/>
      <c r="O129" s="157"/>
      <c r="P129" s="157">
        <f t="shared" si="75"/>
        <v>0</v>
      </c>
      <c r="Q129" s="157"/>
      <c r="R129" s="157"/>
      <c r="S129" s="157">
        <f t="shared" si="76"/>
        <v>0</v>
      </c>
      <c r="T129" s="157">
        <f t="shared" si="77"/>
        <v>0</v>
      </c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>
        <f t="shared" si="78"/>
        <v>0</v>
      </c>
      <c r="AE129" s="157"/>
      <c r="AF129" s="157"/>
      <c r="AG129" s="157">
        <f t="shared" si="79"/>
        <v>0</v>
      </c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</row>
    <row r="130" spans="1:48" s="1" customFormat="1" ht="16.5" customHeight="1" x14ac:dyDescent="0.3">
      <c r="A130" s="568"/>
      <c r="B130" s="561"/>
      <c r="C130" s="573"/>
      <c r="D130" s="564"/>
      <c r="E130" s="606"/>
      <c r="F130" s="564"/>
      <c r="G130" s="606"/>
      <c r="H130" s="564"/>
      <c r="I130" s="25" t="s">
        <v>1227</v>
      </c>
      <c r="J130" s="10" t="s">
        <v>1226</v>
      </c>
      <c r="K130" s="32"/>
      <c r="L130" s="157">
        <f t="shared" si="73"/>
        <v>0</v>
      </c>
      <c r="M130" s="157">
        <f t="shared" si="74"/>
        <v>0</v>
      </c>
      <c r="N130" s="157"/>
      <c r="O130" s="157"/>
      <c r="P130" s="157">
        <f t="shared" si="75"/>
        <v>0</v>
      </c>
      <c r="Q130" s="157"/>
      <c r="R130" s="157"/>
      <c r="S130" s="157">
        <f t="shared" si="76"/>
        <v>0</v>
      </c>
      <c r="T130" s="157">
        <f t="shared" si="77"/>
        <v>0</v>
      </c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>
        <f t="shared" si="78"/>
        <v>0</v>
      </c>
      <c r="AE130" s="157"/>
      <c r="AF130" s="157"/>
      <c r="AG130" s="157">
        <f t="shared" si="79"/>
        <v>0</v>
      </c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</row>
    <row r="131" spans="1:48" s="1" customFormat="1" ht="16.5" customHeight="1" x14ac:dyDescent="0.3">
      <c r="A131" s="568"/>
      <c r="B131" s="561"/>
      <c r="C131" s="573"/>
      <c r="D131" s="564"/>
      <c r="E131" s="606" t="s">
        <v>683</v>
      </c>
      <c r="F131" s="564" t="s">
        <v>684</v>
      </c>
      <c r="G131" s="606" t="s">
        <v>685</v>
      </c>
      <c r="H131" s="564" t="s">
        <v>684</v>
      </c>
      <c r="I131" s="25" t="s">
        <v>1166</v>
      </c>
      <c r="J131" s="10" t="s">
        <v>72</v>
      </c>
      <c r="K131" s="32"/>
      <c r="L131" s="157">
        <f t="shared" si="73"/>
        <v>0</v>
      </c>
      <c r="M131" s="157">
        <f t="shared" si="74"/>
        <v>0</v>
      </c>
      <c r="N131" s="157"/>
      <c r="O131" s="157"/>
      <c r="P131" s="157">
        <f t="shared" si="75"/>
        <v>0</v>
      </c>
      <c r="Q131" s="157"/>
      <c r="R131" s="157"/>
      <c r="S131" s="157">
        <f t="shared" si="76"/>
        <v>0</v>
      </c>
      <c r="T131" s="157">
        <f t="shared" si="77"/>
        <v>0</v>
      </c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>
        <f t="shared" si="78"/>
        <v>0</v>
      </c>
      <c r="AE131" s="157"/>
      <c r="AF131" s="157"/>
      <c r="AG131" s="157">
        <f t="shared" si="79"/>
        <v>0</v>
      </c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</row>
    <row r="132" spans="1:48" s="1" customFormat="1" ht="16.5" customHeight="1" x14ac:dyDescent="0.3">
      <c r="A132" s="568"/>
      <c r="B132" s="561"/>
      <c r="C132" s="573"/>
      <c r="D132" s="564"/>
      <c r="E132" s="606"/>
      <c r="F132" s="564"/>
      <c r="G132" s="606"/>
      <c r="H132" s="564"/>
      <c r="I132" s="25" t="s">
        <v>1168</v>
      </c>
      <c r="J132" s="10" t="s">
        <v>73</v>
      </c>
      <c r="K132" s="32"/>
      <c r="L132" s="157">
        <f t="shared" si="73"/>
        <v>0</v>
      </c>
      <c r="M132" s="157">
        <f t="shared" si="74"/>
        <v>0</v>
      </c>
      <c r="N132" s="157"/>
      <c r="O132" s="157"/>
      <c r="P132" s="157">
        <f t="shared" si="75"/>
        <v>0</v>
      </c>
      <c r="Q132" s="157"/>
      <c r="R132" s="157"/>
      <c r="S132" s="157">
        <f t="shared" si="76"/>
        <v>0</v>
      </c>
      <c r="T132" s="157">
        <f t="shared" si="77"/>
        <v>0</v>
      </c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>
        <f t="shared" si="78"/>
        <v>0</v>
      </c>
      <c r="AE132" s="157"/>
      <c r="AF132" s="157"/>
      <c r="AG132" s="157">
        <f t="shared" si="79"/>
        <v>0</v>
      </c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</row>
    <row r="133" spans="1:48" s="1" customFormat="1" ht="16.5" customHeight="1" x14ac:dyDescent="0.3">
      <c r="A133" s="568"/>
      <c r="B133" s="561"/>
      <c r="C133" s="573"/>
      <c r="D133" s="564"/>
      <c r="E133" s="606"/>
      <c r="F133" s="564"/>
      <c r="G133" s="606"/>
      <c r="H133" s="564"/>
      <c r="I133" s="25" t="s">
        <v>1170</v>
      </c>
      <c r="J133" s="10" t="s">
        <v>74</v>
      </c>
      <c r="K133" s="32"/>
      <c r="L133" s="157">
        <f t="shared" si="73"/>
        <v>0</v>
      </c>
      <c r="M133" s="157">
        <f t="shared" si="74"/>
        <v>0</v>
      </c>
      <c r="N133" s="157"/>
      <c r="O133" s="157"/>
      <c r="P133" s="157">
        <f t="shared" si="75"/>
        <v>0</v>
      </c>
      <c r="Q133" s="157"/>
      <c r="R133" s="157"/>
      <c r="S133" s="157">
        <f t="shared" si="76"/>
        <v>0</v>
      </c>
      <c r="T133" s="157">
        <f t="shared" si="77"/>
        <v>0</v>
      </c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>
        <f t="shared" si="78"/>
        <v>0</v>
      </c>
      <c r="AE133" s="157"/>
      <c r="AF133" s="157"/>
      <c r="AG133" s="157">
        <f t="shared" si="79"/>
        <v>0</v>
      </c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</row>
    <row r="134" spans="1:48" s="1" customFormat="1" ht="16.5" customHeight="1" x14ac:dyDescent="0.3">
      <c r="A134" s="568"/>
      <c r="B134" s="561"/>
      <c r="C134" s="573" t="s">
        <v>686</v>
      </c>
      <c r="D134" s="564" t="s">
        <v>687</v>
      </c>
      <c r="E134" s="606" t="s">
        <v>688</v>
      </c>
      <c r="F134" s="564" t="s">
        <v>687</v>
      </c>
      <c r="G134" s="606" t="s">
        <v>689</v>
      </c>
      <c r="H134" s="564" t="s">
        <v>687</v>
      </c>
      <c r="I134" s="25" t="s">
        <v>1235</v>
      </c>
      <c r="J134" s="10" t="s">
        <v>75</v>
      </c>
      <c r="K134" s="377" t="s">
        <v>1885</v>
      </c>
      <c r="L134" s="260">
        <v>0</v>
      </c>
      <c r="M134" s="260">
        <v>0</v>
      </c>
      <c r="N134" s="260">
        <v>0</v>
      </c>
      <c r="O134" s="260">
        <v>0</v>
      </c>
      <c r="P134" s="260">
        <v>0</v>
      </c>
      <c r="Q134" s="260">
        <v>0</v>
      </c>
      <c r="R134" s="260">
        <v>0</v>
      </c>
      <c r="S134" s="260">
        <v>0</v>
      </c>
      <c r="T134" s="260">
        <v>0</v>
      </c>
      <c r="U134" s="260">
        <v>0</v>
      </c>
      <c r="V134" s="260">
        <v>0</v>
      </c>
      <c r="W134" s="260">
        <v>0</v>
      </c>
      <c r="X134" s="260">
        <v>0</v>
      </c>
      <c r="Y134" s="260">
        <v>0</v>
      </c>
      <c r="Z134" s="260">
        <v>0</v>
      </c>
      <c r="AA134" s="260" t="s">
        <v>2133</v>
      </c>
      <c r="AB134" s="260" t="s">
        <v>2133</v>
      </c>
      <c r="AC134" s="260" t="s">
        <v>2133</v>
      </c>
      <c r="AD134" s="260">
        <v>0</v>
      </c>
      <c r="AE134" s="260">
        <v>0</v>
      </c>
      <c r="AF134" s="260">
        <v>0</v>
      </c>
      <c r="AG134" s="260">
        <v>0</v>
      </c>
      <c r="AH134" s="260">
        <v>0</v>
      </c>
      <c r="AI134" s="260">
        <v>0</v>
      </c>
      <c r="AJ134" s="260">
        <v>0</v>
      </c>
      <c r="AK134" s="260">
        <v>0</v>
      </c>
      <c r="AL134" s="260">
        <v>0</v>
      </c>
      <c r="AM134" s="260">
        <v>0</v>
      </c>
      <c r="AN134" s="260">
        <v>0</v>
      </c>
      <c r="AO134" s="260"/>
      <c r="AP134" s="260">
        <v>16.455801520000001</v>
      </c>
      <c r="AQ134" s="260">
        <v>0</v>
      </c>
      <c r="AR134" s="260">
        <v>0</v>
      </c>
      <c r="AS134" s="260">
        <v>118.64268730000001</v>
      </c>
      <c r="AT134" s="260">
        <v>0</v>
      </c>
      <c r="AU134" s="260">
        <v>0</v>
      </c>
      <c r="AV134" s="226"/>
    </row>
    <row r="135" spans="1:48" s="1" customFormat="1" ht="16.5" customHeight="1" x14ac:dyDescent="0.3">
      <c r="A135" s="568"/>
      <c r="B135" s="561"/>
      <c r="C135" s="573"/>
      <c r="D135" s="564"/>
      <c r="E135" s="606"/>
      <c r="F135" s="564"/>
      <c r="G135" s="606"/>
      <c r="H135" s="564"/>
      <c r="I135" s="25" t="s">
        <v>1236</v>
      </c>
      <c r="J135" s="10" t="s">
        <v>76</v>
      </c>
      <c r="K135" s="32"/>
      <c r="L135" s="157">
        <f t="shared" si="73"/>
        <v>0</v>
      </c>
      <c r="M135" s="157">
        <f t="shared" si="74"/>
        <v>0</v>
      </c>
      <c r="N135" s="157"/>
      <c r="O135" s="157"/>
      <c r="P135" s="157">
        <f t="shared" si="75"/>
        <v>0</v>
      </c>
      <c r="Q135" s="157"/>
      <c r="R135" s="157"/>
      <c r="S135" s="157">
        <f t="shared" si="76"/>
        <v>0</v>
      </c>
      <c r="T135" s="157">
        <f t="shared" si="77"/>
        <v>0</v>
      </c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>
        <f t="shared" si="78"/>
        <v>0</v>
      </c>
      <c r="AE135" s="157"/>
      <c r="AF135" s="157"/>
      <c r="AG135" s="157">
        <f t="shared" si="79"/>
        <v>0</v>
      </c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</row>
    <row r="136" spans="1:48" s="1" customFormat="1" ht="13.5" customHeight="1" x14ac:dyDescent="0.3">
      <c r="A136" s="568"/>
      <c r="B136" s="561"/>
      <c r="C136" s="573" t="s">
        <v>690</v>
      </c>
      <c r="D136" s="564" t="s">
        <v>691</v>
      </c>
      <c r="E136" s="606" t="s">
        <v>692</v>
      </c>
      <c r="F136" s="564" t="s">
        <v>693</v>
      </c>
      <c r="G136" s="606" t="s">
        <v>694</v>
      </c>
      <c r="H136" s="564" t="s">
        <v>693</v>
      </c>
      <c r="I136" s="25" t="s">
        <v>1238</v>
      </c>
      <c r="J136" s="10" t="s">
        <v>79</v>
      </c>
      <c r="K136" s="377" t="s">
        <v>1886</v>
      </c>
      <c r="L136" s="261">
        <v>10.557144037850467</v>
      </c>
      <c r="M136" s="261">
        <v>6.6360150000000007E-2</v>
      </c>
      <c r="N136" s="261">
        <v>6.6360150000000007E-2</v>
      </c>
      <c r="O136" s="261">
        <v>0</v>
      </c>
      <c r="P136" s="261">
        <v>10.490783887850467</v>
      </c>
      <c r="Q136" s="261">
        <v>0</v>
      </c>
      <c r="R136" s="261">
        <v>10.490783887850467</v>
      </c>
      <c r="S136" s="261">
        <v>1051.142731089416</v>
      </c>
      <c r="T136" s="261">
        <v>1046.7874437106918</v>
      </c>
      <c r="U136" s="261">
        <v>1.1749732075471697</v>
      </c>
      <c r="V136" s="261">
        <v>71.112804339622642</v>
      </c>
      <c r="W136" s="261">
        <v>17.168562452830187</v>
      </c>
      <c r="X136" s="261">
        <v>8.2657280503144648</v>
      </c>
      <c r="Y136" s="261">
        <v>3.8732298742138367</v>
      </c>
      <c r="Z136" s="261">
        <v>945.19214578616356</v>
      </c>
      <c r="AA136" s="261" t="s">
        <v>2133</v>
      </c>
      <c r="AB136" s="261" t="s">
        <v>2133</v>
      </c>
      <c r="AC136" s="261" t="s">
        <v>2133</v>
      </c>
      <c r="AD136" s="261">
        <v>0.30121663544735339</v>
      </c>
      <c r="AE136" s="261">
        <v>0.29984105088852986</v>
      </c>
      <c r="AF136" s="261">
        <v>1.3755845588235293E-3</v>
      </c>
      <c r="AG136" s="261">
        <v>4.0540707432768359</v>
      </c>
      <c r="AH136" s="261">
        <v>0</v>
      </c>
      <c r="AI136" s="261">
        <v>0</v>
      </c>
      <c r="AJ136" s="261">
        <v>0</v>
      </c>
      <c r="AK136" s="261">
        <v>0</v>
      </c>
      <c r="AL136" s="261">
        <v>0</v>
      </c>
      <c r="AM136" s="261">
        <v>0</v>
      </c>
      <c r="AN136" s="261">
        <v>4.0540707432768359</v>
      </c>
      <c r="AO136" s="261"/>
      <c r="AP136" s="261">
        <v>182.81525886999998</v>
      </c>
      <c r="AQ136" s="261">
        <v>0</v>
      </c>
      <c r="AR136" s="261">
        <v>0</v>
      </c>
      <c r="AS136" s="261">
        <v>5013.53711191</v>
      </c>
      <c r="AT136" s="261">
        <v>183.9</v>
      </c>
      <c r="AU136" s="261">
        <v>10.104481</v>
      </c>
      <c r="AV136" s="226"/>
    </row>
    <row r="137" spans="1:48" s="1" customFormat="1" ht="16.5" customHeight="1" x14ac:dyDescent="0.3">
      <c r="A137" s="568"/>
      <c r="B137" s="561"/>
      <c r="C137" s="573"/>
      <c r="D137" s="564"/>
      <c r="E137" s="606"/>
      <c r="F137" s="564"/>
      <c r="G137" s="606"/>
      <c r="H137" s="564"/>
      <c r="I137" s="25" t="s">
        <v>1239</v>
      </c>
      <c r="J137" s="10" t="s">
        <v>80</v>
      </c>
      <c r="K137" s="32"/>
      <c r="L137" s="157">
        <f t="shared" si="73"/>
        <v>0</v>
      </c>
      <c r="M137" s="157">
        <f t="shared" si="74"/>
        <v>0</v>
      </c>
      <c r="N137" s="157"/>
      <c r="O137" s="157"/>
      <c r="P137" s="157">
        <f t="shared" si="75"/>
        <v>0</v>
      </c>
      <c r="Q137" s="157"/>
      <c r="R137" s="157"/>
      <c r="S137" s="157">
        <f t="shared" si="76"/>
        <v>0</v>
      </c>
      <c r="T137" s="157">
        <f t="shared" si="77"/>
        <v>0</v>
      </c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>
        <f t="shared" si="78"/>
        <v>0</v>
      </c>
      <c r="AE137" s="157"/>
      <c r="AF137" s="157"/>
      <c r="AG137" s="157">
        <f t="shared" si="79"/>
        <v>0</v>
      </c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</row>
    <row r="138" spans="1:48" s="1" customFormat="1" ht="16.5" customHeight="1" x14ac:dyDescent="0.3">
      <c r="A138" s="568"/>
      <c r="B138" s="561"/>
      <c r="C138" s="573"/>
      <c r="D138" s="564"/>
      <c r="E138" s="606"/>
      <c r="F138" s="564"/>
      <c r="G138" s="606"/>
      <c r="H138" s="564"/>
      <c r="I138" s="25" t="s">
        <v>1240</v>
      </c>
      <c r="J138" s="10" t="s">
        <v>81</v>
      </c>
      <c r="K138" s="32"/>
      <c r="L138" s="157">
        <f t="shared" ref="L138:L201" si="80">M138+P138</f>
        <v>0</v>
      </c>
      <c r="M138" s="157">
        <f t="shared" ref="M138:M201" si="81">N138+O138</f>
        <v>0</v>
      </c>
      <c r="N138" s="157"/>
      <c r="O138" s="157"/>
      <c r="P138" s="157">
        <f t="shared" ref="P138:P201" si="82">Q138+R138</f>
        <v>0</v>
      </c>
      <c r="Q138" s="157"/>
      <c r="R138" s="157"/>
      <c r="S138" s="157">
        <f t="shared" ref="S138:S201" si="83">T138+AD138+AG138</f>
        <v>0</v>
      </c>
      <c r="T138" s="157">
        <f t="shared" ref="T138:T201" si="84">SUM(U138:AC138)</f>
        <v>0</v>
      </c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>
        <f t="shared" ref="AD138:AD201" si="85">SUM(AE138:AF138)</f>
        <v>0</v>
      </c>
      <c r="AE138" s="157"/>
      <c r="AF138" s="157"/>
      <c r="AG138" s="157">
        <f t="shared" ref="AG138:AG201" si="86">SUM(AH138:AN138)</f>
        <v>0</v>
      </c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</row>
    <row r="139" spans="1:48" s="1" customFormat="1" ht="16.5" customHeight="1" x14ac:dyDescent="0.3">
      <c r="A139" s="568"/>
      <c r="B139" s="561"/>
      <c r="C139" s="573"/>
      <c r="D139" s="564"/>
      <c r="E139" s="606"/>
      <c r="F139" s="564"/>
      <c r="G139" s="606"/>
      <c r="H139" s="564"/>
      <c r="I139" s="25" t="s">
        <v>1241</v>
      </c>
      <c r="J139" s="10" t="s">
        <v>82</v>
      </c>
      <c r="K139" s="32"/>
      <c r="L139" s="157">
        <f t="shared" si="80"/>
        <v>0</v>
      </c>
      <c r="M139" s="157">
        <f t="shared" si="81"/>
        <v>0</v>
      </c>
      <c r="N139" s="157"/>
      <c r="O139" s="157"/>
      <c r="P139" s="157">
        <f t="shared" si="82"/>
        <v>0</v>
      </c>
      <c r="Q139" s="157"/>
      <c r="R139" s="157"/>
      <c r="S139" s="157">
        <f t="shared" si="83"/>
        <v>0</v>
      </c>
      <c r="T139" s="157">
        <f t="shared" si="84"/>
        <v>0</v>
      </c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>
        <f t="shared" si="85"/>
        <v>0</v>
      </c>
      <c r="AE139" s="157"/>
      <c r="AF139" s="157"/>
      <c r="AG139" s="157">
        <f t="shared" si="86"/>
        <v>0</v>
      </c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</row>
    <row r="140" spans="1:48" s="1" customFormat="1" ht="16.5" customHeight="1" x14ac:dyDescent="0.3">
      <c r="A140" s="568"/>
      <c r="B140" s="561"/>
      <c r="C140" s="573"/>
      <c r="D140" s="564"/>
      <c r="E140" s="606"/>
      <c r="F140" s="564"/>
      <c r="G140" s="606"/>
      <c r="H140" s="564"/>
      <c r="I140" s="25" t="s">
        <v>1237</v>
      </c>
      <c r="J140" s="10" t="s">
        <v>77</v>
      </c>
      <c r="K140" s="32"/>
      <c r="L140" s="157">
        <f t="shared" si="80"/>
        <v>0</v>
      </c>
      <c r="M140" s="157">
        <f t="shared" si="81"/>
        <v>0</v>
      </c>
      <c r="N140" s="157"/>
      <c r="O140" s="157"/>
      <c r="P140" s="157">
        <f t="shared" si="82"/>
        <v>0</v>
      </c>
      <c r="Q140" s="157"/>
      <c r="R140" s="157"/>
      <c r="S140" s="157">
        <f t="shared" si="83"/>
        <v>0</v>
      </c>
      <c r="T140" s="157">
        <f t="shared" si="84"/>
        <v>0</v>
      </c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>
        <f t="shared" si="85"/>
        <v>0</v>
      </c>
      <c r="AE140" s="157"/>
      <c r="AF140" s="157"/>
      <c r="AG140" s="157">
        <f t="shared" si="86"/>
        <v>0</v>
      </c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</row>
    <row r="141" spans="1:48" s="1" customFormat="1" ht="16.5" customHeight="1" x14ac:dyDescent="0.3">
      <c r="A141" s="568"/>
      <c r="B141" s="561"/>
      <c r="C141" s="573"/>
      <c r="D141" s="564"/>
      <c r="E141" s="606"/>
      <c r="F141" s="564"/>
      <c r="G141" s="606"/>
      <c r="H141" s="564"/>
      <c r="I141" s="25" t="s">
        <v>1237</v>
      </c>
      <c r="J141" s="10" t="s">
        <v>77</v>
      </c>
      <c r="K141" s="32"/>
      <c r="L141" s="157">
        <f t="shared" si="80"/>
        <v>0</v>
      </c>
      <c r="M141" s="157">
        <f t="shared" si="81"/>
        <v>0</v>
      </c>
      <c r="N141" s="157"/>
      <c r="O141" s="157"/>
      <c r="P141" s="157">
        <f t="shared" si="82"/>
        <v>0</v>
      </c>
      <c r="Q141" s="157"/>
      <c r="R141" s="157"/>
      <c r="S141" s="157">
        <f t="shared" si="83"/>
        <v>0</v>
      </c>
      <c r="T141" s="157">
        <f t="shared" si="84"/>
        <v>0</v>
      </c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>
        <f t="shared" si="85"/>
        <v>0</v>
      </c>
      <c r="AE141" s="157"/>
      <c r="AF141" s="157"/>
      <c r="AG141" s="157">
        <f t="shared" si="86"/>
        <v>0</v>
      </c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</row>
    <row r="142" spans="1:48" s="1" customFormat="1" ht="16.5" customHeight="1" x14ac:dyDescent="0.3">
      <c r="A142" s="568"/>
      <c r="B142" s="561"/>
      <c r="C142" s="573"/>
      <c r="D142" s="564"/>
      <c r="E142" s="606" t="s">
        <v>695</v>
      </c>
      <c r="F142" s="564" t="s">
        <v>696</v>
      </c>
      <c r="G142" s="606" t="s">
        <v>697</v>
      </c>
      <c r="H142" s="564" t="s">
        <v>698</v>
      </c>
      <c r="I142" s="25" t="s">
        <v>1243</v>
      </c>
      <c r="J142" s="10" t="s">
        <v>85</v>
      </c>
      <c r="K142" s="32"/>
      <c r="L142" s="157">
        <f t="shared" si="80"/>
        <v>0</v>
      </c>
      <c r="M142" s="157">
        <f t="shared" si="81"/>
        <v>0</v>
      </c>
      <c r="N142" s="157"/>
      <c r="O142" s="157"/>
      <c r="P142" s="157">
        <f t="shared" si="82"/>
        <v>0</v>
      </c>
      <c r="Q142" s="157"/>
      <c r="R142" s="157"/>
      <c r="S142" s="157">
        <f t="shared" si="83"/>
        <v>0</v>
      </c>
      <c r="T142" s="157">
        <f t="shared" si="84"/>
        <v>0</v>
      </c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>
        <f t="shared" si="85"/>
        <v>0</v>
      </c>
      <c r="AE142" s="157"/>
      <c r="AF142" s="157"/>
      <c r="AG142" s="157">
        <f t="shared" si="86"/>
        <v>0</v>
      </c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</row>
    <row r="143" spans="1:48" s="1" customFormat="1" ht="16.5" customHeight="1" x14ac:dyDescent="0.3">
      <c r="A143" s="568"/>
      <c r="B143" s="561"/>
      <c r="C143" s="573"/>
      <c r="D143" s="564"/>
      <c r="E143" s="606"/>
      <c r="F143" s="564"/>
      <c r="G143" s="606"/>
      <c r="H143" s="564"/>
      <c r="I143" s="25" t="s">
        <v>1244</v>
      </c>
      <c r="J143" s="10" t="s">
        <v>86</v>
      </c>
      <c r="K143" s="32"/>
      <c r="L143" s="157">
        <f t="shared" si="80"/>
        <v>0</v>
      </c>
      <c r="M143" s="157">
        <f t="shared" si="81"/>
        <v>0</v>
      </c>
      <c r="N143" s="157"/>
      <c r="O143" s="157"/>
      <c r="P143" s="157">
        <f t="shared" si="82"/>
        <v>0</v>
      </c>
      <c r="Q143" s="157"/>
      <c r="R143" s="157"/>
      <c r="S143" s="157">
        <f t="shared" si="83"/>
        <v>0</v>
      </c>
      <c r="T143" s="157">
        <f t="shared" si="84"/>
        <v>0</v>
      </c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>
        <f t="shared" si="85"/>
        <v>0</v>
      </c>
      <c r="AE143" s="157"/>
      <c r="AF143" s="157"/>
      <c r="AG143" s="157">
        <f t="shared" si="86"/>
        <v>0</v>
      </c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</row>
    <row r="144" spans="1:48" s="1" customFormat="1" ht="16.5" customHeight="1" x14ac:dyDescent="0.3">
      <c r="A144" s="568"/>
      <c r="B144" s="561"/>
      <c r="C144" s="573"/>
      <c r="D144" s="564"/>
      <c r="E144" s="606"/>
      <c r="F144" s="564"/>
      <c r="G144" s="606"/>
      <c r="H144" s="564"/>
      <c r="I144" s="25" t="s">
        <v>1242</v>
      </c>
      <c r="J144" s="10" t="s">
        <v>84</v>
      </c>
      <c r="K144" s="32"/>
      <c r="L144" s="157">
        <f t="shared" si="80"/>
        <v>0</v>
      </c>
      <c r="M144" s="157">
        <f t="shared" si="81"/>
        <v>0</v>
      </c>
      <c r="N144" s="157"/>
      <c r="O144" s="157"/>
      <c r="P144" s="157">
        <f t="shared" si="82"/>
        <v>0</v>
      </c>
      <c r="Q144" s="157"/>
      <c r="R144" s="157"/>
      <c r="S144" s="157">
        <f t="shared" si="83"/>
        <v>0</v>
      </c>
      <c r="T144" s="157">
        <f t="shared" si="84"/>
        <v>0</v>
      </c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>
        <f t="shared" si="85"/>
        <v>0</v>
      </c>
      <c r="AE144" s="157"/>
      <c r="AF144" s="157"/>
      <c r="AG144" s="157">
        <f t="shared" si="86"/>
        <v>0</v>
      </c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</row>
    <row r="145" spans="1:48" s="1" customFormat="1" ht="16.5" customHeight="1" x14ac:dyDescent="0.3">
      <c r="A145" s="568"/>
      <c r="B145" s="561"/>
      <c r="C145" s="573"/>
      <c r="D145" s="564"/>
      <c r="E145" s="606"/>
      <c r="F145" s="564"/>
      <c r="G145" s="606"/>
      <c r="H145" s="564"/>
      <c r="I145" s="25" t="s">
        <v>1245</v>
      </c>
      <c r="J145" s="10" t="s">
        <v>87</v>
      </c>
      <c r="K145" s="32"/>
      <c r="L145" s="157">
        <f t="shared" si="80"/>
        <v>0</v>
      </c>
      <c r="M145" s="157">
        <f t="shared" si="81"/>
        <v>0</v>
      </c>
      <c r="N145" s="157"/>
      <c r="O145" s="157"/>
      <c r="P145" s="157">
        <f t="shared" si="82"/>
        <v>0</v>
      </c>
      <c r="Q145" s="157"/>
      <c r="R145" s="157"/>
      <c r="S145" s="157">
        <f t="shared" si="83"/>
        <v>0</v>
      </c>
      <c r="T145" s="157">
        <f t="shared" si="84"/>
        <v>0</v>
      </c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>
        <f t="shared" si="85"/>
        <v>0</v>
      </c>
      <c r="AE145" s="157"/>
      <c r="AF145" s="157"/>
      <c r="AG145" s="157">
        <f t="shared" si="86"/>
        <v>0</v>
      </c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</row>
    <row r="146" spans="1:48" s="1" customFormat="1" ht="16.5" customHeight="1" x14ac:dyDescent="0.3">
      <c r="A146" s="568"/>
      <c r="B146" s="561"/>
      <c r="C146" s="573"/>
      <c r="D146" s="564"/>
      <c r="E146" s="606"/>
      <c r="F146" s="564"/>
      <c r="G146" s="606"/>
      <c r="H146" s="564"/>
      <c r="I146" s="25" t="s">
        <v>1246</v>
      </c>
      <c r="J146" s="10" t="s">
        <v>88</v>
      </c>
      <c r="K146" s="32"/>
      <c r="L146" s="157">
        <f t="shared" si="80"/>
        <v>0</v>
      </c>
      <c r="M146" s="157">
        <f t="shared" si="81"/>
        <v>0</v>
      </c>
      <c r="N146" s="157"/>
      <c r="O146" s="157"/>
      <c r="P146" s="157">
        <f t="shared" si="82"/>
        <v>0</v>
      </c>
      <c r="Q146" s="157"/>
      <c r="R146" s="157"/>
      <c r="S146" s="157">
        <f t="shared" si="83"/>
        <v>0</v>
      </c>
      <c r="T146" s="157">
        <f t="shared" si="84"/>
        <v>0</v>
      </c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>
        <f t="shared" si="85"/>
        <v>0</v>
      </c>
      <c r="AE146" s="157"/>
      <c r="AF146" s="157"/>
      <c r="AG146" s="157">
        <f t="shared" si="86"/>
        <v>0</v>
      </c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</row>
    <row r="147" spans="1:48" s="1" customFormat="1" ht="16.5" customHeight="1" x14ac:dyDescent="0.3">
      <c r="A147" s="568"/>
      <c r="B147" s="561"/>
      <c r="C147" s="573"/>
      <c r="D147" s="564"/>
      <c r="E147" s="606"/>
      <c r="F147" s="564"/>
      <c r="G147" s="606" t="s">
        <v>699</v>
      </c>
      <c r="H147" s="564" t="s">
        <v>700</v>
      </c>
      <c r="I147" s="25" t="s">
        <v>1257</v>
      </c>
      <c r="J147" s="10" t="s">
        <v>97</v>
      </c>
      <c r="K147" s="32"/>
      <c r="L147" s="157">
        <f t="shared" si="80"/>
        <v>0</v>
      </c>
      <c r="M147" s="157">
        <f t="shared" si="81"/>
        <v>0</v>
      </c>
      <c r="N147" s="157"/>
      <c r="O147" s="157"/>
      <c r="P147" s="157">
        <f t="shared" si="82"/>
        <v>0</v>
      </c>
      <c r="Q147" s="157"/>
      <c r="R147" s="157"/>
      <c r="S147" s="157">
        <f t="shared" si="83"/>
        <v>0</v>
      </c>
      <c r="T147" s="157">
        <f t="shared" si="84"/>
        <v>0</v>
      </c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>
        <f t="shared" si="85"/>
        <v>0</v>
      </c>
      <c r="AE147" s="157"/>
      <c r="AF147" s="157"/>
      <c r="AG147" s="157">
        <f t="shared" si="86"/>
        <v>0</v>
      </c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</row>
    <row r="148" spans="1:48" s="1" customFormat="1" ht="16.5" customHeight="1" x14ac:dyDescent="0.3">
      <c r="A148" s="568"/>
      <c r="B148" s="561"/>
      <c r="C148" s="573"/>
      <c r="D148" s="564"/>
      <c r="E148" s="606"/>
      <c r="F148" s="564"/>
      <c r="G148" s="606"/>
      <c r="H148" s="564"/>
      <c r="I148" s="25" t="s">
        <v>1258</v>
      </c>
      <c r="J148" s="10" t="s">
        <v>98</v>
      </c>
      <c r="K148" s="32"/>
      <c r="L148" s="157">
        <f t="shared" si="80"/>
        <v>0</v>
      </c>
      <c r="M148" s="157">
        <f t="shared" si="81"/>
        <v>0</v>
      </c>
      <c r="N148" s="157"/>
      <c r="O148" s="157"/>
      <c r="P148" s="157">
        <f t="shared" si="82"/>
        <v>0</v>
      </c>
      <c r="Q148" s="157"/>
      <c r="R148" s="157"/>
      <c r="S148" s="157">
        <f t="shared" si="83"/>
        <v>0</v>
      </c>
      <c r="T148" s="157">
        <f t="shared" si="84"/>
        <v>0</v>
      </c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>
        <f t="shared" si="85"/>
        <v>0</v>
      </c>
      <c r="AE148" s="157"/>
      <c r="AF148" s="157"/>
      <c r="AG148" s="157">
        <f t="shared" si="86"/>
        <v>0</v>
      </c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</row>
    <row r="149" spans="1:48" s="1" customFormat="1" ht="16.5" customHeight="1" x14ac:dyDescent="0.3">
      <c r="A149" s="568"/>
      <c r="B149" s="561"/>
      <c r="C149" s="573"/>
      <c r="D149" s="564"/>
      <c r="E149" s="606"/>
      <c r="F149" s="564"/>
      <c r="G149" s="606"/>
      <c r="H149" s="564"/>
      <c r="I149" s="25" t="s">
        <v>1259</v>
      </c>
      <c r="J149" s="10" t="s">
        <v>99</v>
      </c>
      <c r="K149" s="32"/>
      <c r="L149" s="157">
        <f t="shared" si="80"/>
        <v>0</v>
      </c>
      <c r="M149" s="157">
        <f t="shared" si="81"/>
        <v>0</v>
      </c>
      <c r="N149" s="157"/>
      <c r="O149" s="157"/>
      <c r="P149" s="157">
        <f t="shared" si="82"/>
        <v>0</v>
      </c>
      <c r="Q149" s="157"/>
      <c r="R149" s="157"/>
      <c r="S149" s="157">
        <f t="shared" si="83"/>
        <v>0</v>
      </c>
      <c r="T149" s="157">
        <f t="shared" si="84"/>
        <v>0</v>
      </c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>
        <f t="shared" si="85"/>
        <v>0</v>
      </c>
      <c r="AE149" s="157"/>
      <c r="AF149" s="157"/>
      <c r="AG149" s="157">
        <f t="shared" si="86"/>
        <v>0</v>
      </c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</row>
    <row r="150" spans="1:48" s="1" customFormat="1" ht="16.5" customHeight="1" x14ac:dyDescent="0.3">
      <c r="A150" s="568"/>
      <c r="B150" s="561"/>
      <c r="C150" s="573"/>
      <c r="D150" s="564"/>
      <c r="E150" s="606"/>
      <c r="F150" s="564"/>
      <c r="G150" s="606"/>
      <c r="H150" s="564"/>
      <c r="I150" s="25" t="s">
        <v>1260</v>
      </c>
      <c r="J150" s="10" t="s">
        <v>100</v>
      </c>
      <c r="K150" s="32"/>
      <c r="L150" s="157">
        <f t="shared" si="80"/>
        <v>0</v>
      </c>
      <c r="M150" s="157">
        <f t="shared" si="81"/>
        <v>0</v>
      </c>
      <c r="N150" s="157"/>
      <c r="O150" s="157"/>
      <c r="P150" s="157">
        <f t="shared" si="82"/>
        <v>0</v>
      </c>
      <c r="Q150" s="157"/>
      <c r="R150" s="157"/>
      <c r="S150" s="157">
        <f t="shared" si="83"/>
        <v>0</v>
      </c>
      <c r="T150" s="157">
        <f t="shared" si="84"/>
        <v>0</v>
      </c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>
        <f t="shared" si="85"/>
        <v>0</v>
      </c>
      <c r="AE150" s="157"/>
      <c r="AF150" s="157"/>
      <c r="AG150" s="157">
        <f t="shared" si="86"/>
        <v>0</v>
      </c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</row>
    <row r="151" spans="1:48" s="1" customFormat="1" ht="16.5" customHeight="1" x14ac:dyDescent="0.3">
      <c r="A151" s="568"/>
      <c r="B151" s="561"/>
      <c r="C151" s="573"/>
      <c r="D151" s="564"/>
      <c r="E151" s="606"/>
      <c r="F151" s="564"/>
      <c r="G151" s="606"/>
      <c r="H151" s="564"/>
      <c r="I151" s="25" t="s">
        <v>1261</v>
      </c>
      <c r="J151" s="10" t="s">
        <v>101</v>
      </c>
      <c r="K151" s="32"/>
      <c r="L151" s="157">
        <f t="shared" si="80"/>
        <v>0</v>
      </c>
      <c r="M151" s="157">
        <f t="shared" si="81"/>
        <v>0</v>
      </c>
      <c r="N151" s="157"/>
      <c r="O151" s="157"/>
      <c r="P151" s="157">
        <f t="shared" si="82"/>
        <v>0</v>
      </c>
      <c r="Q151" s="157"/>
      <c r="R151" s="157"/>
      <c r="S151" s="157">
        <f t="shared" si="83"/>
        <v>0</v>
      </c>
      <c r="T151" s="157">
        <f t="shared" si="84"/>
        <v>0</v>
      </c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>
        <f t="shared" si="85"/>
        <v>0</v>
      </c>
      <c r="AE151" s="157"/>
      <c r="AF151" s="157"/>
      <c r="AG151" s="157">
        <f t="shared" si="86"/>
        <v>0</v>
      </c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</row>
    <row r="152" spans="1:48" s="1" customFormat="1" ht="16.5" customHeight="1" x14ac:dyDescent="0.3">
      <c r="A152" s="568"/>
      <c r="B152" s="561"/>
      <c r="C152" s="573"/>
      <c r="D152" s="564"/>
      <c r="E152" s="606"/>
      <c r="F152" s="564"/>
      <c r="G152" s="606"/>
      <c r="H152" s="564"/>
      <c r="I152" s="25" t="s">
        <v>1262</v>
      </c>
      <c r="J152" s="10" t="s">
        <v>102</v>
      </c>
      <c r="K152" s="32"/>
      <c r="L152" s="157">
        <f t="shared" si="80"/>
        <v>0</v>
      </c>
      <c r="M152" s="157">
        <f t="shared" si="81"/>
        <v>0</v>
      </c>
      <c r="N152" s="157"/>
      <c r="O152" s="157"/>
      <c r="P152" s="157">
        <f t="shared" si="82"/>
        <v>0</v>
      </c>
      <c r="Q152" s="157"/>
      <c r="R152" s="157"/>
      <c r="S152" s="157">
        <f t="shared" si="83"/>
        <v>0</v>
      </c>
      <c r="T152" s="157">
        <f t="shared" si="84"/>
        <v>0</v>
      </c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>
        <f t="shared" si="85"/>
        <v>0</v>
      </c>
      <c r="AE152" s="157"/>
      <c r="AF152" s="157"/>
      <c r="AG152" s="157">
        <f t="shared" si="86"/>
        <v>0</v>
      </c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</row>
    <row r="153" spans="1:48" s="1" customFormat="1" ht="16.5" customHeight="1" x14ac:dyDescent="0.3">
      <c r="A153" s="568"/>
      <c r="B153" s="561"/>
      <c r="C153" s="573"/>
      <c r="D153" s="564"/>
      <c r="E153" s="606" t="s">
        <v>701</v>
      </c>
      <c r="F153" s="564" t="s">
        <v>702</v>
      </c>
      <c r="G153" s="71" t="s">
        <v>703</v>
      </c>
      <c r="H153" s="70" t="s">
        <v>89</v>
      </c>
      <c r="I153" s="25" t="s">
        <v>1247</v>
      </c>
      <c r="J153" s="10" t="s">
        <v>89</v>
      </c>
      <c r="K153" s="32"/>
      <c r="L153" s="157">
        <f t="shared" si="80"/>
        <v>0</v>
      </c>
      <c r="M153" s="157">
        <f t="shared" si="81"/>
        <v>0</v>
      </c>
      <c r="N153" s="157"/>
      <c r="O153" s="157"/>
      <c r="P153" s="157">
        <f t="shared" si="82"/>
        <v>0</v>
      </c>
      <c r="Q153" s="157"/>
      <c r="R153" s="157"/>
      <c r="S153" s="157">
        <f t="shared" si="83"/>
        <v>0</v>
      </c>
      <c r="T153" s="157">
        <f t="shared" si="84"/>
        <v>0</v>
      </c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>
        <f t="shared" si="85"/>
        <v>0</v>
      </c>
      <c r="AE153" s="157"/>
      <c r="AF153" s="157"/>
      <c r="AG153" s="157">
        <f t="shared" si="86"/>
        <v>0</v>
      </c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</row>
    <row r="154" spans="1:48" s="1" customFormat="1" ht="16.5" customHeight="1" x14ac:dyDescent="0.3">
      <c r="A154" s="568"/>
      <c r="B154" s="561"/>
      <c r="C154" s="573"/>
      <c r="D154" s="564"/>
      <c r="E154" s="606"/>
      <c r="F154" s="564"/>
      <c r="G154" s="71" t="s">
        <v>704</v>
      </c>
      <c r="H154" s="70" t="s">
        <v>91</v>
      </c>
      <c r="I154" s="25" t="s">
        <v>1250</v>
      </c>
      <c r="J154" s="10" t="s">
        <v>91</v>
      </c>
      <c r="K154" s="32"/>
      <c r="L154" s="157">
        <f t="shared" si="80"/>
        <v>0</v>
      </c>
      <c r="M154" s="157">
        <f t="shared" si="81"/>
        <v>0</v>
      </c>
      <c r="N154" s="157"/>
      <c r="O154" s="157"/>
      <c r="P154" s="157">
        <f t="shared" si="82"/>
        <v>0</v>
      </c>
      <c r="Q154" s="157"/>
      <c r="R154" s="157"/>
      <c r="S154" s="157">
        <f t="shared" si="83"/>
        <v>0</v>
      </c>
      <c r="T154" s="157">
        <f t="shared" si="84"/>
        <v>0</v>
      </c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>
        <f t="shared" si="85"/>
        <v>0</v>
      </c>
      <c r="AE154" s="157"/>
      <c r="AF154" s="157"/>
      <c r="AG154" s="157">
        <f t="shared" si="86"/>
        <v>0</v>
      </c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</row>
    <row r="155" spans="1:48" s="1" customFormat="1" ht="16.5" customHeight="1" x14ac:dyDescent="0.3">
      <c r="A155" s="568"/>
      <c r="B155" s="561"/>
      <c r="C155" s="573"/>
      <c r="D155" s="564"/>
      <c r="E155" s="606" t="s">
        <v>705</v>
      </c>
      <c r="F155" s="564" t="s">
        <v>706</v>
      </c>
      <c r="G155" s="606" t="s">
        <v>707</v>
      </c>
      <c r="H155" s="564" t="s">
        <v>706</v>
      </c>
      <c r="I155" s="25" t="s">
        <v>1252</v>
      </c>
      <c r="J155" s="10" t="s">
        <v>93</v>
      </c>
      <c r="K155" s="32"/>
      <c r="L155" s="157">
        <f t="shared" si="80"/>
        <v>0</v>
      </c>
      <c r="M155" s="157">
        <f t="shared" si="81"/>
        <v>0</v>
      </c>
      <c r="N155" s="157"/>
      <c r="O155" s="157"/>
      <c r="P155" s="157">
        <f t="shared" si="82"/>
        <v>0</v>
      </c>
      <c r="Q155" s="157"/>
      <c r="R155" s="157"/>
      <c r="S155" s="157">
        <f t="shared" si="83"/>
        <v>0</v>
      </c>
      <c r="T155" s="157">
        <f t="shared" si="84"/>
        <v>0</v>
      </c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>
        <f t="shared" si="85"/>
        <v>0</v>
      </c>
      <c r="AE155" s="157"/>
      <c r="AF155" s="157"/>
      <c r="AG155" s="157">
        <f t="shared" si="86"/>
        <v>0</v>
      </c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</row>
    <row r="156" spans="1:48" s="1" customFormat="1" ht="16.5" customHeight="1" x14ac:dyDescent="0.3">
      <c r="A156" s="568"/>
      <c r="B156" s="561"/>
      <c r="C156" s="573"/>
      <c r="D156" s="564"/>
      <c r="E156" s="606"/>
      <c r="F156" s="564"/>
      <c r="G156" s="606"/>
      <c r="H156" s="564"/>
      <c r="I156" s="25" t="s">
        <v>1253</v>
      </c>
      <c r="J156" s="10" t="s">
        <v>94</v>
      </c>
      <c r="K156" s="32"/>
      <c r="L156" s="157">
        <f t="shared" si="80"/>
        <v>0</v>
      </c>
      <c r="M156" s="157">
        <f t="shared" si="81"/>
        <v>0</v>
      </c>
      <c r="N156" s="157"/>
      <c r="O156" s="157"/>
      <c r="P156" s="157">
        <f t="shared" si="82"/>
        <v>0</v>
      </c>
      <c r="Q156" s="157"/>
      <c r="R156" s="157"/>
      <c r="S156" s="157">
        <f t="shared" si="83"/>
        <v>0</v>
      </c>
      <c r="T156" s="157">
        <f t="shared" si="84"/>
        <v>0</v>
      </c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>
        <f t="shared" si="85"/>
        <v>0</v>
      </c>
      <c r="AE156" s="157"/>
      <c r="AF156" s="157"/>
      <c r="AG156" s="157">
        <f t="shared" si="86"/>
        <v>0</v>
      </c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</row>
    <row r="157" spans="1:48" s="1" customFormat="1" ht="16.5" customHeight="1" x14ac:dyDescent="0.3">
      <c r="A157" s="568"/>
      <c r="B157" s="561"/>
      <c r="C157" s="573"/>
      <c r="D157" s="564"/>
      <c r="E157" s="606"/>
      <c r="F157" s="564"/>
      <c r="G157" s="606"/>
      <c r="H157" s="564"/>
      <c r="I157" s="25" t="s">
        <v>1254</v>
      </c>
      <c r="J157" s="10" t="s">
        <v>95</v>
      </c>
      <c r="K157" s="32"/>
      <c r="L157" s="157">
        <f t="shared" si="80"/>
        <v>0</v>
      </c>
      <c r="M157" s="157">
        <f t="shared" si="81"/>
        <v>0</v>
      </c>
      <c r="N157" s="157"/>
      <c r="O157" s="157"/>
      <c r="P157" s="157">
        <f t="shared" si="82"/>
        <v>0</v>
      </c>
      <c r="Q157" s="157"/>
      <c r="R157" s="157"/>
      <c r="S157" s="157">
        <f t="shared" si="83"/>
        <v>0</v>
      </c>
      <c r="T157" s="157">
        <f t="shared" si="84"/>
        <v>0</v>
      </c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>
        <f t="shared" si="85"/>
        <v>0</v>
      </c>
      <c r="AE157" s="157"/>
      <c r="AF157" s="157"/>
      <c r="AG157" s="157">
        <f t="shared" si="86"/>
        <v>0</v>
      </c>
      <c r="AH157" s="157"/>
      <c r="AI157" s="157"/>
      <c r="AJ157" s="157"/>
      <c r="AK157" s="157"/>
      <c r="AL157" s="157"/>
      <c r="AM157" s="157"/>
      <c r="AN157" s="157"/>
      <c r="AO157" s="157"/>
      <c r="AP157" s="157"/>
      <c r="AQ157" s="157"/>
      <c r="AR157" s="157"/>
      <c r="AS157" s="157"/>
      <c r="AT157" s="157"/>
      <c r="AU157" s="157"/>
      <c r="AV157" s="157"/>
    </row>
    <row r="158" spans="1:48" s="1" customFormat="1" ht="16.5" customHeight="1" x14ac:dyDescent="0.3">
      <c r="A158" s="568"/>
      <c r="B158" s="561"/>
      <c r="C158" s="573"/>
      <c r="D158" s="564"/>
      <c r="E158" s="606"/>
      <c r="F158" s="564"/>
      <c r="G158" s="606"/>
      <c r="H158" s="564"/>
      <c r="I158" s="25" t="s">
        <v>1255</v>
      </c>
      <c r="J158" s="10" t="s">
        <v>96</v>
      </c>
      <c r="K158" s="32"/>
      <c r="L158" s="157">
        <f t="shared" si="80"/>
        <v>0</v>
      </c>
      <c r="M158" s="157">
        <f t="shared" si="81"/>
        <v>0</v>
      </c>
      <c r="N158" s="157"/>
      <c r="O158" s="157"/>
      <c r="P158" s="157">
        <f t="shared" si="82"/>
        <v>0</v>
      </c>
      <c r="Q158" s="157"/>
      <c r="R158" s="157"/>
      <c r="S158" s="157">
        <f t="shared" si="83"/>
        <v>0</v>
      </c>
      <c r="T158" s="157">
        <f t="shared" si="84"/>
        <v>0</v>
      </c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>
        <f t="shared" si="85"/>
        <v>0</v>
      </c>
      <c r="AE158" s="157"/>
      <c r="AF158" s="157"/>
      <c r="AG158" s="157">
        <f t="shared" si="86"/>
        <v>0</v>
      </c>
      <c r="AH158" s="157"/>
      <c r="AI158" s="157"/>
      <c r="AJ158" s="157"/>
      <c r="AK158" s="157"/>
      <c r="AL158" s="157"/>
      <c r="AM158" s="157"/>
      <c r="AN158" s="157"/>
      <c r="AO158" s="157"/>
      <c r="AP158" s="157"/>
      <c r="AQ158" s="157"/>
      <c r="AR158" s="157"/>
      <c r="AS158" s="157"/>
      <c r="AT158" s="157"/>
      <c r="AU158" s="157"/>
      <c r="AV158" s="157"/>
    </row>
    <row r="159" spans="1:48" s="1" customFormat="1" ht="16.5" customHeight="1" x14ac:dyDescent="0.3">
      <c r="A159" s="568"/>
      <c r="B159" s="561"/>
      <c r="C159" s="573"/>
      <c r="D159" s="564"/>
      <c r="E159" s="606"/>
      <c r="F159" s="564"/>
      <c r="G159" s="606"/>
      <c r="H159" s="564"/>
      <c r="I159" s="25" t="s">
        <v>1256</v>
      </c>
      <c r="J159" s="11" t="s">
        <v>1812</v>
      </c>
      <c r="K159" s="32"/>
      <c r="L159" s="157">
        <f t="shared" si="80"/>
        <v>0</v>
      </c>
      <c r="M159" s="157">
        <f t="shared" si="81"/>
        <v>0</v>
      </c>
      <c r="N159" s="157"/>
      <c r="O159" s="157"/>
      <c r="P159" s="157">
        <f t="shared" si="82"/>
        <v>0</v>
      </c>
      <c r="Q159" s="157"/>
      <c r="R159" s="157"/>
      <c r="S159" s="157">
        <f t="shared" si="83"/>
        <v>0</v>
      </c>
      <c r="T159" s="157">
        <f t="shared" si="84"/>
        <v>0</v>
      </c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>
        <f t="shared" si="85"/>
        <v>0</v>
      </c>
      <c r="AE159" s="157"/>
      <c r="AF159" s="157"/>
      <c r="AG159" s="157">
        <f t="shared" si="86"/>
        <v>0</v>
      </c>
      <c r="AH159" s="157"/>
      <c r="AI159" s="157"/>
      <c r="AJ159" s="157"/>
      <c r="AK159" s="157"/>
      <c r="AL159" s="157"/>
      <c r="AM159" s="157"/>
      <c r="AN159" s="157"/>
      <c r="AO159" s="157"/>
      <c r="AP159" s="157"/>
      <c r="AQ159" s="157"/>
      <c r="AR159" s="157"/>
      <c r="AS159" s="157"/>
      <c r="AT159" s="157"/>
      <c r="AU159" s="157"/>
      <c r="AV159" s="157"/>
    </row>
    <row r="160" spans="1:48" s="1" customFormat="1" ht="16.5" customHeight="1" x14ac:dyDescent="0.3">
      <c r="A160" s="568"/>
      <c r="B160" s="561"/>
      <c r="C160" s="573"/>
      <c r="D160" s="564"/>
      <c r="E160" s="606" t="s">
        <v>708</v>
      </c>
      <c r="F160" s="564" t="s">
        <v>709</v>
      </c>
      <c r="G160" s="71" t="s">
        <v>710</v>
      </c>
      <c r="H160" s="70" t="s">
        <v>1814</v>
      </c>
      <c r="I160" s="25" t="s">
        <v>1263</v>
      </c>
      <c r="J160" s="11" t="s">
        <v>1813</v>
      </c>
      <c r="K160" s="32"/>
      <c r="L160" s="157">
        <f t="shared" si="80"/>
        <v>0</v>
      </c>
      <c r="M160" s="157">
        <f t="shared" si="81"/>
        <v>0</v>
      </c>
      <c r="N160" s="157"/>
      <c r="O160" s="157"/>
      <c r="P160" s="157">
        <f t="shared" si="82"/>
        <v>0</v>
      </c>
      <c r="Q160" s="157"/>
      <c r="R160" s="157"/>
      <c r="S160" s="157">
        <f t="shared" si="83"/>
        <v>0</v>
      </c>
      <c r="T160" s="157">
        <f t="shared" si="84"/>
        <v>0</v>
      </c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>
        <f t="shared" si="85"/>
        <v>0</v>
      </c>
      <c r="AE160" s="157"/>
      <c r="AF160" s="157"/>
      <c r="AG160" s="157">
        <f t="shared" si="86"/>
        <v>0</v>
      </c>
      <c r="AH160" s="157"/>
      <c r="AI160" s="157"/>
      <c r="AJ160" s="157"/>
      <c r="AK160" s="157"/>
      <c r="AL160" s="157"/>
      <c r="AM160" s="157"/>
      <c r="AN160" s="157"/>
      <c r="AO160" s="157"/>
      <c r="AP160" s="157"/>
      <c r="AQ160" s="157"/>
      <c r="AR160" s="157"/>
      <c r="AS160" s="157"/>
      <c r="AT160" s="157"/>
      <c r="AU160" s="157"/>
      <c r="AV160" s="157"/>
    </row>
    <row r="161" spans="1:48" s="1" customFormat="1" ht="16.5" customHeight="1" x14ac:dyDescent="0.3">
      <c r="A161" s="568"/>
      <c r="B161" s="561"/>
      <c r="C161" s="573"/>
      <c r="D161" s="564"/>
      <c r="E161" s="606"/>
      <c r="F161" s="564"/>
      <c r="G161" s="606" t="s">
        <v>555</v>
      </c>
      <c r="H161" s="564" t="s">
        <v>711</v>
      </c>
      <c r="I161" s="25" t="s">
        <v>1264</v>
      </c>
      <c r="J161" s="10" t="s">
        <v>103</v>
      </c>
      <c r="K161" s="32"/>
      <c r="L161" s="157">
        <f t="shared" si="80"/>
        <v>0</v>
      </c>
      <c r="M161" s="157">
        <f t="shared" si="81"/>
        <v>0</v>
      </c>
      <c r="N161" s="157"/>
      <c r="O161" s="157"/>
      <c r="P161" s="157">
        <f t="shared" si="82"/>
        <v>0</v>
      </c>
      <c r="Q161" s="157"/>
      <c r="R161" s="157"/>
      <c r="S161" s="157">
        <f t="shared" si="83"/>
        <v>0</v>
      </c>
      <c r="T161" s="157">
        <f t="shared" si="84"/>
        <v>0</v>
      </c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>
        <f t="shared" si="85"/>
        <v>0</v>
      </c>
      <c r="AE161" s="157"/>
      <c r="AF161" s="157"/>
      <c r="AG161" s="157">
        <f t="shared" si="86"/>
        <v>0</v>
      </c>
      <c r="AH161" s="157"/>
      <c r="AI161" s="157"/>
      <c r="AJ161" s="157"/>
      <c r="AK161" s="157"/>
      <c r="AL161" s="157"/>
      <c r="AM161" s="157"/>
      <c r="AN161" s="157"/>
      <c r="AO161" s="157"/>
      <c r="AP161" s="157"/>
      <c r="AQ161" s="157"/>
      <c r="AR161" s="157"/>
      <c r="AS161" s="157"/>
      <c r="AT161" s="157"/>
      <c r="AU161" s="157"/>
      <c r="AV161" s="157"/>
    </row>
    <row r="162" spans="1:48" s="1" customFormat="1" ht="16.5" customHeight="1" x14ac:dyDescent="0.3">
      <c r="A162" s="568"/>
      <c r="B162" s="561"/>
      <c r="C162" s="573"/>
      <c r="D162" s="564"/>
      <c r="E162" s="606"/>
      <c r="F162" s="564"/>
      <c r="G162" s="606"/>
      <c r="H162" s="564"/>
      <c r="I162" s="25" t="s">
        <v>1265</v>
      </c>
      <c r="J162" s="10" t="s">
        <v>104</v>
      </c>
      <c r="K162" s="32"/>
      <c r="L162" s="157">
        <f t="shared" si="80"/>
        <v>0</v>
      </c>
      <c r="M162" s="157">
        <f t="shared" si="81"/>
        <v>0</v>
      </c>
      <c r="N162" s="157"/>
      <c r="O162" s="157"/>
      <c r="P162" s="157">
        <f t="shared" si="82"/>
        <v>0</v>
      </c>
      <c r="Q162" s="157"/>
      <c r="R162" s="157"/>
      <c r="S162" s="157">
        <f t="shared" si="83"/>
        <v>0</v>
      </c>
      <c r="T162" s="157">
        <f t="shared" si="84"/>
        <v>0</v>
      </c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>
        <f t="shared" si="85"/>
        <v>0</v>
      </c>
      <c r="AE162" s="157"/>
      <c r="AF162" s="157"/>
      <c r="AG162" s="157">
        <f t="shared" si="86"/>
        <v>0</v>
      </c>
      <c r="AH162" s="157"/>
      <c r="AI162" s="157"/>
      <c r="AJ162" s="157"/>
      <c r="AK162" s="157"/>
      <c r="AL162" s="157"/>
      <c r="AM162" s="157"/>
      <c r="AN162" s="157"/>
      <c r="AO162" s="157"/>
      <c r="AP162" s="157"/>
      <c r="AQ162" s="157"/>
      <c r="AR162" s="157"/>
      <c r="AS162" s="157"/>
      <c r="AT162" s="157"/>
      <c r="AU162" s="157"/>
      <c r="AV162" s="157"/>
    </row>
    <row r="163" spans="1:48" s="1" customFormat="1" ht="16.5" customHeight="1" x14ac:dyDescent="0.3">
      <c r="A163" s="568"/>
      <c r="B163" s="561"/>
      <c r="C163" s="573"/>
      <c r="D163" s="564"/>
      <c r="E163" s="606"/>
      <c r="F163" s="564"/>
      <c r="G163" s="606" t="s">
        <v>556</v>
      </c>
      <c r="H163" s="564" t="s">
        <v>712</v>
      </c>
      <c r="I163" s="25" t="s">
        <v>1266</v>
      </c>
      <c r="J163" s="10" t="s">
        <v>105</v>
      </c>
      <c r="K163" s="32"/>
      <c r="L163" s="157">
        <f t="shared" si="80"/>
        <v>0</v>
      </c>
      <c r="M163" s="157">
        <f t="shared" si="81"/>
        <v>0</v>
      </c>
      <c r="N163" s="157"/>
      <c r="O163" s="157"/>
      <c r="P163" s="157">
        <f t="shared" si="82"/>
        <v>0</v>
      </c>
      <c r="Q163" s="157"/>
      <c r="R163" s="157"/>
      <c r="S163" s="157">
        <f t="shared" si="83"/>
        <v>0</v>
      </c>
      <c r="T163" s="157">
        <f t="shared" si="84"/>
        <v>0</v>
      </c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>
        <f t="shared" si="85"/>
        <v>0</v>
      </c>
      <c r="AE163" s="157"/>
      <c r="AF163" s="157"/>
      <c r="AG163" s="157">
        <f t="shared" si="86"/>
        <v>0</v>
      </c>
      <c r="AH163" s="157"/>
      <c r="AI163" s="157"/>
      <c r="AJ163" s="157"/>
      <c r="AK163" s="157"/>
      <c r="AL163" s="157"/>
      <c r="AM163" s="157"/>
      <c r="AN163" s="157"/>
      <c r="AO163" s="157"/>
      <c r="AP163" s="157"/>
      <c r="AQ163" s="157"/>
      <c r="AR163" s="157"/>
      <c r="AS163" s="157"/>
      <c r="AT163" s="157"/>
      <c r="AU163" s="157"/>
      <c r="AV163" s="157"/>
    </row>
    <row r="164" spans="1:48" s="1" customFormat="1" ht="16.5" customHeight="1" x14ac:dyDescent="0.3">
      <c r="A164" s="568"/>
      <c r="B164" s="561"/>
      <c r="C164" s="573"/>
      <c r="D164" s="564"/>
      <c r="E164" s="606"/>
      <c r="F164" s="564"/>
      <c r="G164" s="606"/>
      <c r="H164" s="564"/>
      <c r="I164" s="25" t="s">
        <v>1268</v>
      </c>
      <c r="J164" s="10" t="s">
        <v>107</v>
      </c>
      <c r="K164" s="32"/>
      <c r="L164" s="157">
        <f t="shared" si="80"/>
        <v>0</v>
      </c>
      <c r="M164" s="157">
        <f t="shared" si="81"/>
        <v>0</v>
      </c>
      <c r="N164" s="157"/>
      <c r="O164" s="157"/>
      <c r="P164" s="157">
        <f t="shared" si="82"/>
        <v>0</v>
      </c>
      <c r="Q164" s="157"/>
      <c r="R164" s="157"/>
      <c r="S164" s="157">
        <f t="shared" si="83"/>
        <v>0</v>
      </c>
      <c r="T164" s="157">
        <f t="shared" si="84"/>
        <v>0</v>
      </c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>
        <f t="shared" si="85"/>
        <v>0</v>
      </c>
      <c r="AE164" s="157"/>
      <c r="AF164" s="157"/>
      <c r="AG164" s="157">
        <f t="shared" si="86"/>
        <v>0</v>
      </c>
      <c r="AH164" s="157"/>
      <c r="AI164" s="157"/>
      <c r="AJ164" s="157"/>
      <c r="AK164" s="157"/>
      <c r="AL164" s="157"/>
      <c r="AM164" s="157"/>
      <c r="AN164" s="157"/>
      <c r="AO164" s="157"/>
      <c r="AP164" s="157"/>
      <c r="AQ164" s="157"/>
      <c r="AR164" s="157"/>
      <c r="AS164" s="157"/>
      <c r="AT164" s="157"/>
      <c r="AU164" s="157"/>
      <c r="AV164" s="157"/>
    </row>
    <row r="165" spans="1:48" s="1" customFormat="1" ht="16.5" customHeight="1" x14ac:dyDescent="0.3">
      <c r="A165" s="568"/>
      <c r="B165" s="561"/>
      <c r="C165" s="573"/>
      <c r="D165" s="564"/>
      <c r="E165" s="606"/>
      <c r="F165" s="564"/>
      <c r="G165" s="606"/>
      <c r="H165" s="564"/>
      <c r="I165" s="25" t="s">
        <v>1269</v>
      </c>
      <c r="J165" s="10" t="s">
        <v>108</v>
      </c>
      <c r="K165" s="32"/>
      <c r="L165" s="157">
        <f t="shared" si="80"/>
        <v>0</v>
      </c>
      <c r="M165" s="157">
        <f t="shared" si="81"/>
        <v>0</v>
      </c>
      <c r="N165" s="157"/>
      <c r="O165" s="157"/>
      <c r="P165" s="157">
        <f t="shared" si="82"/>
        <v>0</v>
      </c>
      <c r="Q165" s="157"/>
      <c r="R165" s="157"/>
      <c r="S165" s="157">
        <f t="shared" si="83"/>
        <v>0</v>
      </c>
      <c r="T165" s="157">
        <f t="shared" si="84"/>
        <v>0</v>
      </c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>
        <f t="shared" si="85"/>
        <v>0</v>
      </c>
      <c r="AE165" s="157"/>
      <c r="AF165" s="157"/>
      <c r="AG165" s="157">
        <f t="shared" si="86"/>
        <v>0</v>
      </c>
      <c r="AH165" s="157"/>
      <c r="AI165" s="157"/>
      <c r="AJ165" s="157"/>
      <c r="AK165" s="157"/>
      <c r="AL165" s="157"/>
      <c r="AM165" s="157"/>
      <c r="AN165" s="157"/>
      <c r="AO165" s="157"/>
      <c r="AP165" s="157"/>
      <c r="AQ165" s="157"/>
      <c r="AR165" s="157"/>
      <c r="AS165" s="157"/>
      <c r="AT165" s="157"/>
      <c r="AU165" s="157"/>
      <c r="AV165" s="157"/>
    </row>
    <row r="166" spans="1:48" s="1" customFormat="1" ht="16.5" customHeight="1" x14ac:dyDescent="0.3">
      <c r="A166" s="568"/>
      <c r="B166" s="561"/>
      <c r="C166" s="573"/>
      <c r="D166" s="564"/>
      <c r="E166" s="606"/>
      <c r="F166" s="564"/>
      <c r="G166" s="606"/>
      <c r="H166" s="564"/>
      <c r="I166" s="25" t="s">
        <v>1270</v>
      </c>
      <c r="J166" s="10" t="s">
        <v>109</v>
      </c>
      <c r="K166" s="32"/>
      <c r="L166" s="157">
        <f t="shared" si="80"/>
        <v>0</v>
      </c>
      <c r="M166" s="157">
        <f t="shared" si="81"/>
        <v>0</v>
      </c>
      <c r="N166" s="157"/>
      <c r="O166" s="157"/>
      <c r="P166" s="157">
        <f t="shared" si="82"/>
        <v>0</v>
      </c>
      <c r="Q166" s="157"/>
      <c r="R166" s="157"/>
      <c r="S166" s="157">
        <f t="shared" si="83"/>
        <v>0</v>
      </c>
      <c r="T166" s="157">
        <f t="shared" si="84"/>
        <v>0</v>
      </c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>
        <f t="shared" si="85"/>
        <v>0</v>
      </c>
      <c r="AE166" s="157"/>
      <c r="AF166" s="157"/>
      <c r="AG166" s="157">
        <f t="shared" si="86"/>
        <v>0</v>
      </c>
      <c r="AH166" s="157"/>
      <c r="AI166" s="157"/>
      <c r="AJ166" s="157"/>
      <c r="AK166" s="157"/>
      <c r="AL166" s="157"/>
      <c r="AM166" s="157"/>
      <c r="AN166" s="157"/>
      <c r="AO166" s="157"/>
      <c r="AP166" s="157"/>
      <c r="AQ166" s="157"/>
      <c r="AR166" s="157"/>
      <c r="AS166" s="157"/>
      <c r="AT166" s="157"/>
      <c r="AU166" s="157"/>
      <c r="AV166" s="157"/>
    </row>
    <row r="167" spans="1:48" s="1" customFormat="1" ht="16.5" customHeight="1" x14ac:dyDescent="0.3">
      <c r="A167" s="568"/>
      <c r="B167" s="561"/>
      <c r="C167" s="573"/>
      <c r="D167" s="564"/>
      <c r="E167" s="606"/>
      <c r="F167" s="564"/>
      <c r="G167" s="606"/>
      <c r="H167" s="564"/>
      <c r="I167" s="25" t="s">
        <v>1267</v>
      </c>
      <c r="J167" s="11" t="s">
        <v>1815</v>
      </c>
      <c r="K167" s="32"/>
      <c r="L167" s="157">
        <f t="shared" si="80"/>
        <v>0</v>
      </c>
      <c r="M167" s="157">
        <f t="shared" si="81"/>
        <v>0</v>
      </c>
      <c r="N167" s="157"/>
      <c r="O167" s="157"/>
      <c r="P167" s="157">
        <f t="shared" si="82"/>
        <v>0</v>
      </c>
      <c r="Q167" s="157"/>
      <c r="R167" s="157"/>
      <c r="S167" s="157">
        <f t="shared" si="83"/>
        <v>0</v>
      </c>
      <c r="T167" s="157">
        <f t="shared" si="84"/>
        <v>0</v>
      </c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>
        <f t="shared" si="85"/>
        <v>0</v>
      </c>
      <c r="AE167" s="157"/>
      <c r="AF167" s="157"/>
      <c r="AG167" s="157">
        <f t="shared" si="86"/>
        <v>0</v>
      </c>
      <c r="AH167" s="157"/>
      <c r="AI167" s="157"/>
      <c r="AJ167" s="157"/>
      <c r="AK167" s="157"/>
      <c r="AL167" s="157"/>
      <c r="AM167" s="157"/>
      <c r="AN167" s="157"/>
      <c r="AO167" s="157"/>
      <c r="AP167" s="157"/>
      <c r="AQ167" s="157"/>
      <c r="AR167" s="157"/>
      <c r="AS167" s="157"/>
      <c r="AT167" s="157"/>
      <c r="AU167" s="157"/>
      <c r="AV167" s="157"/>
    </row>
    <row r="168" spans="1:48" s="1" customFormat="1" ht="16.5" customHeight="1" x14ac:dyDescent="0.3">
      <c r="A168" s="568"/>
      <c r="B168" s="561"/>
      <c r="C168" s="573"/>
      <c r="D168" s="564"/>
      <c r="E168" s="606"/>
      <c r="F168" s="564"/>
      <c r="G168" s="606"/>
      <c r="H168" s="564"/>
      <c r="I168" s="25" t="s">
        <v>1267</v>
      </c>
      <c r="J168" s="11" t="s">
        <v>1815</v>
      </c>
      <c r="K168" s="32"/>
      <c r="L168" s="157">
        <f t="shared" si="80"/>
        <v>0</v>
      </c>
      <c r="M168" s="157">
        <f t="shared" si="81"/>
        <v>0</v>
      </c>
      <c r="N168" s="157"/>
      <c r="O168" s="157"/>
      <c r="P168" s="157">
        <f t="shared" si="82"/>
        <v>0</v>
      </c>
      <c r="Q168" s="157"/>
      <c r="R168" s="157"/>
      <c r="S168" s="157">
        <f t="shared" si="83"/>
        <v>0</v>
      </c>
      <c r="T168" s="157">
        <f t="shared" si="84"/>
        <v>0</v>
      </c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>
        <f t="shared" si="85"/>
        <v>0</v>
      </c>
      <c r="AE168" s="157"/>
      <c r="AF168" s="157"/>
      <c r="AG168" s="157">
        <f t="shared" si="86"/>
        <v>0</v>
      </c>
      <c r="AH168" s="157"/>
      <c r="AI168" s="157"/>
      <c r="AJ168" s="157"/>
      <c r="AK168" s="157"/>
      <c r="AL168" s="157"/>
      <c r="AM168" s="157"/>
      <c r="AN168" s="157"/>
      <c r="AO168" s="157"/>
      <c r="AP168" s="157"/>
      <c r="AQ168" s="157"/>
      <c r="AR168" s="157"/>
      <c r="AS168" s="157"/>
      <c r="AT168" s="157"/>
      <c r="AU168" s="157"/>
      <c r="AV168" s="157"/>
    </row>
    <row r="169" spans="1:48" s="1" customFormat="1" ht="13.5" customHeight="1" x14ac:dyDescent="0.3">
      <c r="A169" s="568"/>
      <c r="B169" s="561"/>
      <c r="C169" s="573" t="s">
        <v>713</v>
      </c>
      <c r="D169" s="564" t="s">
        <v>714</v>
      </c>
      <c r="E169" s="606" t="s">
        <v>715</v>
      </c>
      <c r="F169" s="564" t="s">
        <v>716</v>
      </c>
      <c r="G169" s="606" t="s">
        <v>717</v>
      </c>
      <c r="H169" s="564" t="s">
        <v>718</v>
      </c>
      <c r="I169" s="25" t="s">
        <v>1272</v>
      </c>
      <c r="J169" s="10" t="s">
        <v>111</v>
      </c>
      <c r="K169" s="379" t="s">
        <v>1887</v>
      </c>
      <c r="L169" s="262">
        <v>8.0313722242990659E-2</v>
      </c>
      <c r="M169" s="262">
        <v>7.9262040000000006E-2</v>
      </c>
      <c r="N169" s="262">
        <v>7.9262040000000006E-2</v>
      </c>
      <c r="O169" s="262">
        <v>0</v>
      </c>
      <c r="P169" s="262">
        <v>1.051682242990654E-3</v>
      </c>
      <c r="Q169" s="262">
        <v>0</v>
      </c>
      <c r="R169" s="262">
        <v>1.051682242990654E-3</v>
      </c>
      <c r="S169" s="262">
        <v>68.249606814364228</v>
      </c>
      <c r="T169" s="262">
        <v>57.223319371069181</v>
      </c>
      <c r="U169" s="262">
        <v>0.16690094339622641</v>
      </c>
      <c r="V169" s="262">
        <v>31.595958679245285</v>
      </c>
      <c r="W169" s="262">
        <v>11.115888490566038</v>
      </c>
      <c r="X169" s="262">
        <v>0.57984276729559747</v>
      </c>
      <c r="Y169" s="262">
        <v>0</v>
      </c>
      <c r="Z169" s="262">
        <v>13.764728490566036</v>
      </c>
      <c r="AA169" s="262" t="s">
        <v>2133</v>
      </c>
      <c r="AB169" s="262" t="s">
        <v>2133</v>
      </c>
      <c r="AC169" s="262" t="s">
        <v>2133</v>
      </c>
      <c r="AD169" s="262">
        <v>2.4246097193350278E-2</v>
      </c>
      <c r="AE169" s="262">
        <v>2.1928815024232631E-2</v>
      </c>
      <c r="AF169" s="262">
        <v>2.3172821691176465E-3</v>
      </c>
      <c r="AG169" s="262">
        <v>11.002041346101697</v>
      </c>
      <c r="AH169" s="262">
        <v>0</v>
      </c>
      <c r="AI169" s="262">
        <v>0</v>
      </c>
      <c r="AJ169" s="262">
        <v>0</v>
      </c>
      <c r="AK169" s="262">
        <v>0</v>
      </c>
      <c r="AL169" s="262">
        <v>0</v>
      </c>
      <c r="AM169" s="262">
        <v>0</v>
      </c>
      <c r="AN169" s="262">
        <v>11.002041346101697</v>
      </c>
      <c r="AO169" s="262"/>
      <c r="AP169" s="262">
        <v>3.96567157</v>
      </c>
      <c r="AQ169" s="262">
        <v>0</v>
      </c>
      <c r="AR169" s="262">
        <v>0</v>
      </c>
      <c r="AS169" s="262">
        <v>91.23490781000001</v>
      </c>
      <c r="AT169" s="262">
        <v>1</v>
      </c>
      <c r="AU169" s="262">
        <v>0</v>
      </c>
      <c r="AV169" s="226"/>
    </row>
    <row r="170" spans="1:48" s="1" customFormat="1" ht="16.5" customHeight="1" x14ac:dyDescent="0.3">
      <c r="A170" s="568"/>
      <c r="B170" s="561"/>
      <c r="C170" s="573"/>
      <c r="D170" s="564"/>
      <c r="E170" s="606"/>
      <c r="F170" s="564"/>
      <c r="G170" s="606"/>
      <c r="H170" s="564"/>
      <c r="I170" s="25" t="s">
        <v>1274</v>
      </c>
      <c r="J170" s="10" t="s">
        <v>112</v>
      </c>
      <c r="K170" s="65"/>
      <c r="L170" s="157">
        <f t="shared" si="80"/>
        <v>0</v>
      </c>
      <c r="M170" s="157">
        <f t="shared" si="81"/>
        <v>0</v>
      </c>
      <c r="N170" s="157"/>
      <c r="O170" s="157"/>
      <c r="P170" s="157">
        <f t="shared" si="82"/>
        <v>0</v>
      </c>
      <c r="Q170" s="157"/>
      <c r="R170" s="157"/>
      <c r="S170" s="157">
        <f t="shared" si="83"/>
        <v>0</v>
      </c>
      <c r="T170" s="157">
        <f t="shared" si="84"/>
        <v>0</v>
      </c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>
        <f t="shared" si="85"/>
        <v>0</v>
      </c>
      <c r="AE170" s="157"/>
      <c r="AF170" s="157"/>
      <c r="AG170" s="157">
        <f t="shared" si="86"/>
        <v>0</v>
      </c>
      <c r="AH170" s="157"/>
      <c r="AI170" s="157"/>
      <c r="AJ170" s="157"/>
      <c r="AK170" s="157"/>
      <c r="AL170" s="157"/>
      <c r="AM170" s="157"/>
      <c r="AN170" s="157"/>
      <c r="AO170" s="157"/>
      <c r="AP170" s="157"/>
      <c r="AQ170" s="157"/>
      <c r="AR170" s="157"/>
      <c r="AS170" s="157"/>
      <c r="AT170" s="157"/>
      <c r="AU170" s="157"/>
      <c r="AV170" s="157"/>
    </row>
    <row r="171" spans="1:48" s="1" customFormat="1" ht="16.5" customHeight="1" x14ac:dyDescent="0.3">
      <c r="A171" s="568"/>
      <c r="B171" s="561"/>
      <c r="C171" s="573"/>
      <c r="D171" s="564"/>
      <c r="E171" s="606"/>
      <c r="F171" s="564"/>
      <c r="G171" s="71" t="s">
        <v>719</v>
      </c>
      <c r="H171" s="70" t="s">
        <v>113</v>
      </c>
      <c r="I171" s="25" t="s">
        <v>1275</v>
      </c>
      <c r="J171" s="10" t="s">
        <v>113</v>
      </c>
      <c r="K171" s="65"/>
      <c r="L171" s="157">
        <f t="shared" si="80"/>
        <v>0</v>
      </c>
      <c r="M171" s="157">
        <f t="shared" si="81"/>
        <v>0</v>
      </c>
      <c r="N171" s="157"/>
      <c r="O171" s="157"/>
      <c r="P171" s="157">
        <f t="shared" si="82"/>
        <v>0</v>
      </c>
      <c r="Q171" s="157"/>
      <c r="R171" s="157"/>
      <c r="S171" s="157">
        <f t="shared" si="83"/>
        <v>0</v>
      </c>
      <c r="T171" s="157">
        <f t="shared" si="84"/>
        <v>0</v>
      </c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>
        <f t="shared" si="85"/>
        <v>0</v>
      </c>
      <c r="AE171" s="157"/>
      <c r="AF171" s="157"/>
      <c r="AG171" s="157">
        <f t="shared" si="86"/>
        <v>0</v>
      </c>
      <c r="AH171" s="157"/>
      <c r="AI171" s="157"/>
      <c r="AJ171" s="157"/>
      <c r="AK171" s="157"/>
      <c r="AL171" s="157"/>
      <c r="AM171" s="157"/>
      <c r="AN171" s="157"/>
      <c r="AO171" s="157"/>
      <c r="AP171" s="157"/>
      <c r="AQ171" s="157"/>
      <c r="AR171" s="157"/>
      <c r="AS171" s="157"/>
      <c r="AT171" s="157"/>
      <c r="AU171" s="157"/>
      <c r="AV171" s="157"/>
    </row>
    <row r="172" spans="1:48" s="1" customFormat="1" ht="16.5" customHeight="1" x14ac:dyDescent="0.3">
      <c r="A172" s="568"/>
      <c r="B172" s="561"/>
      <c r="C172" s="573"/>
      <c r="D172" s="564"/>
      <c r="E172" s="606"/>
      <c r="F172" s="564"/>
      <c r="G172" s="71" t="s">
        <v>720</v>
      </c>
      <c r="H172" s="70" t="s">
        <v>114</v>
      </c>
      <c r="I172" s="25" t="s">
        <v>1276</v>
      </c>
      <c r="J172" s="10" t="s">
        <v>114</v>
      </c>
      <c r="K172" s="65"/>
      <c r="L172" s="157">
        <f t="shared" si="80"/>
        <v>0</v>
      </c>
      <c r="M172" s="157">
        <f t="shared" si="81"/>
        <v>0</v>
      </c>
      <c r="N172" s="157"/>
      <c r="O172" s="157"/>
      <c r="P172" s="157">
        <f t="shared" si="82"/>
        <v>0</v>
      </c>
      <c r="Q172" s="157"/>
      <c r="R172" s="157"/>
      <c r="S172" s="157">
        <f t="shared" si="83"/>
        <v>0</v>
      </c>
      <c r="T172" s="157">
        <f t="shared" si="84"/>
        <v>0</v>
      </c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>
        <f t="shared" si="85"/>
        <v>0</v>
      </c>
      <c r="AE172" s="157"/>
      <c r="AF172" s="157"/>
      <c r="AG172" s="157">
        <f t="shared" si="86"/>
        <v>0</v>
      </c>
      <c r="AH172" s="157"/>
      <c r="AI172" s="157"/>
      <c r="AJ172" s="157"/>
      <c r="AK172" s="157"/>
      <c r="AL172" s="157"/>
      <c r="AM172" s="157"/>
      <c r="AN172" s="157"/>
      <c r="AO172" s="157"/>
      <c r="AP172" s="157"/>
      <c r="AQ172" s="157"/>
      <c r="AR172" s="157"/>
      <c r="AS172" s="157"/>
      <c r="AT172" s="157"/>
      <c r="AU172" s="157"/>
      <c r="AV172" s="157"/>
    </row>
    <row r="173" spans="1:48" s="1" customFormat="1" ht="16.5" customHeight="1" x14ac:dyDescent="0.3">
      <c r="A173" s="568"/>
      <c r="B173" s="561"/>
      <c r="C173" s="573"/>
      <c r="D173" s="564"/>
      <c r="E173" s="606"/>
      <c r="F173" s="564"/>
      <c r="G173" s="606" t="s">
        <v>721</v>
      </c>
      <c r="H173" s="564" t="s">
        <v>722</v>
      </c>
      <c r="I173" s="25" t="s">
        <v>1277</v>
      </c>
      <c r="J173" s="10" t="s">
        <v>115</v>
      </c>
      <c r="K173" s="65"/>
      <c r="L173" s="157">
        <f t="shared" si="80"/>
        <v>0</v>
      </c>
      <c r="M173" s="157">
        <f t="shared" si="81"/>
        <v>0</v>
      </c>
      <c r="N173" s="157"/>
      <c r="O173" s="157"/>
      <c r="P173" s="157">
        <f t="shared" si="82"/>
        <v>0</v>
      </c>
      <c r="Q173" s="157"/>
      <c r="R173" s="157"/>
      <c r="S173" s="157">
        <f t="shared" si="83"/>
        <v>0</v>
      </c>
      <c r="T173" s="157">
        <f t="shared" si="84"/>
        <v>0</v>
      </c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>
        <f t="shared" si="85"/>
        <v>0</v>
      </c>
      <c r="AE173" s="157"/>
      <c r="AF173" s="157"/>
      <c r="AG173" s="157">
        <f t="shared" si="86"/>
        <v>0</v>
      </c>
      <c r="AH173" s="157"/>
      <c r="AI173" s="157"/>
      <c r="AJ173" s="157"/>
      <c r="AK173" s="157"/>
      <c r="AL173" s="157"/>
      <c r="AM173" s="157"/>
      <c r="AN173" s="157"/>
      <c r="AO173" s="157"/>
      <c r="AP173" s="157"/>
      <c r="AQ173" s="157"/>
      <c r="AR173" s="157"/>
      <c r="AS173" s="157"/>
      <c r="AT173" s="157"/>
      <c r="AU173" s="157"/>
      <c r="AV173" s="157"/>
    </row>
    <row r="174" spans="1:48" s="1" customFormat="1" ht="16.5" customHeight="1" x14ac:dyDescent="0.3">
      <c r="A174" s="568"/>
      <c r="B174" s="561"/>
      <c r="C174" s="573"/>
      <c r="D174" s="564"/>
      <c r="E174" s="606"/>
      <c r="F174" s="564"/>
      <c r="G174" s="606"/>
      <c r="H174" s="564"/>
      <c r="I174" s="25" t="s">
        <v>1278</v>
      </c>
      <c r="J174" s="11" t="s">
        <v>1858</v>
      </c>
      <c r="K174" s="65"/>
      <c r="L174" s="157">
        <f t="shared" si="80"/>
        <v>0</v>
      </c>
      <c r="M174" s="157">
        <f t="shared" si="81"/>
        <v>0</v>
      </c>
      <c r="N174" s="157"/>
      <c r="O174" s="157"/>
      <c r="P174" s="157">
        <f t="shared" si="82"/>
        <v>0</v>
      </c>
      <c r="Q174" s="157"/>
      <c r="R174" s="157"/>
      <c r="S174" s="157">
        <f t="shared" si="83"/>
        <v>0</v>
      </c>
      <c r="T174" s="157">
        <f t="shared" si="84"/>
        <v>0</v>
      </c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>
        <f t="shared" si="85"/>
        <v>0</v>
      </c>
      <c r="AE174" s="157"/>
      <c r="AF174" s="157"/>
      <c r="AG174" s="157">
        <f t="shared" si="86"/>
        <v>0</v>
      </c>
      <c r="AH174" s="157"/>
      <c r="AI174" s="157"/>
      <c r="AJ174" s="157"/>
      <c r="AK174" s="157"/>
      <c r="AL174" s="157"/>
      <c r="AM174" s="157"/>
      <c r="AN174" s="157"/>
      <c r="AO174" s="157"/>
      <c r="AP174" s="157"/>
      <c r="AQ174" s="157"/>
      <c r="AR174" s="157"/>
      <c r="AS174" s="157"/>
      <c r="AT174" s="157"/>
      <c r="AU174" s="157"/>
      <c r="AV174" s="157"/>
    </row>
    <row r="175" spans="1:48" s="1" customFormat="1" ht="16.5" customHeight="1" x14ac:dyDescent="0.3">
      <c r="A175" s="568"/>
      <c r="B175" s="561"/>
      <c r="C175" s="573"/>
      <c r="D175" s="564"/>
      <c r="E175" s="606"/>
      <c r="F175" s="564"/>
      <c r="G175" s="606"/>
      <c r="H175" s="564"/>
      <c r="I175" s="25" t="s">
        <v>1279</v>
      </c>
      <c r="J175" s="10" t="s">
        <v>116</v>
      </c>
      <c r="K175" s="65"/>
      <c r="L175" s="157">
        <f t="shared" si="80"/>
        <v>0</v>
      </c>
      <c r="M175" s="157">
        <f t="shared" si="81"/>
        <v>0</v>
      </c>
      <c r="N175" s="157"/>
      <c r="O175" s="157"/>
      <c r="P175" s="157">
        <f t="shared" si="82"/>
        <v>0</v>
      </c>
      <c r="Q175" s="157"/>
      <c r="R175" s="157"/>
      <c r="S175" s="157">
        <f t="shared" si="83"/>
        <v>0</v>
      </c>
      <c r="T175" s="157">
        <f t="shared" si="84"/>
        <v>0</v>
      </c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>
        <f t="shared" si="85"/>
        <v>0</v>
      </c>
      <c r="AE175" s="157"/>
      <c r="AF175" s="157"/>
      <c r="AG175" s="157">
        <f t="shared" si="86"/>
        <v>0</v>
      </c>
      <c r="AH175" s="157"/>
      <c r="AI175" s="157"/>
      <c r="AJ175" s="157"/>
      <c r="AK175" s="157"/>
      <c r="AL175" s="157"/>
      <c r="AM175" s="157"/>
      <c r="AN175" s="157"/>
      <c r="AO175" s="157"/>
      <c r="AP175" s="157"/>
      <c r="AQ175" s="157"/>
      <c r="AR175" s="157"/>
      <c r="AS175" s="157"/>
      <c r="AT175" s="157"/>
      <c r="AU175" s="157"/>
      <c r="AV175" s="157"/>
    </row>
    <row r="176" spans="1:48" s="1" customFormat="1" ht="16.5" customHeight="1" x14ac:dyDescent="0.3">
      <c r="A176" s="568"/>
      <c r="B176" s="561"/>
      <c r="C176" s="573"/>
      <c r="D176" s="564"/>
      <c r="E176" s="606"/>
      <c r="F176" s="564"/>
      <c r="G176" s="606"/>
      <c r="H176" s="564"/>
      <c r="I176" s="25" t="s">
        <v>1280</v>
      </c>
      <c r="J176" s="10" t="s">
        <v>117</v>
      </c>
      <c r="K176" s="65"/>
      <c r="L176" s="157">
        <f t="shared" si="80"/>
        <v>0</v>
      </c>
      <c r="M176" s="157">
        <f t="shared" si="81"/>
        <v>0</v>
      </c>
      <c r="N176" s="157"/>
      <c r="O176" s="157"/>
      <c r="P176" s="157">
        <f t="shared" si="82"/>
        <v>0</v>
      </c>
      <c r="Q176" s="157"/>
      <c r="R176" s="157"/>
      <c r="S176" s="157">
        <f t="shared" si="83"/>
        <v>0</v>
      </c>
      <c r="T176" s="157">
        <f t="shared" si="84"/>
        <v>0</v>
      </c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>
        <f t="shared" si="85"/>
        <v>0</v>
      </c>
      <c r="AE176" s="157"/>
      <c r="AF176" s="157"/>
      <c r="AG176" s="157">
        <f t="shared" si="86"/>
        <v>0</v>
      </c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</row>
    <row r="177" spans="1:48" s="1" customFormat="1" ht="16.5" customHeight="1" x14ac:dyDescent="0.3">
      <c r="A177" s="568"/>
      <c r="B177" s="561"/>
      <c r="C177" s="573"/>
      <c r="D177" s="564"/>
      <c r="E177" s="606"/>
      <c r="F177" s="564"/>
      <c r="G177" s="606"/>
      <c r="H177" s="564"/>
      <c r="I177" s="25" t="s">
        <v>1281</v>
      </c>
      <c r="J177" s="10" t="s">
        <v>118</v>
      </c>
      <c r="K177" s="65"/>
      <c r="L177" s="157">
        <f t="shared" si="80"/>
        <v>0</v>
      </c>
      <c r="M177" s="157">
        <f t="shared" si="81"/>
        <v>0</v>
      </c>
      <c r="N177" s="157"/>
      <c r="O177" s="157"/>
      <c r="P177" s="157">
        <f t="shared" si="82"/>
        <v>0</v>
      </c>
      <c r="Q177" s="157"/>
      <c r="R177" s="157"/>
      <c r="S177" s="157">
        <f t="shared" si="83"/>
        <v>0</v>
      </c>
      <c r="T177" s="157">
        <f t="shared" si="84"/>
        <v>0</v>
      </c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>
        <f t="shared" si="85"/>
        <v>0</v>
      </c>
      <c r="AE177" s="157"/>
      <c r="AF177" s="157"/>
      <c r="AG177" s="157">
        <f t="shared" si="86"/>
        <v>0</v>
      </c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</row>
    <row r="178" spans="1:48" s="1" customFormat="1" ht="16.5" customHeight="1" x14ac:dyDescent="0.3">
      <c r="A178" s="568"/>
      <c r="B178" s="561"/>
      <c r="C178" s="573"/>
      <c r="D178" s="564"/>
      <c r="E178" s="606" t="s">
        <v>723</v>
      </c>
      <c r="F178" s="564" t="s">
        <v>724</v>
      </c>
      <c r="G178" s="606" t="s">
        <v>725</v>
      </c>
      <c r="H178" s="564" t="s">
        <v>724</v>
      </c>
      <c r="I178" s="25" t="s">
        <v>1284</v>
      </c>
      <c r="J178" s="10" t="s">
        <v>119</v>
      </c>
      <c r="K178" s="65"/>
      <c r="L178" s="157">
        <f t="shared" si="80"/>
        <v>0</v>
      </c>
      <c r="M178" s="157">
        <f t="shared" si="81"/>
        <v>0</v>
      </c>
      <c r="N178" s="157"/>
      <c r="O178" s="157"/>
      <c r="P178" s="157">
        <f t="shared" si="82"/>
        <v>0</v>
      </c>
      <c r="Q178" s="157"/>
      <c r="R178" s="157"/>
      <c r="S178" s="157">
        <f t="shared" si="83"/>
        <v>0</v>
      </c>
      <c r="T178" s="157">
        <f t="shared" si="84"/>
        <v>0</v>
      </c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>
        <f t="shared" si="85"/>
        <v>0</v>
      </c>
      <c r="AE178" s="157"/>
      <c r="AF178" s="157"/>
      <c r="AG178" s="157">
        <f t="shared" si="86"/>
        <v>0</v>
      </c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</row>
    <row r="179" spans="1:48" s="1" customFormat="1" ht="16.5" customHeight="1" x14ac:dyDescent="0.3">
      <c r="A179" s="568"/>
      <c r="B179" s="561"/>
      <c r="C179" s="573"/>
      <c r="D179" s="564"/>
      <c r="E179" s="606"/>
      <c r="F179" s="564"/>
      <c r="G179" s="606"/>
      <c r="H179" s="564"/>
      <c r="I179" s="25" t="s">
        <v>1285</v>
      </c>
      <c r="J179" s="10" t="s">
        <v>120</v>
      </c>
      <c r="K179" s="65"/>
      <c r="L179" s="157">
        <f t="shared" si="80"/>
        <v>0</v>
      </c>
      <c r="M179" s="157">
        <f t="shared" si="81"/>
        <v>0</v>
      </c>
      <c r="N179" s="157"/>
      <c r="O179" s="157"/>
      <c r="P179" s="157">
        <f t="shared" si="82"/>
        <v>0</v>
      </c>
      <c r="Q179" s="157"/>
      <c r="R179" s="157"/>
      <c r="S179" s="157">
        <f t="shared" si="83"/>
        <v>0</v>
      </c>
      <c r="T179" s="157">
        <f t="shared" si="84"/>
        <v>0</v>
      </c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>
        <f t="shared" si="85"/>
        <v>0</v>
      </c>
      <c r="AE179" s="157"/>
      <c r="AF179" s="157"/>
      <c r="AG179" s="157">
        <f t="shared" si="86"/>
        <v>0</v>
      </c>
      <c r="AH179" s="157"/>
      <c r="AI179" s="157"/>
      <c r="AJ179" s="157"/>
      <c r="AK179" s="157"/>
      <c r="AL179" s="157"/>
      <c r="AM179" s="157"/>
      <c r="AN179" s="157"/>
      <c r="AO179" s="157"/>
      <c r="AP179" s="157"/>
      <c r="AQ179" s="157"/>
      <c r="AR179" s="157"/>
      <c r="AS179" s="157"/>
      <c r="AT179" s="157"/>
      <c r="AU179" s="157"/>
      <c r="AV179" s="157"/>
    </row>
    <row r="180" spans="1:48" s="1" customFormat="1" ht="16.5" customHeight="1" x14ac:dyDescent="0.3">
      <c r="A180" s="568"/>
      <c r="B180" s="561"/>
      <c r="C180" s="573"/>
      <c r="D180" s="564"/>
      <c r="E180" s="606"/>
      <c r="F180" s="564"/>
      <c r="G180" s="606"/>
      <c r="H180" s="564"/>
      <c r="I180" s="25" t="s">
        <v>1286</v>
      </c>
      <c r="J180" s="11" t="s">
        <v>1816</v>
      </c>
      <c r="K180" s="65"/>
      <c r="L180" s="157">
        <f t="shared" si="80"/>
        <v>0</v>
      </c>
      <c r="M180" s="157">
        <f t="shared" si="81"/>
        <v>0</v>
      </c>
      <c r="N180" s="157"/>
      <c r="O180" s="157"/>
      <c r="P180" s="157">
        <f t="shared" si="82"/>
        <v>0</v>
      </c>
      <c r="Q180" s="157"/>
      <c r="R180" s="157"/>
      <c r="S180" s="157">
        <f t="shared" si="83"/>
        <v>0</v>
      </c>
      <c r="T180" s="157">
        <f t="shared" si="84"/>
        <v>0</v>
      </c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>
        <f t="shared" si="85"/>
        <v>0</v>
      </c>
      <c r="AE180" s="157"/>
      <c r="AF180" s="157"/>
      <c r="AG180" s="157">
        <f t="shared" si="86"/>
        <v>0</v>
      </c>
      <c r="AH180" s="157"/>
      <c r="AI180" s="157"/>
      <c r="AJ180" s="157"/>
      <c r="AK180" s="157"/>
      <c r="AL180" s="157"/>
      <c r="AM180" s="157"/>
      <c r="AN180" s="157"/>
      <c r="AO180" s="157"/>
      <c r="AP180" s="157"/>
      <c r="AQ180" s="157"/>
      <c r="AR180" s="157"/>
      <c r="AS180" s="157"/>
      <c r="AT180" s="157"/>
      <c r="AU180" s="157"/>
      <c r="AV180" s="157"/>
    </row>
    <row r="181" spans="1:48" s="1" customFormat="1" ht="16.5" customHeight="1" x14ac:dyDescent="0.3">
      <c r="A181" s="568"/>
      <c r="B181" s="561"/>
      <c r="C181" s="573"/>
      <c r="D181" s="564"/>
      <c r="E181" s="71" t="s">
        <v>726</v>
      </c>
      <c r="F181" s="70" t="s">
        <v>90</v>
      </c>
      <c r="G181" s="71" t="s">
        <v>727</v>
      </c>
      <c r="H181" s="70" t="s">
        <v>90</v>
      </c>
      <c r="I181" s="25" t="s">
        <v>1248</v>
      </c>
      <c r="J181" s="10" t="s">
        <v>90</v>
      </c>
      <c r="K181" s="65"/>
      <c r="L181" s="157">
        <f t="shared" si="80"/>
        <v>0</v>
      </c>
      <c r="M181" s="157">
        <f t="shared" si="81"/>
        <v>0</v>
      </c>
      <c r="N181" s="157"/>
      <c r="O181" s="157"/>
      <c r="P181" s="157">
        <f t="shared" si="82"/>
        <v>0</v>
      </c>
      <c r="Q181" s="157"/>
      <c r="R181" s="157"/>
      <c r="S181" s="157">
        <f t="shared" si="83"/>
        <v>0</v>
      </c>
      <c r="T181" s="157">
        <f t="shared" si="84"/>
        <v>0</v>
      </c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>
        <f t="shared" si="85"/>
        <v>0</v>
      </c>
      <c r="AE181" s="157"/>
      <c r="AF181" s="157"/>
      <c r="AG181" s="157">
        <f t="shared" si="86"/>
        <v>0</v>
      </c>
      <c r="AH181" s="157"/>
      <c r="AI181" s="157"/>
      <c r="AJ181" s="157"/>
      <c r="AK181" s="157"/>
      <c r="AL181" s="157"/>
      <c r="AM181" s="157"/>
      <c r="AN181" s="157"/>
      <c r="AO181" s="157"/>
      <c r="AP181" s="157"/>
      <c r="AQ181" s="157"/>
      <c r="AR181" s="157"/>
      <c r="AS181" s="157"/>
      <c r="AT181" s="157"/>
      <c r="AU181" s="157"/>
      <c r="AV181" s="157"/>
    </row>
    <row r="182" spans="1:48" s="1" customFormat="1" ht="16.5" customHeight="1" x14ac:dyDescent="0.3">
      <c r="A182" s="568"/>
      <c r="B182" s="561"/>
      <c r="C182" s="573"/>
      <c r="D182" s="564"/>
      <c r="E182" s="606" t="s">
        <v>557</v>
      </c>
      <c r="F182" s="564" t="s">
        <v>728</v>
      </c>
      <c r="G182" s="606" t="s">
        <v>558</v>
      </c>
      <c r="H182" s="564" t="s">
        <v>729</v>
      </c>
      <c r="I182" s="25" t="s">
        <v>1249</v>
      </c>
      <c r="J182" s="10" t="s">
        <v>730</v>
      </c>
      <c r="K182" s="65"/>
      <c r="L182" s="157">
        <f t="shared" si="80"/>
        <v>0</v>
      </c>
      <c r="M182" s="157">
        <f t="shared" si="81"/>
        <v>0</v>
      </c>
      <c r="N182" s="157"/>
      <c r="O182" s="157"/>
      <c r="P182" s="157">
        <f t="shared" si="82"/>
        <v>0</v>
      </c>
      <c r="Q182" s="157"/>
      <c r="R182" s="157"/>
      <c r="S182" s="157">
        <f t="shared" si="83"/>
        <v>0</v>
      </c>
      <c r="T182" s="157">
        <f t="shared" si="84"/>
        <v>0</v>
      </c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>
        <f t="shared" si="85"/>
        <v>0</v>
      </c>
      <c r="AE182" s="157"/>
      <c r="AF182" s="157"/>
      <c r="AG182" s="157">
        <f t="shared" si="86"/>
        <v>0</v>
      </c>
      <c r="AH182" s="157"/>
      <c r="AI182" s="157"/>
      <c r="AJ182" s="157"/>
      <c r="AK182" s="157"/>
      <c r="AL182" s="157"/>
      <c r="AM182" s="157"/>
      <c r="AN182" s="157"/>
      <c r="AO182" s="157"/>
      <c r="AP182" s="157"/>
      <c r="AQ182" s="157"/>
      <c r="AR182" s="157"/>
      <c r="AS182" s="157"/>
      <c r="AT182" s="157"/>
      <c r="AU182" s="157"/>
      <c r="AV182" s="157"/>
    </row>
    <row r="183" spans="1:48" s="1" customFormat="1" ht="16.5" customHeight="1" x14ac:dyDescent="0.3">
      <c r="A183" s="568"/>
      <c r="B183" s="561"/>
      <c r="C183" s="573"/>
      <c r="D183" s="564"/>
      <c r="E183" s="606"/>
      <c r="F183" s="564"/>
      <c r="G183" s="606"/>
      <c r="H183" s="564"/>
      <c r="I183" s="25" t="s">
        <v>1251</v>
      </c>
      <c r="J183" s="10" t="s">
        <v>732</v>
      </c>
      <c r="K183" s="65"/>
      <c r="L183" s="157">
        <f t="shared" si="80"/>
        <v>0</v>
      </c>
      <c r="M183" s="157">
        <f t="shared" si="81"/>
        <v>0</v>
      </c>
      <c r="N183" s="157"/>
      <c r="O183" s="157"/>
      <c r="P183" s="157">
        <f t="shared" si="82"/>
        <v>0</v>
      </c>
      <c r="Q183" s="157"/>
      <c r="R183" s="157"/>
      <c r="S183" s="157">
        <f t="shared" si="83"/>
        <v>0</v>
      </c>
      <c r="T183" s="157">
        <f t="shared" si="84"/>
        <v>0</v>
      </c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>
        <f t="shared" si="85"/>
        <v>0</v>
      </c>
      <c r="AE183" s="157"/>
      <c r="AF183" s="157"/>
      <c r="AG183" s="157">
        <f t="shared" si="86"/>
        <v>0</v>
      </c>
      <c r="AH183" s="157"/>
      <c r="AI183" s="157"/>
      <c r="AJ183" s="157"/>
      <c r="AK183" s="157"/>
      <c r="AL183" s="157"/>
      <c r="AM183" s="157"/>
      <c r="AN183" s="157"/>
      <c r="AO183" s="157"/>
      <c r="AP183" s="157"/>
      <c r="AQ183" s="157"/>
      <c r="AR183" s="157"/>
      <c r="AS183" s="157"/>
      <c r="AT183" s="157"/>
      <c r="AU183" s="157"/>
      <c r="AV183" s="157"/>
    </row>
    <row r="184" spans="1:48" s="1" customFormat="1" ht="16.5" customHeight="1" x14ac:dyDescent="0.3">
      <c r="A184" s="568"/>
      <c r="B184" s="561"/>
      <c r="C184" s="573"/>
      <c r="D184" s="564"/>
      <c r="E184" s="606"/>
      <c r="F184" s="564"/>
      <c r="G184" s="606" t="s">
        <v>559</v>
      </c>
      <c r="H184" s="564" t="s">
        <v>733</v>
      </c>
      <c r="I184" s="25" t="s">
        <v>1282</v>
      </c>
      <c r="J184" s="10" t="s">
        <v>734</v>
      </c>
      <c r="K184" s="65"/>
      <c r="L184" s="157">
        <f t="shared" si="80"/>
        <v>0</v>
      </c>
      <c r="M184" s="157">
        <f t="shared" si="81"/>
        <v>0</v>
      </c>
      <c r="N184" s="157"/>
      <c r="O184" s="157"/>
      <c r="P184" s="157">
        <f t="shared" si="82"/>
        <v>0</v>
      </c>
      <c r="Q184" s="157"/>
      <c r="R184" s="157"/>
      <c r="S184" s="157">
        <f t="shared" si="83"/>
        <v>0</v>
      </c>
      <c r="T184" s="157">
        <f t="shared" si="84"/>
        <v>0</v>
      </c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>
        <f t="shared" si="85"/>
        <v>0</v>
      </c>
      <c r="AE184" s="157"/>
      <c r="AF184" s="157"/>
      <c r="AG184" s="157">
        <f t="shared" si="86"/>
        <v>0</v>
      </c>
      <c r="AH184" s="157"/>
      <c r="AI184" s="157"/>
      <c r="AJ184" s="157"/>
      <c r="AK184" s="157"/>
      <c r="AL184" s="157"/>
      <c r="AM184" s="157"/>
      <c r="AN184" s="157"/>
      <c r="AO184" s="157"/>
      <c r="AP184" s="157"/>
      <c r="AQ184" s="157"/>
      <c r="AR184" s="157"/>
      <c r="AS184" s="157"/>
      <c r="AT184" s="157"/>
      <c r="AU184" s="157"/>
      <c r="AV184" s="157"/>
    </row>
    <row r="185" spans="1:48" s="1" customFormat="1" ht="16.5" customHeight="1" x14ac:dyDescent="0.3">
      <c r="A185" s="568"/>
      <c r="B185" s="561"/>
      <c r="C185" s="573"/>
      <c r="D185" s="564"/>
      <c r="E185" s="606"/>
      <c r="F185" s="564"/>
      <c r="G185" s="606"/>
      <c r="H185" s="564"/>
      <c r="I185" s="25" t="s">
        <v>1283</v>
      </c>
      <c r="J185" s="10" t="s">
        <v>735</v>
      </c>
      <c r="K185" s="65"/>
      <c r="L185" s="157">
        <f t="shared" si="80"/>
        <v>0</v>
      </c>
      <c r="M185" s="157">
        <f t="shared" si="81"/>
        <v>0</v>
      </c>
      <c r="N185" s="157"/>
      <c r="O185" s="157"/>
      <c r="P185" s="157">
        <f t="shared" si="82"/>
        <v>0</v>
      </c>
      <c r="Q185" s="157"/>
      <c r="R185" s="157"/>
      <c r="S185" s="157">
        <f t="shared" si="83"/>
        <v>0</v>
      </c>
      <c r="T185" s="157">
        <f t="shared" si="84"/>
        <v>0</v>
      </c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>
        <f t="shared" si="85"/>
        <v>0</v>
      </c>
      <c r="AE185" s="157"/>
      <c r="AF185" s="157"/>
      <c r="AG185" s="157">
        <f t="shared" si="86"/>
        <v>0</v>
      </c>
      <c r="AH185" s="157"/>
      <c r="AI185" s="157"/>
      <c r="AJ185" s="157"/>
      <c r="AK185" s="157"/>
      <c r="AL185" s="157"/>
      <c r="AM185" s="157"/>
      <c r="AN185" s="157"/>
      <c r="AO185" s="157"/>
      <c r="AP185" s="157"/>
      <c r="AQ185" s="157"/>
      <c r="AR185" s="157"/>
      <c r="AS185" s="157"/>
      <c r="AT185" s="157"/>
      <c r="AU185" s="157"/>
      <c r="AV185" s="157"/>
    </row>
    <row r="186" spans="1:48" s="1" customFormat="1" ht="16.5" customHeight="1" x14ac:dyDescent="0.3">
      <c r="A186" s="568"/>
      <c r="B186" s="561"/>
      <c r="C186" s="573"/>
      <c r="D186" s="564"/>
      <c r="E186" s="606"/>
      <c r="F186" s="564"/>
      <c r="G186" s="606"/>
      <c r="H186" s="564"/>
      <c r="I186" s="25" t="s">
        <v>1283</v>
      </c>
      <c r="J186" s="10" t="s">
        <v>735</v>
      </c>
      <c r="K186" s="65"/>
      <c r="L186" s="157">
        <f t="shared" si="80"/>
        <v>0</v>
      </c>
      <c r="M186" s="157">
        <f t="shared" si="81"/>
        <v>0</v>
      </c>
      <c r="N186" s="157"/>
      <c r="O186" s="157"/>
      <c r="P186" s="157">
        <f t="shared" si="82"/>
        <v>0</v>
      </c>
      <c r="Q186" s="157"/>
      <c r="R186" s="157"/>
      <c r="S186" s="157">
        <f t="shared" si="83"/>
        <v>0</v>
      </c>
      <c r="T186" s="157">
        <f t="shared" si="84"/>
        <v>0</v>
      </c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>
        <f t="shared" si="85"/>
        <v>0</v>
      </c>
      <c r="AE186" s="157"/>
      <c r="AF186" s="157"/>
      <c r="AG186" s="157">
        <f t="shared" si="86"/>
        <v>0</v>
      </c>
      <c r="AH186" s="157"/>
      <c r="AI186" s="157"/>
      <c r="AJ186" s="157"/>
      <c r="AK186" s="157"/>
      <c r="AL186" s="157"/>
      <c r="AM186" s="157"/>
      <c r="AN186" s="157"/>
      <c r="AO186" s="157"/>
      <c r="AP186" s="157"/>
      <c r="AQ186" s="157"/>
      <c r="AR186" s="157"/>
      <c r="AS186" s="157"/>
      <c r="AT186" s="157"/>
      <c r="AU186" s="157"/>
      <c r="AV186" s="157"/>
    </row>
    <row r="187" spans="1:48" s="1" customFormat="1" ht="13.5" customHeight="1" x14ac:dyDescent="0.3">
      <c r="A187" s="568"/>
      <c r="B187" s="561"/>
      <c r="C187" s="573" t="s">
        <v>738</v>
      </c>
      <c r="D187" s="564" t="s">
        <v>739</v>
      </c>
      <c r="E187" s="606" t="s">
        <v>740</v>
      </c>
      <c r="F187" s="564" t="s">
        <v>741</v>
      </c>
      <c r="G187" s="606" t="s">
        <v>742</v>
      </c>
      <c r="H187" s="564" t="s">
        <v>743</v>
      </c>
      <c r="I187" s="25" t="s">
        <v>1288</v>
      </c>
      <c r="J187" s="10" t="s">
        <v>743</v>
      </c>
      <c r="K187" s="379" t="s">
        <v>1888</v>
      </c>
      <c r="L187" s="263">
        <v>1.2697880467289719E-2</v>
      </c>
      <c r="M187" s="263">
        <v>9.9600299999999999E-3</v>
      </c>
      <c r="N187" s="263">
        <v>9.9600299999999999E-3</v>
      </c>
      <c r="O187" s="263">
        <v>0</v>
      </c>
      <c r="P187" s="263">
        <v>2.7378504672897191E-3</v>
      </c>
      <c r="Q187" s="263">
        <v>0</v>
      </c>
      <c r="R187" s="263">
        <v>2.7378504672897191E-3</v>
      </c>
      <c r="S187" s="263">
        <v>38.419799172731381</v>
      </c>
      <c r="T187" s="263">
        <v>38.065899874213841</v>
      </c>
      <c r="U187" s="263">
        <v>2.1509433962264152E-3</v>
      </c>
      <c r="V187" s="263">
        <v>10.107301320754715</v>
      </c>
      <c r="W187" s="263">
        <v>3.9457946540880502</v>
      </c>
      <c r="X187" s="263">
        <v>1.79071786163522</v>
      </c>
      <c r="Y187" s="263">
        <v>0</v>
      </c>
      <c r="Z187" s="263">
        <v>22.219935094339625</v>
      </c>
      <c r="AA187" s="263" t="s">
        <v>2133</v>
      </c>
      <c r="AB187" s="263" t="s">
        <v>2133</v>
      </c>
      <c r="AC187" s="263" t="s">
        <v>2133</v>
      </c>
      <c r="AD187" s="263">
        <v>1.9079044845219995E-2</v>
      </c>
      <c r="AE187" s="263">
        <v>1.804206138933764E-2</v>
      </c>
      <c r="AF187" s="263">
        <v>1.0369834558823527E-3</v>
      </c>
      <c r="AG187" s="263">
        <v>0.33482025367231638</v>
      </c>
      <c r="AH187" s="263">
        <v>0</v>
      </c>
      <c r="AI187" s="263">
        <v>0</v>
      </c>
      <c r="AJ187" s="263">
        <v>0</v>
      </c>
      <c r="AK187" s="263">
        <v>0</v>
      </c>
      <c r="AL187" s="263">
        <v>0</v>
      </c>
      <c r="AM187" s="263">
        <v>0</v>
      </c>
      <c r="AN187" s="263">
        <v>0.33482025367231638</v>
      </c>
      <c r="AO187" s="263"/>
      <c r="AP187" s="263">
        <v>4.8071182700000001</v>
      </c>
      <c r="AQ187" s="263">
        <v>0</v>
      </c>
      <c r="AR187" s="263">
        <v>0</v>
      </c>
      <c r="AS187" s="263">
        <v>102.29076203</v>
      </c>
      <c r="AT187" s="263">
        <v>4.5999999999999996</v>
      </c>
      <c r="AU187" s="263">
        <v>0</v>
      </c>
      <c r="AV187" s="226"/>
    </row>
    <row r="188" spans="1:48" s="1" customFormat="1" ht="16.5" customHeight="1" x14ac:dyDescent="0.3">
      <c r="A188" s="568"/>
      <c r="B188" s="561"/>
      <c r="C188" s="573"/>
      <c r="D188" s="564"/>
      <c r="E188" s="606"/>
      <c r="F188" s="564"/>
      <c r="G188" s="606"/>
      <c r="H188" s="564"/>
      <c r="I188" s="25" t="s">
        <v>1288</v>
      </c>
      <c r="J188" s="10" t="s">
        <v>743</v>
      </c>
      <c r="K188" s="65"/>
      <c r="L188" s="157">
        <f t="shared" si="80"/>
        <v>0</v>
      </c>
      <c r="M188" s="157">
        <f t="shared" si="81"/>
        <v>0</v>
      </c>
      <c r="N188" s="157"/>
      <c r="O188" s="157"/>
      <c r="P188" s="157">
        <f t="shared" si="82"/>
        <v>0</v>
      </c>
      <c r="Q188" s="157"/>
      <c r="R188" s="157"/>
      <c r="S188" s="157">
        <f t="shared" si="83"/>
        <v>0</v>
      </c>
      <c r="T188" s="157">
        <f t="shared" si="84"/>
        <v>0</v>
      </c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>
        <f t="shared" si="85"/>
        <v>0</v>
      </c>
      <c r="AE188" s="157"/>
      <c r="AF188" s="157"/>
      <c r="AG188" s="157">
        <f t="shared" si="86"/>
        <v>0</v>
      </c>
      <c r="AH188" s="157"/>
      <c r="AI188" s="157"/>
      <c r="AJ188" s="157"/>
      <c r="AK188" s="157"/>
      <c r="AL188" s="157"/>
      <c r="AM188" s="157"/>
      <c r="AN188" s="157"/>
      <c r="AO188" s="157"/>
      <c r="AP188" s="157"/>
      <c r="AQ188" s="157"/>
      <c r="AR188" s="157"/>
      <c r="AS188" s="157"/>
      <c r="AT188" s="157"/>
      <c r="AU188" s="157"/>
      <c r="AV188" s="157"/>
    </row>
    <row r="189" spans="1:48" s="1" customFormat="1" ht="16.5" customHeight="1" x14ac:dyDescent="0.3">
      <c r="A189" s="568"/>
      <c r="B189" s="561"/>
      <c r="C189" s="573"/>
      <c r="D189" s="564"/>
      <c r="E189" s="606"/>
      <c r="F189" s="564"/>
      <c r="G189" s="606" t="s">
        <v>746</v>
      </c>
      <c r="H189" s="564" t="s">
        <v>747</v>
      </c>
      <c r="I189" s="25" t="s">
        <v>1183</v>
      </c>
      <c r="J189" s="10" t="s">
        <v>748</v>
      </c>
      <c r="K189" s="65"/>
      <c r="L189" s="157">
        <f t="shared" si="80"/>
        <v>0</v>
      </c>
      <c r="M189" s="157">
        <f t="shared" si="81"/>
        <v>0</v>
      </c>
      <c r="N189" s="157"/>
      <c r="O189" s="157"/>
      <c r="P189" s="157">
        <f t="shared" si="82"/>
        <v>0</v>
      </c>
      <c r="Q189" s="157"/>
      <c r="R189" s="157"/>
      <c r="S189" s="157">
        <f t="shared" si="83"/>
        <v>0</v>
      </c>
      <c r="T189" s="157">
        <f t="shared" si="84"/>
        <v>0</v>
      </c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>
        <f t="shared" si="85"/>
        <v>0</v>
      </c>
      <c r="AE189" s="157"/>
      <c r="AF189" s="157"/>
      <c r="AG189" s="157">
        <f t="shared" si="86"/>
        <v>0</v>
      </c>
      <c r="AH189" s="157"/>
      <c r="AI189" s="157"/>
      <c r="AJ189" s="157"/>
      <c r="AK189" s="157"/>
      <c r="AL189" s="157"/>
      <c r="AM189" s="157"/>
      <c r="AN189" s="157"/>
      <c r="AO189" s="157"/>
      <c r="AP189" s="157"/>
      <c r="AQ189" s="157"/>
      <c r="AR189" s="157"/>
      <c r="AS189" s="157"/>
      <c r="AT189" s="157"/>
      <c r="AU189" s="157"/>
      <c r="AV189" s="157"/>
    </row>
    <row r="190" spans="1:48" s="1" customFormat="1" ht="16.5" customHeight="1" x14ac:dyDescent="0.3">
      <c r="A190" s="568"/>
      <c r="B190" s="561"/>
      <c r="C190" s="573"/>
      <c r="D190" s="564"/>
      <c r="E190" s="606"/>
      <c r="F190" s="564"/>
      <c r="G190" s="606"/>
      <c r="H190" s="564"/>
      <c r="I190" s="25" t="s">
        <v>1188</v>
      </c>
      <c r="J190" s="11" t="s">
        <v>1817</v>
      </c>
      <c r="K190" s="65"/>
      <c r="L190" s="157">
        <f t="shared" si="80"/>
        <v>0</v>
      </c>
      <c r="M190" s="157">
        <f t="shared" si="81"/>
        <v>0</v>
      </c>
      <c r="N190" s="157"/>
      <c r="O190" s="157"/>
      <c r="P190" s="157">
        <f t="shared" si="82"/>
        <v>0</v>
      </c>
      <c r="Q190" s="157"/>
      <c r="R190" s="157"/>
      <c r="S190" s="157">
        <f t="shared" si="83"/>
        <v>0</v>
      </c>
      <c r="T190" s="157">
        <f t="shared" si="84"/>
        <v>0</v>
      </c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>
        <f t="shared" si="85"/>
        <v>0</v>
      </c>
      <c r="AE190" s="157"/>
      <c r="AF190" s="157"/>
      <c r="AG190" s="157">
        <f t="shared" si="86"/>
        <v>0</v>
      </c>
      <c r="AH190" s="157"/>
      <c r="AI190" s="157"/>
      <c r="AJ190" s="157"/>
      <c r="AK190" s="157"/>
      <c r="AL190" s="157"/>
      <c r="AM190" s="157"/>
      <c r="AN190" s="157"/>
      <c r="AO190" s="157"/>
      <c r="AP190" s="157"/>
      <c r="AQ190" s="157"/>
      <c r="AR190" s="157"/>
      <c r="AS190" s="157"/>
      <c r="AT190" s="157"/>
      <c r="AU190" s="157"/>
      <c r="AV190" s="157"/>
    </row>
    <row r="191" spans="1:48" s="1" customFormat="1" ht="16.5" customHeight="1" x14ac:dyDescent="0.3">
      <c r="A191" s="568"/>
      <c r="B191" s="561"/>
      <c r="C191" s="573"/>
      <c r="D191" s="564"/>
      <c r="E191" s="606"/>
      <c r="F191" s="564"/>
      <c r="G191" s="71" t="s">
        <v>749</v>
      </c>
      <c r="H191" s="70" t="s">
        <v>750</v>
      </c>
      <c r="I191" s="25" t="s">
        <v>1289</v>
      </c>
      <c r="J191" s="10" t="s">
        <v>750</v>
      </c>
      <c r="K191" s="65"/>
      <c r="L191" s="157">
        <f t="shared" si="80"/>
        <v>0</v>
      </c>
      <c r="M191" s="157">
        <f t="shared" si="81"/>
        <v>0</v>
      </c>
      <c r="N191" s="157"/>
      <c r="O191" s="157"/>
      <c r="P191" s="157">
        <f t="shared" si="82"/>
        <v>0</v>
      </c>
      <c r="Q191" s="157"/>
      <c r="R191" s="157"/>
      <c r="S191" s="157">
        <f t="shared" si="83"/>
        <v>0</v>
      </c>
      <c r="T191" s="157">
        <f t="shared" si="84"/>
        <v>0</v>
      </c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>
        <f t="shared" si="85"/>
        <v>0</v>
      </c>
      <c r="AE191" s="157"/>
      <c r="AF191" s="157"/>
      <c r="AG191" s="157">
        <f t="shared" si="86"/>
        <v>0</v>
      </c>
      <c r="AH191" s="157"/>
      <c r="AI191" s="157"/>
      <c r="AJ191" s="157"/>
      <c r="AK191" s="157"/>
      <c r="AL191" s="157"/>
      <c r="AM191" s="157"/>
      <c r="AN191" s="157"/>
      <c r="AO191" s="157"/>
      <c r="AP191" s="157"/>
      <c r="AQ191" s="157"/>
      <c r="AR191" s="157"/>
      <c r="AS191" s="157"/>
      <c r="AT191" s="157"/>
      <c r="AU191" s="157"/>
      <c r="AV191" s="157"/>
    </row>
    <row r="192" spans="1:48" s="1" customFormat="1" ht="16.5" customHeight="1" x14ac:dyDescent="0.3">
      <c r="A192" s="568"/>
      <c r="B192" s="561"/>
      <c r="C192" s="573"/>
      <c r="D192" s="564"/>
      <c r="E192" s="606" t="s">
        <v>751</v>
      </c>
      <c r="F192" s="564" t="s">
        <v>752</v>
      </c>
      <c r="G192" s="606" t="s">
        <v>753</v>
      </c>
      <c r="H192" s="564" t="s">
        <v>560</v>
      </c>
      <c r="I192" s="25" t="s">
        <v>1290</v>
      </c>
      <c r="J192" s="10" t="s">
        <v>754</v>
      </c>
      <c r="K192" s="65"/>
      <c r="L192" s="157">
        <f t="shared" si="80"/>
        <v>0</v>
      </c>
      <c r="M192" s="157">
        <f t="shared" si="81"/>
        <v>0</v>
      </c>
      <c r="N192" s="157"/>
      <c r="O192" s="157"/>
      <c r="P192" s="157">
        <f t="shared" si="82"/>
        <v>0</v>
      </c>
      <c r="Q192" s="157"/>
      <c r="R192" s="157"/>
      <c r="S192" s="157">
        <f t="shared" si="83"/>
        <v>0</v>
      </c>
      <c r="T192" s="157">
        <f t="shared" si="84"/>
        <v>0</v>
      </c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>
        <f t="shared" si="85"/>
        <v>0</v>
      </c>
      <c r="AE192" s="157"/>
      <c r="AF192" s="157"/>
      <c r="AG192" s="157">
        <f t="shared" si="86"/>
        <v>0</v>
      </c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</row>
    <row r="193" spans="1:48" s="1" customFormat="1" ht="16.5" customHeight="1" x14ac:dyDescent="0.3">
      <c r="A193" s="568"/>
      <c r="B193" s="561"/>
      <c r="C193" s="573"/>
      <c r="D193" s="564"/>
      <c r="E193" s="606"/>
      <c r="F193" s="564"/>
      <c r="G193" s="606"/>
      <c r="H193" s="564"/>
      <c r="I193" s="25" t="s">
        <v>1291</v>
      </c>
      <c r="J193" s="10" t="s">
        <v>755</v>
      </c>
      <c r="K193" s="65"/>
      <c r="L193" s="157">
        <f t="shared" si="80"/>
        <v>0</v>
      </c>
      <c r="M193" s="157">
        <f t="shared" si="81"/>
        <v>0</v>
      </c>
      <c r="N193" s="157"/>
      <c r="O193" s="157"/>
      <c r="P193" s="157">
        <f t="shared" si="82"/>
        <v>0</v>
      </c>
      <c r="Q193" s="157"/>
      <c r="R193" s="157"/>
      <c r="S193" s="157">
        <f t="shared" si="83"/>
        <v>0</v>
      </c>
      <c r="T193" s="157">
        <f t="shared" si="84"/>
        <v>0</v>
      </c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>
        <f t="shared" si="85"/>
        <v>0</v>
      </c>
      <c r="AE193" s="157"/>
      <c r="AF193" s="157"/>
      <c r="AG193" s="157">
        <f t="shared" si="86"/>
        <v>0</v>
      </c>
      <c r="AH193" s="157"/>
      <c r="AI193" s="157"/>
      <c r="AJ193" s="157"/>
      <c r="AK193" s="157"/>
      <c r="AL193" s="157"/>
      <c r="AM193" s="157"/>
      <c r="AN193" s="157"/>
      <c r="AO193" s="157"/>
      <c r="AP193" s="157"/>
      <c r="AQ193" s="157"/>
      <c r="AR193" s="157"/>
      <c r="AS193" s="157"/>
      <c r="AT193" s="157"/>
      <c r="AU193" s="157"/>
      <c r="AV193" s="157"/>
    </row>
    <row r="194" spans="1:48" s="1" customFormat="1" ht="16.5" customHeight="1" x14ac:dyDescent="0.3">
      <c r="A194" s="568"/>
      <c r="B194" s="561"/>
      <c r="C194" s="573"/>
      <c r="D194" s="564"/>
      <c r="E194" s="606"/>
      <c r="F194" s="564"/>
      <c r="G194" s="71" t="s">
        <v>756</v>
      </c>
      <c r="H194" s="70" t="s">
        <v>1293</v>
      </c>
      <c r="I194" s="25" t="s">
        <v>1292</v>
      </c>
      <c r="J194" s="10" t="s">
        <v>1293</v>
      </c>
      <c r="K194" s="65"/>
      <c r="L194" s="157">
        <f t="shared" si="80"/>
        <v>0</v>
      </c>
      <c r="M194" s="157">
        <f t="shared" si="81"/>
        <v>0</v>
      </c>
      <c r="N194" s="157"/>
      <c r="O194" s="157"/>
      <c r="P194" s="157">
        <f t="shared" si="82"/>
        <v>0</v>
      </c>
      <c r="Q194" s="157"/>
      <c r="R194" s="157"/>
      <c r="S194" s="157">
        <f t="shared" si="83"/>
        <v>0</v>
      </c>
      <c r="T194" s="157">
        <f t="shared" si="84"/>
        <v>0</v>
      </c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>
        <f t="shared" si="85"/>
        <v>0</v>
      </c>
      <c r="AE194" s="157"/>
      <c r="AF194" s="157"/>
      <c r="AG194" s="157">
        <f t="shared" si="86"/>
        <v>0</v>
      </c>
      <c r="AH194" s="157"/>
      <c r="AI194" s="157"/>
      <c r="AJ194" s="157"/>
      <c r="AK194" s="157"/>
      <c r="AL194" s="157"/>
      <c r="AM194" s="157"/>
      <c r="AN194" s="157"/>
      <c r="AO194" s="157"/>
      <c r="AP194" s="157"/>
      <c r="AQ194" s="157"/>
      <c r="AR194" s="157"/>
      <c r="AS194" s="157"/>
      <c r="AT194" s="157"/>
      <c r="AU194" s="157"/>
      <c r="AV194" s="157"/>
    </row>
    <row r="195" spans="1:48" s="1" customFormat="1" ht="13.5" customHeight="1" x14ac:dyDescent="0.3">
      <c r="A195" s="568"/>
      <c r="B195" s="561"/>
      <c r="C195" s="573" t="s">
        <v>757</v>
      </c>
      <c r="D195" s="564" t="s">
        <v>758</v>
      </c>
      <c r="E195" s="606" t="s">
        <v>759</v>
      </c>
      <c r="F195" s="564" t="s">
        <v>760</v>
      </c>
      <c r="G195" s="606" t="s">
        <v>761</v>
      </c>
      <c r="H195" s="564" t="s">
        <v>760</v>
      </c>
      <c r="I195" s="25" t="s">
        <v>1294</v>
      </c>
      <c r="J195" s="10" t="s">
        <v>762</v>
      </c>
      <c r="K195" s="377" t="s">
        <v>1889</v>
      </c>
      <c r="L195" s="264">
        <v>234.34847743177568</v>
      </c>
      <c r="M195" s="264">
        <v>4.5036E-3</v>
      </c>
      <c r="N195" s="264">
        <v>4.5036E-3</v>
      </c>
      <c r="O195" s="264">
        <v>0</v>
      </c>
      <c r="P195" s="264">
        <v>234.34397383177568</v>
      </c>
      <c r="Q195" s="264">
        <v>0</v>
      </c>
      <c r="R195" s="264">
        <v>234.34397383177568</v>
      </c>
      <c r="S195" s="264">
        <v>198.77944171275917</v>
      </c>
      <c r="T195" s="264">
        <v>191.42494421383645</v>
      </c>
      <c r="U195" s="264">
        <v>0.22379389937106919</v>
      </c>
      <c r="V195" s="264">
        <v>17.576617610062893</v>
      </c>
      <c r="W195" s="264">
        <v>8.6853144025157238</v>
      </c>
      <c r="X195" s="264">
        <v>0</v>
      </c>
      <c r="Y195" s="264">
        <v>3.3962264150943398</v>
      </c>
      <c r="Z195" s="264">
        <v>161.54299188679244</v>
      </c>
      <c r="AA195" s="264" t="s">
        <v>2133</v>
      </c>
      <c r="AB195" s="264" t="s">
        <v>2133</v>
      </c>
      <c r="AC195" s="264" t="s">
        <v>2133</v>
      </c>
      <c r="AD195" s="264">
        <v>9.4433894311864493E-3</v>
      </c>
      <c r="AE195" s="264">
        <v>9.2700686591276251E-3</v>
      </c>
      <c r="AF195" s="264">
        <v>1.733207720588235E-4</v>
      </c>
      <c r="AG195" s="264">
        <v>7.3450541094915254</v>
      </c>
      <c r="AH195" s="264">
        <v>0</v>
      </c>
      <c r="AI195" s="264">
        <v>0</v>
      </c>
      <c r="AJ195" s="264">
        <v>0</v>
      </c>
      <c r="AK195" s="264">
        <v>0</v>
      </c>
      <c r="AL195" s="264">
        <v>0</v>
      </c>
      <c r="AM195" s="264">
        <v>0</v>
      </c>
      <c r="AN195" s="264">
        <v>7.3450541094915254</v>
      </c>
      <c r="AO195" s="264"/>
      <c r="AP195" s="264">
        <v>36.361251770000003</v>
      </c>
      <c r="AQ195" s="264">
        <v>0</v>
      </c>
      <c r="AR195" s="264">
        <v>0</v>
      </c>
      <c r="AS195" s="264">
        <v>869.07353651999995</v>
      </c>
      <c r="AT195" s="264">
        <v>4.5</v>
      </c>
      <c r="AU195" s="264">
        <v>0</v>
      </c>
      <c r="AV195" s="226"/>
    </row>
    <row r="196" spans="1:48" s="1" customFormat="1" ht="16.5" customHeight="1" x14ac:dyDescent="0.3">
      <c r="A196" s="568"/>
      <c r="B196" s="561"/>
      <c r="C196" s="573"/>
      <c r="D196" s="564"/>
      <c r="E196" s="606"/>
      <c r="F196" s="564"/>
      <c r="G196" s="606"/>
      <c r="H196" s="564"/>
      <c r="I196" s="25" t="s">
        <v>1295</v>
      </c>
      <c r="J196" s="10" t="s">
        <v>763</v>
      </c>
      <c r="K196" s="32"/>
      <c r="L196" s="157">
        <f t="shared" si="80"/>
        <v>0</v>
      </c>
      <c r="M196" s="157">
        <f t="shared" si="81"/>
        <v>0</v>
      </c>
      <c r="N196" s="157"/>
      <c r="O196" s="157"/>
      <c r="P196" s="157">
        <f t="shared" si="82"/>
        <v>0</v>
      </c>
      <c r="Q196" s="157"/>
      <c r="R196" s="157"/>
      <c r="S196" s="157">
        <f t="shared" si="83"/>
        <v>0</v>
      </c>
      <c r="T196" s="157">
        <f t="shared" si="84"/>
        <v>0</v>
      </c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>
        <f t="shared" si="85"/>
        <v>0</v>
      </c>
      <c r="AE196" s="157"/>
      <c r="AF196" s="157"/>
      <c r="AG196" s="157">
        <f t="shared" si="86"/>
        <v>0</v>
      </c>
      <c r="AH196" s="157"/>
      <c r="AI196" s="157"/>
      <c r="AJ196" s="157"/>
      <c r="AK196" s="157"/>
      <c r="AL196" s="157"/>
      <c r="AM196" s="157"/>
      <c r="AN196" s="157"/>
      <c r="AO196" s="157"/>
      <c r="AP196" s="157"/>
      <c r="AQ196" s="157"/>
      <c r="AR196" s="157"/>
      <c r="AS196" s="157"/>
      <c r="AT196" s="157"/>
      <c r="AU196" s="157"/>
      <c r="AV196" s="157"/>
    </row>
    <row r="197" spans="1:48" s="1" customFormat="1" ht="16.5" customHeight="1" x14ac:dyDescent="0.3">
      <c r="A197" s="568"/>
      <c r="B197" s="561"/>
      <c r="C197" s="573"/>
      <c r="D197" s="564"/>
      <c r="E197" s="606"/>
      <c r="F197" s="564"/>
      <c r="G197" s="606"/>
      <c r="H197" s="564"/>
      <c r="I197" s="25" t="s">
        <v>1296</v>
      </c>
      <c r="J197" s="10" t="s">
        <v>764</v>
      </c>
      <c r="K197" s="32"/>
      <c r="L197" s="157">
        <f t="shared" si="80"/>
        <v>0</v>
      </c>
      <c r="M197" s="157">
        <f t="shared" si="81"/>
        <v>0</v>
      </c>
      <c r="N197" s="157"/>
      <c r="O197" s="157"/>
      <c r="P197" s="157">
        <f t="shared" si="82"/>
        <v>0</v>
      </c>
      <c r="Q197" s="157"/>
      <c r="R197" s="157"/>
      <c r="S197" s="157">
        <f t="shared" si="83"/>
        <v>0</v>
      </c>
      <c r="T197" s="157">
        <f t="shared" si="84"/>
        <v>0</v>
      </c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>
        <f t="shared" si="85"/>
        <v>0</v>
      </c>
      <c r="AE197" s="157"/>
      <c r="AF197" s="157"/>
      <c r="AG197" s="157">
        <f t="shared" si="86"/>
        <v>0</v>
      </c>
      <c r="AH197" s="157"/>
      <c r="AI197" s="157"/>
      <c r="AJ197" s="157"/>
      <c r="AK197" s="157"/>
      <c r="AL197" s="157"/>
      <c r="AM197" s="157"/>
      <c r="AN197" s="157"/>
      <c r="AO197" s="157"/>
      <c r="AP197" s="157"/>
      <c r="AQ197" s="157"/>
      <c r="AR197" s="157"/>
      <c r="AS197" s="157"/>
      <c r="AT197" s="157"/>
      <c r="AU197" s="157"/>
      <c r="AV197" s="157"/>
    </row>
    <row r="198" spans="1:48" s="1" customFormat="1" ht="16.5" customHeight="1" x14ac:dyDescent="0.3">
      <c r="A198" s="568"/>
      <c r="B198" s="561"/>
      <c r="C198" s="573"/>
      <c r="D198" s="564"/>
      <c r="E198" s="606" t="s">
        <v>765</v>
      </c>
      <c r="F198" s="564" t="s">
        <v>766</v>
      </c>
      <c r="G198" s="606" t="s">
        <v>767</v>
      </c>
      <c r="H198" s="564" t="s">
        <v>561</v>
      </c>
      <c r="I198" s="25" t="s">
        <v>1297</v>
      </c>
      <c r="J198" s="10" t="s">
        <v>1298</v>
      </c>
      <c r="K198" s="32"/>
      <c r="L198" s="157">
        <f t="shared" si="80"/>
        <v>0</v>
      </c>
      <c r="M198" s="157">
        <f t="shared" si="81"/>
        <v>0</v>
      </c>
      <c r="N198" s="157"/>
      <c r="O198" s="157"/>
      <c r="P198" s="157">
        <f t="shared" si="82"/>
        <v>0</v>
      </c>
      <c r="Q198" s="157"/>
      <c r="R198" s="157"/>
      <c r="S198" s="157">
        <f t="shared" si="83"/>
        <v>0</v>
      </c>
      <c r="T198" s="157">
        <f t="shared" si="84"/>
        <v>0</v>
      </c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>
        <f t="shared" si="85"/>
        <v>0</v>
      </c>
      <c r="AE198" s="157"/>
      <c r="AF198" s="157"/>
      <c r="AG198" s="157">
        <f t="shared" si="86"/>
        <v>0</v>
      </c>
      <c r="AH198" s="157"/>
      <c r="AI198" s="157"/>
      <c r="AJ198" s="157"/>
      <c r="AK198" s="157"/>
      <c r="AL198" s="157"/>
      <c r="AM198" s="157"/>
      <c r="AN198" s="157"/>
      <c r="AO198" s="157"/>
      <c r="AP198" s="157"/>
      <c r="AQ198" s="157"/>
      <c r="AR198" s="157"/>
      <c r="AS198" s="157"/>
      <c r="AT198" s="157"/>
      <c r="AU198" s="157"/>
      <c r="AV198" s="157"/>
    </row>
    <row r="199" spans="1:48" s="1" customFormat="1" ht="16.5" customHeight="1" x14ac:dyDescent="0.3">
      <c r="A199" s="568"/>
      <c r="B199" s="561"/>
      <c r="C199" s="573"/>
      <c r="D199" s="564"/>
      <c r="E199" s="606"/>
      <c r="F199" s="564"/>
      <c r="G199" s="606"/>
      <c r="H199" s="564"/>
      <c r="I199" s="25" t="s">
        <v>1299</v>
      </c>
      <c r="J199" s="10" t="s">
        <v>768</v>
      </c>
      <c r="K199" s="32"/>
      <c r="L199" s="157">
        <f t="shared" si="80"/>
        <v>0</v>
      </c>
      <c r="M199" s="157">
        <f t="shared" si="81"/>
        <v>0</v>
      </c>
      <c r="N199" s="157"/>
      <c r="O199" s="157"/>
      <c r="P199" s="157">
        <f t="shared" si="82"/>
        <v>0</v>
      </c>
      <c r="Q199" s="157"/>
      <c r="R199" s="157"/>
      <c r="S199" s="157">
        <f t="shared" si="83"/>
        <v>0</v>
      </c>
      <c r="T199" s="157">
        <f t="shared" si="84"/>
        <v>0</v>
      </c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>
        <f t="shared" si="85"/>
        <v>0</v>
      </c>
      <c r="AE199" s="157"/>
      <c r="AF199" s="157"/>
      <c r="AG199" s="157">
        <f t="shared" si="86"/>
        <v>0</v>
      </c>
      <c r="AH199" s="157"/>
      <c r="AI199" s="157"/>
      <c r="AJ199" s="157"/>
      <c r="AK199" s="157"/>
      <c r="AL199" s="157"/>
      <c r="AM199" s="157"/>
      <c r="AN199" s="157"/>
      <c r="AO199" s="157"/>
      <c r="AP199" s="157"/>
      <c r="AQ199" s="157"/>
      <c r="AR199" s="157"/>
      <c r="AS199" s="157"/>
      <c r="AT199" s="157"/>
      <c r="AU199" s="157"/>
      <c r="AV199" s="157"/>
    </row>
    <row r="200" spans="1:48" s="1" customFormat="1" ht="16.5" customHeight="1" x14ac:dyDescent="0.3">
      <c r="A200" s="568"/>
      <c r="B200" s="561"/>
      <c r="C200" s="573"/>
      <c r="D200" s="564"/>
      <c r="E200" s="606"/>
      <c r="F200" s="564"/>
      <c r="G200" s="606" t="s">
        <v>769</v>
      </c>
      <c r="H200" s="564" t="s">
        <v>770</v>
      </c>
      <c r="I200" s="25" t="s">
        <v>1300</v>
      </c>
      <c r="J200" s="10" t="s">
        <v>771</v>
      </c>
      <c r="K200" s="32"/>
      <c r="L200" s="157">
        <f t="shared" si="80"/>
        <v>0</v>
      </c>
      <c r="M200" s="157">
        <f t="shared" si="81"/>
        <v>0</v>
      </c>
      <c r="N200" s="157"/>
      <c r="O200" s="157"/>
      <c r="P200" s="157">
        <f t="shared" si="82"/>
        <v>0</v>
      </c>
      <c r="Q200" s="157"/>
      <c r="R200" s="157"/>
      <c r="S200" s="157">
        <f t="shared" si="83"/>
        <v>0</v>
      </c>
      <c r="T200" s="157">
        <f t="shared" si="84"/>
        <v>0</v>
      </c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>
        <f t="shared" si="85"/>
        <v>0</v>
      </c>
      <c r="AE200" s="157"/>
      <c r="AF200" s="157"/>
      <c r="AG200" s="157">
        <f t="shared" si="86"/>
        <v>0</v>
      </c>
      <c r="AH200" s="157"/>
      <c r="AI200" s="157"/>
      <c r="AJ200" s="157"/>
      <c r="AK200" s="157"/>
      <c r="AL200" s="157"/>
      <c r="AM200" s="157"/>
      <c r="AN200" s="157"/>
      <c r="AO200" s="157"/>
      <c r="AP200" s="157"/>
      <c r="AQ200" s="157"/>
      <c r="AR200" s="157"/>
      <c r="AS200" s="157"/>
      <c r="AT200" s="157"/>
      <c r="AU200" s="157"/>
      <c r="AV200" s="157"/>
    </row>
    <row r="201" spans="1:48" s="1" customFormat="1" ht="16.5" customHeight="1" x14ac:dyDescent="0.3">
      <c r="A201" s="568"/>
      <c r="B201" s="561"/>
      <c r="C201" s="573"/>
      <c r="D201" s="564"/>
      <c r="E201" s="606"/>
      <c r="F201" s="564"/>
      <c r="G201" s="606"/>
      <c r="H201" s="564"/>
      <c r="I201" s="25" t="s">
        <v>1301</v>
      </c>
      <c r="J201" s="10" t="s">
        <v>772</v>
      </c>
      <c r="K201" s="32"/>
      <c r="L201" s="157">
        <f t="shared" si="80"/>
        <v>0</v>
      </c>
      <c r="M201" s="157">
        <f t="shared" si="81"/>
        <v>0</v>
      </c>
      <c r="N201" s="157"/>
      <c r="O201" s="157"/>
      <c r="P201" s="157">
        <f t="shared" si="82"/>
        <v>0</v>
      </c>
      <c r="Q201" s="157"/>
      <c r="R201" s="157"/>
      <c r="S201" s="157">
        <f t="shared" si="83"/>
        <v>0</v>
      </c>
      <c r="T201" s="157">
        <f t="shared" si="84"/>
        <v>0</v>
      </c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>
        <f t="shared" si="85"/>
        <v>0</v>
      </c>
      <c r="AE201" s="157"/>
      <c r="AF201" s="157"/>
      <c r="AG201" s="157">
        <f t="shared" si="86"/>
        <v>0</v>
      </c>
      <c r="AH201" s="157"/>
      <c r="AI201" s="157"/>
      <c r="AJ201" s="157"/>
      <c r="AK201" s="157"/>
      <c r="AL201" s="157"/>
      <c r="AM201" s="157"/>
      <c r="AN201" s="157"/>
      <c r="AO201" s="157"/>
      <c r="AP201" s="157"/>
      <c r="AQ201" s="157"/>
      <c r="AR201" s="157"/>
      <c r="AS201" s="157"/>
      <c r="AT201" s="157"/>
      <c r="AU201" s="157"/>
      <c r="AV201" s="157"/>
    </row>
    <row r="202" spans="1:48" s="1" customFormat="1" ht="16.5" customHeight="1" x14ac:dyDescent="0.3">
      <c r="A202" s="568"/>
      <c r="B202" s="561"/>
      <c r="C202" s="573"/>
      <c r="D202" s="564"/>
      <c r="E202" s="606"/>
      <c r="F202" s="564"/>
      <c r="G202" s="606" t="s">
        <v>773</v>
      </c>
      <c r="H202" s="564" t="s">
        <v>774</v>
      </c>
      <c r="I202" s="25" t="s">
        <v>1302</v>
      </c>
      <c r="J202" s="11" t="s">
        <v>1857</v>
      </c>
      <c r="K202" s="32"/>
      <c r="L202" s="157">
        <f t="shared" ref="L202:L266" si="87">M202+P202</f>
        <v>0</v>
      </c>
      <c r="M202" s="157">
        <f t="shared" ref="M202:M266" si="88">N202+O202</f>
        <v>0</v>
      </c>
      <c r="N202" s="157"/>
      <c r="O202" s="157"/>
      <c r="P202" s="157">
        <f t="shared" ref="P202:P266" si="89">Q202+R202</f>
        <v>0</v>
      </c>
      <c r="Q202" s="157"/>
      <c r="R202" s="157"/>
      <c r="S202" s="157">
        <f t="shared" ref="S202:S266" si="90">T202+AD202+AG202</f>
        <v>0</v>
      </c>
      <c r="T202" s="157">
        <f t="shared" ref="T202:T266" si="91">SUM(U202:AC202)</f>
        <v>0</v>
      </c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>
        <f t="shared" ref="AD202:AD266" si="92">SUM(AE202:AF202)</f>
        <v>0</v>
      </c>
      <c r="AE202" s="157"/>
      <c r="AF202" s="157"/>
      <c r="AG202" s="157">
        <f t="shared" ref="AG202:AG266" si="93">SUM(AH202:AN202)</f>
        <v>0</v>
      </c>
      <c r="AH202" s="157"/>
      <c r="AI202" s="157"/>
      <c r="AJ202" s="157"/>
      <c r="AK202" s="157"/>
      <c r="AL202" s="157"/>
      <c r="AM202" s="157"/>
      <c r="AN202" s="157"/>
      <c r="AO202" s="157"/>
      <c r="AP202" s="157"/>
      <c r="AQ202" s="157"/>
      <c r="AR202" s="157"/>
      <c r="AS202" s="157"/>
      <c r="AT202" s="157"/>
      <c r="AU202" s="157"/>
      <c r="AV202" s="157"/>
    </row>
    <row r="203" spans="1:48" s="1" customFormat="1" ht="16.5" customHeight="1" x14ac:dyDescent="0.3">
      <c r="A203" s="568"/>
      <c r="B203" s="561"/>
      <c r="C203" s="573"/>
      <c r="D203" s="564"/>
      <c r="E203" s="606"/>
      <c r="F203" s="564"/>
      <c r="G203" s="606"/>
      <c r="H203" s="564"/>
      <c r="I203" s="25" t="s">
        <v>1303</v>
      </c>
      <c r="J203" s="10" t="s">
        <v>775</v>
      </c>
      <c r="K203" s="32"/>
      <c r="L203" s="157">
        <f t="shared" si="87"/>
        <v>0</v>
      </c>
      <c r="M203" s="157">
        <f t="shared" si="88"/>
        <v>0</v>
      </c>
      <c r="N203" s="157"/>
      <c r="O203" s="157"/>
      <c r="P203" s="157">
        <f t="shared" si="89"/>
        <v>0</v>
      </c>
      <c r="Q203" s="157"/>
      <c r="R203" s="157"/>
      <c r="S203" s="157">
        <f t="shared" si="90"/>
        <v>0</v>
      </c>
      <c r="T203" s="157">
        <f t="shared" si="91"/>
        <v>0</v>
      </c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>
        <f t="shared" si="92"/>
        <v>0</v>
      </c>
      <c r="AE203" s="157"/>
      <c r="AF203" s="157"/>
      <c r="AG203" s="157">
        <f t="shared" si="93"/>
        <v>0</v>
      </c>
      <c r="AH203" s="157"/>
      <c r="AI203" s="157"/>
      <c r="AJ203" s="157"/>
      <c r="AK203" s="157"/>
      <c r="AL203" s="157"/>
      <c r="AM203" s="157"/>
      <c r="AN203" s="157"/>
      <c r="AO203" s="157"/>
      <c r="AP203" s="157"/>
      <c r="AQ203" s="157"/>
      <c r="AR203" s="157"/>
      <c r="AS203" s="157"/>
      <c r="AT203" s="157"/>
      <c r="AU203" s="157"/>
      <c r="AV203" s="157"/>
    </row>
    <row r="204" spans="1:48" s="1" customFormat="1" ht="16.5" customHeight="1" x14ac:dyDescent="0.3">
      <c r="A204" s="568"/>
      <c r="B204" s="561"/>
      <c r="C204" s="573"/>
      <c r="D204" s="564"/>
      <c r="E204" s="606"/>
      <c r="F204" s="564"/>
      <c r="G204" s="606" t="s">
        <v>776</v>
      </c>
      <c r="H204" s="564" t="s">
        <v>777</v>
      </c>
      <c r="I204" s="25" t="s">
        <v>1306</v>
      </c>
      <c r="J204" s="10" t="s">
        <v>778</v>
      </c>
      <c r="K204" s="32"/>
      <c r="L204" s="157">
        <f t="shared" si="87"/>
        <v>0</v>
      </c>
      <c r="M204" s="157">
        <f t="shared" si="88"/>
        <v>0</v>
      </c>
      <c r="N204" s="157"/>
      <c r="O204" s="157"/>
      <c r="P204" s="157">
        <f t="shared" si="89"/>
        <v>0</v>
      </c>
      <c r="Q204" s="157"/>
      <c r="R204" s="157"/>
      <c r="S204" s="157">
        <f t="shared" si="90"/>
        <v>0</v>
      </c>
      <c r="T204" s="157">
        <f t="shared" si="91"/>
        <v>0</v>
      </c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>
        <f t="shared" si="92"/>
        <v>0</v>
      </c>
      <c r="AE204" s="157"/>
      <c r="AF204" s="157"/>
      <c r="AG204" s="157">
        <f t="shared" si="93"/>
        <v>0</v>
      </c>
      <c r="AH204" s="157"/>
      <c r="AI204" s="157"/>
      <c r="AJ204" s="157"/>
      <c r="AK204" s="157"/>
      <c r="AL204" s="157"/>
      <c r="AM204" s="157"/>
      <c r="AN204" s="157"/>
      <c r="AO204" s="157"/>
      <c r="AP204" s="157"/>
      <c r="AQ204" s="157"/>
      <c r="AR204" s="157"/>
      <c r="AS204" s="157"/>
      <c r="AT204" s="157"/>
      <c r="AU204" s="157"/>
      <c r="AV204" s="157"/>
    </row>
    <row r="205" spans="1:48" s="1" customFormat="1" ht="16.5" customHeight="1" x14ac:dyDescent="0.3">
      <c r="A205" s="568"/>
      <c r="B205" s="561"/>
      <c r="C205" s="573"/>
      <c r="D205" s="564"/>
      <c r="E205" s="606"/>
      <c r="F205" s="564"/>
      <c r="G205" s="606"/>
      <c r="H205" s="564"/>
      <c r="I205" s="25" t="s">
        <v>1307</v>
      </c>
      <c r="J205" s="10" t="s">
        <v>779</v>
      </c>
      <c r="K205" s="32"/>
      <c r="L205" s="157">
        <f t="shared" si="87"/>
        <v>0</v>
      </c>
      <c r="M205" s="157">
        <f t="shared" si="88"/>
        <v>0</v>
      </c>
      <c r="N205" s="157"/>
      <c r="O205" s="157"/>
      <c r="P205" s="157">
        <f t="shared" si="89"/>
        <v>0</v>
      </c>
      <c r="Q205" s="157"/>
      <c r="R205" s="157"/>
      <c r="S205" s="157">
        <f t="shared" si="90"/>
        <v>0</v>
      </c>
      <c r="T205" s="157">
        <f t="shared" si="91"/>
        <v>0</v>
      </c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>
        <f t="shared" si="92"/>
        <v>0</v>
      </c>
      <c r="AE205" s="157"/>
      <c r="AF205" s="157"/>
      <c r="AG205" s="157">
        <f t="shared" si="93"/>
        <v>0</v>
      </c>
      <c r="AH205" s="157"/>
      <c r="AI205" s="157"/>
      <c r="AJ205" s="157"/>
      <c r="AK205" s="157"/>
      <c r="AL205" s="157"/>
      <c r="AM205" s="157"/>
      <c r="AN205" s="157"/>
      <c r="AO205" s="157"/>
      <c r="AP205" s="157"/>
      <c r="AQ205" s="157"/>
      <c r="AR205" s="157"/>
      <c r="AS205" s="157"/>
      <c r="AT205" s="157"/>
      <c r="AU205" s="157"/>
      <c r="AV205" s="157"/>
    </row>
    <row r="206" spans="1:48" s="1" customFormat="1" ht="16.5" customHeight="1" x14ac:dyDescent="0.3">
      <c r="A206" s="568"/>
      <c r="B206" s="561"/>
      <c r="C206" s="573"/>
      <c r="D206" s="564"/>
      <c r="E206" s="606"/>
      <c r="F206" s="564"/>
      <c r="G206" s="606"/>
      <c r="H206" s="564"/>
      <c r="I206" s="25" t="s">
        <v>1308</v>
      </c>
      <c r="J206" s="10" t="s">
        <v>780</v>
      </c>
      <c r="K206" s="32"/>
      <c r="L206" s="157">
        <f t="shared" si="87"/>
        <v>0</v>
      </c>
      <c r="M206" s="157">
        <f t="shared" si="88"/>
        <v>0</v>
      </c>
      <c r="N206" s="157"/>
      <c r="O206" s="157"/>
      <c r="P206" s="157">
        <f t="shared" si="89"/>
        <v>0</v>
      </c>
      <c r="Q206" s="157"/>
      <c r="R206" s="157"/>
      <c r="S206" s="157">
        <f t="shared" si="90"/>
        <v>0</v>
      </c>
      <c r="T206" s="157">
        <f t="shared" si="91"/>
        <v>0</v>
      </c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>
        <f t="shared" si="92"/>
        <v>0</v>
      </c>
      <c r="AE206" s="157"/>
      <c r="AF206" s="157"/>
      <c r="AG206" s="157">
        <f t="shared" si="93"/>
        <v>0</v>
      </c>
      <c r="AH206" s="157"/>
      <c r="AI206" s="157"/>
      <c r="AJ206" s="157"/>
      <c r="AK206" s="157"/>
      <c r="AL206" s="157"/>
      <c r="AM206" s="157"/>
      <c r="AN206" s="157"/>
      <c r="AO206" s="157"/>
      <c r="AP206" s="157"/>
      <c r="AQ206" s="157"/>
      <c r="AR206" s="157"/>
      <c r="AS206" s="157"/>
      <c r="AT206" s="157"/>
      <c r="AU206" s="157"/>
      <c r="AV206" s="157"/>
    </row>
    <row r="207" spans="1:48" s="1" customFormat="1" ht="16.5" customHeight="1" x14ac:dyDescent="0.3">
      <c r="A207" s="568"/>
      <c r="B207" s="561"/>
      <c r="C207" s="573"/>
      <c r="D207" s="564"/>
      <c r="E207" s="606"/>
      <c r="F207" s="564"/>
      <c r="G207" s="606"/>
      <c r="H207" s="564"/>
      <c r="I207" s="25" t="s">
        <v>1309</v>
      </c>
      <c r="J207" s="10" t="s">
        <v>781</v>
      </c>
      <c r="K207" s="32"/>
      <c r="L207" s="157">
        <f t="shared" si="87"/>
        <v>0</v>
      </c>
      <c r="M207" s="157">
        <f t="shared" si="88"/>
        <v>0</v>
      </c>
      <c r="N207" s="157"/>
      <c r="O207" s="157"/>
      <c r="P207" s="157">
        <f t="shared" si="89"/>
        <v>0</v>
      </c>
      <c r="Q207" s="157"/>
      <c r="R207" s="157"/>
      <c r="S207" s="157">
        <f t="shared" si="90"/>
        <v>0</v>
      </c>
      <c r="T207" s="157">
        <f t="shared" si="91"/>
        <v>0</v>
      </c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>
        <f t="shared" si="92"/>
        <v>0</v>
      </c>
      <c r="AE207" s="157"/>
      <c r="AF207" s="157"/>
      <c r="AG207" s="157">
        <f t="shared" si="93"/>
        <v>0</v>
      </c>
      <c r="AH207" s="157"/>
      <c r="AI207" s="157"/>
      <c r="AJ207" s="157"/>
      <c r="AK207" s="157"/>
      <c r="AL207" s="157"/>
      <c r="AM207" s="157"/>
      <c r="AN207" s="157"/>
      <c r="AO207" s="157"/>
      <c r="AP207" s="157"/>
      <c r="AQ207" s="157"/>
      <c r="AR207" s="157"/>
      <c r="AS207" s="157"/>
      <c r="AT207" s="157"/>
      <c r="AU207" s="157"/>
      <c r="AV207" s="157"/>
    </row>
    <row r="208" spans="1:48" s="1" customFormat="1" ht="16.5" customHeight="1" x14ac:dyDescent="0.3">
      <c r="A208" s="568"/>
      <c r="B208" s="561"/>
      <c r="C208" s="573"/>
      <c r="D208" s="564"/>
      <c r="E208" s="606" t="s">
        <v>782</v>
      </c>
      <c r="F208" s="564" t="s">
        <v>783</v>
      </c>
      <c r="G208" s="606" t="s">
        <v>784</v>
      </c>
      <c r="H208" s="564" t="s">
        <v>783</v>
      </c>
      <c r="I208" s="25" t="s">
        <v>1304</v>
      </c>
      <c r="J208" s="10" t="s">
        <v>785</v>
      </c>
      <c r="K208" s="32"/>
      <c r="L208" s="157">
        <f t="shared" si="87"/>
        <v>0</v>
      </c>
      <c r="M208" s="157">
        <f t="shared" si="88"/>
        <v>0</v>
      </c>
      <c r="N208" s="157"/>
      <c r="O208" s="157"/>
      <c r="P208" s="157">
        <f t="shared" si="89"/>
        <v>0</v>
      </c>
      <c r="Q208" s="157"/>
      <c r="R208" s="157"/>
      <c r="S208" s="157">
        <f t="shared" si="90"/>
        <v>0</v>
      </c>
      <c r="T208" s="157">
        <f t="shared" si="91"/>
        <v>0</v>
      </c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>
        <f t="shared" si="92"/>
        <v>0</v>
      </c>
      <c r="AE208" s="157"/>
      <c r="AF208" s="157"/>
      <c r="AG208" s="157">
        <f t="shared" si="93"/>
        <v>0</v>
      </c>
      <c r="AH208" s="157"/>
      <c r="AI208" s="157"/>
      <c r="AJ208" s="157"/>
      <c r="AK208" s="157"/>
      <c r="AL208" s="157"/>
      <c r="AM208" s="157"/>
      <c r="AN208" s="157"/>
      <c r="AO208" s="157"/>
      <c r="AP208" s="157"/>
      <c r="AQ208" s="157"/>
      <c r="AR208" s="157"/>
      <c r="AS208" s="157"/>
      <c r="AT208" s="157"/>
      <c r="AU208" s="157"/>
      <c r="AV208" s="157"/>
    </row>
    <row r="209" spans="1:48" s="1" customFormat="1" ht="16.5" customHeight="1" x14ac:dyDescent="0.3">
      <c r="A209" s="568"/>
      <c r="B209" s="561"/>
      <c r="C209" s="573"/>
      <c r="D209" s="564"/>
      <c r="E209" s="606"/>
      <c r="F209" s="564"/>
      <c r="G209" s="606"/>
      <c r="H209" s="564"/>
      <c r="I209" s="25" t="s">
        <v>1305</v>
      </c>
      <c r="J209" s="10" t="s">
        <v>786</v>
      </c>
      <c r="K209" s="32"/>
      <c r="L209" s="157">
        <f t="shared" si="87"/>
        <v>0</v>
      </c>
      <c r="M209" s="157">
        <f t="shared" si="88"/>
        <v>0</v>
      </c>
      <c r="N209" s="157"/>
      <c r="O209" s="157"/>
      <c r="P209" s="157">
        <f t="shared" si="89"/>
        <v>0</v>
      </c>
      <c r="Q209" s="157"/>
      <c r="R209" s="157"/>
      <c r="S209" s="157">
        <f t="shared" si="90"/>
        <v>0</v>
      </c>
      <c r="T209" s="157">
        <f t="shared" si="91"/>
        <v>0</v>
      </c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>
        <f t="shared" si="92"/>
        <v>0</v>
      </c>
      <c r="AE209" s="157"/>
      <c r="AF209" s="157"/>
      <c r="AG209" s="157">
        <f t="shared" si="93"/>
        <v>0</v>
      </c>
      <c r="AH209" s="157"/>
      <c r="AI209" s="157"/>
      <c r="AJ209" s="157"/>
      <c r="AK209" s="157"/>
      <c r="AL209" s="157"/>
      <c r="AM209" s="157"/>
      <c r="AN209" s="157"/>
      <c r="AO209" s="157"/>
      <c r="AP209" s="157"/>
      <c r="AQ209" s="157"/>
      <c r="AR209" s="157"/>
      <c r="AS209" s="157"/>
      <c r="AT209" s="157"/>
      <c r="AU209" s="157"/>
      <c r="AV209" s="157"/>
    </row>
    <row r="210" spans="1:48" s="8" customFormat="1" ht="13.5" customHeight="1" x14ac:dyDescent="0.3">
      <c r="A210" s="568"/>
      <c r="B210" s="561"/>
      <c r="C210" s="573" t="s">
        <v>787</v>
      </c>
      <c r="D210" s="564" t="s">
        <v>562</v>
      </c>
      <c r="E210" s="606" t="s">
        <v>788</v>
      </c>
      <c r="F210" s="564" t="s">
        <v>563</v>
      </c>
      <c r="G210" s="71" t="s">
        <v>789</v>
      </c>
      <c r="H210" s="70" t="s">
        <v>790</v>
      </c>
      <c r="I210" s="25" t="s">
        <v>1310</v>
      </c>
      <c r="J210" s="10" t="s">
        <v>790</v>
      </c>
      <c r="K210" s="377" t="s">
        <v>1890</v>
      </c>
      <c r="L210" s="265">
        <v>79.138114355140175</v>
      </c>
      <c r="M210" s="265">
        <v>2.47E-2</v>
      </c>
      <c r="N210" s="265">
        <v>2.47E-2</v>
      </c>
      <c r="O210" s="265">
        <v>0</v>
      </c>
      <c r="P210" s="265">
        <v>79.113414355140179</v>
      </c>
      <c r="Q210" s="265">
        <v>0</v>
      </c>
      <c r="R210" s="265">
        <v>79.113414355140179</v>
      </c>
      <c r="S210" s="265">
        <v>3960.9691484158284</v>
      </c>
      <c r="T210" s="265">
        <v>2149.8851471698113</v>
      </c>
      <c r="U210" s="265">
        <v>0.54819553459119497</v>
      </c>
      <c r="V210" s="265">
        <v>19.970891761006289</v>
      </c>
      <c r="W210" s="265">
        <v>12.203878113207548</v>
      </c>
      <c r="X210" s="265">
        <v>4.2502012578616348</v>
      </c>
      <c r="Y210" s="265">
        <v>5.6148967924528304</v>
      </c>
      <c r="Z210" s="265">
        <v>2107.2970837106918</v>
      </c>
      <c r="AA210" s="265" t="s">
        <v>2133</v>
      </c>
      <c r="AB210" s="265" t="s">
        <v>2133</v>
      </c>
      <c r="AC210" s="265" t="s">
        <v>2133</v>
      </c>
      <c r="AD210" s="265">
        <v>0.17797596409650288</v>
      </c>
      <c r="AE210" s="265">
        <v>0.17719346042003228</v>
      </c>
      <c r="AF210" s="265">
        <v>7.8250367647058824E-4</v>
      </c>
      <c r="AG210" s="265">
        <v>1810.9060252819208</v>
      </c>
      <c r="AH210" s="265">
        <v>0</v>
      </c>
      <c r="AI210" s="265">
        <v>0</v>
      </c>
      <c r="AJ210" s="265">
        <v>0</v>
      </c>
      <c r="AK210" s="265">
        <v>0</v>
      </c>
      <c r="AL210" s="265">
        <v>0</v>
      </c>
      <c r="AM210" s="265">
        <v>0</v>
      </c>
      <c r="AN210" s="265">
        <v>1810.9060252819208</v>
      </c>
      <c r="AO210" s="265"/>
      <c r="AP210" s="265">
        <v>263.26997022</v>
      </c>
      <c r="AQ210" s="265">
        <v>0</v>
      </c>
      <c r="AR210" s="265">
        <v>0</v>
      </c>
      <c r="AS210" s="265">
        <v>8745.6641993799985</v>
      </c>
      <c r="AT210" s="265">
        <v>249.5</v>
      </c>
      <c r="AU210" s="265">
        <v>147.93179000000001</v>
      </c>
      <c r="AV210" s="226"/>
    </row>
    <row r="211" spans="1:48" s="8" customFormat="1" ht="16.5" customHeight="1" x14ac:dyDescent="0.3">
      <c r="A211" s="568"/>
      <c r="B211" s="561"/>
      <c r="C211" s="573"/>
      <c r="D211" s="564"/>
      <c r="E211" s="606"/>
      <c r="F211" s="564"/>
      <c r="G211" s="606" t="s">
        <v>791</v>
      </c>
      <c r="H211" s="564" t="s">
        <v>792</v>
      </c>
      <c r="I211" s="25" t="s">
        <v>1311</v>
      </c>
      <c r="J211" s="10" t="s">
        <v>793</v>
      </c>
      <c r="K211" s="32"/>
      <c r="L211" s="157">
        <f t="shared" si="87"/>
        <v>0</v>
      </c>
      <c r="M211" s="157">
        <f t="shared" si="88"/>
        <v>0</v>
      </c>
      <c r="N211" s="157"/>
      <c r="O211" s="157"/>
      <c r="P211" s="157">
        <f t="shared" si="89"/>
        <v>0</v>
      </c>
      <c r="Q211" s="157"/>
      <c r="R211" s="157"/>
      <c r="S211" s="157">
        <f t="shared" si="90"/>
        <v>0</v>
      </c>
      <c r="T211" s="157">
        <f t="shared" si="91"/>
        <v>0</v>
      </c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>
        <f t="shared" si="92"/>
        <v>0</v>
      </c>
      <c r="AE211" s="157"/>
      <c r="AF211" s="157"/>
      <c r="AG211" s="157">
        <f t="shared" si="93"/>
        <v>0</v>
      </c>
      <c r="AH211" s="157"/>
      <c r="AI211" s="157"/>
      <c r="AJ211" s="157"/>
      <c r="AK211" s="157"/>
      <c r="AL211" s="157"/>
      <c r="AM211" s="157"/>
      <c r="AN211" s="157"/>
      <c r="AO211" s="157"/>
      <c r="AP211" s="157"/>
      <c r="AQ211" s="157"/>
      <c r="AR211" s="157"/>
      <c r="AS211" s="157"/>
      <c r="AT211" s="157"/>
      <c r="AU211" s="157"/>
      <c r="AV211" s="157"/>
    </row>
    <row r="212" spans="1:48" s="8" customFormat="1" ht="16.5" customHeight="1" x14ac:dyDescent="0.3">
      <c r="A212" s="568"/>
      <c r="B212" s="561"/>
      <c r="C212" s="573"/>
      <c r="D212" s="564"/>
      <c r="E212" s="606"/>
      <c r="F212" s="564"/>
      <c r="G212" s="606"/>
      <c r="H212" s="564"/>
      <c r="I212" s="25" t="s">
        <v>1312</v>
      </c>
      <c r="J212" s="10" t="s">
        <v>794</v>
      </c>
      <c r="K212" s="32"/>
      <c r="L212" s="157">
        <f t="shared" si="87"/>
        <v>0</v>
      </c>
      <c r="M212" s="157">
        <f t="shared" si="88"/>
        <v>0</v>
      </c>
      <c r="N212" s="157"/>
      <c r="O212" s="157"/>
      <c r="P212" s="157">
        <f t="shared" si="89"/>
        <v>0</v>
      </c>
      <c r="Q212" s="157"/>
      <c r="R212" s="157"/>
      <c r="S212" s="157">
        <f t="shared" si="90"/>
        <v>0</v>
      </c>
      <c r="T212" s="157">
        <f t="shared" si="91"/>
        <v>0</v>
      </c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>
        <f t="shared" si="92"/>
        <v>0</v>
      </c>
      <c r="AE212" s="157"/>
      <c r="AF212" s="157"/>
      <c r="AG212" s="157">
        <f t="shared" si="93"/>
        <v>0</v>
      </c>
      <c r="AH212" s="157"/>
      <c r="AI212" s="157"/>
      <c r="AJ212" s="157"/>
      <c r="AK212" s="157"/>
      <c r="AL212" s="157"/>
      <c r="AM212" s="157"/>
      <c r="AN212" s="157"/>
      <c r="AO212" s="157"/>
      <c r="AP212" s="157"/>
      <c r="AQ212" s="157"/>
      <c r="AR212" s="157"/>
      <c r="AS212" s="157"/>
      <c r="AT212" s="157"/>
      <c r="AU212" s="157"/>
      <c r="AV212" s="157"/>
    </row>
    <row r="213" spans="1:48" s="8" customFormat="1" ht="16.5" customHeight="1" x14ac:dyDescent="0.3">
      <c r="A213" s="568"/>
      <c r="B213" s="561"/>
      <c r="C213" s="573"/>
      <c r="D213" s="564"/>
      <c r="E213" s="606"/>
      <c r="F213" s="564"/>
      <c r="G213" s="606"/>
      <c r="H213" s="564"/>
      <c r="I213" s="25" t="s">
        <v>1313</v>
      </c>
      <c r="J213" s="11" t="s">
        <v>1818</v>
      </c>
      <c r="K213" s="32"/>
      <c r="L213" s="157">
        <f t="shared" si="87"/>
        <v>0</v>
      </c>
      <c r="M213" s="157">
        <f t="shared" si="88"/>
        <v>0</v>
      </c>
      <c r="N213" s="157"/>
      <c r="O213" s="157"/>
      <c r="P213" s="157">
        <f t="shared" si="89"/>
        <v>0</v>
      </c>
      <c r="Q213" s="157"/>
      <c r="R213" s="157"/>
      <c r="S213" s="157">
        <f t="shared" si="90"/>
        <v>0</v>
      </c>
      <c r="T213" s="157">
        <f t="shared" si="91"/>
        <v>0</v>
      </c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>
        <f t="shared" si="92"/>
        <v>0</v>
      </c>
      <c r="AE213" s="157"/>
      <c r="AF213" s="157"/>
      <c r="AG213" s="157">
        <f t="shared" si="93"/>
        <v>0</v>
      </c>
      <c r="AH213" s="157"/>
      <c r="AI213" s="157"/>
      <c r="AJ213" s="157"/>
      <c r="AK213" s="157"/>
      <c r="AL213" s="157"/>
      <c r="AM213" s="157"/>
      <c r="AN213" s="157"/>
      <c r="AO213" s="157"/>
      <c r="AP213" s="157"/>
      <c r="AQ213" s="157"/>
      <c r="AR213" s="157"/>
      <c r="AS213" s="157"/>
      <c r="AT213" s="157"/>
      <c r="AU213" s="157"/>
      <c r="AV213" s="157"/>
    </row>
    <row r="214" spans="1:48" s="8" customFormat="1" ht="16.5" customHeight="1" x14ac:dyDescent="0.3">
      <c r="A214" s="568"/>
      <c r="B214" s="561"/>
      <c r="C214" s="573"/>
      <c r="D214" s="564"/>
      <c r="E214" s="606"/>
      <c r="F214" s="564"/>
      <c r="G214" s="606"/>
      <c r="H214" s="564"/>
      <c r="I214" s="25" t="s">
        <v>1314</v>
      </c>
      <c r="J214" s="10" t="s">
        <v>795</v>
      </c>
      <c r="K214" s="32"/>
      <c r="L214" s="157">
        <f t="shared" si="87"/>
        <v>0</v>
      </c>
      <c r="M214" s="157">
        <f t="shared" si="88"/>
        <v>0</v>
      </c>
      <c r="N214" s="157"/>
      <c r="O214" s="157"/>
      <c r="P214" s="157">
        <f t="shared" si="89"/>
        <v>0</v>
      </c>
      <c r="Q214" s="157"/>
      <c r="R214" s="157"/>
      <c r="S214" s="157">
        <f t="shared" si="90"/>
        <v>0</v>
      </c>
      <c r="T214" s="157">
        <f t="shared" si="91"/>
        <v>0</v>
      </c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>
        <f t="shared" si="92"/>
        <v>0</v>
      </c>
      <c r="AE214" s="157"/>
      <c r="AF214" s="157"/>
      <c r="AG214" s="157">
        <f t="shared" si="93"/>
        <v>0</v>
      </c>
      <c r="AH214" s="157"/>
      <c r="AI214" s="157"/>
      <c r="AJ214" s="157"/>
      <c r="AK214" s="157"/>
      <c r="AL214" s="157"/>
      <c r="AM214" s="157"/>
      <c r="AN214" s="157"/>
      <c r="AO214" s="157"/>
      <c r="AP214" s="157"/>
      <c r="AQ214" s="157"/>
      <c r="AR214" s="157"/>
      <c r="AS214" s="157"/>
      <c r="AT214" s="157"/>
      <c r="AU214" s="157"/>
      <c r="AV214" s="157"/>
    </row>
    <row r="215" spans="1:48" s="8" customFormat="1" ht="16.5" customHeight="1" x14ac:dyDescent="0.3">
      <c r="A215" s="568"/>
      <c r="B215" s="561"/>
      <c r="C215" s="573"/>
      <c r="D215" s="564"/>
      <c r="E215" s="606"/>
      <c r="F215" s="564"/>
      <c r="G215" s="606"/>
      <c r="H215" s="564"/>
      <c r="I215" s="25" t="s">
        <v>1315</v>
      </c>
      <c r="J215" s="10" t="s">
        <v>796</v>
      </c>
      <c r="K215" s="32"/>
      <c r="L215" s="157">
        <f t="shared" si="87"/>
        <v>0</v>
      </c>
      <c r="M215" s="157">
        <f t="shared" si="88"/>
        <v>0</v>
      </c>
      <c r="N215" s="157"/>
      <c r="O215" s="157"/>
      <c r="P215" s="157">
        <f t="shared" si="89"/>
        <v>0</v>
      </c>
      <c r="Q215" s="157"/>
      <c r="R215" s="157"/>
      <c r="S215" s="157">
        <f t="shared" si="90"/>
        <v>0</v>
      </c>
      <c r="T215" s="157">
        <f t="shared" si="91"/>
        <v>0</v>
      </c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>
        <f t="shared" si="92"/>
        <v>0</v>
      </c>
      <c r="AE215" s="157"/>
      <c r="AF215" s="157"/>
      <c r="AG215" s="157">
        <f t="shared" si="93"/>
        <v>0</v>
      </c>
      <c r="AH215" s="157"/>
      <c r="AI215" s="157"/>
      <c r="AJ215" s="157"/>
      <c r="AK215" s="157"/>
      <c r="AL215" s="157"/>
      <c r="AM215" s="157"/>
      <c r="AN215" s="157"/>
      <c r="AO215" s="157"/>
      <c r="AP215" s="157"/>
      <c r="AQ215" s="157"/>
      <c r="AR215" s="157"/>
      <c r="AS215" s="157"/>
      <c r="AT215" s="157"/>
      <c r="AU215" s="157"/>
      <c r="AV215" s="157"/>
    </row>
    <row r="216" spans="1:48" s="1" customFormat="1" ht="16.5" customHeight="1" x14ac:dyDescent="0.3">
      <c r="A216" s="568"/>
      <c r="B216" s="561"/>
      <c r="C216" s="573"/>
      <c r="D216" s="564"/>
      <c r="E216" s="606" t="s">
        <v>797</v>
      </c>
      <c r="F216" s="564" t="s">
        <v>798</v>
      </c>
      <c r="G216" s="71" t="s">
        <v>799</v>
      </c>
      <c r="H216" s="70" t="s">
        <v>800</v>
      </c>
      <c r="I216" s="25" t="s">
        <v>1316</v>
      </c>
      <c r="J216" s="10" t="s">
        <v>800</v>
      </c>
      <c r="K216" s="32"/>
      <c r="L216" s="157">
        <f t="shared" si="87"/>
        <v>0</v>
      </c>
      <c r="M216" s="157">
        <f t="shared" si="88"/>
        <v>0</v>
      </c>
      <c r="N216" s="157"/>
      <c r="O216" s="157"/>
      <c r="P216" s="157">
        <f t="shared" si="89"/>
        <v>0</v>
      </c>
      <c r="Q216" s="157"/>
      <c r="R216" s="157"/>
      <c r="S216" s="157">
        <f t="shared" si="90"/>
        <v>0</v>
      </c>
      <c r="T216" s="157">
        <f t="shared" si="91"/>
        <v>0</v>
      </c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>
        <f t="shared" si="92"/>
        <v>0</v>
      </c>
      <c r="AE216" s="157"/>
      <c r="AF216" s="157"/>
      <c r="AG216" s="157">
        <f t="shared" si="93"/>
        <v>0</v>
      </c>
      <c r="AH216" s="157"/>
      <c r="AI216" s="157"/>
      <c r="AJ216" s="157"/>
      <c r="AK216" s="157"/>
      <c r="AL216" s="157"/>
      <c r="AM216" s="157"/>
      <c r="AN216" s="157"/>
      <c r="AO216" s="157"/>
      <c r="AP216" s="157"/>
      <c r="AQ216" s="157"/>
      <c r="AR216" s="157"/>
      <c r="AS216" s="157"/>
      <c r="AT216" s="157"/>
      <c r="AU216" s="157"/>
      <c r="AV216" s="157"/>
    </row>
    <row r="217" spans="1:48" s="1" customFormat="1" ht="16.5" customHeight="1" x14ac:dyDescent="0.3">
      <c r="A217" s="568"/>
      <c r="B217" s="561"/>
      <c r="C217" s="573"/>
      <c r="D217" s="564"/>
      <c r="E217" s="606"/>
      <c r="F217" s="564"/>
      <c r="G217" s="606" t="s">
        <v>801</v>
      </c>
      <c r="H217" s="564" t="s">
        <v>802</v>
      </c>
      <c r="I217" s="25" t="s">
        <v>1317</v>
      </c>
      <c r="J217" s="10" t="s">
        <v>803</v>
      </c>
      <c r="K217" s="32"/>
      <c r="L217" s="157">
        <f t="shared" si="87"/>
        <v>0</v>
      </c>
      <c r="M217" s="157">
        <f t="shared" si="88"/>
        <v>0</v>
      </c>
      <c r="N217" s="157"/>
      <c r="O217" s="157"/>
      <c r="P217" s="157">
        <f t="shared" si="89"/>
        <v>0</v>
      </c>
      <c r="Q217" s="157"/>
      <c r="R217" s="157"/>
      <c r="S217" s="157">
        <f t="shared" si="90"/>
        <v>0</v>
      </c>
      <c r="T217" s="157">
        <f t="shared" si="91"/>
        <v>0</v>
      </c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>
        <f t="shared" si="92"/>
        <v>0</v>
      </c>
      <c r="AE217" s="157"/>
      <c r="AF217" s="157"/>
      <c r="AG217" s="157">
        <f t="shared" si="93"/>
        <v>0</v>
      </c>
      <c r="AH217" s="157"/>
      <c r="AI217" s="157"/>
      <c r="AJ217" s="157"/>
      <c r="AK217" s="157"/>
      <c r="AL217" s="157"/>
      <c r="AM217" s="157"/>
      <c r="AN217" s="157"/>
      <c r="AO217" s="157"/>
      <c r="AP217" s="157"/>
      <c r="AQ217" s="157"/>
      <c r="AR217" s="157"/>
      <c r="AS217" s="157"/>
      <c r="AT217" s="157"/>
      <c r="AU217" s="157"/>
      <c r="AV217" s="157"/>
    </row>
    <row r="218" spans="1:48" s="1" customFormat="1" ht="16.5" customHeight="1" x14ac:dyDescent="0.3">
      <c r="A218" s="568"/>
      <c r="B218" s="561"/>
      <c r="C218" s="573"/>
      <c r="D218" s="564"/>
      <c r="E218" s="606"/>
      <c r="F218" s="564"/>
      <c r="G218" s="606"/>
      <c r="H218" s="564"/>
      <c r="I218" s="25" t="s">
        <v>1320</v>
      </c>
      <c r="J218" s="10" t="s">
        <v>804</v>
      </c>
      <c r="K218" s="32"/>
      <c r="L218" s="157">
        <f t="shared" si="87"/>
        <v>0</v>
      </c>
      <c r="M218" s="157">
        <f t="shared" si="88"/>
        <v>0</v>
      </c>
      <c r="N218" s="157"/>
      <c r="O218" s="157"/>
      <c r="P218" s="157">
        <f t="shared" si="89"/>
        <v>0</v>
      </c>
      <c r="Q218" s="157"/>
      <c r="R218" s="157"/>
      <c r="S218" s="157">
        <f t="shared" si="90"/>
        <v>0</v>
      </c>
      <c r="T218" s="157">
        <f t="shared" si="91"/>
        <v>0</v>
      </c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>
        <f t="shared" si="92"/>
        <v>0</v>
      </c>
      <c r="AE218" s="157"/>
      <c r="AF218" s="157"/>
      <c r="AG218" s="157">
        <f t="shared" si="93"/>
        <v>0</v>
      </c>
      <c r="AH218" s="157"/>
      <c r="AI218" s="157"/>
      <c r="AJ218" s="157"/>
      <c r="AK218" s="157"/>
      <c r="AL218" s="157"/>
      <c r="AM218" s="157"/>
      <c r="AN218" s="157"/>
      <c r="AO218" s="157"/>
      <c r="AP218" s="157"/>
      <c r="AQ218" s="157"/>
      <c r="AR218" s="157"/>
      <c r="AS218" s="157"/>
      <c r="AT218" s="157"/>
      <c r="AU218" s="157"/>
      <c r="AV218" s="157"/>
    </row>
    <row r="219" spans="1:48" s="1" customFormat="1" ht="16.5" customHeight="1" x14ac:dyDescent="0.3">
      <c r="A219" s="568"/>
      <c r="B219" s="561"/>
      <c r="C219" s="573"/>
      <c r="D219" s="564"/>
      <c r="E219" s="606"/>
      <c r="F219" s="564"/>
      <c r="G219" s="606"/>
      <c r="H219" s="564"/>
      <c r="I219" s="25" t="s">
        <v>1318</v>
      </c>
      <c r="J219" s="11" t="s">
        <v>1856</v>
      </c>
      <c r="K219" s="32"/>
      <c r="L219" s="157">
        <f t="shared" si="87"/>
        <v>0</v>
      </c>
      <c r="M219" s="157">
        <f t="shared" si="88"/>
        <v>0</v>
      </c>
      <c r="N219" s="157"/>
      <c r="O219" s="157"/>
      <c r="P219" s="157">
        <f t="shared" si="89"/>
        <v>0</v>
      </c>
      <c r="Q219" s="157"/>
      <c r="R219" s="157"/>
      <c r="S219" s="157">
        <f t="shared" si="90"/>
        <v>0</v>
      </c>
      <c r="T219" s="157">
        <f t="shared" si="91"/>
        <v>0</v>
      </c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>
        <f t="shared" si="92"/>
        <v>0</v>
      </c>
      <c r="AE219" s="157"/>
      <c r="AF219" s="157"/>
      <c r="AG219" s="157">
        <f t="shared" si="93"/>
        <v>0</v>
      </c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  <c r="AV219" s="157"/>
    </row>
    <row r="220" spans="1:48" s="1" customFormat="1" ht="16.5" customHeight="1" x14ac:dyDescent="0.3">
      <c r="A220" s="568"/>
      <c r="B220" s="561"/>
      <c r="C220" s="573"/>
      <c r="D220" s="564"/>
      <c r="E220" s="606"/>
      <c r="F220" s="564"/>
      <c r="G220" s="606"/>
      <c r="H220" s="564"/>
      <c r="I220" s="25" t="s">
        <v>1321</v>
      </c>
      <c r="J220" s="10" t="s">
        <v>807</v>
      </c>
      <c r="K220" s="32"/>
      <c r="L220" s="157">
        <f t="shared" si="87"/>
        <v>0</v>
      </c>
      <c r="M220" s="157">
        <f t="shared" si="88"/>
        <v>0</v>
      </c>
      <c r="N220" s="157"/>
      <c r="O220" s="157"/>
      <c r="P220" s="157">
        <f t="shared" si="89"/>
        <v>0</v>
      </c>
      <c r="Q220" s="157"/>
      <c r="R220" s="157"/>
      <c r="S220" s="157">
        <f t="shared" si="90"/>
        <v>0</v>
      </c>
      <c r="T220" s="157">
        <f t="shared" si="91"/>
        <v>0</v>
      </c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>
        <f t="shared" si="92"/>
        <v>0</v>
      </c>
      <c r="AE220" s="157"/>
      <c r="AF220" s="157"/>
      <c r="AG220" s="157">
        <f t="shared" si="93"/>
        <v>0</v>
      </c>
      <c r="AH220" s="157"/>
      <c r="AI220" s="157"/>
      <c r="AJ220" s="157"/>
      <c r="AK220" s="157"/>
      <c r="AL220" s="157"/>
      <c r="AM220" s="157"/>
      <c r="AN220" s="157"/>
      <c r="AO220" s="157"/>
      <c r="AP220" s="157"/>
      <c r="AQ220" s="157"/>
      <c r="AR220" s="157"/>
      <c r="AS220" s="157"/>
      <c r="AT220" s="157"/>
      <c r="AU220" s="157"/>
      <c r="AV220" s="157"/>
    </row>
    <row r="221" spans="1:48" s="1" customFormat="1" ht="16.5" customHeight="1" x14ac:dyDescent="0.3">
      <c r="A221" s="568"/>
      <c r="B221" s="561"/>
      <c r="C221" s="573"/>
      <c r="D221" s="564"/>
      <c r="E221" s="606" t="s">
        <v>809</v>
      </c>
      <c r="F221" s="564" t="s">
        <v>810</v>
      </c>
      <c r="G221" s="606" t="s">
        <v>811</v>
      </c>
      <c r="H221" s="564" t="s">
        <v>810</v>
      </c>
      <c r="I221" s="25" t="s">
        <v>1322</v>
      </c>
      <c r="J221" s="10" t="s">
        <v>812</v>
      </c>
      <c r="K221" s="32"/>
      <c r="L221" s="157">
        <f t="shared" si="87"/>
        <v>0</v>
      </c>
      <c r="M221" s="157">
        <f t="shared" si="88"/>
        <v>0</v>
      </c>
      <c r="N221" s="157"/>
      <c r="O221" s="157"/>
      <c r="P221" s="157">
        <f t="shared" si="89"/>
        <v>0</v>
      </c>
      <c r="Q221" s="157"/>
      <c r="R221" s="157"/>
      <c r="S221" s="157">
        <f t="shared" si="90"/>
        <v>0</v>
      </c>
      <c r="T221" s="157">
        <f t="shared" si="91"/>
        <v>0</v>
      </c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>
        <f t="shared" si="92"/>
        <v>0</v>
      </c>
      <c r="AE221" s="157"/>
      <c r="AF221" s="157"/>
      <c r="AG221" s="157">
        <f t="shared" si="93"/>
        <v>0</v>
      </c>
      <c r="AH221" s="157"/>
      <c r="AI221" s="157"/>
      <c r="AJ221" s="157"/>
      <c r="AK221" s="157"/>
      <c r="AL221" s="157"/>
      <c r="AM221" s="157"/>
      <c r="AN221" s="157"/>
      <c r="AO221" s="157"/>
      <c r="AP221" s="157"/>
      <c r="AQ221" s="157"/>
      <c r="AR221" s="157"/>
      <c r="AS221" s="157"/>
      <c r="AT221" s="157"/>
      <c r="AU221" s="157"/>
      <c r="AV221" s="157"/>
    </row>
    <row r="222" spans="1:48" s="1" customFormat="1" ht="16.5" customHeight="1" x14ac:dyDescent="0.3">
      <c r="A222" s="568"/>
      <c r="B222" s="561"/>
      <c r="C222" s="573"/>
      <c r="D222" s="564"/>
      <c r="E222" s="606"/>
      <c r="F222" s="564"/>
      <c r="G222" s="606"/>
      <c r="H222" s="564"/>
      <c r="I222" s="25" t="s">
        <v>1323</v>
      </c>
      <c r="J222" s="10" t="s">
        <v>813</v>
      </c>
      <c r="K222" s="32"/>
      <c r="L222" s="157">
        <f t="shared" si="87"/>
        <v>0</v>
      </c>
      <c r="M222" s="157">
        <f t="shared" si="88"/>
        <v>0</v>
      </c>
      <c r="N222" s="157"/>
      <c r="O222" s="157"/>
      <c r="P222" s="157">
        <f t="shared" si="89"/>
        <v>0</v>
      </c>
      <c r="Q222" s="157"/>
      <c r="R222" s="157"/>
      <c r="S222" s="157">
        <f t="shared" si="90"/>
        <v>0</v>
      </c>
      <c r="T222" s="157">
        <f t="shared" si="91"/>
        <v>0</v>
      </c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>
        <f t="shared" si="92"/>
        <v>0</v>
      </c>
      <c r="AE222" s="157"/>
      <c r="AF222" s="157"/>
      <c r="AG222" s="157">
        <f t="shared" si="93"/>
        <v>0</v>
      </c>
      <c r="AH222" s="157"/>
      <c r="AI222" s="157"/>
      <c r="AJ222" s="157"/>
      <c r="AK222" s="157"/>
      <c r="AL222" s="157"/>
      <c r="AM222" s="157"/>
      <c r="AN222" s="157"/>
      <c r="AO222" s="157"/>
      <c r="AP222" s="157"/>
      <c r="AQ222" s="157"/>
      <c r="AR222" s="157"/>
      <c r="AS222" s="157"/>
      <c r="AT222" s="157"/>
      <c r="AU222" s="157"/>
      <c r="AV222" s="157"/>
    </row>
    <row r="223" spans="1:48" s="1" customFormat="1" ht="16.5" customHeight="1" x14ac:dyDescent="0.3">
      <c r="A223" s="568"/>
      <c r="B223" s="561"/>
      <c r="C223" s="573"/>
      <c r="D223" s="564"/>
      <c r="E223" s="606"/>
      <c r="F223" s="564"/>
      <c r="G223" s="606"/>
      <c r="H223" s="564"/>
      <c r="I223" s="25" t="s">
        <v>1324</v>
      </c>
      <c r="J223" s="10" t="s">
        <v>814</v>
      </c>
      <c r="K223" s="32"/>
      <c r="L223" s="157">
        <f t="shared" si="87"/>
        <v>0</v>
      </c>
      <c r="M223" s="157">
        <f t="shared" si="88"/>
        <v>0</v>
      </c>
      <c r="N223" s="157"/>
      <c r="O223" s="157"/>
      <c r="P223" s="157">
        <f t="shared" si="89"/>
        <v>0</v>
      </c>
      <c r="Q223" s="157"/>
      <c r="R223" s="157"/>
      <c r="S223" s="157">
        <f t="shared" si="90"/>
        <v>0</v>
      </c>
      <c r="T223" s="157">
        <f t="shared" si="91"/>
        <v>0</v>
      </c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>
        <f t="shared" si="92"/>
        <v>0</v>
      </c>
      <c r="AE223" s="157"/>
      <c r="AF223" s="157"/>
      <c r="AG223" s="157">
        <f t="shared" si="93"/>
        <v>0</v>
      </c>
      <c r="AH223" s="157"/>
      <c r="AI223" s="157"/>
      <c r="AJ223" s="157"/>
      <c r="AK223" s="157"/>
      <c r="AL223" s="157"/>
      <c r="AM223" s="157"/>
      <c r="AN223" s="157"/>
      <c r="AO223" s="157"/>
      <c r="AP223" s="157"/>
      <c r="AQ223" s="157"/>
      <c r="AR223" s="157"/>
      <c r="AS223" s="157"/>
      <c r="AT223" s="157"/>
      <c r="AU223" s="157"/>
      <c r="AV223" s="157"/>
    </row>
    <row r="224" spans="1:48" s="1" customFormat="1" ht="16.5" customHeight="1" x14ac:dyDescent="0.3">
      <c r="A224" s="568"/>
      <c r="B224" s="561"/>
      <c r="C224" s="573"/>
      <c r="D224" s="564"/>
      <c r="E224" s="606"/>
      <c r="F224" s="564"/>
      <c r="G224" s="606"/>
      <c r="H224" s="564"/>
      <c r="I224" s="25" t="s">
        <v>1319</v>
      </c>
      <c r="J224" s="11" t="s">
        <v>1819</v>
      </c>
      <c r="K224" s="32"/>
      <c r="L224" s="157">
        <f t="shared" si="87"/>
        <v>0</v>
      </c>
      <c r="M224" s="157">
        <f t="shared" si="88"/>
        <v>0</v>
      </c>
      <c r="N224" s="157"/>
      <c r="O224" s="157"/>
      <c r="P224" s="157">
        <f t="shared" si="89"/>
        <v>0</v>
      </c>
      <c r="Q224" s="157"/>
      <c r="R224" s="157"/>
      <c r="S224" s="157">
        <f t="shared" si="90"/>
        <v>0</v>
      </c>
      <c r="T224" s="157">
        <f t="shared" si="91"/>
        <v>0</v>
      </c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>
        <f t="shared" si="92"/>
        <v>0</v>
      </c>
      <c r="AE224" s="157"/>
      <c r="AF224" s="157"/>
      <c r="AG224" s="157">
        <f t="shared" si="93"/>
        <v>0</v>
      </c>
      <c r="AH224" s="157"/>
      <c r="AI224" s="157"/>
      <c r="AJ224" s="157"/>
      <c r="AK224" s="157"/>
      <c r="AL224" s="157"/>
      <c r="AM224" s="157"/>
      <c r="AN224" s="157"/>
      <c r="AO224" s="157"/>
      <c r="AP224" s="157"/>
      <c r="AQ224" s="157"/>
      <c r="AR224" s="157"/>
      <c r="AS224" s="157"/>
      <c r="AT224" s="157"/>
      <c r="AU224" s="157"/>
      <c r="AV224" s="157"/>
    </row>
    <row r="225" spans="1:48" s="1" customFormat="1" ht="27" x14ac:dyDescent="0.3">
      <c r="A225" s="568"/>
      <c r="B225" s="561"/>
      <c r="C225" s="573"/>
      <c r="D225" s="564"/>
      <c r="E225" s="606"/>
      <c r="F225" s="564"/>
      <c r="G225" s="606"/>
      <c r="H225" s="564"/>
      <c r="I225" s="25" t="s">
        <v>1319</v>
      </c>
      <c r="J225" s="11" t="s">
        <v>2124</v>
      </c>
      <c r="K225" s="32"/>
      <c r="L225" s="157">
        <f t="shared" si="87"/>
        <v>0</v>
      </c>
      <c r="M225" s="157">
        <f t="shared" si="88"/>
        <v>0</v>
      </c>
      <c r="N225" s="157"/>
      <c r="O225" s="157"/>
      <c r="P225" s="157">
        <f t="shared" si="89"/>
        <v>0</v>
      </c>
      <c r="Q225" s="157"/>
      <c r="R225" s="157"/>
      <c r="S225" s="157">
        <f t="shared" si="90"/>
        <v>0</v>
      </c>
      <c r="T225" s="157">
        <f t="shared" si="91"/>
        <v>0</v>
      </c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>
        <f t="shared" si="92"/>
        <v>0</v>
      </c>
      <c r="AE225" s="157"/>
      <c r="AF225" s="157"/>
      <c r="AG225" s="157">
        <f t="shared" si="93"/>
        <v>0</v>
      </c>
      <c r="AH225" s="157"/>
      <c r="AI225" s="157"/>
      <c r="AJ225" s="157"/>
      <c r="AK225" s="157"/>
      <c r="AL225" s="157"/>
      <c r="AM225" s="157"/>
      <c r="AN225" s="157"/>
      <c r="AO225" s="157"/>
      <c r="AP225" s="157"/>
      <c r="AQ225" s="157"/>
      <c r="AR225" s="157"/>
      <c r="AS225" s="157"/>
      <c r="AT225" s="157"/>
      <c r="AU225" s="157"/>
      <c r="AV225" s="157"/>
    </row>
    <row r="226" spans="1:48" s="1" customFormat="1" ht="13.5" customHeight="1" x14ac:dyDescent="0.3">
      <c r="A226" s="568"/>
      <c r="B226" s="561"/>
      <c r="C226" s="573" t="s">
        <v>817</v>
      </c>
      <c r="D226" s="564" t="s">
        <v>564</v>
      </c>
      <c r="E226" s="606" t="s">
        <v>818</v>
      </c>
      <c r="F226" s="564" t="s">
        <v>819</v>
      </c>
      <c r="G226" s="606" t="s">
        <v>820</v>
      </c>
      <c r="H226" s="564" t="s">
        <v>565</v>
      </c>
      <c r="I226" s="25" t="s">
        <v>1271</v>
      </c>
      <c r="J226" s="10" t="s">
        <v>121</v>
      </c>
      <c r="K226" s="377" t="s">
        <v>1891</v>
      </c>
      <c r="L226" s="266">
        <v>6.1918437757009351E-2</v>
      </c>
      <c r="M226" s="266">
        <v>6.0180120000000004E-2</v>
      </c>
      <c r="N226" s="266">
        <v>6.0180120000000004E-2</v>
      </c>
      <c r="O226" s="266">
        <v>0</v>
      </c>
      <c r="P226" s="266">
        <v>1.7383177570093457E-3</v>
      </c>
      <c r="Q226" s="266">
        <v>0</v>
      </c>
      <c r="R226" s="266">
        <v>1.7383177570093457E-3</v>
      </c>
      <c r="S226" s="266">
        <v>42.243469771779168</v>
      </c>
      <c r="T226" s="266">
        <v>42.177636037735844</v>
      </c>
      <c r="U226" s="266">
        <v>0.22537735849056606</v>
      </c>
      <c r="V226" s="266">
        <v>17.342532012578616</v>
      </c>
      <c r="W226" s="266">
        <v>23.026106918238991</v>
      </c>
      <c r="X226" s="266">
        <v>0</v>
      </c>
      <c r="Y226" s="266">
        <v>0</v>
      </c>
      <c r="Z226" s="266">
        <v>1.5836197484276728</v>
      </c>
      <c r="AA226" s="266" t="s">
        <v>2133</v>
      </c>
      <c r="AB226" s="266" t="s">
        <v>2133</v>
      </c>
      <c r="AC226" s="266" t="s">
        <v>2133</v>
      </c>
      <c r="AD226" s="266">
        <v>6.3275089975529789E-2</v>
      </c>
      <c r="AE226" s="266">
        <v>6.0949240710823908E-2</v>
      </c>
      <c r="AF226" s="266">
        <v>2.3258492647058823E-3</v>
      </c>
      <c r="AG226" s="266">
        <v>2.55864406779661E-3</v>
      </c>
      <c r="AH226" s="266">
        <v>0</v>
      </c>
      <c r="AI226" s="266">
        <v>0</v>
      </c>
      <c r="AJ226" s="266">
        <v>0</v>
      </c>
      <c r="AK226" s="266">
        <v>0</v>
      </c>
      <c r="AL226" s="266">
        <v>0</v>
      </c>
      <c r="AM226" s="266">
        <v>0</v>
      </c>
      <c r="AN226" s="266">
        <v>2.55864406779661E-3</v>
      </c>
      <c r="AO226" s="266"/>
      <c r="AP226" s="266">
        <v>9.4771423900000009</v>
      </c>
      <c r="AQ226" s="266">
        <v>0</v>
      </c>
      <c r="AR226" s="266">
        <v>0</v>
      </c>
      <c r="AS226" s="266">
        <v>329.65855124000001</v>
      </c>
      <c r="AT226" s="266">
        <v>0.3</v>
      </c>
      <c r="AU226" s="266">
        <v>2.164E-2</v>
      </c>
      <c r="AV226" s="226"/>
    </row>
    <row r="227" spans="1:48" s="1" customFormat="1" ht="16.5" customHeight="1" x14ac:dyDescent="0.3">
      <c r="A227" s="568"/>
      <c r="B227" s="561"/>
      <c r="C227" s="573"/>
      <c r="D227" s="564"/>
      <c r="E227" s="606"/>
      <c r="F227" s="564"/>
      <c r="G227" s="606"/>
      <c r="H227" s="564"/>
      <c r="I227" s="25" t="s">
        <v>1273</v>
      </c>
      <c r="J227" s="10" t="s">
        <v>122</v>
      </c>
      <c r="K227" s="32"/>
      <c r="L227" s="157">
        <f t="shared" si="87"/>
        <v>0</v>
      </c>
      <c r="M227" s="157">
        <f t="shared" si="88"/>
        <v>0</v>
      </c>
      <c r="N227" s="157"/>
      <c r="O227" s="157"/>
      <c r="P227" s="157">
        <f t="shared" si="89"/>
        <v>0</v>
      </c>
      <c r="Q227" s="157"/>
      <c r="R227" s="157"/>
      <c r="S227" s="157">
        <f t="shared" si="90"/>
        <v>0</v>
      </c>
      <c r="T227" s="157">
        <f t="shared" si="91"/>
        <v>0</v>
      </c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>
        <f t="shared" si="92"/>
        <v>0</v>
      </c>
      <c r="AE227" s="157"/>
      <c r="AF227" s="157"/>
      <c r="AG227" s="157">
        <f t="shared" si="93"/>
        <v>0</v>
      </c>
      <c r="AH227" s="157"/>
      <c r="AI227" s="157"/>
      <c r="AJ227" s="157"/>
      <c r="AK227" s="157"/>
      <c r="AL227" s="157"/>
      <c r="AM227" s="157"/>
      <c r="AN227" s="157"/>
      <c r="AO227" s="157"/>
      <c r="AP227" s="157"/>
      <c r="AQ227" s="157"/>
      <c r="AR227" s="157"/>
      <c r="AS227" s="157"/>
      <c r="AT227" s="157"/>
      <c r="AU227" s="157"/>
      <c r="AV227" s="157"/>
    </row>
    <row r="228" spans="1:48" s="1" customFormat="1" ht="16.5" customHeight="1" x14ac:dyDescent="0.3">
      <c r="A228" s="568"/>
      <c r="B228" s="561"/>
      <c r="C228" s="573"/>
      <c r="D228" s="564"/>
      <c r="E228" s="606"/>
      <c r="F228" s="564"/>
      <c r="G228" s="606"/>
      <c r="H228" s="564"/>
      <c r="I228" s="25" t="s">
        <v>1327</v>
      </c>
      <c r="J228" s="10" t="s">
        <v>123</v>
      </c>
      <c r="K228" s="32"/>
      <c r="L228" s="157">
        <f t="shared" si="87"/>
        <v>0</v>
      </c>
      <c r="M228" s="157">
        <f t="shared" si="88"/>
        <v>0</v>
      </c>
      <c r="N228" s="157"/>
      <c r="O228" s="157"/>
      <c r="P228" s="157">
        <f t="shared" si="89"/>
        <v>0</v>
      </c>
      <c r="Q228" s="157"/>
      <c r="R228" s="157"/>
      <c r="S228" s="157">
        <f t="shared" si="90"/>
        <v>0</v>
      </c>
      <c r="T228" s="157">
        <f t="shared" si="91"/>
        <v>0</v>
      </c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>
        <f t="shared" si="92"/>
        <v>0</v>
      </c>
      <c r="AE228" s="157"/>
      <c r="AF228" s="157"/>
      <c r="AG228" s="157">
        <f t="shared" si="93"/>
        <v>0</v>
      </c>
      <c r="AH228" s="157"/>
      <c r="AI228" s="157"/>
      <c r="AJ228" s="157"/>
      <c r="AK228" s="157"/>
      <c r="AL228" s="157"/>
      <c r="AM228" s="157"/>
      <c r="AN228" s="157"/>
      <c r="AO228" s="157"/>
      <c r="AP228" s="157"/>
      <c r="AQ228" s="157"/>
      <c r="AR228" s="157"/>
      <c r="AS228" s="157"/>
      <c r="AT228" s="157"/>
      <c r="AU228" s="157"/>
      <c r="AV228" s="157"/>
    </row>
    <row r="229" spans="1:48" s="1" customFormat="1" ht="16.5" customHeight="1" x14ac:dyDescent="0.3">
      <c r="A229" s="568"/>
      <c r="B229" s="561"/>
      <c r="C229" s="573"/>
      <c r="D229" s="564"/>
      <c r="E229" s="606"/>
      <c r="F229" s="564"/>
      <c r="G229" s="606" t="s">
        <v>821</v>
      </c>
      <c r="H229" s="564" t="s">
        <v>822</v>
      </c>
      <c r="I229" s="25" t="s">
        <v>1329</v>
      </c>
      <c r="J229" s="10" t="s">
        <v>124</v>
      </c>
      <c r="K229" s="32"/>
      <c r="L229" s="157">
        <f t="shared" si="87"/>
        <v>0</v>
      </c>
      <c r="M229" s="157">
        <f t="shared" si="88"/>
        <v>0</v>
      </c>
      <c r="N229" s="157"/>
      <c r="O229" s="157"/>
      <c r="P229" s="157">
        <f t="shared" si="89"/>
        <v>0</v>
      </c>
      <c r="Q229" s="157"/>
      <c r="R229" s="157"/>
      <c r="S229" s="157">
        <f t="shared" si="90"/>
        <v>0</v>
      </c>
      <c r="T229" s="157">
        <f t="shared" si="91"/>
        <v>0</v>
      </c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>
        <f t="shared" si="92"/>
        <v>0</v>
      </c>
      <c r="AE229" s="157"/>
      <c r="AF229" s="157"/>
      <c r="AG229" s="157">
        <f t="shared" si="93"/>
        <v>0</v>
      </c>
      <c r="AH229" s="157"/>
      <c r="AI229" s="157"/>
      <c r="AJ229" s="157"/>
      <c r="AK229" s="157"/>
      <c r="AL229" s="157"/>
      <c r="AM229" s="157"/>
      <c r="AN229" s="157"/>
      <c r="AO229" s="157"/>
      <c r="AP229" s="157"/>
      <c r="AQ229" s="157"/>
      <c r="AR229" s="157"/>
      <c r="AS229" s="157"/>
      <c r="AT229" s="157"/>
      <c r="AU229" s="157"/>
      <c r="AV229" s="157"/>
    </row>
    <row r="230" spans="1:48" s="1" customFormat="1" ht="16.5" customHeight="1" x14ac:dyDescent="0.3">
      <c r="A230" s="568"/>
      <c r="B230" s="561"/>
      <c r="C230" s="573"/>
      <c r="D230" s="564"/>
      <c r="E230" s="606"/>
      <c r="F230" s="564"/>
      <c r="G230" s="606"/>
      <c r="H230" s="564"/>
      <c r="I230" s="25" t="s">
        <v>1331</v>
      </c>
      <c r="J230" s="10" t="s">
        <v>125</v>
      </c>
      <c r="K230" s="32"/>
      <c r="L230" s="157">
        <f t="shared" si="87"/>
        <v>0</v>
      </c>
      <c r="M230" s="157">
        <f t="shared" si="88"/>
        <v>0</v>
      </c>
      <c r="N230" s="157"/>
      <c r="O230" s="157"/>
      <c r="P230" s="157">
        <f t="shared" si="89"/>
        <v>0</v>
      </c>
      <c r="Q230" s="157"/>
      <c r="R230" s="157"/>
      <c r="S230" s="157">
        <f t="shared" si="90"/>
        <v>0</v>
      </c>
      <c r="T230" s="157">
        <f t="shared" si="91"/>
        <v>0</v>
      </c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>
        <f t="shared" si="92"/>
        <v>0</v>
      </c>
      <c r="AE230" s="157"/>
      <c r="AF230" s="157"/>
      <c r="AG230" s="157">
        <f t="shared" si="93"/>
        <v>0</v>
      </c>
      <c r="AH230" s="157"/>
      <c r="AI230" s="157"/>
      <c r="AJ230" s="157"/>
      <c r="AK230" s="157"/>
      <c r="AL230" s="157"/>
      <c r="AM230" s="157"/>
      <c r="AN230" s="157"/>
      <c r="AO230" s="157"/>
      <c r="AP230" s="157"/>
      <c r="AQ230" s="157"/>
      <c r="AR230" s="157"/>
      <c r="AS230" s="157"/>
      <c r="AT230" s="157"/>
      <c r="AU230" s="157"/>
      <c r="AV230" s="157"/>
    </row>
    <row r="231" spans="1:48" s="1" customFormat="1" ht="16.5" customHeight="1" x14ac:dyDescent="0.3">
      <c r="A231" s="568"/>
      <c r="B231" s="561"/>
      <c r="C231" s="573"/>
      <c r="D231" s="564"/>
      <c r="E231" s="606"/>
      <c r="F231" s="564"/>
      <c r="G231" s="606"/>
      <c r="H231" s="564"/>
      <c r="I231" s="25" t="s">
        <v>1333</v>
      </c>
      <c r="J231" s="10" t="s">
        <v>126</v>
      </c>
      <c r="K231" s="32"/>
      <c r="L231" s="157">
        <f t="shared" si="87"/>
        <v>0</v>
      </c>
      <c r="M231" s="157">
        <f t="shared" si="88"/>
        <v>0</v>
      </c>
      <c r="N231" s="157"/>
      <c r="O231" s="157"/>
      <c r="P231" s="157">
        <f t="shared" si="89"/>
        <v>0</v>
      </c>
      <c r="Q231" s="157"/>
      <c r="R231" s="157"/>
      <c r="S231" s="157">
        <f t="shared" si="90"/>
        <v>0</v>
      </c>
      <c r="T231" s="157">
        <f t="shared" si="91"/>
        <v>0</v>
      </c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>
        <f t="shared" si="92"/>
        <v>0</v>
      </c>
      <c r="AE231" s="157"/>
      <c r="AF231" s="157"/>
      <c r="AG231" s="157">
        <f t="shared" si="93"/>
        <v>0</v>
      </c>
      <c r="AH231" s="157"/>
      <c r="AI231" s="157"/>
      <c r="AJ231" s="157"/>
      <c r="AK231" s="157"/>
      <c r="AL231" s="157"/>
      <c r="AM231" s="157"/>
      <c r="AN231" s="157"/>
      <c r="AO231" s="157"/>
      <c r="AP231" s="157"/>
      <c r="AQ231" s="157"/>
      <c r="AR231" s="157"/>
      <c r="AS231" s="157"/>
      <c r="AT231" s="157"/>
      <c r="AU231" s="157"/>
      <c r="AV231" s="157"/>
    </row>
    <row r="232" spans="1:48" s="1" customFormat="1" ht="16.5" customHeight="1" x14ac:dyDescent="0.3">
      <c r="A232" s="568"/>
      <c r="B232" s="561"/>
      <c r="C232" s="573"/>
      <c r="D232" s="564"/>
      <c r="E232" s="71" t="s">
        <v>823</v>
      </c>
      <c r="F232" s="70" t="s">
        <v>127</v>
      </c>
      <c r="G232" s="71" t="s">
        <v>824</v>
      </c>
      <c r="H232" s="70" t="s">
        <v>127</v>
      </c>
      <c r="I232" s="25" t="s">
        <v>1334</v>
      </c>
      <c r="J232" s="10" t="s">
        <v>127</v>
      </c>
      <c r="K232" s="32"/>
      <c r="L232" s="157">
        <f t="shared" si="87"/>
        <v>0</v>
      </c>
      <c r="M232" s="157">
        <f t="shared" si="88"/>
        <v>0</v>
      </c>
      <c r="N232" s="157"/>
      <c r="O232" s="157"/>
      <c r="P232" s="157">
        <f t="shared" si="89"/>
        <v>0</v>
      </c>
      <c r="Q232" s="157"/>
      <c r="R232" s="157"/>
      <c r="S232" s="157">
        <f t="shared" si="90"/>
        <v>0</v>
      </c>
      <c r="T232" s="157">
        <f t="shared" si="91"/>
        <v>0</v>
      </c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>
        <f t="shared" si="92"/>
        <v>0</v>
      </c>
      <c r="AE232" s="157"/>
      <c r="AF232" s="157"/>
      <c r="AG232" s="157">
        <f t="shared" si="93"/>
        <v>0</v>
      </c>
      <c r="AH232" s="157"/>
      <c r="AI232" s="157"/>
      <c r="AJ232" s="157"/>
      <c r="AK232" s="157"/>
      <c r="AL232" s="157"/>
      <c r="AM232" s="157"/>
      <c r="AN232" s="157"/>
      <c r="AO232" s="157"/>
      <c r="AP232" s="157"/>
      <c r="AQ232" s="157"/>
      <c r="AR232" s="157"/>
      <c r="AS232" s="157"/>
      <c r="AT232" s="157"/>
      <c r="AU232" s="157"/>
      <c r="AV232" s="157"/>
    </row>
    <row r="233" spans="1:48" s="1" customFormat="1" ht="13.5" customHeight="1" x14ac:dyDescent="0.3">
      <c r="A233" s="568"/>
      <c r="B233" s="561"/>
      <c r="C233" s="635" t="s">
        <v>825</v>
      </c>
      <c r="D233" s="574" t="s">
        <v>826</v>
      </c>
      <c r="E233" s="638" t="s">
        <v>827</v>
      </c>
      <c r="F233" s="574" t="s">
        <v>566</v>
      </c>
      <c r="G233" s="638" t="s">
        <v>828</v>
      </c>
      <c r="H233" s="574" t="s">
        <v>566</v>
      </c>
      <c r="I233" s="25" t="s">
        <v>1287</v>
      </c>
      <c r="J233" s="10" t="s">
        <v>128</v>
      </c>
      <c r="K233" s="377" t="s">
        <v>1892</v>
      </c>
      <c r="L233" s="267">
        <v>0.2107396</v>
      </c>
      <c r="M233" s="267">
        <v>0.2107396</v>
      </c>
      <c r="N233" s="267">
        <v>0.2107396</v>
      </c>
      <c r="O233" s="267">
        <v>0</v>
      </c>
      <c r="P233" s="267">
        <v>0</v>
      </c>
      <c r="Q233" s="267">
        <v>0</v>
      </c>
      <c r="R233" s="267">
        <v>0</v>
      </c>
      <c r="S233" s="267">
        <v>2.8471387194725679</v>
      </c>
      <c r="T233" s="267">
        <v>2.8467072955974846</v>
      </c>
      <c r="U233" s="267">
        <v>8.966037735849057E-2</v>
      </c>
      <c r="V233" s="267">
        <v>4.7991069182389934E-2</v>
      </c>
      <c r="W233" s="267">
        <v>9.9779874213836481E-2</v>
      </c>
      <c r="X233" s="267">
        <v>0</v>
      </c>
      <c r="Y233" s="267">
        <v>0</v>
      </c>
      <c r="Z233" s="267">
        <v>2.6092759748427676</v>
      </c>
      <c r="AA233" s="267" t="s">
        <v>2133</v>
      </c>
      <c r="AB233" s="267" t="s">
        <v>2133</v>
      </c>
      <c r="AC233" s="267" t="s">
        <v>2133</v>
      </c>
      <c r="AD233" s="267">
        <v>4.3142387508315113E-4</v>
      </c>
      <c r="AE233" s="267">
        <v>4.2140549273020995E-4</v>
      </c>
      <c r="AF233" s="267">
        <v>1.0018382352941175E-5</v>
      </c>
      <c r="AG233" s="267">
        <v>0</v>
      </c>
      <c r="AH233" s="267">
        <v>0</v>
      </c>
      <c r="AI233" s="267">
        <v>0</v>
      </c>
      <c r="AJ233" s="267">
        <v>0</v>
      </c>
      <c r="AK233" s="267">
        <v>0</v>
      </c>
      <c r="AL233" s="267">
        <v>0</v>
      </c>
      <c r="AM233" s="267">
        <v>0</v>
      </c>
      <c r="AN233" s="267">
        <v>0</v>
      </c>
      <c r="AO233" s="267"/>
      <c r="AP233" s="267">
        <v>0</v>
      </c>
      <c r="AQ233" s="267">
        <v>0</v>
      </c>
      <c r="AR233" s="267">
        <v>0</v>
      </c>
      <c r="AS233" s="267">
        <v>25.770686900000001</v>
      </c>
      <c r="AT233" s="267">
        <v>0</v>
      </c>
      <c r="AU233" s="267">
        <v>0</v>
      </c>
      <c r="AV233" s="226"/>
    </row>
    <row r="234" spans="1:48" s="1" customFormat="1" ht="16.5" customHeight="1" x14ac:dyDescent="0.3">
      <c r="A234" s="568"/>
      <c r="B234" s="561"/>
      <c r="C234" s="636"/>
      <c r="D234" s="575"/>
      <c r="E234" s="639"/>
      <c r="F234" s="575"/>
      <c r="G234" s="639"/>
      <c r="H234" s="575"/>
      <c r="I234" s="25" t="s">
        <v>1158</v>
      </c>
      <c r="J234" s="10" t="s">
        <v>22</v>
      </c>
      <c r="K234" s="32"/>
      <c r="L234" s="157">
        <f t="shared" si="87"/>
        <v>0</v>
      </c>
      <c r="M234" s="157">
        <f t="shared" si="88"/>
        <v>0</v>
      </c>
      <c r="N234" s="157"/>
      <c r="O234" s="157"/>
      <c r="P234" s="157">
        <f t="shared" si="89"/>
        <v>0</v>
      </c>
      <c r="Q234" s="157"/>
      <c r="R234" s="157"/>
      <c r="S234" s="157">
        <f t="shared" si="90"/>
        <v>0</v>
      </c>
      <c r="T234" s="157">
        <f t="shared" si="91"/>
        <v>0</v>
      </c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>
        <f t="shared" si="92"/>
        <v>0</v>
      </c>
      <c r="AE234" s="157"/>
      <c r="AF234" s="157"/>
      <c r="AG234" s="157">
        <f t="shared" si="93"/>
        <v>0</v>
      </c>
      <c r="AH234" s="157"/>
      <c r="AI234" s="157"/>
      <c r="AJ234" s="157"/>
      <c r="AK234" s="157"/>
      <c r="AL234" s="157"/>
      <c r="AM234" s="157"/>
      <c r="AN234" s="157"/>
      <c r="AO234" s="157"/>
      <c r="AP234" s="157"/>
      <c r="AQ234" s="157"/>
      <c r="AR234" s="157"/>
      <c r="AS234" s="157"/>
      <c r="AT234" s="157"/>
      <c r="AU234" s="157"/>
      <c r="AV234" s="157"/>
    </row>
    <row r="235" spans="1:48" s="1" customFormat="1" ht="16.5" customHeight="1" x14ac:dyDescent="0.3">
      <c r="A235" s="568"/>
      <c r="B235" s="561"/>
      <c r="C235" s="636"/>
      <c r="D235" s="575"/>
      <c r="E235" s="640"/>
      <c r="F235" s="576"/>
      <c r="G235" s="640"/>
      <c r="H235" s="576"/>
      <c r="I235" s="25" t="s">
        <v>1158</v>
      </c>
      <c r="J235" s="10" t="s">
        <v>22</v>
      </c>
      <c r="K235" s="32"/>
      <c r="L235" s="157">
        <f t="shared" si="87"/>
        <v>0</v>
      </c>
      <c r="M235" s="157">
        <f t="shared" si="88"/>
        <v>0</v>
      </c>
      <c r="N235" s="157"/>
      <c r="O235" s="157"/>
      <c r="P235" s="157">
        <f t="shared" si="89"/>
        <v>0</v>
      </c>
      <c r="Q235" s="157"/>
      <c r="R235" s="157"/>
      <c r="S235" s="157">
        <f t="shared" si="90"/>
        <v>0</v>
      </c>
      <c r="T235" s="157">
        <f t="shared" si="91"/>
        <v>0</v>
      </c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>
        <f t="shared" si="92"/>
        <v>0</v>
      </c>
      <c r="AE235" s="157"/>
      <c r="AF235" s="157"/>
      <c r="AG235" s="157">
        <f t="shared" si="93"/>
        <v>0</v>
      </c>
      <c r="AH235" s="157"/>
      <c r="AI235" s="157"/>
      <c r="AJ235" s="157"/>
      <c r="AK235" s="157"/>
      <c r="AL235" s="157"/>
      <c r="AM235" s="157"/>
      <c r="AN235" s="157"/>
      <c r="AO235" s="157"/>
      <c r="AP235" s="157"/>
      <c r="AQ235" s="157"/>
      <c r="AR235" s="157"/>
      <c r="AS235" s="157"/>
      <c r="AT235" s="157"/>
      <c r="AU235" s="157"/>
      <c r="AV235" s="157"/>
    </row>
    <row r="236" spans="1:48" s="8" customFormat="1" ht="16.5" customHeight="1" x14ac:dyDescent="0.3">
      <c r="A236" s="568"/>
      <c r="B236" s="561"/>
      <c r="C236" s="636"/>
      <c r="D236" s="575"/>
      <c r="E236" s="638" t="s">
        <v>829</v>
      </c>
      <c r="F236" s="574" t="s">
        <v>830</v>
      </c>
      <c r="G236" s="71" t="s">
        <v>831</v>
      </c>
      <c r="H236" s="70" t="s">
        <v>129</v>
      </c>
      <c r="I236" s="25" t="s">
        <v>1335</v>
      </c>
      <c r="J236" s="10" t="s">
        <v>129</v>
      </c>
      <c r="K236" s="377" t="s">
        <v>1893</v>
      </c>
      <c r="L236" s="268">
        <v>0</v>
      </c>
      <c r="M236" s="268">
        <v>0</v>
      </c>
      <c r="N236" s="268">
        <v>0</v>
      </c>
      <c r="O236" s="268">
        <v>0</v>
      </c>
      <c r="P236" s="268">
        <v>0</v>
      </c>
      <c r="Q236" s="268">
        <v>0</v>
      </c>
      <c r="R236" s="268">
        <v>0</v>
      </c>
      <c r="S236" s="268">
        <v>239170.78323101474</v>
      </c>
      <c r="T236" s="268">
        <v>14103.577159685534</v>
      </c>
      <c r="U236" s="268">
        <v>4.0635220125786159E-2</v>
      </c>
      <c r="V236" s="268">
        <v>1.6778733962264152</v>
      </c>
      <c r="W236" s="268">
        <v>3.2765454088050316</v>
      </c>
      <c r="X236" s="268">
        <v>0</v>
      </c>
      <c r="Y236" s="268">
        <v>0</v>
      </c>
      <c r="Z236" s="268">
        <v>14098.582105660376</v>
      </c>
      <c r="AA236" s="268" t="s">
        <v>2133</v>
      </c>
      <c r="AB236" s="268" t="s">
        <v>2133</v>
      </c>
      <c r="AC236" s="268" t="s">
        <v>2133</v>
      </c>
      <c r="AD236" s="268">
        <v>79.305428679178931</v>
      </c>
      <c r="AE236" s="268">
        <v>47.820594120355409</v>
      </c>
      <c r="AF236" s="268">
        <v>31.484834558823529</v>
      </c>
      <c r="AG236" s="268">
        <v>224987.90064265003</v>
      </c>
      <c r="AH236" s="268">
        <v>190489.63231383648</v>
      </c>
      <c r="AI236" s="268">
        <v>0</v>
      </c>
      <c r="AJ236" s="268">
        <v>0</v>
      </c>
      <c r="AK236" s="268">
        <v>0</v>
      </c>
      <c r="AL236" s="268">
        <v>0</v>
      </c>
      <c r="AM236" s="268">
        <v>0</v>
      </c>
      <c r="AN236" s="268">
        <v>34498.268328813559</v>
      </c>
      <c r="AO236" s="268"/>
      <c r="AP236" s="268">
        <v>152.48854621000001</v>
      </c>
      <c r="AQ236" s="268">
        <v>0</v>
      </c>
      <c r="AR236" s="268">
        <v>0</v>
      </c>
      <c r="AS236" s="268">
        <v>7262.7258558799995</v>
      </c>
      <c r="AT236" s="268">
        <v>59.6</v>
      </c>
      <c r="AU236" s="268">
        <v>25.106000000000002</v>
      </c>
      <c r="AV236" s="226"/>
    </row>
    <row r="237" spans="1:48" s="8" customFormat="1" ht="16.5" customHeight="1" x14ac:dyDescent="0.3">
      <c r="A237" s="568"/>
      <c r="B237" s="561"/>
      <c r="C237" s="636"/>
      <c r="D237" s="575"/>
      <c r="E237" s="639"/>
      <c r="F237" s="575"/>
      <c r="G237" s="638" t="s">
        <v>832</v>
      </c>
      <c r="H237" s="574" t="s">
        <v>833</v>
      </c>
      <c r="I237" s="25" t="s">
        <v>1337</v>
      </c>
      <c r="J237" s="10" t="s">
        <v>130</v>
      </c>
      <c r="K237" s="32"/>
      <c r="L237" s="157">
        <f t="shared" si="87"/>
        <v>0</v>
      </c>
      <c r="M237" s="157">
        <f t="shared" si="88"/>
        <v>0</v>
      </c>
      <c r="N237" s="157"/>
      <c r="O237" s="157"/>
      <c r="P237" s="157">
        <f t="shared" si="89"/>
        <v>0</v>
      </c>
      <c r="Q237" s="157"/>
      <c r="R237" s="157"/>
      <c r="S237" s="157">
        <f t="shared" si="90"/>
        <v>0</v>
      </c>
      <c r="T237" s="157">
        <f t="shared" si="91"/>
        <v>0</v>
      </c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>
        <f t="shared" si="92"/>
        <v>0</v>
      </c>
      <c r="AE237" s="157"/>
      <c r="AF237" s="157"/>
      <c r="AG237" s="157">
        <f t="shared" si="93"/>
        <v>0</v>
      </c>
      <c r="AH237" s="157"/>
      <c r="AI237" s="157"/>
      <c r="AJ237" s="157"/>
      <c r="AK237" s="157"/>
      <c r="AL237" s="157"/>
      <c r="AM237" s="157"/>
      <c r="AN237" s="157"/>
      <c r="AO237" s="157"/>
      <c r="AP237" s="157"/>
      <c r="AQ237" s="157"/>
      <c r="AR237" s="157"/>
      <c r="AS237" s="157"/>
      <c r="AT237" s="157"/>
      <c r="AU237" s="157"/>
      <c r="AV237" s="157"/>
    </row>
    <row r="238" spans="1:48" s="8" customFormat="1" ht="16.5" customHeight="1" x14ac:dyDescent="0.3">
      <c r="A238" s="568"/>
      <c r="B238" s="561"/>
      <c r="C238" s="637"/>
      <c r="D238" s="576"/>
      <c r="E238" s="640"/>
      <c r="F238" s="576"/>
      <c r="G238" s="640"/>
      <c r="H238" s="576"/>
      <c r="I238" s="25" t="s">
        <v>1339</v>
      </c>
      <c r="J238" s="10" t="s">
        <v>131</v>
      </c>
      <c r="K238" s="32"/>
      <c r="L238" s="157">
        <f t="shared" si="87"/>
        <v>0</v>
      </c>
      <c r="M238" s="157">
        <f t="shared" si="88"/>
        <v>0</v>
      </c>
      <c r="N238" s="157"/>
      <c r="O238" s="157"/>
      <c r="P238" s="157">
        <f t="shared" si="89"/>
        <v>0</v>
      </c>
      <c r="Q238" s="157"/>
      <c r="R238" s="157"/>
      <c r="S238" s="157">
        <f t="shared" si="90"/>
        <v>0</v>
      </c>
      <c r="T238" s="157">
        <f t="shared" si="91"/>
        <v>0</v>
      </c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>
        <f t="shared" si="92"/>
        <v>0</v>
      </c>
      <c r="AE238" s="157"/>
      <c r="AF238" s="157"/>
      <c r="AG238" s="157">
        <f t="shared" si="93"/>
        <v>0</v>
      </c>
      <c r="AH238" s="157"/>
      <c r="AI238" s="157"/>
      <c r="AJ238" s="157"/>
      <c r="AK238" s="157"/>
      <c r="AL238" s="157"/>
      <c r="AM238" s="157"/>
      <c r="AN238" s="157"/>
      <c r="AO238" s="157"/>
      <c r="AP238" s="157"/>
      <c r="AQ238" s="157"/>
      <c r="AR238" s="157"/>
      <c r="AS238" s="157"/>
      <c r="AT238" s="157"/>
      <c r="AU238" s="157"/>
      <c r="AV238" s="157"/>
    </row>
    <row r="239" spans="1:48" s="8" customFormat="1" ht="16.5" customHeight="1" x14ac:dyDescent="0.3">
      <c r="A239" s="568"/>
      <c r="B239" s="561"/>
      <c r="C239" s="88"/>
      <c r="D239" s="250"/>
      <c r="E239" s="251"/>
      <c r="F239" s="250"/>
      <c r="G239" s="251"/>
      <c r="H239" s="250"/>
      <c r="I239" s="252"/>
      <c r="J239" s="365"/>
      <c r="K239" s="380" t="s">
        <v>2272</v>
      </c>
      <c r="L239" s="298">
        <v>609.17301730093459</v>
      </c>
      <c r="M239" s="298">
        <v>10.2932416</v>
      </c>
      <c r="N239" s="298">
        <v>3.4772415999999997</v>
      </c>
      <c r="O239" s="298">
        <v>6.8159999999999998</v>
      </c>
      <c r="P239" s="298">
        <v>598.8797757009346</v>
      </c>
      <c r="Q239" s="298">
        <v>0.12</v>
      </c>
      <c r="R239" s="298">
        <v>598.7597757009346</v>
      </c>
      <c r="S239" s="298">
        <v>188282.89719836231</v>
      </c>
      <c r="T239" s="298">
        <v>4297.2720054716974</v>
      </c>
      <c r="U239" s="298">
        <v>0.65397748427672953</v>
      </c>
      <c r="V239" s="298">
        <v>67.715494276729544</v>
      </c>
      <c r="W239" s="298">
        <v>70.57729792452831</v>
      </c>
      <c r="X239" s="298">
        <v>4.4592704402515722</v>
      </c>
      <c r="Y239" s="298">
        <v>3.4276729559748427</v>
      </c>
      <c r="Z239" s="298">
        <v>4150.4382923899366</v>
      </c>
      <c r="AA239" s="298" t="s">
        <v>2133</v>
      </c>
      <c r="AB239" s="298" t="s">
        <v>2133</v>
      </c>
      <c r="AC239" s="298" t="s">
        <v>2133</v>
      </c>
      <c r="AD239" s="298">
        <v>78.535553202948293</v>
      </c>
      <c r="AE239" s="298">
        <v>46.024967827948295</v>
      </c>
      <c r="AF239" s="298">
        <v>32.510585374999998</v>
      </c>
      <c r="AG239" s="298">
        <v>183907.08963968765</v>
      </c>
      <c r="AH239" s="298">
        <v>143112.0115283019</v>
      </c>
      <c r="AI239" s="298">
        <v>0</v>
      </c>
      <c r="AJ239" s="298">
        <v>0</v>
      </c>
      <c r="AK239" s="298">
        <v>0</v>
      </c>
      <c r="AL239" s="298">
        <v>0</v>
      </c>
      <c r="AM239" s="298">
        <v>0</v>
      </c>
      <c r="AN239" s="298">
        <v>40795.078111385759</v>
      </c>
      <c r="AO239" s="298"/>
      <c r="AP239" s="298">
        <v>839.12673076999999</v>
      </c>
      <c r="AQ239" s="298">
        <v>0</v>
      </c>
      <c r="AR239" s="298">
        <v>0</v>
      </c>
      <c r="AS239" s="298">
        <v>31039.368661410001</v>
      </c>
      <c r="AT239" s="298">
        <v>1111.7</v>
      </c>
      <c r="AU239" s="298">
        <v>197.90296499999999</v>
      </c>
      <c r="AV239" s="230"/>
    </row>
    <row r="240" spans="1:48" s="8" customFormat="1" ht="13.5" customHeight="1" x14ac:dyDescent="0.3">
      <c r="A240" s="568"/>
      <c r="B240" s="561"/>
      <c r="C240" s="573" t="s">
        <v>834</v>
      </c>
      <c r="D240" s="564" t="s">
        <v>835</v>
      </c>
      <c r="E240" s="606" t="s">
        <v>836</v>
      </c>
      <c r="F240" s="564" t="s">
        <v>837</v>
      </c>
      <c r="G240" s="606" t="s">
        <v>838</v>
      </c>
      <c r="H240" s="564" t="s">
        <v>839</v>
      </c>
      <c r="I240" s="25" t="s">
        <v>1343</v>
      </c>
      <c r="J240" s="10" t="s">
        <v>135</v>
      </c>
      <c r="K240" s="381" t="s">
        <v>2145</v>
      </c>
      <c r="L240" s="269">
        <v>43.509</v>
      </c>
      <c r="M240" s="269">
        <v>10.009</v>
      </c>
      <c r="N240" s="269">
        <v>3.1930000000000001</v>
      </c>
      <c r="O240" s="269">
        <v>6.8159999999999998</v>
      </c>
      <c r="P240" s="269">
        <v>33.5</v>
      </c>
      <c r="Q240" s="269">
        <v>0.12</v>
      </c>
      <c r="R240" s="269">
        <v>33.380000000000003</v>
      </c>
      <c r="S240" s="269">
        <v>147746.38568792981</v>
      </c>
      <c r="T240" s="269">
        <v>2704.7096969811323</v>
      </c>
      <c r="U240" s="269">
        <v>0.4980566037735849</v>
      </c>
      <c r="V240" s="269">
        <v>16.492626226415094</v>
      </c>
      <c r="W240" s="269">
        <v>18.334475157232703</v>
      </c>
      <c r="X240" s="269">
        <v>3.9209937106918238</v>
      </c>
      <c r="Y240" s="269">
        <v>0</v>
      </c>
      <c r="Z240" s="269">
        <v>2665.4635452830189</v>
      </c>
      <c r="AA240" s="269" t="s">
        <v>2133</v>
      </c>
      <c r="AB240" s="269" t="s">
        <v>2133</v>
      </c>
      <c r="AC240" s="269" t="s">
        <v>2133</v>
      </c>
      <c r="AD240" s="269">
        <v>53.288659400978801</v>
      </c>
      <c r="AE240" s="269">
        <v>27.921398371567044</v>
      </c>
      <c r="AF240" s="269">
        <v>25.367261029411761</v>
      </c>
      <c r="AG240" s="269">
        <v>144988.38733154771</v>
      </c>
      <c r="AH240" s="269">
        <v>114005.41490566036</v>
      </c>
      <c r="AI240" s="269">
        <v>0</v>
      </c>
      <c r="AJ240" s="269">
        <v>0</v>
      </c>
      <c r="AK240" s="269">
        <v>0</v>
      </c>
      <c r="AL240" s="269">
        <v>0</v>
      </c>
      <c r="AM240" s="269">
        <v>0</v>
      </c>
      <c r="AN240" s="269">
        <v>30982.972425887347</v>
      </c>
      <c r="AO240" s="269"/>
      <c r="AP240" s="269">
        <v>416.52265626000002</v>
      </c>
      <c r="AQ240" s="269">
        <v>0</v>
      </c>
      <c r="AR240" s="269">
        <v>0</v>
      </c>
      <c r="AS240" s="269">
        <v>16252.791951519999</v>
      </c>
      <c r="AT240" s="269">
        <v>604.5</v>
      </c>
      <c r="AU240" s="269">
        <v>188.54863</v>
      </c>
      <c r="AV240" s="226"/>
    </row>
    <row r="241" spans="1:48" s="8" customFormat="1" ht="16.5" customHeight="1" x14ac:dyDescent="0.3">
      <c r="A241" s="568"/>
      <c r="B241" s="561"/>
      <c r="C241" s="573"/>
      <c r="D241" s="564"/>
      <c r="E241" s="606"/>
      <c r="F241" s="564"/>
      <c r="G241" s="606"/>
      <c r="H241" s="564"/>
      <c r="I241" s="25" t="s">
        <v>1347</v>
      </c>
      <c r="J241" s="10" t="s">
        <v>138</v>
      </c>
      <c r="K241" s="66"/>
      <c r="L241" s="157">
        <f t="shared" si="87"/>
        <v>0</v>
      </c>
      <c r="M241" s="157">
        <f t="shared" si="88"/>
        <v>0</v>
      </c>
      <c r="N241" s="157"/>
      <c r="O241" s="157"/>
      <c r="P241" s="157">
        <f t="shared" si="89"/>
        <v>0</v>
      </c>
      <c r="Q241" s="157"/>
      <c r="R241" s="157"/>
      <c r="S241" s="157">
        <f t="shared" si="90"/>
        <v>0</v>
      </c>
      <c r="T241" s="157">
        <f t="shared" si="91"/>
        <v>0</v>
      </c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>
        <f t="shared" si="92"/>
        <v>0</v>
      </c>
      <c r="AE241" s="157"/>
      <c r="AF241" s="157"/>
      <c r="AG241" s="157">
        <f t="shared" si="93"/>
        <v>0</v>
      </c>
      <c r="AH241" s="157"/>
      <c r="AI241" s="157"/>
      <c r="AJ241" s="157"/>
      <c r="AK241" s="157"/>
      <c r="AL241" s="157"/>
      <c r="AM241" s="157"/>
      <c r="AN241" s="157"/>
      <c r="AO241" s="157"/>
      <c r="AP241" s="157"/>
      <c r="AQ241" s="157"/>
      <c r="AR241" s="157"/>
      <c r="AS241" s="157"/>
      <c r="AT241" s="157"/>
      <c r="AU241" s="157"/>
      <c r="AV241" s="157"/>
    </row>
    <row r="242" spans="1:48" s="8" customFormat="1" ht="16.5" customHeight="1" x14ac:dyDescent="0.3">
      <c r="A242" s="568"/>
      <c r="B242" s="561"/>
      <c r="C242" s="573"/>
      <c r="D242" s="564"/>
      <c r="E242" s="606"/>
      <c r="F242" s="564"/>
      <c r="G242" s="606"/>
      <c r="H242" s="564"/>
      <c r="I242" s="25" t="s">
        <v>1345</v>
      </c>
      <c r="J242" s="10" t="s">
        <v>136</v>
      </c>
      <c r="K242" s="66"/>
      <c r="L242" s="157">
        <f t="shared" si="87"/>
        <v>0</v>
      </c>
      <c r="M242" s="157">
        <f t="shared" si="88"/>
        <v>0</v>
      </c>
      <c r="N242" s="157"/>
      <c r="O242" s="157"/>
      <c r="P242" s="157">
        <f t="shared" si="89"/>
        <v>0</v>
      </c>
      <c r="Q242" s="157"/>
      <c r="R242" s="157"/>
      <c r="S242" s="157">
        <f t="shared" si="90"/>
        <v>0</v>
      </c>
      <c r="T242" s="157">
        <f t="shared" si="91"/>
        <v>0</v>
      </c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>
        <f t="shared" si="92"/>
        <v>0</v>
      </c>
      <c r="AE242" s="157"/>
      <c r="AF242" s="157"/>
      <c r="AG242" s="157">
        <f t="shared" si="93"/>
        <v>0</v>
      </c>
      <c r="AH242" s="157"/>
      <c r="AI242" s="157"/>
      <c r="AJ242" s="157"/>
      <c r="AK242" s="157"/>
      <c r="AL242" s="157"/>
      <c r="AM242" s="157"/>
      <c r="AN242" s="157"/>
      <c r="AO242" s="157"/>
      <c r="AP242" s="157"/>
      <c r="AQ242" s="157"/>
      <c r="AR242" s="157"/>
      <c r="AS242" s="157"/>
      <c r="AT242" s="157"/>
      <c r="AU242" s="157"/>
      <c r="AV242" s="157"/>
    </row>
    <row r="243" spans="1:48" s="8" customFormat="1" ht="16.5" customHeight="1" x14ac:dyDescent="0.3">
      <c r="A243" s="568"/>
      <c r="B243" s="561"/>
      <c r="C243" s="573"/>
      <c r="D243" s="564"/>
      <c r="E243" s="606"/>
      <c r="F243" s="564"/>
      <c r="G243" s="606"/>
      <c r="H243" s="564"/>
      <c r="I243" s="25" t="s">
        <v>1345</v>
      </c>
      <c r="J243" s="10" t="s">
        <v>136</v>
      </c>
      <c r="K243" s="66"/>
      <c r="L243" s="157">
        <f t="shared" si="87"/>
        <v>0</v>
      </c>
      <c r="M243" s="157">
        <f t="shared" si="88"/>
        <v>0</v>
      </c>
      <c r="N243" s="157"/>
      <c r="O243" s="157"/>
      <c r="P243" s="157">
        <f t="shared" si="89"/>
        <v>0</v>
      </c>
      <c r="Q243" s="157"/>
      <c r="R243" s="157"/>
      <c r="S243" s="157">
        <f t="shared" si="90"/>
        <v>0</v>
      </c>
      <c r="T243" s="157">
        <f t="shared" si="91"/>
        <v>0</v>
      </c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>
        <f t="shared" si="92"/>
        <v>0</v>
      </c>
      <c r="AE243" s="157"/>
      <c r="AF243" s="157"/>
      <c r="AG243" s="157">
        <f t="shared" si="93"/>
        <v>0</v>
      </c>
      <c r="AH243" s="157"/>
      <c r="AI243" s="157"/>
      <c r="AJ243" s="157"/>
      <c r="AK243" s="157"/>
      <c r="AL243" s="157"/>
      <c r="AM243" s="157"/>
      <c r="AN243" s="157"/>
      <c r="AO243" s="157"/>
      <c r="AP243" s="157"/>
      <c r="AQ243" s="157"/>
      <c r="AR243" s="157"/>
      <c r="AS243" s="157"/>
      <c r="AT243" s="157"/>
      <c r="AU243" s="157"/>
      <c r="AV243" s="157"/>
    </row>
    <row r="244" spans="1:48" s="8" customFormat="1" ht="16.5" customHeight="1" x14ac:dyDescent="0.3">
      <c r="A244" s="568"/>
      <c r="B244" s="561"/>
      <c r="C244" s="573"/>
      <c r="D244" s="564"/>
      <c r="E244" s="606"/>
      <c r="F244" s="564"/>
      <c r="G244" s="606" t="s">
        <v>840</v>
      </c>
      <c r="H244" s="564" t="s">
        <v>841</v>
      </c>
      <c r="I244" s="25" t="s">
        <v>1350</v>
      </c>
      <c r="J244" s="10" t="s">
        <v>140</v>
      </c>
      <c r="K244" s="66"/>
      <c r="L244" s="157">
        <f t="shared" si="87"/>
        <v>0</v>
      </c>
      <c r="M244" s="157">
        <f t="shared" si="88"/>
        <v>0</v>
      </c>
      <c r="N244" s="157"/>
      <c r="O244" s="157"/>
      <c r="P244" s="157">
        <f t="shared" si="89"/>
        <v>0</v>
      </c>
      <c r="Q244" s="157"/>
      <c r="R244" s="157"/>
      <c r="S244" s="157">
        <f t="shared" si="90"/>
        <v>0</v>
      </c>
      <c r="T244" s="157">
        <f t="shared" si="91"/>
        <v>0</v>
      </c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>
        <f t="shared" si="92"/>
        <v>0</v>
      </c>
      <c r="AE244" s="157"/>
      <c r="AF244" s="157"/>
      <c r="AG244" s="157">
        <f t="shared" si="93"/>
        <v>0</v>
      </c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R244" s="157"/>
      <c r="AS244" s="157"/>
      <c r="AT244" s="157"/>
      <c r="AU244" s="157"/>
      <c r="AV244" s="157"/>
    </row>
    <row r="245" spans="1:48" s="8" customFormat="1" ht="16.5" customHeight="1" x14ac:dyDescent="0.3">
      <c r="A245" s="568"/>
      <c r="B245" s="561"/>
      <c r="C245" s="573"/>
      <c r="D245" s="564"/>
      <c r="E245" s="606"/>
      <c r="F245" s="564"/>
      <c r="G245" s="606"/>
      <c r="H245" s="564"/>
      <c r="I245" s="25" t="s">
        <v>1340</v>
      </c>
      <c r="J245" s="10" t="s">
        <v>141</v>
      </c>
      <c r="K245" s="66"/>
      <c r="L245" s="157">
        <f t="shared" si="87"/>
        <v>0</v>
      </c>
      <c r="M245" s="157">
        <f t="shared" si="88"/>
        <v>0</v>
      </c>
      <c r="N245" s="157"/>
      <c r="O245" s="157"/>
      <c r="P245" s="157">
        <f t="shared" si="89"/>
        <v>0</v>
      </c>
      <c r="Q245" s="157"/>
      <c r="R245" s="157"/>
      <c r="S245" s="157">
        <f t="shared" si="90"/>
        <v>0</v>
      </c>
      <c r="T245" s="157">
        <f t="shared" si="91"/>
        <v>0</v>
      </c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>
        <f t="shared" si="92"/>
        <v>0</v>
      </c>
      <c r="AE245" s="157"/>
      <c r="AF245" s="157"/>
      <c r="AG245" s="157">
        <f t="shared" si="93"/>
        <v>0</v>
      </c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R245" s="157"/>
      <c r="AS245" s="157"/>
      <c r="AT245" s="157"/>
      <c r="AU245" s="157"/>
      <c r="AV245" s="157"/>
    </row>
    <row r="246" spans="1:48" s="8" customFormat="1" ht="16.5" customHeight="1" x14ac:dyDescent="0.3">
      <c r="A246" s="568"/>
      <c r="B246" s="561"/>
      <c r="C246" s="573"/>
      <c r="D246" s="564"/>
      <c r="E246" s="606"/>
      <c r="F246" s="564"/>
      <c r="G246" s="606"/>
      <c r="H246" s="564"/>
      <c r="I246" s="25" t="s">
        <v>1340</v>
      </c>
      <c r="J246" s="10" t="s">
        <v>132</v>
      </c>
      <c r="K246" s="66"/>
      <c r="L246" s="157">
        <f t="shared" si="87"/>
        <v>0</v>
      </c>
      <c r="M246" s="157">
        <f t="shared" si="88"/>
        <v>0</v>
      </c>
      <c r="N246" s="157"/>
      <c r="O246" s="157"/>
      <c r="P246" s="157">
        <f t="shared" si="89"/>
        <v>0</v>
      </c>
      <c r="Q246" s="157"/>
      <c r="R246" s="157"/>
      <c r="S246" s="157">
        <f t="shared" si="90"/>
        <v>0</v>
      </c>
      <c r="T246" s="157">
        <f t="shared" si="91"/>
        <v>0</v>
      </c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>
        <f t="shared" si="92"/>
        <v>0</v>
      </c>
      <c r="AE246" s="157"/>
      <c r="AF246" s="157"/>
      <c r="AG246" s="157">
        <f t="shared" si="93"/>
        <v>0</v>
      </c>
      <c r="AH246" s="157"/>
      <c r="AI246" s="157"/>
      <c r="AJ246" s="157"/>
      <c r="AK246" s="157"/>
      <c r="AL246" s="157"/>
      <c r="AM246" s="157"/>
      <c r="AN246" s="157"/>
      <c r="AO246" s="157"/>
      <c r="AP246" s="157"/>
      <c r="AQ246" s="157"/>
      <c r="AR246" s="157"/>
      <c r="AS246" s="157"/>
      <c r="AT246" s="157"/>
      <c r="AU246" s="157"/>
      <c r="AV246" s="157"/>
    </row>
    <row r="247" spans="1:48" s="8" customFormat="1" ht="16.5" customHeight="1" x14ac:dyDescent="0.3">
      <c r="A247" s="568"/>
      <c r="B247" s="561"/>
      <c r="C247" s="573"/>
      <c r="D247" s="564"/>
      <c r="E247" s="606"/>
      <c r="F247" s="564"/>
      <c r="G247" s="606" t="s">
        <v>842</v>
      </c>
      <c r="H247" s="564" t="s">
        <v>843</v>
      </c>
      <c r="I247" s="25" t="s">
        <v>1352</v>
      </c>
      <c r="J247" s="11" t="s">
        <v>1870</v>
      </c>
      <c r="K247" s="66"/>
      <c r="L247" s="157">
        <f t="shared" si="87"/>
        <v>0</v>
      </c>
      <c r="M247" s="157">
        <f t="shared" si="88"/>
        <v>0</v>
      </c>
      <c r="N247" s="157"/>
      <c r="O247" s="157"/>
      <c r="P247" s="157">
        <f t="shared" si="89"/>
        <v>0</v>
      </c>
      <c r="Q247" s="157"/>
      <c r="R247" s="157"/>
      <c r="S247" s="157">
        <f t="shared" si="90"/>
        <v>0</v>
      </c>
      <c r="T247" s="157">
        <f t="shared" si="91"/>
        <v>0</v>
      </c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>
        <f t="shared" si="92"/>
        <v>0</v>
      </c>
      <c r="AE247" s="157"/>
      <c r="AF247" s="157"/>
      <c r="AG247" s="157">
        <f t="shared" si="93"/>
        <v>0</v>
      </c>
      <c r="AH247" s="157"/>
      <c r="AI247" s="157"/>
      <c r="AJ247" s="157"/>
      <c r="AK247" s="157"/>
      <c r="AL247" s="157"/>
      <c r="AM247" s="157"/>
      <c r="AN247" s="157"/>
      <c r="AO247" s="157"/>
      <c r="AP247" s="157"/>
      <c r="AQ247" s="157"/>
      <c r="AR247" s="157"/>
      <c r="AS247" s="157"/>
      <c r="AT247" s="157"/>
      <c r="AU247" s="157"/>
      <c r="AV247" s="157"/>
    </row>
    <row r="248" spans="1:48" s="8" customFormat="1" ht="16.5" customHeight="1" x14ac:dyDescent="0.3">
      <c r="A248" s="568"/>
      <c r="B248" s="561"/>
      <c r="C248" s="573"/>
      <c r="D248" s="564"/>
      <c r="E248" s="606"/>
      <c r="F248" s="564"/>
      <c r="G248" s="606"/>
      <c r="H248" s="564"/>
      <c r="I248" s="25" t="s">
        <v>1354</v>
      </c>
      <c r="J248" s="10" t="s">
        <v>143</v>
      </c>
      <c r="K248" s="66"/>
      <c r="L248" s="157">
        <f t="shared" si="87"/>
        <v>0</v>
      </c>
      <c r="M248" s="157">
        <f t="shared" si="88"/>
        <v>0</v>
      </c>
      <c r="N248" s="157"/>
      <c r="O248" s="157"/>
      <c r="P248" s="157">
        <f t="shared" si="89"/>
        <v>0</v>
      </c>
      <c r="Q248" s="157"/>
      <c r="R248" s="157"/>
      <c r="S248" s="157">
        <f t="shared" si="90"/>
        <v>0</v>
      </c>
      <c r="T248" s="157">
        <f t="shared" si="91"/>
        <v>0</v>
      </c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>
        <f t="shared" si="92"/>
        <v>0</v>
      </c>
      <c r="AE248" s="157"/>
      <c r="AF248" s="157"/>
      <c r="AG248" s="157">
        <f t="shared" si="93"/>
        <v>0</v>
      </c>
      <c r="AH248" s="157"/>
      <c r="AI248" s="157"/>
      <c r="AJ248" s="157"/>
      <c r="AK248" s="157"/>
      <c r="AL248" s="157"/>
      <c r="AM248" s="157"/>
      <c r="AN248" s="157"/>
      <c r="AO248" s="157"/>
      <c r="AP248" s="157"/>
      <c r="AQ248" s="157"/>
      <c r="AR248" s="157"/>
      <c r="AS248" s="157"/>
      <c r="AT248" s="157"/>
      <c r="AU248" s="157"/>
      <c r="AV248" s="157"/>
    </row>
    <row r="249" spans="1:48" s="1" customFormat="1" ht="16.5" customHeight="1" x14ac:dyDescent="0.3">
      <c r="A249" s="568"/>
      <c r="B249" s="561"/>
      <c r="C249" s="573"/>
      <c r="D249" s="564"/>
      <c r="E249" s="606" t="s">
        <v>844</v>
      </c>
      <c r="F249" s="564" t="s">
        <v>567</v>
      </c>
      <c r="G249" s="606" t="s">
        <v>845</v>
      </c>
      <c r="H249" s="564" t="s">
        <v>567</v>
      </c>
      <c r="I249" s="25" t="s">
        <v>1355</v>
      </c>
      <c r="J249" s="10" t="s">
        <v>144</v>
      </c>
      <c r="K249" s="377" t="s">
        <v>1896</v>
      </c>
      <c r="L249" s="270">
        <v>9.6926399999999996E-2</v>
      </c>
      <c r="M249" s="270">
        <v>9.6926399999999996E-2</v>
      </c>
      <c r="N249" s="270">
        <v>9.6926399999999996E-2</v>
      </c>
      <c r="O249" s="270">
        <v>0</v>
      </c>
      <c r="P249" s="270">
        <v>0</v>
      </c>
      <c r="Q249" s="270">
        <v>0</v>
      </c>
      <c r="R249" s="270">
        <v>0</v>
      </c>
      <c r="S249" s="270">
        <v>91.930302575027625</v>
      </c>
      <c r="T249" s="270">
        <v>91.508644339622634</v>
      </c>
      <c r="U249" s="270">
        <v>3.5125786163522014E-2</v>
      </c>
      <c r="V249" s="270">
        <v>5.2292008176100628</v>
      </c>
      <c r="W249" s="270">
        <v>11.948269685534591</v>
      </c>
      <c r="X249" s="270">
        <v>0</v>
      </c>
      <c r="Y249" s="270">
        <v>0</v>
      </c>
      <c r="Z249" s="270">
        <v>74.296048050314468</v>
      </c>
      <c r="AA249" s="270" t="s">
        <v>2133</v>
      </c>
      <c r="AB249" s="270" t="s">
        <v>2133</v>
      </c>
      <c r="AC249" s="270" t="s">
        <v>2133</v>
      </c>
      <c r="AD249" s="270">
        <v>0.10949228738240045</v>
      </c>
      <c r="AE249" s="270">
        <v>0.10937408885298869</v>
      </c>
      <c r="AF249" s="270">
        <v>1.1819852941176471E-4</v>
      </c>
      <c r="AG249" s="270">
        <v>0.31216594802259884</v>
      </c>
      <c r="AH249" s="270">
        <v>0</v>
      </c>
      <c r="AI249" s="270">
        <v>0</v>
      </c>
      <c r="AJ249" s="270">
        <v>0</v>
      </c>
      <c r="AK249" s="270">
        <v>0</v>
      </c>
      <c r="AL249" s="270">
        <v>0</v>
      </c>
      <c r="AM249" s="270">
        <v>0</v>
      </c>
      <c r="AN249" s="270">
        <v>0.31216594802259884</v>
      </c>
      <c r="AO249" s="270"/>
      <c r="AP249" s="270">
        <v>7.3268483399999997</v>
      </c>
      <c r="AQ249" s="270">
        <v>0</v>
      </c>
      <c r="AR249" s="270">
        <v>0</v>
      </c>
      <c r="AS249" s="270">
        <v>439.43266145999996</v>
      </c>
      <c r="AT249" s="270">
        <v>0</v>
      </c>
      <c r="AU249" s="270">
        <v>0</v>
      </c>
      <c r="AV249" s="226"/>
    </row>
    <row r="250" spans="1:48" s="1" customFormat="1" ht="16.5" customHeight="1" x14ac:dyDescent="0.3">
      <c r="A250" s="568"/>
      <c r="B250" s="561"/>
      <c r="C250" s="573"/>
      <c r="D250" s="564"/>
      <c r="E250" s="606"/>
      <c r="F250" s="564"/>
      <c r="G250" s="606"/>
      <c r="H250" s="564"/>
      <c r="I250" s="25" t="s">
        <v>1356</v>
      </c>
      <c r="J250" s="10" t="s">
        <v>145</v>
      </c>
      <c r="K250" s="32"/>
      <c r="L250" s="157">
        <f t="shared" si="87"/>
        <v>0</v>
      </c>
      <c r="M250" s="157">
        <f t="shared" si="88"/>
        <v>0</v>
      </c>
      <c r="N250" s="157"/>
      <c r="O250" s="157"/>
      <c r="P250" s="157">
        <f t="shared" si="89"/>
        <v>0</v>
      </c>
      <c r="Q250" s="157"/>
      <c r="R250" s="157"/>
      <c r="S250" s="157">
        <f t="shared" si="90"/>
        <v>0</v>
      </c>
      <c r="T250" s="157">
        <f t="shared" si="91"/>
        <v>0</v>
      </c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>
        <f t="shared" si="92"/>
        <v>0</v>
      </c>
      <c r="AE250" s="157"/>
      <c r="AF250" s="157"/>
      <c r="AG250" s="157">
        <f t="shared" si="93"/>
        <v>0</v>
      </c>
      <c r="AH250" s="157"/>
      <c r="AI250" s="157"/>
      <c r="AJ250" s="157"/>
      <c r="AK250" s="157"/>
      <c r="AL250" s="157"/>
      <c r="AM250" s="157"/>
      <c r="AN250" s="157"/>
      <c r="AO250" s="157"/>
      <c r="AP250" s="157"/>
      <c r="AQ250" s="157"/>
      <c r="AR250" s="157"/>
      <c r="AS250" s="157"/>
      <c r="AT250" s="157"/>
      <c r="AU250" s="157"/>
      <c r="AV250" s="157"/>
    </row>
    <row r="251" spans="1:48" s="1" customFormat="1" ht="16.5" customHeight="1" x14ac:dyDescent="0.3">
      <c r="A251" s="568"/>
      <c r="B251" s="561"/>
      <c r="C251" s="573"/>
      <c r="D251" s="564"/>
      <c r="E251" s="606"/>
      <c r="F251" s="564"/>
      <c r="G251" s="606"/>
      <c r="H251" s="564"/>
      <c r="I251" s="25" t="s">
        <v>1357</v>
      </c>
      <c r="J251" s="10" t="s">
        <v>146</v>
      </c>
      <c r="K251" s="32"/>
      <c r="L251" s="157">
        <f t="shared" si="87"/>
        <v>0</v>
      </c>
      <c r="M251" s="157">
        <f t="shared" si="88"/>
        <v>0</v>
      </c>
      <c r="N251" s="157"/>
      <c r="O251" s="157"/>
      <c r="P251" s="157">
        <f t="shared" si="89"/>
        <v>0</v>
      </c>
      <c r="Q251" s="157"/>
      <c r="R251" s="157"/>
      <c r="S251" s="157">
        <f t="shared" si="90"/>
        <v>0</v>
      </c>
      <c r="T251" s="157">
        <f t="shared" si="91"/>
        <v>0</v>
      </c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>
        <f t="shared" si="92"/>
        <v>0</v>
      </c>
      <c r="AE251" s="157"/>
      <c r="AF251" s="157"/>
      <c r="AG251" s="157">
        <f t="shared" si="93"/>
        <v>0</v>
      </c>
      <c r="AH251" s="157"/>
      <c r="AI251" s="157"/>
      <c r="AJ251" s="157"/>
      <c r="AK251" s="157"/>
      <c r="AL251" s="157"/>
      <c r="AM251" s="157"/>
      <c r="AN251" s="157"/>
      <c r="AO251" s="157"/>
      <c r="AP251" s="157"/>
      <c r="AQ251" s="157"/>
      <c r="AR251" s="157"/>
      <c r="AS251" s="157"/>
      <c r="AT251" s="157"/>
      <c r="AU251" s="157"/>
      <c r="AV251" s="157"/>
    </row>
    <row r="252" spans="1:48" s="1" customFormat="1" ht="16.5" customHeight="1" x14ac:dyDescent="0.3">
      <c r="A252" s="568"/>
      <c r="B252" s="561"/>
      <c r="C252" s="573"/>
      <c r="D252" s="564"/>
      <c r="E252" s="606" t="s">
        <v>846</v>
      </c>
      <c r="F252" s="564" t="s">
        <v>847</v>
      </c>
      <c r="G252" s="606" t="s">
        <v>848</v>
      </c>
      <c r="H252" s="564" t="s">
        <v>847</v>
      </c>
      <c r="I252" s="25" t="s">
        <v>1358</v>
      </c>
      <c r="J252" s="10" t="s">
        <v>147</v>
      </c>
      <c r="K252" s="382" t="s">
        <v>1894</v>
      </c>
      <c r="L252" s="271">
        <v>443.50357570093462</v>
      </c>
      <c r="M252" s="271">
        <v>0.17280000000000001</v>
      </c>
      <c r="N252" s="271">
        <v>0.17280000000000001</v>
      </c>
      <c r="O252" s="271">
        <v>0</v>
      </c>
      <c r="P252" s="271">
        <v>443.33077570093462</v>
      </c>
      <c r="Q252" s="271">
        <v>0</v>
      </c>
      <c r="R252" s="271">
        <v>443.33077570093462</v>
      </c>
      <c r="S252" s="271">
        <v>39693.543861553873</v>
      </c>
      <c r="T252" s="271">
        <v>832.00238993710684</v>
      </c>
      <c r="U252" s="271">
        <v>5.1836981132075473E-2</v>
      </c>
      <c r="V252" s="271">
        <v>5.6201612578616347</v>
      </c>
      <c r="W252" s="271">
        <v>3.7267581761006285</v>
      </c>
      <c r="X252" s="271">
        <v>0</v>
      </c>
      <c r="Y252" s="271">
        <v>0</v>
      </c>
      <c r="Z252" s="271">
        <v>822.6036335220125</v>
      </c>
      <c r="AA252" s="271" t="s">
        <v>2133</v>
      </c>
      <c r="AB252" s="271" t="s">
        <v>2133</v>
      </c>
      <c r="AC252" s="271" t="s">
        <v>2133</v>
      </c>
      <c r="AD252" s="271">
        <v>24.960950871964982</v>
      </c>
      <c r="AE252" s="271">
        <v>17.826851515347336</v>
      </c>
      <c r="AF252" s="271">
        <v>7.1340993566176465</v>
      </c>
      <c r="AG252" s="271">
        <v>38836.580520744799</v>
      </c>
      <c r="AH252" s="271">
        <v>29061.649691823899</v>
      </c>
      <c r="AI252" s="271">
        <v>0</v>
      </c>
      <c r="AJ252" s="271">
        <v>0</v>
      </c>
      <c r="AK252" s="271">
        <v>0</v>
      </c>
      <c r="AL252" s="271">
        <v>0</v>
      </c>
      <c r="AM252" s="271">
        <v>0</v>
      </c>
      <c r="AN252" s="271">
        <v>9774.9308289209039</v>
      </c>
      <c r="AO252" s="271"/>
      <c r="AP252" s="271">
        <v>273.43590763999998</v>
      </c>
      <c r="AQ252" s="271">
        <v>0</v>
      </c>
      <c r="AR252" s="271">
        <v>0</v>
      </c>
      <c r="AS252" s="271">
        <v>9573.7987620100012</v>
      </c>
      <c r="AT252" s="271">
        <v>376.1</v>
      </c>
      <c r="AU252" s="271">
        <v>7.6916349999999998</v>
      </c>
      <c r="AV252" s="226"/>
    </row>
    <row r="253" spans="1:48" s="1" customFormat="1" ht="16.5" customHeight="1" x14ac:dyDescent="0.3">
      <c r="A253" s="568"/>
      <c r="B253" s="561"/>
      <c r="C253" s="573"/>
      <c r="D253" s="564"/>
      <c r="E253" s="606"/>
      <c r="F253" s="564"/>
      <c r="G253" s="606"/>
      <c r="H253" s="564"/>
      <c r="I253" s="25" t="s">
        <v>1359</v>
      </c>
      <c r="J253" s="10" t="s">
        <v>148</v>
      </c>
      <c r="K253" s="67"/>
      <c r="L253" s="157">
        <f t="shared" si="87"/>
        <v>0</v>
      </c>
      <c r="M253" s="157">
        <f t="shared" si="88"/>
        <v>0</v>
      </c>
      <c r="N253" s="157"/>
      <c r="O253" s="157"/>
      <c r="P253" s="157">
        <f t="shared" si="89"/>
        <v>0</v>
      </c>
      <c r="Q253" s="157"/>
      <c r="R253" s="157"/>
      <c r="S253" s="157">
        <f t="shared" si="90"/>
        <v>0</v>
      </c>
      <c r="T253" s="157">
        <f t="shared" si="91"/>
        <v>0</v>
      </c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>
        <f t="shared" si="92"/>
        <v>0</v>
      </c>
      <c r="AE253" s="157"/>
      <c r="AF253" s="157"/>
      <c r="AG253" s="157">
        <f t="shared" si="93"/>
        <v>0</v>
      </c>
      <c r="AH253" s="157"/>
      <c r="AI253" s="157"/>
      <c r="AJ253" s="157"/>
      <c r="AK253" s="157"/>
      <c r="AL253" s="157"/>
      <c r="AM253" s="157"/>
      <c r="AN253" s="157"/>
      <c r="AO253" s="157"/>
      <c r="AP253" s="157"/>
      <c r="AQ253" s="157"/>
      <c r="AR253" s="157"/>
      <c r="AS253" s="157"/>
      <c r="AT253" s="157"/>
      <c r="AU253" s="157"/>
      <c r="AV253" s="157"/>
    </row>
    <row r="254" spans="1:48" s="1" customFormat="1" ht="16.5" customHeight="1" x14ac:dyDescent="0.3">
      <c r="A254" s="568"/>
      <c r="B254" s="561"/>
      <c r="C254" s="573"/>
      <c r="D254" s="564"/>
      <c r="E254" s="606"/>
      <c r="F254" s="564"/>
      <c r="G254" s="606"/>
      <c r="H254" s="564"/>
      <c r="I254" s="25" t="s">
        <v>1360</v>
      </c>
      <c r="J254" s="11" t="s">
        <v>1821</v>
      </c>
      <c r="K254" s="67"/>
      <c r="L254" s="157">
        <f t="shared" si="87"/>
        <v>0</v>
      </c>
      <c r="M254" s="157">
        <f t="shared" si="88"/>
        <v>0</v>
      </c>
      <c r="N254" s="157"/>
      <c r="O254" s="157"/>
      <c r="P254" s="157">
        <f t="shared" si="89"/>
        <v>0</v>
      </c>
      <c r="Q254" s="157"/>
      <c r="R254" s="157"/>
      <c r="S254" s="157">
        <f t="shared" si="90"/>
        <v>0</v>
      </c>
      <c r="T254" s="157">
        <f t="shared" si="91"/>
        <v>0</v>
      </c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>
        <f t="shared" si="92"/>
        <v>0</v>
      </c>
      <c r="AE254" s="157"/>
      <c r="AF254" s="157"/>
      <c r="AG254" s="157">
        <f t="shared" si="93"/>
        <v>0</v>
      </c>
      <c r="AH254" s="157"/>
      <c r="AI254" s="157"/>
      <c r="AJ254" s="157"/>
      <c r="AK254" s="157"/>
      <c r="AL254" s="157"/>
      <c r="AM254" s="157"/>
      <c r="AN254" s="157"/>
      <c r="AO254" s="157"/>
      <c r="AP254" s="157"/>
      <c r="AQ254" s="157"/>
      <c r="AR254" s="157"/>
      <c r="AS254" s="157"/>
      <c r="AT254" s="157"/>
      <c r="AU254" s="157"/>
      <c r="AV254" s="157"/>
    </row>
    <row r="255" spans="1:48" s="1" customFormat="1" ht="16.5" customHeight="1" x14ac:dyDescent="0.3">
      <c r="A255" s="568"/>
      <c r="B255" s="561"/>
      <c r="C255" s="573"/>
      <c r="D255" s="564"/>
      <c r="E255" s="606" t="s">
        <v>849</v>
      </c>
      <c r="F255" s="564" t="s">
        <v>568</v>
      </c>
      <c r="G255" s="606" t="s">
        <v>850</v>
      </c>
      <c r="H255" s="564" t="s">
        <v>851</v>
      </c>
      <c r="I255" s="25" t="s">
        <v>1372</v>
      </c>
      <c r="J255" s="10" t="s">
        <v>154</v>
      </c>
      <c r="K255" s="377" t="s">
        <v>1897</v>
      </c>
      <c r="L255" s="272">
        <v>1.4515200000000001E-2</v>
      </c>
      <c r="M255" s="272">
        <v>1.4515200000000001E-2</v>
      </c>
      <c r="N255" s="272">
        <v>1.4515200000000001E-2</v>
      </c>
      <c r="O255" s="272">
        <v>0</v>
      </c>
      <c r="P255" s="272">
        <v>0</v>
      </c>
      <c r="Q255" s="272">
        <v>0</v>
      </c>
      <c r="R255" s="272">
        <v>0</v>
      </c>
      <c r="S255" s="272">
        <v>231.69627351692054</v>
      </c>
      <c r="T255" s="272">
        <v>151.79697182389936</v>
      </c>
      <c r="U255" s="272">
        <v>6.644238993710691E-2</v>
      </c>
      <c r="V255" s="272">
        <v>39.840669496855348</v>
      </c>
      <c r="W255" s="272">
        <v>35.639430125786163</v>
      </c>
      <c r="X255" s="272">
        <v>0.53827672955974848</v>
      </c>
      <c r="Y255" s="272">
        <v>0.1761006289308176</v>
      </c>
      <c r="Z255" s="272">
        <v>75.536052452830191</v>
      </c>
      <c r="AA255" s="272" t="s">
        <v>2133</v>
      </c>
      <c r="AB255" s="272" t="s">
        <v>2133</v>
      </c>
      <c r="AC255" s="272" t="s">
        <v>2133</v>
      </c>
      <c r="AD255" s="272">
        <v>0.11872735145633374</v>
      </c>
      <c r="AE255" s="272">
        <v>0.11010484410339257</v>
      </c>
      <c r="AF255" s="272">
        <v>8.6225073529411778E-3</v>
      </c>
      <c r="AG255" s="272">
        <v>79.780574341564858</v>
      </c>
      <c r="AH255" s="272">
        <v>44.94693081761006</v>
      </c>
      <c r="AI255" s="272">
        <v>0</v>
      </c>
      <c r="AJ255" s="272">
        <v>0</v>
      </c>
      <c r="AK255" s="272">
        <v>0</v>
      </c>
      <c r="AL255" s="272">
        <v>0</v>
      </c>
      <c r="AM255" s="272">
        <v>0</v>
      </c>
      <c r="AN255" s="272">
        <v>34.833643523954798</v>
      </c>
      <c r="AO255" s="272"/>
      <c r="AP255" s="272">
        <v>102.17409762</v>
      </c>
      <c r="AQ255" s="272">
        <v>0</v>
      </c>
      <c r="AR255" s="272">
        <v>0</v>
      </c>
      <c r="AS255" s="272">
        <v>2679.01767221</v>
      </c>
      <c r="AT255" s="272">
        <v>58.8</v>
      </c>
      <c r="AU255" s="272">
        <v>1.6627000000000001</v>
      </c>
      <c r="AV255" s="226"/>
    </row>
    <row r="256" spans="1:48" s="1" customFormat="1" ht="16.5" customHeight="1" x14ac:dyDescent="0.3">
      <c r="A256" s="568"/>
      <c r="B256" s="561"/>
      <c r="C256" s="573"/>
      <c r="D256" s="564"/>
      <c r="E256" s="606"/>
      <c r="F256" s="564"/>
      <c r="G256" s="606"/>
      <c r="H256" s="564"/>
      <c r="I256" s="25" t="s">
        <v>1374</v>
      </c>
      <c r="J256" s="10" t="s">
        <v>155</v>
      </c>
      <c r="K256" s="32"/>
      <c r="L256" s="157">
        <f t="shared" si="87"/>
        <v>0</v>
      </c>
      <c r="M256" s="157">
        <f t="shared" si="88"/>
        <v>0</v>
      </c>
      <c r="N256" s="157"/>
      <c r="O256" s="157"/>
      <c r="P256" s="157">
        <f t="shared" si="89"/>
        <v>0</v>
      </c>
      <c r="Q256" s="157"/>
      <c r="R256" s="157"/>
      <c r="S256" s="157">
        <f t="shared" si="90"/>
        <v>0</v>
      </c>
      <c r="T256" s="157">
        <f t="shared" si="91"/>
        <v>0</v>
      </c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>
        <f t="shared" si="92"/>
        <v>0</v>
      </c>
      <c r="AE256" s="157"/>
      <c r="AF256" s="157"/>
      <c r="AG256" s="157">
        <f t="shared" si="93"/>
        <v>0</v>
      </c>
      <c r="AH256" s="157"/>
      <c r="AI256" s="157"/>
      <c r="AJ256" s="157"/>
      <c r="AK256" s="157"/>
      <c r="AL256" s="157"/>
      <c r="AM256" s="157"/>
      <c r="AN256" s="157"/>
      <c r="AO256" s="157"/>
      <c r="AP256" s="157"/>
      <c r="AQ256" s="157"/>
      <c r="AR256" s="157"/>
      <c r="AS256" s="157"/>
      <c r="AT256" s="157"/>
      <c r="AU256" s="157"/>
      <c r="AV256" s="157"/>
    </row>
    <row r="257" spans="1:48" s="1" customFormat="1" ht="16.5" customHeight="1" x14ac:dyDescent="0.3">
      <c r="A257" s="568"/>
      <c r="B257" s="561"/>
      <c r="C257" s="573"/>
      <c r="D257" s="564"/>
      <c r="E257" s="606"/>
      <c r="F257" s="564"/>
      <c r="G257" s="606" t="s">
        <v>569</v>
      </c>
      <c r="H257" s="564" t="s">
        <v>570</v>
      </c>
      <c r="I257" s="25" t="s">
        <v>1376</v>
      </c>
      <c r="J257" s="10" t="s">
        <v>156</v>
      </c>
      <c r="K257" s="32"/>
      <c r="L257" s="157">
        <f t="shared" si="87"/>
        <v>0</v>
      </c>
      <c r="M257" s="157">
        <f t="shared" si="88"/>
        <v>0</v>
      </c>
      <c r="N257" s="157"/>
      <c r="O257" s="157"/>
      <c r="P257" s="157">
        <f t="shared" si="89"/>
        <v>0</v>
      </c>
      <c r="Q257" s="157"/>
      <c r="R257" s="157"/>
      <c r="S257" s="157">
        <f t="shared" si="90"/>
        <v>0</v>
      </c>
      <c r="T257" s="157">
        <f t="shared" si="91"/>
        <v>0</v>
      </c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>
        <f t="shared" si="92"/>
        <v>0</v>
      </c>
      <c r="AE257" s="157"/>
      <c r="AF257" s="157"/>
      <c r="AG257" s="157">
        <f t="shared" si="93"/>
        <v>0</v>
      </c>
      <c r="AH257" s="157"/>
      <c r="AI257" s="157"/>
      <c r="AJ257" s="157"/>
      <c r="AK257" s="157"/>
      <c r="AL257" s="157"/>
      <c r="AM257" s="157"/>
      <c r="AN257" s="157"/>
      <c r="AO257" s="157"/>
      <c r="AP257" s="157"/>
      <c r="AQ257" s="157"/>
      <c r="AR257" s="157"/>
      <c r="AS257" s="157"/>
      <c r="AT257" s="157"/>
      <c r="AU257" s="157"/>
      <c r="AV257" s="157"/>
    </row>
    <row r="258" spans="1:48" s="1" customFormat="1" ht="16.5" customHeight="1" x14ac:dyDescent="0.3">
      <c r="A258" s="568"/>
      <c r="B258" s="561"/>
      <c r="C258" s="573"/>
      <c r="D258" s="564"/>
      <c r="E258" s="606"/>
      <c r="F258" s="564"/>
      <c r="G258" s="606"/>
      <c r="H258" s="564"/>
      <c r="I258" s="25" t="s">
        <v>1378</v>
      </c>
      <c r="J258" s="10" t="s">
        <v>157</v>
      </c>
      <c r="K258" s="32"/>
      <c r="L258" s="157">
        <f t="shared" si="87"/>
        <v>0</v>
      </c>
      <c r="M258" s="157">
        <f t="shared" si="88"/>
        <v>0</v>
      </c>
      <c r="N258" s="157"/>
      <c r="O258" s="157"/>
      <c r="P258" s="157">
        <f t="shared" si="89"/>
        <v>0</v>
      </c>
      <c r="Q258" s="157"/>
      <c r="R258" s="157"/>
      <c r="S258" s="157">
        <f t="shared" si="90"/>
        <v>0</v>
      </c>
      <c r="T258" s="157">
        <f t="shared" si="91"/>
        <v>0</v>
      </c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>
        <f t="shared" si="92"/>
        <v>0</v>
      </c>
      <c r="AE258" s="157"/>
      <c r="AF258" s="157"/>
      <c r="AG258" s="157">
        <f t="shared" si="93"/>
        <v>0</v>
      </c>
      <c r="AH258" s="157"/>
      <c r="AI258" s="157"/>
      <c r="AJ258" s="157"/>
      <c r="AK258" s="157"/>
      <c r="AL258" s="157"/>
      <c r="AM258" s="157"/>
      <c r="AN258" s="157"/>
      <c r="AO258" s="157"/>
      <c r="AP258" s="157"/>
      <c r="AQ258" s="157"/>
      <c r="AR258" s="157"/>
      <c r="AS258" s="157"/>
      <c r="AT258" s="157"/>
      <c r="AU258" s="157"/>
      <c r="AV258" s="157"/>
    </row>
    <row r="259" spans="1:48" s="1" customFormat="1" ht="16.5" customHeight="1" x14ac:dyDescent="0.3">
      <c r="A259" s="568"/>
      <c r="B259" s="561"/>
      <c r="C259" s="573"/>
      <c r="D259" s="564"/>
      <c r="E259" s="606"/>
      <c r="F259" s="564"/>
      <c r="G259" s="606"/>
      <c r="H259" s="564"/>
      <c r="I259" s="25" t="s">
        <v>1379</v>
      </c>
      <c r="J259" s="10" t="s">
        <v>158</v>
      </c>
      <c r="K259" s="32"/>
      <c r="L259" s="157">
        <f t="shared" si="87"/>
        <v>0</v>
      </c>
      <c r="M259" s="157">
        <f t="shared" si="88"/>
        <v>0</v>
      </c>
      <c r="N259" s="157"/>
      <c r="O259" s="157"/>
      <c r="P259" s="157">
        <f t="shared" si="89"/>
        <v>0</v>
      </c>
      <c r="Q259" s="157"/>
      <c r="R259" s="157"/>
      <c r="S259" s="157">
        <f t="shared" si="90"/>
        <v>0</v>
      </c>
      <c r="T259" s="157">
        <f t="shared" si="91"/>
        <v>0</v>
      </c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>
        <f t="shared" si="92"/>
        <v>0</v>
      </c>
      <c r="AE259" s="157"/>
      <c r="AF259" s="157"/>
      <c r="AG259" s="157">
        <f t="shared" si="93"/>
        <v>0</v>
      </c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  <c r="AV259" s="157"/>
    </row>
    <row r="260" spans="1:48" s="1" customFormat="1" ht="16.5" customHeight="1" x14ac:dyDescent="0.3">
      <c r="A260" s="568"/>
      <c r="B260" s="561"/>
      <c r="C260" s="573"/>
      <c r="D260" s="564"/>
      <c r="E260" s="606"/>
      <c r="F260" s="564"/>
      <c r="G260" s="606"/>
      <c r="H260" s="564"/>
      <c r="I260" s="25" t="s">
        <v>1380</v>
      </c>
      <c r="J260" s="10" t="s">
        <v>159</v>
      </c>
      <c r="K260" s="32"/>
      <c r="L260" s="157">
        <f t="shared" si="87"/>
        <v>0</v>
      </c>
      <c r="M260" s="157">
        <f t="shared" si="88"/>
        <v>0</v>
      </c>
      <c r="N260" s="157"/>
      <c r="O260" s="157"/>
      <c r="P260" s="157">
        <f t="shared" si="89"/>
        <v>0</v>
      </c>
      <c r="Q260" s="157"/>
      <c r="R260" s="157"/>
      <c r="S260" s="157">
        <f t="shared" si="90"/>
        <v>0</v>
      </c>
      <c r="T260" s="157">
        <f t="shared" si="91"/>
        <v>0</v>
      </c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>
        <f t="shared" si="92"/>
        <v>0</v>
      </c>
      <c r="AE260" s="157"/>
      <c r="AF260" s="157"/>
      <c r="AG260" s="157">
        <f t="shared" si="93"/>
        <v>0</v>
      </c>
      <c r="AH260" s="157"/>
      <c r="AI260" s="157"/>
      <c r="AJ260" s="157"/>
      <c r="AK260" s="157"/>
      <c r="AL260" s="157"/>
      <c r="AM260" s="157"/>
      <c r="AN260" s="157"/>
      <c r="AO260" s="157"/>
      <c r="AP260" s="157"/>
      <c r="AQ260" s="157"/>
      <c r="AR260" s="157"/>
      <c r="AS260" s="157"/>
      <c r="AT260" s="157"/>
      <c r="AU260" s="157"/>
      <c r="AV260" s="157"/>
    </row>
    <row r="261" spans="1:48" s="1" customFormat="1" ht="16.5" customHeight="1" x14ac:dyDescent="0.3">
      <c r="A261" s="568"/>
      <c r="B261" s="561"/>
      <c r="C261" s="573"/>
      <c r="D261" s="564"/>
      <c r="E261" s="606"/>
      <c r="F261" s="564"/>
      <c r="G261" s="606" t="s">
        <v>571</v>
      </c>
      <c r="H261" s="564" t="s">
        <v>852</v>
      </c>
      <c r="I261" s="25" t="s">
        <v>1381</v>
      </c>
      <c r="J261" s="10" t="s">
        <v>160</v>
      </c>
      <c r="K261" s="32"/>
      <c r="L261" s="157">
        <f t="shared" si="87"/>
        <v>0</v>
      </c>
      <c r="M261" s="157">
        <f t="shared" si="88"/>
        <v>0</v>
      </c>
      <c r="N261" s="157"/>
      <c r="O261" s="157"/>
      <c r="P261" s="157">
        <f t="shared" si="89"/>
        <v>0</v>
      </c>
      <c r="Q261" s="157"/>
      <c r="R261" s="157"/>
      <c r="S261" s="157">
        <f t="shared" si="90"/>
        <v>0</v>
      </c>
      <c r="T261" s="157">
        <f t="shared" si="91"/>
        <v>0</v>
      </c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>
        <f t="shared" si="92"/>
        <v>0</v>
      </c>
      <c r="AE261" s="157"/>
      <c r="AF261" s="157"/>
      <c r="AG261" s="157">
        <f t="shared" si="93"/>
        <v>0</v>
      </c>
      <c r="AH261" s="157"/>
      <c r="AI261" s="157"/>
      <c r="AJ261" s="157"/>
      <c r="AK261" s="157"/>
      <c r="AL261" s="157"/>
      <c r="AM261" s="157"/>
      <c r="AN261" s="157"/>
      <c r="AO261" s="157"/>
      <c r="AP261" s="157"/>
      <c r="AQ261" s="157"/>
      <c r="AR261" s="157"/>
      <c r="AS261" s="157"/>
      <c r="AT261" s="157"/>
      <c r="AU261" s="157"/>
      <c r="AV261" s="157"/>
    </row>
    <row r="262" spans="1:48" s="1" customFormat="1" ht="16.5" customHeight="1" x14ac:dyDescent="0.3">
      <c r="A262" s="568"/>
      <c r="B262" s="561"/>
      <c r="C262" s="573"/>
      <c r="D262" s="564"/>
      <c r="E262" s="606"/>
      <c r="F262" s="564"/>
      <c r="G262" s="606"/>
      <c r="H262" s="564"/>
      <c r="I262" s="25" t="s">
        <v>1382</v>
      </c>
      <c r="J262" s="10" t="s">
        <v>161</v>
      </c>
      <c r="K262" s="32"/>
      <c r="L262" s="157">
        <f t="shared" si="87"/>
        <v>0</v>
      </c>
      <c r="M262" s="157">
        <f t="shared" si="88"/>
        <v>0</v>
      </c>
      <c r="N262" s="157"/>
      <c r="O262" s="157"/>
      <c r="P262" s="157">
        <f t="shared" si="89"/>
        <v>0</v>
      </c>
      <c r="Q262" s="157"/>
      <c r="R262" s="157"/>
      <c r="S262" s="157">
        <f t="shared" si="90"/>
        <v>0</v>
      </c>
      <c r="T262" s="157">
        <f t="shared" si="91"/>
        <v>0</v>
      </c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>
        <f t="shared" si="92"/>
        <v>0</v>
      </c>
      <c r="AE262" s="157"/>
      <c r="AF262" s="157"/>
      <c r="AG262" s="157">
        <f t="shared" si="93"/>
        <v>0</v>
      </c>
      <c r="AH262" s="157"/>
      <c r="AI262" s="157"/>
      <c r="AJ262" s="157"/>
      <c r="AK262" s="157"/>
      <c r="AL262" s="157"/>
      <c r="AM262" s="157"/>
      <c r="AN262" s="157"/>
      <c r="AO262" s="157"/>
      <c r="AP262" s="157"/>
      <c r="AQ262" s="157"/>
      <c r="AR262" s="157"/>
      <c r="AS262" s="157"/>
      <c r="AT262" s="157"/>
      <c r="AU262" s="157"/>
      <c r="AV262" s="157"/>
    </row>
    <row r="263" spans="1:48" s="1" customFormat="1" ht="16.5" customHeight="1" x14ac:dyDescent="0.3">
      <c r="A263" s="568"/>
      <c r="B263" s="561"/>
      <c r="C263" s="573"/>
      <c r="D263" s="564"/>
      <c r="E263" s="606"/>
      <c r="F263" s="564"/>
      <c r="G263" s="606"/>
      <c r="H263" s="564"/>
      <c r="I263" s="25" t="s">
        <v>1383</v>
      </c>
      <c r="J263" s="10" t="s">
        <v>162</v>
      </c>
      <c r="K263" s="32"/>
      <c r="L263" s="157">
        <f t="shared" si="87"/>
        <v>0</v>
      </c>
      <c r="M263" s="157">
        <f t="shared" si="88"/>
        <v>0</v>
      </c>
      <c r="N263" s="157"/>
      <c r="O263" s="157"/>
      <c r="P263" s="157">
        <f t="shared" si="89"/>
        <v>0</v>
      </c>
      <c r="Q263" s="157"/>
      <c r="R263" s="157"/>
      <c r="S263" s="157">
        <f t="shared" si="90"/>
        <v>0</v>
      </c>
      <c r="T263" s="157">
        <f t="shared" si="91"/>
        <v>0</v>
      </c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>
        <f t="shared" si="92"/>
        <v>0</v>
      </c>
      <c r="AE263" s="157"/>
      <c r="AF263" s="157"/>
      <c r="AG263" s="157">
        <f t="shared" si="93"/>
        <v>0</v>
      </c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157"/>
      <c r="AS263" s="157"/>
      <c r="AT263" s="157"/>
      <c r="AU263" s="157"/>
      <c r="AV263" s="157"/>
    </row>
    <row r="264" spans="1:48" s="1" customFormat="1" ht="16.5" customHeight="1" x14ac:dyDescent="0.3">
      <c r="A264" s="568"/>
      <c r="B264" s="561"/>
      <c r="C264" s="573"/>
      <c r="D264" s="564"/>
      <c r="E264" s="606"/>
      <c r="F264" s="564"/>
      <c r="G264" s="606"/>
      <c r="H264" s="564"/>
      <c r="I264" s="25" t="s">
        <v>1384</v>
      </c>
      <c r="J264" s="10" t="s">
        <v>163</v>
      </c>
      <c r="K264" s="32"/>
      <c r="L264" s="157">
        <f t="shared" si="87"/>
        <v>0</v>
      </c>
      <c r="M264" s="157">
        <f t="shared" si="88"/>
        <v>0</v>
      </c>
      <c r="N264" s="157"/>
      <c r="O264" s="157"/>
      <c r="P264" s="157">
        <f t="shared" si="89"/>
        <v>0</v>
      </c>
      <c r="Q264" s="157"/>
      <c r="R264" s="157"/>
      <c r="S264" s="157">
        <f t="shared" si="90"/>
        <v>0</v>
      </c>
      <c r="T264" s="157">
        <f t="shared" si="91"/>
        <v>0</v>
      </c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>
        <f t="shared" si="92"/>
        <v>0</v>
      </c>
      <c r="AE264" s="157"/>
      <c r="AF264" s="157"/>
      <c r="AG264" s="157">
        <f t="shared" si="93"/>
        <v>0</v>
      </c>
      <c r="AH264" s="157"/>
      <c r="AI264" s="157"/>
      <c r="AJ264" s="157"/>
      <c r="AK264" s="157"/>
      <c r="AL264" s="157"/>
      <c r="AM264" s="157"/>
      <c r="AN264" s="157"/>
      <c r="AO264" s="157"/>
      <c r="AP264" s="157"/>
      <c r="AQ264" s="157"/>
      <c r="AR264" s="157"/>
      <c r="AS264" s="157"/>
      <c r="AT264" s="157"/>
      <c r="AU264" s="157"/>
      <c r="AV264" s="157"/>
    </row>
    <row r="265" spans="1:48" s="1" customFormat="1" ht="16.5" customHeight="1" x14ac:dyDescent="0.3">
      <c r="A265" s="568"/>
      <c r="B265" s="561"/>
      <c r="C265" s="573"/>
      <c r="D265" s="564"/>
      <c r="E265" s="606"/>
      <c r="F265" s="564"/>
      <c r="G265" s="606" t="s">
        <v>853</v>
      </c>
      <c r="H265" s="564" t="s">
        <v>572</v>
      </c>
      <c r="I265" s="25" t="s">
        <v>1386</v>
      </c>
      <c r="J265" s="11" t="s">
        <v>1855</v>
      </c>
      <c r="K265" s="32"/>
      <c r="L265" s="157">
        <f t="shared" si="87"/>
        <v>0</v>
      </c>
      <c r="M265" s="157">
        <f t="shared" si="88"/>
        <v>0</v>
      </c>
      <c r="N265" s="157"/>
      <c r="O265" s="157"/>
      <c r="P265" s="157">
        <f t="shared" si="89"/>
        <v>0</v>
      </c>
      <c r="Q265" s="157"/>
      <c r="R265" s="157"/>
      <c r="S265" s="157">
        <f t="shared" si="90"/>
        <v>0</v>
      </c>
      <c r="T265" s="157">
        <f t="shared" si="91"/>
        <v>0</v>
      </c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>
        <f t="shared" si="92"/>
        <v>0</v>
      </c>
      <c r="AE265" s="157"/>
      <c r="AF265" s="157"/>
      <c r="AG265" s="157">
        <f t="shared" si="93"/>
        <v>0</v>
      </c>
      <c r="AH265" s="157"/>
      <c r="AI265" s="157"/>
      <c r="AJ265" s="157"/>
      <c r="AK265" s="157"/>
      <c r="AL265" s="157"/>
      <c r="AM265" s="157"/>
      <c r="AN265" s="157"/>
      <c r="AO265" s="157"/>
      <c r="AP265" s="157"/>
      <c r="AQ265" s="157"/>
      <c r="AR265" s="157"/>
      <c r="AS265" s="157"/>
      <c r="AT265" s="157"/>
      <c r="AU265" s="157"/>
      <c r="AV265" s="157"/>
    </row>
    <row r="266" spans="1:48" s="1" customFormat="1" ht="16.5" customHeight="1" x14ac:dyDescent="0.3">
      <c r="A266" s="568"/>
      <c r="B266" s="561"/>
      <c r="C266" s="573"/>
      <c r="D266" s="564"/>
      <c r="E266" s="606"/>
      <c r="F266" s="564"/>
      <c r="G266" s="606"/>
      <c r="H266" s="564"/>
      <c r="I266" s="25" t="s">
        <v>1388</v>
      </c>
      <c r="J266" s="10" t="s">
        <v>1387</v>
      </c>
      <c r="K266" s="32"/>
      <c r="L266" s="157">
        <f t="shared" si="87"/>
        <v>0</v>
      </c>
      <c r="M266" s="157">
        <f t="shared" si="88"/>
        <v>0</v>
      </c>
      <c r="N266" s="157"/>
      <c r="O266" s="157"/>
      <c r="P266" s="157">
        <f t="shared" si="89"/>
        <v>0</v>
      </c>
      <c r="Q266" s="157"/>
      <c r="R266" s="157"/>
      <c r="S266" s="157">
        <f t="shared" si="90"/>
        <v>0</v>
      </c>
      <c r="T266" s="157">
        <f t="shared" si="91"/>
        <v>0</v>
      </c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>
        <f t="shared" si="92"/>
        <v>0</v>
      </c>
      <c r="AE266" s="157"/>
      <c r="AF266" s="157"/>
      <c r="AG266" s="157">
        <f t="shared" si="93"/>
        <v>0</v>
      </c>
      <c r="AH266" s="157"/>
      <c r="AI266" s="157"/>
      <c r="AJ266" s="157"/>
      <c r="AK266" s="157"/>
      <c r="AL266" s="157"/>
      <c r="AM266" s="157"/>
      <c r="AN266" s="157"/>
      <c r="AO266" s="157"/>
      <c r="AP266" s="157"/>
      <c r="AQ266" s="157"/>
      <c r="AR266" s="157"/>
      <c r="AS266" s="157"/>
      <c r="AT266" s="157"/>
      <c r="AU266" s="157"/>
      <c r="AV266" s="157"/>
    </row>
    <row r="267" spans="1:48" s="1" customFormat="1" ht="16.5" customHeight="1" x14ac:dyDescent="0.3">
      <c r="A267" s="568"/>
      <c r="B267" s="561"/>
      <c r="C267" s="573"/>
      <c r="D267" s="564"/>
      <c r="E267" s="606"/>
      <c r="F267" s="564"/>
      <c r="G267" s="606"/>
      <c r="H267" s="564"/>
      <c r="I267" s="25" t="s">
        <v>1390</v>
      </c>
      <c r="J267" s="10" t="s">
        <v>166</v>
      </c>
      <c r="K267" s="32"/>
      <c r="L267" s="157">
        <f t="shared" ref="L267:L333" si="94">M267+P267</f>
        <v>0</v>
      </c>
      <c r="M267" s="157">
        <f t="shared" ref="M267:M333" si="95">N267+O267</f>
        <v>0</v>
      </c>
      <c r="N267" s="157"/>
      <c r="O267" s="157"/>
      <c r="P267" s="157">
        <f t="shared" ref="P267:P333" si="96">Q267+R267</f>
        <v>0</v>
      </c>
      <c r="Q267" s="157"/>
      <c r="R267" s="157"/>
      <c r="S267" s="157">
        <f t="shared" ref="S267:S333" si="97">T267+AD267+AG267</f>
        <v>0</v>
      </c>
      <c r="T267" s="157">
        <f t="shared" ref="T267:T333" si="98">SUM(U267:AC267)</f>
        <v>0</v>
      </c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>
        <f t="shared" ref="AD267:AD333" si="99">SUM(AE267:AF267)</f>
        <v>0</v>
      </c>
      <c r="AE267" s="157"/>
      <c r="AF267" s="157"/>
      <c r="AG267" s="157">
        <f t="shared" ref="AG267:AG333" si="100">SUM(AH267:AN267)</f>
        <v>0</v>
      </c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157"/>
      <c r="AS267" s="157"/>
      <c r="AT267" s="157"/>
      <c r="AU267" s="157"/>
      <c r="AV267" s="157"/>
    </row>
    <row r="268" spans="1:48" s="1" customFormat="1" ht="16.5" customHeight="1" x14ac:dyDescent="0.3">
      <c r="A268" s="568"/>
      <c r="B268" s="561"/>
      <c r="C268" s="573"/>
      <c r="D268" s="564"/>
      <c r="E268" s="606"/>
      <c r="F268" s="564"/>
      <c r="G268" s="606"/>
      <c r="H268" s="564"/>
      <c r="I268" s="25" t="s">
        <v>1391</v>
      </c>
      <c r="J268" s="10" t="s">
        <v>167</v>
      </c>
      <c r="K268" s="32"/>
      <c r="L268" s="157">
        <f t="shared" si="94"/>
        <v>0</v>
      </c>
      <c r="M268" s="157">
        <f t="shared" si="95"/>
        <v>0</v>
      </c>
      <c r="N268" s="157"/>
      <c r="O268" s="157"/>
      <c r="P268" s="157">
        <f t="shared" si="96"/>
        <v>0</v>
      </c>
      <c r="Q268" s="157"/>
      <c r="R268" s="157"/>
      <c r="S268" s="157">
        <f t="shared" si="97"/>
        <v>0</v>
      </c>
      <c r="T268" s="157">
        <f t="shared" si="98"/>
        <v>0</v>
      </c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>
        <f t="shared" si="99"/>
        <v>0</v>
      </c>
      <c r="AE268" s="157"/>
      <c r="AF268" s="157"/>
      <c r="AG268" s="157">
        <f t="shared" si="100"/>
        <v>0</v>
      </c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  <c r="AV268" s="157"/>
    </row>
    <row r="269" spans="1:48" s="1" customFormat="1" ht="16.5" customHeight="1" x14ac:dyDescent="0.3">
      <c r="A269" s="568"/>
      <c r="B269" s="561"/>
      <c r="C269" s="573"/>
      <c r="D269" s="564"/>
      <c r="E269" s="606"/>
      <c r="F269" s="564"/>
      <c r="G269" s="606"/>
      <c r="H269" s="564"/>
      <c r="I269" s="25" t="s">
        <v>1391</v>
      </c>
      <c r="J269" s="10" t="s">
        <v>167</v>
      </c>
      <c r="K269" s="32"/>
      <c r="L269" s="157">
        <f t="shared" si="94"/>
        <v>0</v>
      </c>
      <c r="M269" s="157">
        <f t="shared" si="95"/>
        <v>0</v>
      </c>
      <c r="N269" s="157"/>
      <c r="O269" s="157"/>
      <c r="P269" s="157">
        <f t="shared" si="96"/>
        <v>0</v>
      </c>
      <c r="Q269" s="157"/>
      <c r="R269" s="157"/>
      <c r="S269" s="157">
        <f t="shared" si="97"/>
        <v>0</v>
      </c>
      <c r="T269" s="157">
        <f t="shared" si="98"/>
        <v>0</v>
      </c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>
        <f t="shared" si="99"/>
        <v>0</v>
      </c>
      <c r="AE269" s="157"/>
      <c r="AF269" s="157"/>
      <c r="AG269" s="157">
        <f t="shared" si="100"/>
        <v>0</v>
      </c>
      <c r="AH269" s="157"/>
      <c r="AI269" s="157"/>
      <c r="AJ269" s="157"/>
      <c r="AK269" s="157"/>
      <c r="AL269" s="157"/>
      <c r="AM269" s="157"/>
      <c r="AN269" s="157"/>
      <c r="AO269" s="157"/>
      <c r="AP269" s="157"/>
      <c r="AQ269" s="157"/>
      <c r="AR269" s="157"/>
      <c r="AS269" s="157"/>
      <c r="AT269" s="157"/>
      <c r="AU269" s="157"/>
      <c r="AV269" s="157"/>
    </row>
    <row r="270" spans="1:48" s="1" customFormat="1" ht="16.5" customHeight="1" x14ac:dyDescent="0.3">
      <c r="A270" s="568"/>
      <c r="B270" s="561"/>
      <c r="C270" s="573"/>
      <c r="D270" s="564"/>
      <c r="E270" s="606"/>
      <c r="F270" s="564"/>
      <c r="G270" s="606"/>
      <c r="H270" s="564"/>
      <c r="I270" s="25" t="s">
        <v>1389</v>
      </c>
      <c r="J270" s="11" t="s">
        <v>1822</v>
      </c>
      <c r="K270" s="32"/>
      <c r="L270" s="157">
        <f t="shared" si="94"/>
        <v>0</v>
      </c>
      <c r="M270" s="157">
        <f t="shared" si="95"/>
        <v>0</v>
      </c>
      <c r="N270" s="157"/>
      <c r="O270" s="157"/>
      <c r="P270" s="157">
        <f t="shared" si="96"/>
        <v>0</v>
      </c>
      <c r="Q270" s="157"/>
      <c r="R270" s="157"/>
      <c r="S270" s="157">
        <f t="shared" si="97"/>
        <v>0</v>
      </c>
      <c r="T270" s="157">
        <f t="shared" si="98"/>
        <v>0</v>
      </c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>
        <f t="shared" si="99"/>
        <v>0</v>
      </c>
      <c r="AE270" s="157"/>
      <c r="AF270" s="157"/>
      <c r="AG270" s="157">
        <f t="shared" si="100"/>
        <v>0</v>
      </c>
      <c r="AH270" s="157"/>
      <c r="AI270" s="157"/>
      <c r="AJ270" s="157"/>
      <c r="AK270" s="157"/>
      <c r="AL270" s="157"/>
      <c r="AM270" s="157"/>
      <c r="AN270" s="157"/>
      <c r="AO270" s="157"/>
      <c r="AP270" s="157"/>
      <c r="AQ270" s="157"/>
      <c r="AR270" s="157"/>
      <c r="AS270" s="157"/>
      <c r="AT270" s="157"/>
      <c r="AU270" s="157"/>
      <c r="AV270" s="157"/>
    </row>
    <row r="271" spans="1:48" s="1" customFormat="1" ht="16.5" customHeight="1" x14ac:dyDescent="0.3">
      <c r="A271" s="568"/>
      <c r="B271" s="561"/>
      <c r="C271" s="573"/>
      <c r="D271" s="564"/>
      <c r="E271" s="606"/>
      <c r="F271" s="564"/>
      <c r="G271" s="606"/>
      <c r="H271" s="564"/>
      <c r="I271" s="25" t="s">
        <v>1389</v>
      </c>
      <c r="J271" s="11" t="s">
        <v>1822</v>
      </c>
      <c r="K271" s="32"/>
      <c r="L271" s="157">
        <f t="shared" si="94"/>
        <v>0</v>
      </c>
      <c r="M271" s="157">
        <f t="shared" si="95"/>
        <v>0</v>
      </c>
      <c r="N271" s="157"/>
      <c r="O271" s="157"/>
      <c r="P271" s="157">
        <f t="shared" si="96"/>
        <v>0</v>
      </c>
      <c r="Q271" s="157"/>
      <c r="R271" s="157"/>
      <c r="S271" s="157">
        <f t="shared" si="97"/>
        <v>0</v>
      </c>
      <c r="T271" s="157">
        <f t="shared" si="98"/>
        <v>0</v>
      </c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>
        <f t="shared" si="99"/>
        <v>0</v>
      </c>
      <c r="AE271" s="157"/>
      <c r="AF271" s="157"/>
      <c r="AG271" s="157">
        <f t="shared" si="100"/>
        <v>0</v>
      </c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  <c r="AV271" s="157"/>
    </row>
    <row r="272" spans="1:48" s="1" customFormat="1" ht="16.5" customHeight="1" x14ac:dyDescent="0.3">
      <c r="A272" s="568"/>
      <c r="B272" s="561"/>
      <c r="C272" s="573"/>
      <c r="D272" s="564"/>
      <c r="E272" s="606" t="s">
        <v>854</v>
      </c>
      <c r="F272" s="564" t="s">
        <v>855</v>
      </c>
      <c r="G272" s="606" t="s">
        <v>856</v>
      </c>
      <c r="H272" s="564" t="s">
        <v>855</v>
      </c>
      <c r="I272" s="25" t="s">
        <v>1392</v>
      </c>
      <c r="J272" s="10" t="s">
        <v>169</v>
      </c>
      <c r="K272" s="377" t="s">
        <v>1898</v>
      </c>
      <c r="L272" s="273">
        <v>122.04900000000001</v>
      </c>
      <c r="M272" s="273">
        <v>0</v>
      </c>
      <c r="N272" s="273">
        <v>0</v>
      </c>
      <c r="O272" s="273">
        <v>0</v>
      </c>
      <c r="P272" s="273">
        <v>122.04900000000001</v>
      </c>
      <c r="Q272" s="273">
        <v>0</v>
      </c>
      <c r="R272" s="273">
        <v>122.04900000000001</v>
      </c>
      <c r="S272" s="273">
        <v>519.34107278663964</v>
      </c>
      <c r="T272" s="273">
        <v>517.25430238993715</v>
      </c>
      <c r="U272" s="273">
        <v>2.5157232704402514E-3</v>
      </c>
      <c r="V272" s="273">
        <v>0.5328364779874214</v>
      </c>
      <c r="W272" s="273">
        <v>0.92836477987421395</v>
      </c>
      <c r="X272" s="273">
        <v>0</v>
      </c>
      <c r="Y272" s="273">
        <v>3.2515723270440251</v>
      </c>
      <c r="Z272" s="273">
        <v>512.53901308176103</v>
      </c>
      <c r="AA272" s="273" t="s">
        <v>2133</v>
      </c>
      <c r="AB272" s="273" t="s">
        <v>2133</v>
      </c>
      <c r="AC272" s="273" t="s">
        <v>2133</v>
      </c>
      <c r="AD272" s="273">
        <v>5.7723291165779719E-2</v>
      </c>
      <c r="AE272" s="273">
        <v>5.7239008077544423E-2</v>
      </c>
      <c r="AF272" s="273">
        <v>4.8428308823529408E-4</v>
      </c>
      <c r="AG272" s="273">
        <v>2.0290471055367232</v>
      </c>
      <c r="AH272" s="273">
        <v>0</v>
      </c>
      <c r="AI272" s="273">
        <v>0</v>
      </c>
      <c r="AJ272" s="273">
        <v>0</v>
      </c>
      <c r="AK272" s="273">
        <v>0</v>
      </c>
      <c r="AL272" s="273">
        <v>0</v>
      </c>
      <c r="AM272" s="273">
        <v>0</v>
      </c>
      <c r="AN272" s="273">
        <v>2.0290471055367232</v>
      </c>
      <c r="AO272" s="273"/>
      <c r="AP272" s="273">
        <v>39.667220909999998</v>
      </c>
      <c r="AQ272" s="273">
        <v>0</v>
      </c>
      <c r="AR272" s="273">
        <v>0</v>
      </c>
      <c r="AS272" s="273">
        <v>2094.3276142099999</v>
      </c>
      <c r="AT272" s="273">
        <v>72.3</v>
      </c>
      <c r="AU272" s="273">
        <v>0</v>
      </c>
      <c r="AV272" s="226"/>
    </row>
    <row r="273" spans="1:48" s="1" customFormat="1" ht="16.5" customHeight="1" x14ac:dyDescent="0.3">
      <c r="A273" s="568"/>
      <c r="B273" s="561"/>
      <c r="C273" s="573"/>
      <c r="D273" s="574"/>
      <c r="E273" s="638"/>
      <c r="F273" s="574"/>
      <c r="G273" s="638"/>
      <c r="H273" s="574"/>
      <c r="I273" s="253" t="s">
        <v>1393</v>
      </c>
      <c r="J273" s="363" t="s">
        <v>170</v>
      </c>
      <c r="K273" s="66"/>
      <c r="L273" s="157">
        <f t="shared" si="94"/>
        <v>0</v>
      </c>
      <c r="M273" s="157">
        <f t="shared" si="95"/>
        <v>0</v>
      </c>
      <c r="N273" s="157"/>
      <c r="O273" s="157"/>
      <c r="P273" s="157">
        <f t="shared" si="96"/>
        <v>0</v>
      </c>
      <c r="Q273" s="157"/>
      <c r="R273" s="157"/>
      <c r="S273" s="157">
        <f t="shared" si="97"/>
        <v>0</v>
      </c>
      <c r="T273" s="157">
        <f t="shared" si="98"/>
        <v>0</v>
      </c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>
        <f t="shared" si="99"/>
        <v>0</v>
      </c>
      <c r="AE273" s="157"/>
      <c r="AF273" s="157"/>
      <c r="AG273" s="157">
        <f t="shared" si="100"/>
        <v>0</v>
      </c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57"/>
      <c r="AT273" s="157"/>
      <c r="AU273" s="157"/>
      <c r="AV273" s="157"/>
    </row>
    <row r="274" spans="1:48" s="1" customFormat="1" ht="16.5" customHeight="1" x14ac:dyDescent="0.3">
      <c r="A274" s="568"/>
      <c r="B274" s="561"/>
      <c r="C274" s="83"/>
      <c r="D274" s="247"/>
      <c r="E274" s="254"/>
      <c r="F274" s="247"/>
      <c r="G274" s="254"/>
      <c r="H274" s="247"/>
      <c r="I274" s="255"/>
      <c r="J274" s="364"/>
      <c r="K274" s="378" t="s">
        <v>2273</v>
      </c>
      <c r="L274" s="297">
        <v>1.2600000000000001E-3</v>
      </c>
      <c r="M274" s="297">
        <v>1.2600000000000001E-3</v>
      </c>
      <c r="N274" s="297">
        <v>1.2600000000000001E-3</v>
      </c>
      <c r="O274" s="297">
        <v>0</v>
      </c>
      <c r="P274" s="297">
        <v>0</v>
      </c>
      <c r="Q274" s="297">
        <v>0</v>
      </c>
      <c r="R274" s="297">
        <v>0</v>
      </c>
      <c r="S274" s="297">
        <v>25.070809308399095</v>
      </c>
      <c r="T274" s="297">
        <v>9.5495390566037734</v>
      </c>
      <c r="U274" s="297">
        <v>0.10691823899371068</v>
      </c>
      <c r="V274" s="297">
        <v>4.392004402515723</v>
      </c>
      <c r="W274" s="297">
        <v>1.9616923270440252</v>
      </c>
      <c r="X274" s="297">
        <v>0</v>
      </c>
      <c r="Y274" s="297">
        <v>0</v>
      </c>
      <c r="Z274" s="297">
        <v>3.0889240880503142</v>
      </c>
      <c r="AA274" s="297" t="s">
        <v>2133</v>
      </c>
      <c r="AB274" s="297" t="s">
        <v>2133</v>
      </c>
      <c r="AC274" s="297" t="s">
        <v>2133</v>
      </c>
      <c r="AD274" s="297">
        <v>3.367012880416706E-2</v>
      </c>
      <c r="AE274" s="297">
        <v>3.3669292407108239E-2</v>
      </c>
      <c r="AF274" s="297">
        <v>8.3639705882352934E-7</v>
      </c>
      <c r="AG274" s="297">
        <v>15.487600122991156</v>
      </c>
      <c r="AH274" s="297">
        <v>1.2578616352201257E-3</v>
      </c>
      <c r="AI274" s="297">
        <v>0</v>
      </c>
      <c r="AJ274" s="297">
        <v>0</v>
      </c>
      <c r="AK274" s="297">
        <v>0</v>
      </c>
      <c r="AL274" s="297">
        <v>0</v>
      </c>
      <c r="AM274" s="297">
        <v>0</v>
      </c>
      <c r="AN274" s="297">
        <v>15.486342261355935</v>
      </c>
      <c r="AO274" s="297"/>
      <c r="AP274" s="297">
        <v>37.799494580000001</v>
      </c>
      <c r="AQ274" s="297">
        <v>0</v>
      </c>
      <c r="AR274" s="297">
        <v>0</v>
      </c>
      <c r="AS274" s="297">
        <v>761.59891191999998</v>
      </c>
      <c r="AT274" s="297">
        <v>16.100000000000001</v>
      </c>
      <c r="AU274" s="297">
        <v>0</v>
      </c>
      <c r="AV274" s="239"/>
    </row>
    <row r="275" spans="1:48" s="1" customFormat="1" ht="13.5" customHeight="1" x14ac:dyDescent="0.3">
      <c r="A275" s="568"/>
      <c r="B275" s="561"/>
      <c r="C275" s="573" t="s">
        <v>857</v>
      </c>
      <c r="D275" s="576" t="s">
        <v>573</v>
      </c>
      <c r="E275" s="640" t="s">
        <v>858</v>
      </c>
      <c r="F275" s="576" t="s">
        <v>859</v>
      </c>
      <c r="G275" s="640" t="s">
        <v>860</v>
      </c>
      <c r="H275" s="576" t="s">
        <v>859</v>
      </c>
      <c r="I275" s="246" t="s">
        <v>1362</v>
      </c>
      <c r="J275" s="366" t="s">
        <v>1823</v>
      </c>
      <c r="K275" s="376" t="s">
        <v>1899</v>
      </c>
      <c r="L275" s="274">
        <v>1.2600000000000001E-3</v>
      </c>
      <c r="M275" s="274">
        <v>1.2600000000000001E-3</v>
      </c>
      <c r="N275" s="274">
        <v>1.2600000000000001E-3</v>
      </c>
      <c r="O275" s="274">
        <v>0</v>
      </c>
      <c r="P275" s="274">
        <v>0</v>
      </c>
      <c r="Q275" s="274">
        <v>0</v>
      </c>
      <c r="R275" s="274">
        <v>0</v>
      </c>
      <c r="S275" s="274">
        <v>0.75546056821750363</v>
      </c>
      <c r="T275" s="274">
        <v>0.75090805031446539</v>
      </c>
      <c r="U275" s="274">
        <v>1.2578616352201257E-3</v>
      </c>
      <c r="V275" s="274">
        <v>0.57122880503144657</v>
      </c>
      <c r="W275" s="274">
        <v>0.17842138364779875</v>
      </c>
      <c r="X275" s="274">
        <v>0</v>
      </c>
      <c r="Y275" s="274">
        <v>0</v>
      </c>
      <c r="Z275" s="274">
        <v>0</v>
      </c>
      <c r="AA275" s="274" t="s">
        <v>2133</v>
      </c>
      <c r="AB275" s="274" t="s">
        <v>2133</v>
      </c>
      <c r="AC275" s="274" t="s">
        <v>2133</v>
      </c>
      <c r="AD275" s="274">
        <v>3.2946562678181127E-3</v>
      </c>
      <c r="AE275" s="274">
        <v>3.2938198707592892E-3</v>
      </c>
      <c r="AF275" s="274">
        <v>8.3639705882352934E-7</v>
      </c>
      <c r="AG275" s="274">
        <v>1.2578616352201257E-3</v>
      </c>
      <c r="AH275" s="274">
        <v>1.2578616352201257E-3</v>
      </c>
      <c r="AI275" s="274">
        <v>0</v>
      </c>
      <c r="AJ275" s="274">
        <v>0</v>
      </c>
      <c r="AK275" s="274">
        <v>0</v>
      </c>
      <c r="AL275" s="274">
        <v>0</v>
      </c>
      <c r="AM275" s="274">
        <v>0</v>
      </c>
      <c r="AN275" s="274">
        <v>0</v>
      </c>
      <c r="AO275" s="274"/>
      <c r="AP275" s="274">
        <v>5.3970518400000005</v>
      </c>
      <c r="AQ275" s="274">
        <v>0</v>
      </c>
      <c r="AR275" s="274">
        <v>0</v>
      </c>
      <c r="AS275" s="274">
        <v>158.48250669999999</v>
      </c>
      <c r="AT275" s="274">
        <v>2.1</v>
      </c>
      <c r="AU275" s="274">
        <v>0</v>
      </c>
      <c r="AV275" s="226"/>
    </row>
    <row r="276" spans="1:48" s="1" customFormat="1" ht="16.5" customHeight="1" x14ac:dyDescent="0.3">
      <c r="A276" s="568"/>
      <c r="B276" s="561"/>
      <c r="C276" s="573"/>
      <c r="D276" s="564"/>
      <c r="E276" s="606"/>
      <c r="F276" s="564"/>
      <c r="G276" s="606"/>
      <c r="H276" s="564"/>
      <c r="I276" s="25" t="s">
        <v>1364</v>
      </c>
      <c r="J276" s="10" t="s">
        <v>149</v>
      </c>
      <c r="K276" s="32"/>
      <c r="L276" s="157">
        <f t="shared" si="94"/>
        <v>0</v>
      </c>
      <c r="M276" s="157">
        <f t="shared" si="95"/>
        <v>0</v>
      </c>
      <c r="N276" s="157"/>
      <c r="O276" s="157"/>
      <c r="P276" s="157">
        <f t="shared" si="96"/>
        <v>0</v>
      </c>
      <c r="Q276" s="157"/>
      <c r="R276" s="157"/>
      <c r="S276" s="157">
        <f t="shared" si="97"/>
        <v>0</v>
      </c>
      <c r="T276" s="157">
        <f t="shared" si="98"/>
        <v>0</v>
      </c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>
        <f t="shared" si="99"/>
        <v>0</v>
      </c>
      <c r="AE276" s="157"/>
      <c r="AF276" s="157"/>
      <c r="AG276" s="157">
        <f t="shared" si="100"/>
        <v>0</v>
      </c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57"/>
      <c r="AT276" s="157"/>
      <c r="AU276" s="157"/>
      <c r="AV276" s="157"/>
    </row>
    <row r="277" spans="1:48" s="1" customFormat="1" ht="16.5" customHeight="1" x14ac:dyDescent="0.3">
      <c r="A277" s="568"/>
      <c r="B277" s="561"/>
      <c r="C277" s="573"/>
      <c r="D277" s="564"/>
      <c r="E277" s="606" t="s">
        <v>861</v>
      </c>
      <c r="F277" s="564" t="s">
        <v>862</v>
      </c>
      <c r="G277" s="71" t="s">
        <v>863</v>
      </c>
      <c r="H277" s="70" t="s">
        <v>150</v>
      </c>
      <c r="I277" s="25" t="s">
        <v>1366</v>
      </c>
      <c r="J277" s="10" t="s">
        <v>150</v>
      </c>
      <c r="K277" s="377" t="s">
        <v>1900</v>
      </c>
      <c r="L277" s="275">
        <v>0</v>
      </c>
      <c r="M277" s="275">
        <v>0</v>
      </c>
      <c r="N277" s="275">
        <v>0</v>
      </c>
      <c r="O277" s="275">
        <v>0</v>
      </c>
      <c r="P277" s="275">
        <v>0</v>
      </c>
      <c r="Q277" s="275">
        <v>0</v>
      </c>
      <c r="R277" s="275">
        <v>0</v>
      </c>
      <c r="S277" s="275">
        <v>18.717056226576858</v>
      </c>
      <c r="T277" s="275">
        <v>7.8001366666666669</v>
      </c>
      <c r="U277" s="275">
        <v>0</v>
      </c>
      <c r="V277" s="275">
        <v>3.6534647798742137</v>
      </c>
      <c r="W277" s="275">
        <v>1.3544910691823899</v>
      </c>
      <c r="X277" s="275">
        <v>0</v>
      </c>
      <c r="Y277" s="275">
        <v>0</v>
      </c>
      <c r="Z277" s="275">
        <v>2.7921808176100629</v>
      </c>
      <c r="AA277" s="275" t="s">
        <v>2133</v>
      </c>
      <c r="AB277" s="275" t="s">
        <v>2133</v>
      </c>
      <c r="AC277" s="275" t="s">
        <v>2133</v>
      </c>
      <c r="AD277" s="275">
        <v>2.112590872374798E-2</v>
      </c>
      <c r="AE277" s="275">
        <v>2.112590872374798E-2</v>
      </c>
      <c r="AF277" s="275">
        <v>0</v>
      </c>
      <c r="AG277" s="275">
        <v>10.895793651186441</v>
      </c>
      <c r="AH277" s="275">
        <v>0</v>
      </c>
      <c r="AI277" s="275">
        <v>0</v>
      </c>
      <c r="AJ277" s="275">
        <v>0</v>
      </c>
      <c r="AK277" s="275">
        <v>0</v>
      </c>
      <c r="AL277" s="275">
        <v>0</v>
      </c>
      <c r="AM277" s="275">
        <v>0</v>
      </c>
      <c r="AN277" s="275">
        <v>10.895793651186441</v>
      </c>
      <c r="AO277" s="275"/>
      <c r="AP277" s="275">
        <v>32.28600874</v>
      </c>
      <c r="AQ277" s="275">
        <v>0</v>
      </c>
      <c r="AR277" s="275">
        <v>0</v>
      </c>
      <c r="AS277" s="275">
        <v>546.60545388000003</v>
      </c>
      <c r="AT277" s="275">
        <v>13.7</v>
      </c>
      <c r="AU277" s="275">
        <v>0</v>
      </c>
      <c r="AV277" s="226"/>
    </row>
    <row r="278" spans="1:48" s="1" customFormat="1" ht="16.5" customHeight="1" x14ac:dyDescent="0.3">
      <c r="A278" s="568"/>
      <c r="B278" s="561"/>
      <c r="C278" s="573"/>
      <c r="D278" s="564"/>
      <c r="E278" s="606"/>
      <c r="F278" s="564"/>
      <c r="G278" s="71" t="s">
        <v>864</v>
      </c>
      <c r="H278" s="70" t="s">
        <v>151</v>
      </c>
      <c r="I278" s="25" t="s">
        <v>1368</v>
      </c>
      <c r="J278" s="10" t="s">
        <v>151</v>
      </c>
      <c r="K278" s="32"/>
      <c r="L278" s="157">
        <f t="shared" si="94"/>
        <v>0</v>
      </c>
      <c r="M278" s="157">
        <f t="shared" si="95"/>
        <v>0</v>
      </c>
      <c r="N278" s="157"/>
      <c r="O278" s="157"/>
      <c r="P278" s="157">
        <f t="shared" si="96"/>
        <v>0</v>
      </c>
      <c r="Q278" s="157"/>
      <c r="R278" s="157"/>
      <c r="S278" s="157">
        <f t="shared" si="97"/>
        <v>0</v>
      </c>
      <c r="T278" s="157">
        <f t="shared" si="98"/>
        <v>0</v>
      </c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>
        <f t="shared" si="99"/>
        <v>0</v>
      </c>
      <c r="AE278" s="157"/>
      <c r="AF278" s="157"/>
      <c r="AG278" s="157">
        <f t="shared" si="100"/>
        <v>0</v>
      </c>
      <c r="AH278" s="157"/>
      <c r="AI278" s="157"/>
      <c r="AJ278" s="157"/>
      <c r="AK278" s="157"/>
      <c r="AL278" s="157"/>
      <c r="AM278" s="157"/>
      <c r="AN278" s="157"/>
      <c r="AO278" s="157"/>
      <c r="AP278" s="157"/>
      <c r="AQ278" s="157"/>
      <c r="AR278" s="157"/>
      <c r="AS278" s="157"/>
      <c r="AT278" s="157"/>
      <c r="AU278" s="157"/>
      <c r="AV278" s="157"/>
    </row>
    <row r="279" spans="1:48" s="1" customFormat="1" ht="16.5" customHeight="1" x14ac:dyDescent="0.3">
      <c r="A279" s="568"/>
      <c r="B279" s="561"/>
      <c r="C279" s="573"/>
      <c r="D279" s="564"/>
      <c r="E279" s="606"/>
      <c r="F279" s="564"/>
      <c r="G279" s="71" t="s">
        <v>865</v>
      </c>
      <c r="H279" s="70" t="s">
        <v>152</v>
      </c>
      <c r="I279" s="25" t="s">
        <v>1369</v>
      </c>
      <c r="J279" s="10" t="s">
        <v>152</v>
      </c>
      <c r="K279" s="32"/>
      <c r="L279" s="157">
        <f t="shared" si="94"/>
        <v>0</v>
      </c>
      <c r="M279" s="157">
        <f t="shared" si="95"/>
        <v>0</v>
      </c>
      <c r="N279" s="157"/>
      <c r="O279" s="157"/>
      <c r="P279" s="157">
        <f t="shared" si="96"/>
        <v>0</v>
      </c>
      <c r="Q279" s="157"/>
      <c r="R279" s="157"/>
      <c r="S279" s="157">
        <f t="shared" si="97"/>
        <v>0</v>
      </c>
      <c r="T279" s="157">
        <f t="shared" si="98"/>
        <v>0</v>
      </c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>
        <f t="shared" si="99"/>
        <v>0</v>
      </c>
      <c r="AE279" s="157"/>
      <c r="AF279" s="157"/>
      <c r="AG279" s="157">
        <f t="shared" si="100"/>
        <v>0</v>
      </c>
      <c r="AH279" s="157"/>
      <c r="AI279" s="157"/>
      <c r="AJ279" s="157"/>
      <c r="AK279" s="157"/>
      <c r="AL279" s="157"/>
      <c r="AM279" s="157"/>
      <c r="AN279" s="157"/>
      <c r="AO279" s="157"/>
      <c r="AP279" s="157"/>
      <c r="AQ279" s="157"/>
      <c r="AR279" s="157"/>
      <c r="AS279" s="157"/>
      <c r="AT279" s="157"/>
      <c r="AU279" s="157"/>
      <c r="AV279" s="157"/>
    </row>
    <row r="280" spans="1:48" s="1" customFormat="1" ht="16.5" customHeight="1" x14ac:dyDescent="0.3">
      <c r="A280" s="568"/>
      <c r="B280" s="561"/>
      <c r="C280" s="573"/>
      <c r="D280" s="564"/>
      <c r="E280" s="71" t="s">
        <v>866</v>
      </c>
      <c r="F280" s="70" t="s">
        <v>153</v>
      </c>
      <c r="G280" s="71" t="s">
        <v>867</v>
      </c>
      <c r="H280" s="70" t="s">
        <v>153</v>
      </c>
      <c r="I280" s="25" t="s">
        <v>1370</v>
      </c>
      <c r="J280" s="10" t="s">
        <v>153</v>
      </c>
      <c r="K280" s="377" t="s">
        <v>1901</v>
      </c>
      <c r="L280" s="276">
        <v>0</v>
      </c>
      <c r="M280" s="276">
        <v>0</v>
      </c>
      <c r="N280" s="276">
        <v>0</v>
      </c>
      <c r="O280" s="276">
        <v>0</v>
      </c>
      <c r="P280" s="276">
        <v>0</v>
      </c>
      <c r="Q280" s="276">
        <v>0</v>
      </c>
      <c r="R280" s="276">
        <v>0</v>
      </c>
      <c r="S280" s="276">
        <v>5.5982925136047337</v>
      </c>
      <c r="T280" s="276">
        <v>0.99849433962264156</v>
      </c>
      <c r="U280" s="276">
        <v>0.10566037735849057</v>
      </c>
      <c r="V280" s="276">
        <v>0.16731081761006292</v>
      </c>
      <c r="W280" s="276">
        <v>0.42877987421383645</v>
      </c>
      <c r="X280" s="276">
        <v>0</v>
      </c>
      <c r="Y280" s="276">
        <v>0</v>
      </c>
      <c r="Z280" s="276">
        <v>0.29674327044025162</v>
      </c>
      <c r="AA280" s="276" t="s">
        <v>2133</v>
      </c>
      <c r="AB280" s="276" t="s">
        <v>2133</v>
      </c>
      <c r="AC280" s="276" t="s">
        <v>2133</v>
      </c>
      <c r="AD280" s="276">
        <v>9.2495638126009697E-3</v>
      </c>
      <c r="AE280" s="276">
        <v>9.2495638126009697E-3</v>
      </c>
      <c r="AF280" s="276">
        <v>0</v>
      </c>
      <c r="AG280" s="276">
        <v>4.590548610169491</v>
      </c>
      <c r="AH280" s="276">
        <v>0</v>
      </c>
      <c r="AI280" s="276">
        <v>0</v>
      </c>
      <c r="AJ280" s="276">
        <v>0</v>
      </c>
      <c r="AK280" s="276">
        <v>0</v>
      </c>
      <c r="AL280" s="276">
        <v>0</v>
      </c>
      <c r="AM280" s="276">
        <v>0</v>
      </c>
      <c r="AN280" s="276">
        <v>4.590548610169491</v>
      </c>
      <c r="AO280" s="276"/>
      <c r="AP280" s="276">
        <v>0.116434</v>
      </c>
      <c r="AQ280" s="276">
        <v>0</v>
      </c>
      <c r="AR280" s="276">
        <v>0</v>
      </c>
      <c r="AS280" s="276">
        <v>56.510951339999998</v>
      </c>
      <c r="AT280" s="276">
        <v>0.2</v>
      </c>
      <c r="AU280" s="276">
        <v>0</v>
      </c>
      <c r="AV280" s="226"/>
    </row>
    <row r="281" spans="1:48" s="1" customFormat="1" ht="13.5" customHeight="1" x14ac:dyDescent="0.3">
      <c r="A281" s="568"/>
      <c r="B281" s="561"/>
      <c r="C281" s="573" t="s">
        <v>868</v>
      </c>
      <c r="D281" s="564" t="s">
        <v>574</v>
      </c>
      <c r="E281" s="606" t="s">
        <v>869</v>
      </c>
      <c r="F281" s="564" t="s">
        <v>575</v>
      </c>
      <c r="G281" s="606" t="s">
        <v>870</v>
      </c>
      <c r="H281" s="564" t="s">
        <v>871</v>
      </c>
      <c r="I281" s="79" t="s">
        <v>1396</v>
      </c>
      <c r="J281" s="10" t="s">
        <v>1395</v>
      </c>
      <c r="K281" s="382" t="s">
        <v>1894</v>
      </c>
      <c r="L281" s="277">
        <v>5.3703042056074769E-2</v>
      </c>
      <c r="M281" s="277">
        <v>4.5934500000000003E-2</v>
      </c>
      <c r="N281" s="277">
        <v>4.5934500000000003E-2</v>
      </c>
      <c r="O281" s="277">
        <v>0</v>
      </c>
      <c r="P281" s="277">
        <v>7.768542056074767E-3</v>
      </c>
      <c r="Q281" s="277">
        <v>0</v>
      </c>
      <c r="R281" s="277">
        <v>7.768542056074767E-3</v>
      </c>
      <c r="S281" s="277">
        <v>825.57618086203615</v>
      </c>
      <c r="T281" s="277">
        <v>811.92465364779878</v>
      </c>
      <c r="U281" s="277">
        <v>0.45096226415094337</v>
      </c>
      <c r="V281" s="277">
        <v>62.036984213836476</v>
      </c>
      <c r="W281" s="277">
        <v>21.14882427672956</v>
      </c>
      <c r="X281" s="277">
        <v>6.2823270440251573</v>
      </c>
      <c r="Y281" s="277">
        <v>6.0403567295597487</v>
      </c>
      <c r="Z281" s="277">
        <v>715.9651991194969</v>
      </c>
      <c r="AA281" s="277" t="s">
        <v>2133</v>
      </c>
      <c r="AB281" s="277" t="s">
        <v>2133</v>
      </c>
      <c r="AC281" s="277" t="s">
        <v>2133</v>
      </c>
      <c r="AD281" s="277">
        <v>0.81812870067797916</v>
      </c>
      <c r="AE281" s="277">
        <v>0.79062007108239096</v>
      </c>
      <c r="AF281" s="277">
        <v>2.7508629595588231E-2</v>
      </c>
      <c r="AG281" s="277">
        <v>12.83339851355932</v>
      </c>
      <c r="AH281" s="277">
        <v>0</v>
      </c>
      <c r="AI281" s="277">
        <v>0</v>
      </c>
      <c r="AJ281" s="277">
        <v>0</v>
      </c>
      <c r="AK281" s="277">
        <v>0</v>
      </c>
      <c r="AL281" s="277">
        <v>0</v>
      </c>
      <c r="AM281" s="277">
        <v>0</v>
      </c>
      <c r="AN281" s="277">
        <v>12.83339851355932</v>
      </c>
      <c r="AO281" s="277"/>
      <c r="AP281" s="277">
        <v>261.92709055</v>
      </c>
      <c r="AQ281" s="277">
        <v>0</v>
      </c>
      <c r="AR281" s="277">
        <v>0</v>
      </c>
      <c r="AS281" s="277">
        <v>6455.9508986999999</v>
      </c>
      <c r="AT281" s="277">
        <v>39.700000000000003</v>
      </c>
      <c r="AU281" s="277">
        <v>1.6670000000000001E-3</v>
      </c>
      <c r="AV281" s="226"/>
    </row>
    <row r="282" spans="1:48" s="1" customFormat="1" ht="16.5" customHeight="1" x14ac:dyDescent="0.3">
      <c r="A282" s="568"/>
      <c r="B282" s="561"/>
      <c r="C282" s="573"/>
      <c r="D282" s="564"/>
      <c r="E282" s="606"/>
      <c r="F282" s="564"/>
      <c r="G282" s="606"/>
      <c r="H282" s="564"/>
      <c r="I282" s="79" t="s">
        <v>1398</v>
      </c>
      <c r="J282" s="10" t="s">
        <v>171</v>
      </c>
      <c r="K282" s="67"/>
      <c r="L282" s="157">
        <f t="shared" si="94"/>
        <v>0</v>
      </c>
      <c r="M282" s="157">
        <f t="shared" si="95"/>
        <v>0</v>
      </c>
      <c r="N282" s="157"/>
      <c r="O282" s="157"/>
      <c r="P282" s="157">
        <f t="shared" si="96"/>
        <v>0</v>
      </c>
      <c r="Q282" s="157"/>
      <c r="R282" s="157"/>
      <c r="S282" s="157">
        <f t="shared" si="97"/>
        <v>0</v>
      </c>
      <c r="T282" s="157">
        <f t="shared" si="98"/>
        <v>0</v>
      </c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>
        <f t="shared" si="99"/>
        <v>0</v>
      </c>
      <c r="AE282" s="157"/>
      <c r="AF282" s="157"/>
      <c r="AG282" s="157">
        <f t="shared" si="100"/>
        <v>0</v>
      </c>
      <c r="AH282" s="157"/>
      <c r="AI282" s="157"/>
      <c r="AJ282" s="157"/>
      <c r="AK282" s="157"/>
      <c r="AL282" s="157"/>
      <c r="AM282" s="157"/>
      <c r="AN282" s="157"/>
      <c r="AO282" s="157"/>
      <c r="AP282" s="157"/>
      <c r="AQ282" s="157"/>
      <c r="AR282" s="157"/>
      <c r="AS282" s="157"/>
      <c r="AT282" s="157"/>
      <c r="AU282" s="157"/>
      <c r="AV282" s="157"/>
    </row>
    <row r="283" spans="1:48" s="1" customFormat="1" ht="16.5" customHeight="1" x14ac:dyDescent="0.3">
      <c r="A283" s="568"/>
      <c r="B283" s="561"/>
      <c r="C283" s="573"/>
      <c r="D283" s="564"/>
      <c r="E283" s="606"/>
      <c r="F283" s="564"/>
      <c r="G283" s="606" t="s">
        <v>872</v>
      </c>
      <c r="H283" s="564" t="s">
        <v>873</v>
      </c>
      <c r="I283" s="79" t="s">
        <v>1399</v>
      </c>
      <c r="J283" s="10" t="s">
        <v>172</v>
      </c>
      <c r="K283" s="67"/>
      <c r="L283" s="157">
        <f t="shared" si="94"/>
        <v>0</v>
      </c>
      <c r="M283" s="157">
        <f t="shared" si="95"/>
        <v>0</v>
      </c>
      <c r="N283" s="157"/>
      <c r="O283" s="157"/>
      <c r="P283" s="157">
        <f t="shared" si="96"/>
        <v>0</v>
      </c>
      <c r="Q283" s="157"/>
      <c r="R283" s="157"/>
      <c r="S283" s="157">
        <f t="shared" si="97"/>
        <v>0</v>
      </c>
      <c r="T283" s="157">
        <f t="shared" si="98"/>
        <v>0</v>
      </c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>
        <f t="shared" si="99"/>
        <v>0</v>
      </c>
      <c r="AE283" s="157"/>
      <c r="AF283" s="157"/>
      <c r="AG283" s="157">
        <f t="shared" si="100"/>
        <v>0</v>
      </c>
      <c r="AH283" s="157"/>
      <c r="AI283" s="157"/>
      <c r="AJ283" s="157"/>
      <c r="AK283" s="157"/>
      <c r="AL283" s="157"/>
      <c r="AM283" s="157"/>
      <c r="AN283" s="157"/>
      <c r="AO283" s="157"/>
      <c r="AP283" s="157"/>
      <c r="AQ283" s="157"/>
      <c r="AR283" s="157"/>
      <c r="AS283" s="157"/>
      <c r="AT283" s="157"/>
      <c r="AU283" s="157"/>
      <c r="AV283" s="157"/>
    </row>
    <row r="284" spans="1:48" s="1" customFormat="1" ht="16.5" customHeight="1" x14ac:dyDescent="0.3">
      <c r="A284" s="568"/>
      <c r="B284" s="561"/>
      <c r="C284" s="573"/>
      <c r="D284" s="564"/>
      <c r="E284" s="606"/>
      <c r="F284" s="564"/>
      <c r="G284" s="606"/>
      <c r="H284" s="564"/>
      <c r="I284" s="79" t="s">
        <v>1400</v>
      </c>
      <c r="J284" s="10" t="s">
        <v>173</v>
      </c>
      <c r="K284" s="67"/>
      <c r="L284" s="157">
        <f t="shared" si="94"/>
        <v>0</v>
      </c>
      <c r="M284" s="157">
        <f t="shared" si="95"/>
        <v>0</v>
      </c>
      <c r="N284" s="157"/>
      <c r="O284" s="157"/>
      <c r="P284" s="157">
        <f t="shared" si="96"/>
        <v>0</v>
      </c>
      <c r="Q284" s="157"/>
      <c r="R284" s="157"/>
      <c r="S284" s="157">
        <f t="shared" si="97"/>
        <v>0</v>
      </c>
      <c r="T284" s="157">
        <f t="shared" si="98"/>
        <v>0</v>
      </c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>
        <f t="shared" si="99"/>
        <v>0</v>
      </c>
      <c r="AE284" s="157"/>
      <c r="AF284" s="157"/>
      <c r="AG284" s="157">
        <f t="shared" si="100"/>
        <v>0</v>
      </c>
      <c r="AH284" s="157"/>
      <c r="AI284" s="157"/>
      <c r="AJ284" s="157"/>
      <c r="AK284" s="157"/>
      <c r="AL284" s="157"/>
      <c r="AM284" s="157"/>
      <c r="AN284" s="157"/>
      <c r="AO284" s="157"/>
      <c r="AP284" s="157"/>
      <c r="AQ284" s="157"/>
      <c r="AR284" s="157"/>
      <c r="AS284" s="157"/>
      <c r="AT284" s="157"/>
      <c r="AU284" s="157"/>
      <c r="AV284" s="157"/>
    </row>
    <row r="285" spans="1:48" s="1" customFormat="1" ht="16.5" customHeight="1" x14ac:dyDescent="0.3">
      <c r="A285" s="568"/>
      <c r="B285" s="561"/>
      <c r="C285" s="573"/>
      <c r="D285" s="564"/>
      <c r="E285" s="606"/>
      <c r="F285" s="564"/>
      <c r="G285" s="606"/>
      <c r="H285" s="564"/>
      <c r="I285" s="79" t="s">
        <v>1401</v>
      </c>
      <c r="J285" s="10" t="s">
        <v>174</v>
      </c>
      <c r="K285" s="67"/>
      <c r="L285" s="157">
        <f t="shared" si="94"/>
        <v>0</v>
      </c>
      <c r="M285" s="157">
        <f t="shared" si="95"/>
        <v>0</v>
      </c>
      <c r="N285" s="157"/>
      <c r="O285" s="157"/>
      <c r="P285" s="157">
        <f t="shared" si="96"/>
        <v>0</v>
      </c>
      <c r="Q285" s="157"/>
      <c r="R285" s="157"/>
      <c r="S285" s="157">
        <f t="shared" si="97"/>
        <v>0</v>
      </c>
      <c r="T285" s="157">
        <f t="shared" si="98"/>
        <v>0</v>
      </c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>
        <f t="shared" si="99"/>
        <v>0</v>
      </c>
      <c r="AE285" s="157"/>
      <c r="AF285" s="157"/>
      <c r="AG285" s="157">
        <f t="shared" si="100"/>
        <v>0</v>
      </c>
      <c r="AH285" s="157"/>
      <c r="AI285" s="157"/>
      <c r="AJ285" s="157"/>
      <c r="AK285" s="157"/>
      <c r="AL285" s="157"/>
      <c r="AM285" s="157"/>
      <c r="AN285" s="157"/>
      <c r="AO285" s="157"/>
      <c r="AP285" s="157"/>
      <c r="AQ285" s="157"/>
      <c r="AR285" s="157"/>
      <c r="AS285" s="157"/>
      <c r="AT285" s="157"/>
      <c r="AU285" s="157"/>
      <c r="AV285" s="157"/>
    </row>
    <row r="286" spans="1:48" s="1" customFormat="1" ht="16.5" customHeight="1" x14ac:dyDescent="0.3">
      <c r="A286" s="568"/>
      <c r="B286" s="561"/>
      <c r="C286" s="573"/>
      <c r="D286" s="564"/>
      <c r="E286" s="606"/>
      <c r="F286" s="564"/>
      <c r="G286" s="606"/>
      <c r="H286" s="564"/>
      <c r="I286" s="79" t="s">
        <v>1401</v>
      </c>
      <c r="J286" s="10" t="s">
        <v>174</v>
      </c>
      <c r="K286" s="67"/>
      <c r="L286" s="157">
        <f t="shared" si="94"/>
        <v>0</v>
      </c>
      <c r="M286" s="157">
        <f t="shared" si="95"/>
        <v>0</v>
      </c>
      <c r="N286" s="157"/>
      <c r="O286" s="157"/>
      <c r="P286" s="157">
        <f t="shared" si="96"/>
        <v>0</v>
      </c>
      <c r="Q286" s="157"/>
      <c r="R286" s="157"/>
      <c r="S286" s="157">
        <f t="shared" si="97"/>
        <v>0</v>
      </c>
      <c r="T286" s="157">
        <f t="shared" si="98"/>
        <v>0</v>
      </c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>
        <f t="shared" si="99"/>
        <v>0</v>
      </c>
      <c r="AE286" s="157"/>
      <c r="AF286" s="157"/>
      <c r="AG286" s="157">
        <f t="shared" si="100"/>
        <v>0</v>
      </c>
      <c r="AH286" s="157"/>
      <c r="AI286" s="157"/>
      <c r="AJ286" s="157"/>
      <c r="AK286" s="157"/>
      <c r="AL286" s="157"/>
      <c r="AM286" s="157"/>
      <c r="AN286" s="157"/>
      <c r="AO286" s="157"/>
      <c r="AP286" s="157"/>
      <c r="AQ286" s="157"/>
      <c r="AR286" s="157"/>
      <c r="AS286" s="157"/>
      <c r="AT286" s="157"/>
      <c r="AU286" s="157"/>
      <c r="AV286" s="157"/>
    </row>
    <row r="287" spans="1:48" s="1" customFormat="1" ht="16.5" customHeight="1" x14ac:dyDescent="0.3">
      <c r="A287" s="568"/>
      <c r="B287" s="561"/>
      <c r="C287" s="573"/>
      <c r="D287" s="564"/>
      <c r="E287" s="606" t="s">
        <v>874</v>
      </c>
      <c r="F287" s="564" t="s">
        <v>875</v>
      </c>
      <c r="G287" s="606" t="s">
        <v>876</v>
      </c>
      <c r="H287" s="564" t="s">
        <v>877</v>
      </c>
      <c r="I287" s="79" t="s">
        <v>1325</v>
      </c>
      <c r="J287" s="11" t="s">
        <v>1854</v>
      </c>
      <c r="K287" s="67"/>
      <c r="L287" s="157">
        <f t="shared" si="94"/>
        <v>0</v>
      </c>
      <c r="M287" s="157">
        <f t="shared" si="95"/>
        <v>0</v>
      </c>
      <c r="N287" s="157"/>
      <c r="O287" s="157"/>
      <c r="P287" s="157">
        <f t="shared" si="96"/>
        <v>0</v>
      </c>
      <c r="Q287" s="157"/>
      <c r="R287" s="157"/>
      <c r="S287" s="157">
        <f t="shared" si="97"/>
        <v>0</v>
      </c>
      <c r="T287" s="157">
        <f t="shared" si="98"/>
        <v>0</v>
      </c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>
        <f t="shared" si="99"/>
        <v>0</v>
      </c>
      <c r="AE287" s="157"/>
      <c r="AF287" s="157"/>
      <c r="AG287" s="157">
        <f t="shared" si="100"/>
        <v>0</v>
      </c>
      <c r="AH287" s="157"/>
      <c r="AI287" s="157"/>
      <c r="AJ287" s="157"/>
      <c r="AK287" s="157"/>
      <c r="AL287" s="157"/>
      <c r="AM287" s="157"/>
      <c r="AN287" s="157"/>
      <c r="AO287" s="157"/>
      <c r="AP287" s="157"/>
      <c r="AQ287" s="157"/>
      <c r="AR287" s="157"/>
      <c r="AS287" s="157"/>
      <c r="AT287" s="157"/>
      <c r="AU287" s="157"/>
      <c r="AV287" s="157"/>
    </row>
    <row r="288" spans="1:48" s="1" customFormat="1" ht="16.5" customHeight="1" x14ac:dyDescent="0.3">
      <c r="A288" s="568"/>
      <c r="B288" s="561"/>
      <c r="C288" s="573"/>
      <c r="D288" s="564"/>
      <c r="E288" s="606"/>
      <c r="F288" s="564"/>
      <c r="G288" s="606"/>
      <c r="H288" s="564"/>
      <c r="I288" s="79" t="s">
        <v>1326</v>
      </c>
      <c r="J288" s="10" t="s">
        <v>175</v>
      </c>
      <c r="K288" s="67"/>
      <c r="L288" s="157">
        <f t="shared" si="94"/>
        <v>0</v>
      </c>
      <c r="M288" s="157">
        <f t="shared" si="95"/>
        <v>0</v>
      </c>
      <c r="N288" s="157"/>
      <c r="O288" s="157"/>
      <c r="P288" s="157">
        <f t="shared" si="96"/>
        <v>0</v>
      </c>
      <c r="Q288" s="157"/>
      <c r="R288" s="157"/>
      <c r="S288" s="157">
        <f t="shared" si="97"/>
        <v>0</v>
      </c>
      <c r="T288" s="157">
        <f t="shared" si="98"/>
        <v>0</v>
      </c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>
        <f t="shared" si="99"/>
        <v>0</v>
      </c>
      <c r="AE288" s="157"/>
      <c r="AF288" s="157"/>
      <c r="AG288" s="157">
        <f t="shared" si="100"/>
        <v>0</v>
      </c>
      <c r="AH288" s="157"/>
      <c r="AI288" s="157"/>
      <c r="AJ288" s="157"/>
      <c r="AK288" s="157"/>
      <c r="AL288" s="157"/>
      <c r="AM288" s="157"/>
      <c r="AN288" s="157"/>
      <c r="AO288" s="157"/>
      <c r="AP288" s="157"/>
      <c r="AQ288" s="157"/>
      <c r="AR288" s="157"/>
      <c r="AS288" s="157"/>
      <c r="AT288" s="157"/>
      <c r="AU288" s="157"/>
      <c r="AV288" s="157"/>
    </row>
    <row r="289" spans="1:48" s="1" customFormat="1" ht="16.5" customHeight="1" x14ac:dyDescent="0.3">
      <c r="A289" s="568"/>
      <c r="B289" s="561"/>
      <c r="C289" s="573"/>
      <c r="D289" s="564"/>
      <c r="E289" s="606"/>
      <c r="F289" s="564"/>
      <c r="G289" s="606"/>
      <c r="H289" s="564"/>
      <c r="I289" s="79" t="s">
        <v>1402</v>
      </c>
      <c r="J289" s="10" t="s">
        <v>176</v>
      </c>
      <c r="K289" s="67"/>
      <c r="L289" s="157">
        <f t="shared" si="94"/>
        <v>0</v>
      </c>
      <c r="M289" s="157">
        <f t="shared" si="95"/>
        <v>0</v>
      </c>
      <c r="N289" s="157"/>
      <c r="O289" s="157"/>
      <c r="P289" s="157">
        <f t="shared" si="96"/>
        <v>0</v>
      </c>
      <c r="Q289" s="157"/>
      <c r="R289" s="157"/>
      <c r="S289" s="157">
        <f t="shared" si="97"/>
        <v>0</v>
      </c>
      <c r="T289" s="157">
        <f t="shared" si="98"/>
        <v>0</v>
      </c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>
        <f t="shared" si="99"/>
        <v>0</v>
      </c>
      <c r="AE289" s="157"/>
      <c r="AF289" s="157"/>
      <c r="AG289" s="157">
        <f t="shared" si="100"/>
        <v>0</v>
      </c>
      <c r="AH289" s="157"/>
      <c r="AI289" s="157"/>
      <c r="AJ289" s="157"/>
      <c r="AK289" s="157"/>
      <c r="AL289" s="157"/>
      <c r="AM289" s="157"/>
      <c r="AN289" s="157"/>
      <c r="AO289" s="157"/>
      <c r="AP289" s="157"/>
      <c r="AQ289" s="157"/>
      <c r="AR289" s="157"/>
      <c r="AS289" s="157"/>
      <c r="AT289" s="157"/>
      <c r="AU289" s="157"/>
      <c r="AV289" s="157"/>
    </row>
    <row r="290" spans="1:48" s="1" customFormat="1" ht="16.5" customHeight="1" x14ac:dyDescent="0.3">
      <c r="A290" s="568"/>
      <c r="B290" s="561"/>
      <c r="C290" s="573"/>
      <c r="D290" s="564"/>
      <c r="E290" s="606"/>
      <c r="F290" s="564"/>
      <c r="G290" s="606" t="s">
        <v>576</v>
      </c>
      <c r="H290" s="564" t="s">
        <v>878</v>
      </c>
      <c r="I290" s="79" t="s">
        <v>1328</v>
      </c>
      <c r="J290" s="10" t="s">
        <v>177</v>
      </c>
      <c r="K290" s="67"/>
      <c r="L290" s="157">
        <f t="shared" si="94"/>
        <v>0</v>
      </c>
      <c r="M290" s="157">
        <f t="shared" si="95"/>
        <v>0</v>
      </c>
      <c r="N290" s="157"/>
      <c r="O290" s="157"/>
      <c r="P290" s="157">
        <f t="shared" si="96"/>
        <v>0</v>
      </c>
      <c r="Q290" s="157"/>
      <c r="R290" s="157"/>
      <c r="S290" s="157">
        <f t="shared" si="97"/>
        <v>0</v>
      </c>
      <c r="T290" s="157">
        <f t="shared" si="98"/>
        <v>0</v>
      </c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>
        <f t="shared" si="99"/>
        <v>0</v>
      </c>
      <c r="AE290" s="157"/>
      <c r="AF290" s="157"/>
      <c r="AG290" s="157">
        <f t="shared" si="100"/>
        <v>0</v>
      </c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  <c r="AV290" s="157"/>
    </row>
    <row r="291" spans="1:48" s="1" customFormat="1" ht="16.5" customHeight="1" x14ac:dyDescent="0.3">
      <c r="A291" s="568"/>
      <c r="B291" s="561"/>
      <c r="C291" s="573"/>
      <c r="D291" s="564"/>
      <c r="E291" s="606"/>
      <c r="F291" s="564"/>
      <c r="G291" s="606"/>
      <c r="H291" s="564"/>
      <c r="I291" s="79" t="s">
        <v>1330</v>
      </c>
      <c r="J291" s="10" t="s">
        <v>178</v>
      </c>
      <c r="K291" s="67"/>
      <c r="L291" s="157">
        <f t="shared" si="94"/>
        <v>0</v>
      </c>
      <c r="M291" s="157">
        <f t="shared" si="95"/>
        <v>0</v>
      </c>
      <c r="N291" s="157"/>
      <c r="O291" s="157"/>
      <c r="P291" s="157">
        <f t="shared" si="96"/>
        <v>0</v>
      </c>
      <c r="Q291" s="157"/>
      <c r="R291" s="157"/>
      <c r="S291" s="157">
        <f t="shared" si="97"/>
        <v>0</v>
      </c>
      <c r="T291" s="157">
        <f t="shared" si="98"/>
        <v>0</v>
      </c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>
        <f t="shared" si="99"/>
        <v>0</v>
      </c>
      <c r="AE291" s="157"/>
      <c r="AF291" s="157"/>
      <c r="AG291" s="157">
        <f t="shared" si="100"/>
        <v>0</v>
      </c>
      <c r="AH291" s="157"/>
      <c r="AI291" s="157"/>
      <c r="AJ291" s="157"/>
      <c r="AK291" s="157"/>
      <c r="AL291" s="157"/>
      <c r="AM291" s="157"/>
      <c r="AN291" s="157"/>
      <c r="AO291" s="157"/>
      <c r="AP291" s="157"/>
      <c r="AQ291" s="157"/>
      <c r="AR291" s="157"/>
      <c r="AS291" s="157"/>
      <c r="AT291" s="157"/>
      <c r="AU291" s="157"/>
      <c r="AV291" s="157"/>
    </row>
    <row r="292" spans="1:48" s="1" customFormat="1" ht="16.5" customHeight="1" x14ac:dyDescent="0.3">
      <c r="A292" s="568"/>
      <c r="B292" s="561"/>
      <c r="C292" s="573"/>
      <c r="D292" s="564"/>
      <c r="E292" s="606"/>
      <c r="F292" s="564"/>
      <c r="G292" s="606"/>
      <c r="H292" s="564"/>
      <c r="I292" s="79" t="s">
        <v>1403</v>
      </c>
      <c r="J292" s="10" t="s">
        <v>179</v>
      </c>
      <c r="K292" s="67"/>
      <c r="L292" s="157">
        <f t="shared" si="94"/>
        <v>0</v>
      </c>
      <c r="M292" s="157">
        <f t="shared" si="95"/>
        <v>0</v>
      </c>
      <c r="N292" s="157"/>
      <c r="O292" s="157"/>
      <c r="P292" s="157">
        <f t="shared" si="96"/>
        <v>0</v>
      </c>
      <c r="Q292" s="157"/>
      <c r="R292" s="157"/>
      <c r="S292" s="157">
        <f t="shared" si="97"/>
        <v>0</v>
      </c>
      <c r="T292" s="157">
        <f t="shared" si="98"/>
        <v>0</v>
      </c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>
        <f t="shared" si="99"/>
        <v>0</v>
      </c>
      <c r="AE292" s="157"/>
      <c r="AF292" s="157"/>
      <c r="AG292" s="157">
        <f t="shared" si="100"/>
        <v>0</v>
      </c>
      <c r="AH292" s="157"/>
      <c r="AI292" s="157"/>
      <c r="AJ292" s="157"/>
      <c r="AK292" s="157"/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  <c r="AV292" s="157"/>
    </row>
    <row r="293" spans="1:48" s="1" customFormat="1" ht="16.5" customHeight="1" x14ac:dyDescent="0.3">
      <c r="A293" s="568"/>
      <c r="B293" s="561"/>
      <c r="C293" s="573"/>
      <c r="D293" s="564"/>
      <c r="E293" s="606"/>
      <c r="F293" s="564"/>
      <c r="G293" s="606"/>
      <c r="H293" s="564"/>
      <c r="I293" s="79" t="s">
        <v>1332</v>
      </c>
      <c r="J293" s="10" t="s">
        <v>181</v>
      </c>
      <c r="K293" s="67"/>
      <c r="L293" s="157">
        <f t="shared" si="94"/>
        <v>0</v>
      </c>
      <c r="M293" s="157">
        <f t="shared" si="95"/>
        <v>0</v>
      </c>
      <c r="N293" s="157"/>
      <c r="O293" s="157"/>
      <c r="P293" s="157">
        <f t="shared" si="96"/>
        <v>0</v>
      </c>
      <c r="Q293" s="157"/>
      <c r="R293" s="157"/>
      <c r="S293" s="157">
        <f t="shared" si="97"/>
        <v>0</v>
      </c>
      <c r="T293" s="157">
        <f t="shared" si="98"/>
        <v>0</v>
      </c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>
        <f t="shared" si="99"/>
        <v>0</v>
      </c>
      <c r="AE293" s="157"/>
      <c r="AF293" s="157"/>
      <c r="AG293" s="157">
        <f t="shared" si="100"/>
        <v>0</v>
      </c>
      <c r="AH293" s="157"/>
      <c r="AI293" s="157"/>
      <c r="AJ293" s="157"/>
      <c r="AK293" s="157"/>
      <c r="AL293" s="157"/>
      <c r="AM293" s="157"/>
      <c r="AN293" s="157"/>
      <c r="AO293" s="157"/>
      <c r="AP293" s="157"/>
      <c r="AQ293" s="157"/>
      <c r="AR293" s="157"/>
      <c r="AS293" s="157"/>
      <c r="AT293" s="157"/>
      <c r="AU293" s="157"/>
      <c r="AV293" s="157"/>
    </row>
    <row r="294" spans="1:48" s="1" customFormat="1" ht="16.5" customHeight="1" x14ac:dyDescent="0.3">
      <c r="A294" s="568"/>
      <c r="B294" s="561"/>
      <c r="C294" s="573"/>
      <c r="D294" s="564"/>
      <c r="E294" s="606"/>
      <c r="F294" s="564"/>
      <c r="G294" s="606" t="s">
        <v>577</v>
      </c>
      <c r="H294" s="564" t="s">
        <v>879</v>
      </c>
      <c r="I294" s="79" t="s">
        <v>1404</v>
      </c>
      <c r="J294" s="10" t="s">
        <v>183</v>
      </c>
      <c r="K294" s="67"/>
      <c r="L294" s="157">
        <f t="shared" si="94"/>
        <v>0</v>
      </c>
      <c r="M294" s="157">
        <f t="shared" si="95"/>
        <v>0</v>
      </c>
      <c r="N294" s="157"/>
      <c r="O294" s="157"/>
      <c r="P294" s="157">
        <f t="shared" si="96"/>
        <v>0</v>
      </c>
      <c r="Q294" s="157"/>
      <c r="R294" s="157"/>
      <c r="S294" s="157">
        <f t="shared" si="97"/>
        <v>0</v>
      </c>
      <c r="T294" s="157">
        <f t="shared" si="98"/>
        <v>0</v>
      </c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>
        <f t="shared" si="99"/>
        <v>0</v>
      </c>
      <c r="AE294" s="157"/>
      <c r="AF294" s="157"/>
      <c r="AG294" s="157">
        <f t="shared" si="100"/>
        <v>0</v>
      </c>
      <c r="AH294" s="157"/>
      <c r="AI294" s="157"/>
      <c r="AJ294" s="157"/>
      <c r="AK294" s="157"/>
      <c r="AL294" s="157"/>
      <c r="AM294" s="157"/>
      <c r="AN294" s="157"/>
      <c r="AO294" s="157"/>
      <c r="AP294" s="157"/>
      <c r="AQ294" s="157"/>
      <c r="AR294" s="157"/>
      <c r="AS294" s="157"/>
      <c r="AT294" s="157"/>
      <c r="AU294" s="157"/>
      <c r="AV294" s="157"/>
    </row>
    <row r="295" spans="1:48" s="1" customFormat="1" ht="16.5" customHeight="1" x14ac:dyDescent="0.3">
      <c r="A295" s="568"/>
      <c r="B295" s="561"/>
      <c r="C295" s="573"/>
      <c r="D295" s="564"/>
      <c r="E295" s="606"/>
      <c r="F295" s="564"/>
      <c r="G295" s="606"/>
      <c r="H295" s="564"/>
      <c r="I295" s="79" t="s">
        <v>1405</v>
      </c>
      <c r="J295" s="10" t="s">
        <v>184</v>
      </c>
      <c r="K295" s="67"/>
      <c r="L295" s="157">
        <f t="shared" si="94"/>
        <v>0</v>
      </c>
      <c r="M295" s="157">
        <f t="shared" si="95"/>
        <v>0</v>
      </c>
      <c r="N295" s="157"/>
      <c r="O295" s="157"/>
      <c r="P295" s="157">
        <f t="shared" si="96"/>
        <v>0</v>
      </c>
      <c r="Q295" s="157"/>
      <c r="R295" s="157"/>
      <c r="S295" s="157">
        <f t="shared" si="97"/>
        <v>0</v>
      </c>
      <c r="T295" s="157">
        <f t="shared" si="98"/>
        <v>0</v>
      </c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>
        <f t="shared" si="99"/>
        <v>0</v>
      </c>
      <c r="AE295" s="157"/>
      <c r="AF295" s="157"/>
      <c r="AG295" s="157">
        <f t="shared" si="100"/>
        <v>0</v>
      </c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  <c r="AV295" s="157"/>
    </row>
    <row r="296" spans="1:48" s="1" customFormat="1" ht="16.5" customHeight="1" x14ac:dyDescent="0.3">
      <c r="A296" s="568"/>
      <c r="B296" s="561"/>
      <c r="C296" s="573"/>
      <c r="D296" s="564"/>
      <c r="E296" s="606"/>
      <c r="F296" s="564"/>
      <c r="G296" s="71" t="s">
        <v>578</v>
      </c>
      <c r="H296" s="70" t="s">
        <v>185</v>
      </c>
      <c r="I296" s="79" t="s">
        <v>1406</v>
      </c>
      <c r="J296" s="10" t="s">
        <v>185</v>
      </c>
      <c r="K296" s="67"/>
      <c r="L296" s="157">
        <f t="shared" si="94"/>
        <v>0</v>
      </c>
      <c r="M296" s="157">
        <f t="shared" si="95"/>
        <v>0</v>
      </c>
      <c r="N296" s="157"/>
      <c r="O296" s="157"/>
      <c r="P296" s="157">
        <f t="shared" si="96"/>
        <v>0</v>
      </c>
      <c r="Q296" s="157"/>
      <c r="R296" s="157"/>
      <c r="S296" s="157">
        <f t="shared" si="97"/>
        <v>0</v>
      </c>
      <c r="T296" s="157">
        <f t="shared" si="98"/>
        <v>0</v>
      </c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>
        <f t="shared" si="99"/>
        <v>0</v>
      </c>
      <c r="AE296" s="157"/>
      <c r="AF296" s="157"/>
      <c r="AG296" s="157">
        <f t="shared" si="100"/>
        <v>0</v>
      </c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  <c r="AV296" s="157"/>
    </row>
    <row r="297" spans="1:48" s="1" customFormat="1" ht="16.5" customHeight="1" x14ac:dyDescent="0.3">
      <c r="A297" s="568"/>
      <c r="B297" s="561"/>
      <c r="C297" s="573"/>
      <c r="D297" s="564"/>
      <c r="E297" s="606"/>
      <c r="F297" s="564"/>
      <c r="G297" s="71" t="s">
        <v>880</v>
      </c>
      <c r="H297" s="70" t="s">
        <v>186</v>
      </c>
      <c r="I297" s="79" t="s">
        <v>1407</v>
      </c>
      <c r="J297" s="10" t="s">
        <v>186</v>
      </c>
      <c r="K297" s="67"/>
      <c r="L297" s="157">
        <f t="shared" si="94"/>
        <v>0</v>
      </c>
      <c r="M297" s="157">
        <f t="shared" si="95"/>
        <v>0</v>
      </c>
      <c r="N297" s="157"/>
      <c r="O297" s="157"/>
      <c r="P297" s="157">
        <f t="shared" si="96"/>
        <v>0</v>
      </c>
      <c r="Q297" s="157"/>
      <c r="R297" s="157"/>
      <c r="S297" s="157">
        <f t="shared" si="97"/>
        <v>0</v>
      </c>
      <c r="T297" s="157">
        <f t="shared" si="98"/>
        <v>0</v>
      </c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>
        <f t="shared" si="99"/>
        <v>0</v>
      </c>
      <c r="AE297" s="157"/>
      <c r="AF297" s="157"/>
      <c r="AG297" s="157">
        <f t="shared" si="100"/>
        <v>0</v>
      </c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  <c r="AR297" s="157"/>
      <c r="AS297" s="157"/>
      <c r="AT297" s="157"/>
      <c r="AU297" s="157"/>
      <c r="AV297" s="157"/>
    </row>
    <row r="298" spans="1:48" s="1" customFormat="1" ht="16.5" customHeight="1" x14ac:dyDescent="0.3">
      <c r="A298" s="568"/>
      <c r="B298" s="561"/>
      <c r="C298" s="573"/>
      <c r="D298" s="564"/>
      <c r="E298" s="606"/>
      <c r="F298" s="564"/>
      <c r="G298" s="606" t="s">
        <v>881</v>
      </c>
      <c r="H298" s="564" t="s">
        <v>882</v>
      </c>
      <c r="I298" s="79" t="s">
        <v>1408</v>
      </c>
      <c r="J298" s="10" t="s">
        <v>187</v>
      </c>
      <c r="K298" s="67"/>
      <c r="L298" s="157">
        <f t="shared" si="94"/>
        <v>0</v>
      </c>
      <c r="M298" s="157">
        <f t="shared" si="95"/>
        <v>0</v>
      </c>
      <c r="N298" s="157"/>
      <c r="O298" s="157"/>
      <c r="P298" s="157">
        <f t="shared" si="96"/>
        <v>0</v>
      </c>
      <c r="Q298" s="157"/>
      <c r="R298" s="157"/>
      <c r="S298" s="157">
        <f t="shared" si="97"/>
        <v>0</v>
      </c>
      <c r="T298" s="157">
        <f t="shared" si="98"/>
        <v>0</v>
      </c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>
        <f t="shared" si="99"/>
        <v>0</v>
      </c>
      <c r="AE298" s="157"/>
      <c r="AF298" s="157"/>
      <c r="AG298" s="157">
        <f t="shared" si="100"/>
        <v>0</v>
      </c>
      <c r="AH298" s="157"/>
      <c r="AI298" s="157"/>
      <c r="AJ298" s="157"/>
      <c r="AK298" s="157"/>
      <c r="AL298" s="157"/>
      <c r="AM298" s="157"/>
      <c r="AN298" s="157"/>
      <c r="AO298" s="157"/>
      <c r="AP298" s="157"/>
      <c r="AQ298" s="157"/>
      <c r="AR298" s="157"/>
      <c r="AS298" s="157"/>
      <c r="AT298" s="157"/>
      <c r="AU298" s="157"/>
      <c r="AV298" s="157"/>
    </row>
    <row r="299" spans="1:48" s="1" customFormat="1" ht="27" x14ac:dyDescent="0.3">
      <c r="A299" s="568"/>
      <c r="B299" s="561"/>
      <c r="C299" s="573"/>
      <c r="D299" s="564"/>
      <c r="E299" s="606"/>
      <c r="F299" s="564"/>
      <c r="G299" s="606"/>
      <c r="H299" s="564"/>
      <c r="I299" s="79" t="s">
        <v>1409</v>
      </c>
      <c r="J299" s="11" t="s">
        <v>2120</v>
      </c>
      <c r="K299" s="67"/>
      <c r="L299" s="157">
        <f t="shared" si="94"/>
        <v>0</v>
      </c>
      <c r="M299" s="157">
        <f t="shared" si="95"/>
        <v>0</v>
      </c>
      <c r="N299" s="157"/>
      <c r="O299" s="157"/>
      <c r="P299" s="157">
        <f t="shared" si="96"/>
        <v>0</v>
      </c>
      <c r="Q299" s="157"/>
      <c r="R299" s="157"/>
      <c r="S299" s="157">
        <f t="shared" si="97"/>
        <v>0</v>
      </c>
      <c r="T299" s="157">
        <f t="shared" si="98"/>
        <v>0</v>
      </c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>
        <f t="shared" si="99"/>
        <v>0</v>
      </c>
      <c r="AE299" s="157"/>
      <c r="AF299" s="157"/>
      <c r="AG299" s="157">
        <f t="shared" si="100"/>
        <v>0</v>
      </c>
      <c r="AH299" s="157"/>
      <c r="AI299" s="157"/>
      <c r="AJ299" s="157"/>
      <c r="AK299" s="157"/>
      <c r="AL299" s="157"/>
      <c r="AM299" s="157"/>
      <c r="AN299" s="157"/>
      <c r="AO299" s="157"/>
      <c r="AP299" s="157"/>
      <c r="AQ299" s="157"/>
      <c r="AR299" s="157"/>
      <c r="AS299" s="157"/>
      <c r="AT299" s="157"/>
      <c r="AU299" s="157"/>
      <c r="AV299" s="157"/>
    </row>
    <row r="300" spans="1:48" s="1" customFormat="1" ht="16.5" customHeight="1" x14ac:dyDescent="0.3">
      <c r="A300" s="568"/>
      <c r="B300" s="561"/>
      <c r="C300" s="573"/>
      <c r="D300" s="574"/>
      <c r="E300" s="638"/>
      <c r="F300" s="574"/>
      <c r="G300" s="638"/>
      <c r="H300" s="574"/>
      <c r="I300" s="245" t="s">
        <v>1409</v>
      </c>
      <c r="J300" s="363" t="s">
        <v>188</v>
      </c>
      <c r="K300" s="383"/>
      <c r="L300" s="157">
        <f t="shared" si="94"/>
        <v>0</v>
      </c>
      <c r="M300" s="157">
        <f t="shared" si="95"/>
        <v>0</v>
      </c>
      <c r="N300" s="157"/>
      <c r="O300" s="157"/>
      <c r="P300" s="157">
        <f t="shared" si="96"/>
        <v>0</v>
      </c>
      <c r="Q300" s="157"/>
      <c r="R300" s="157"/>
      <c r="S300" s="157">
        <f t="shared" si="97"/>
        <v>0</v>
      </c>
      <c r="T300" s="157">
        <f t="shared" si="98"/>
        <v>0</v>
      </c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>
        <f t="shared" si="99"/>
        <v>0</v>
      </c>
      <c r="AE300" s="157"/>
      <c r="AF300" s="157"/>
      <c r="AG300" s="157">
        <f t="shared" si="100"/>
        <v>0</v>
      </c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  <c r="AV300" s="157"/>
    </row>
    <row r="301" spans="1:48" s="1" customFormat="1" ht="16.5" customHeight="1" x14ac:dyDescent="0.3">
      <c r="A301" s="568"/>
      <c r="B301" s="561"/>
      <c r="C301" s="83"/>
      <c r="D301" s="247"/>
      <c r="E301" s="254"/>
      <c r="F301" s="247"/>
      <c r="G301" s="254"/>
      <c r="H301" s="247"/>
      <c r="I301" s="249"/>
      <c r="J301" s="364"/>
      <c r="K301" s="378" t="s">
        <v>2274</v>
      </c>
      <c r="L301" s="283">
        <v>4413.5633109800001</v>
      </c>
      <c r="M301" s="283">
        <v>132.25677698000001</v>
      </c>
      <c r="N301" s="283">
        <v>7.6581188199999994</v>
      </c>
      <c r="O301" s="283">
        <v>124.59865816</v>
      </c>
      <c r="P301" s="283">
        <v>4281.3065340000003</v>
      </c>
      <c r="Q301" s="283">
        <v>21.004754000000002</v>
      </c>
      <c r="R301" s="283">
        <v>4260.3017800000007</v>
      </c>
      <c r="S301" s="283">
        <v>7158.2193700237722</v>
      </c>
      <c r="T301" s="283">
        <v>3871.5189471698118</v>
      </c>
      <c r="U301" s="283">
        <v>2.6860179874213834</v>
      </c>
      <c r="V301" s="283">
        <v>83.86809754716981</v>
      </c>
      <c r="W301" s="283">
        <v>183.2574550943396</v>
      </c>
      <c r="X301" s="283">
        <v>18.964176100628929</v>
      </c>
      <c r="Y301" s="283">
        <v>6.7203144654088049</v>
      </c>
      <c r="Z301" s="283">
        <v>3576.0228859748431</v>
      </c>
      <c r="AA301" s="283" t="s">
        <v>2133</v>
      </c>
      <c r="AB301" s="283" t="s">
        <v>2133</v>
      </c>
      <c r="AC301" s="283" t="s">
        <v>2133</v>
      </c>
      <c r="AD301" s="283">
        <v>2.0260773939065024</v>
      </c>
      <c r="AE301" s="283">
        <v>2.0060544095315023</v>
      </c>
      <c r="AF301" s="283">
        <v>2.0022984374999997E-2</v>
      </c>
      <c r="AG301" s="283">
        <v>3284.6743454600537</v>
      </c>
      <c r="AH301" s="283">
        <v>1.3255911949685535</v>
      </c>
      <c r="AI301" s="283">
        <v>0</v>
      </c>
      <c r="AJ301" s="283">
        <v>0</v>
      </c>
      <c r="AK301" s="283">
        <v>0</v>
      </c>
      <c r="AL301" s="283">
        <v>0</v>
      </c>
      <c r="AM301" s="283">
        <v>0</v>
      </c>
      <c r="AN301" s="283">
        <v>3283.3487542650851</v>
      </c>
      <c r="AO301" s="283"/>
      <c r="AP301" s="283">
        <v>402.62345383000002</v>
      </c>
      <c r="AQ301" s="283">
        <v>0</v>
      </c>
      <c r="AR301" s="283">
        <v>0</v>
      </c>
      <c r="AS301" s="283">
        <v>11229.225928489999</v>
      </c>
      <c r="AT301" s="283">
        <v>7.8</v>
      </c>
      <c r="AU301" s="283">
        <v>116.4906</v>
      </c>
      <c r="AV301" s="239"/>
    </row>
    <row r="302" spans="1:48" s="1" customFormat="1" ht="13.5" customHeight="1" x14ac:dyDescent="0.3">
      <c r="A302" s="568"/>
      <c r="B302" s="561"/>
      <c r="C302" s="573" t="s">
        <v>883</v>
      </c>
      <c r="D302" s="576" t="s">
        <v>579</v>
      </c>
      <c r="E302" s="640" t="s">
        <v>884</v>
      </c>
      <c r="F302" s="576" t="s">
        <v>885</v>
      </c>
      <c r="G302" s="89" t="s">
        <v>886</v>
      </c>
      <c r="H302" s="84" t="s">
        <v>190</v>
      </c>
      <c r="I302" s="52" t="s">
        <v>1410</v>
      </c>
      <c r="J302" s="362" t="s">
        <v>190</v>
      </c>
      <c r="K302" s="384" t="s">
        <v>1902</v>
      </c>
      <c r="L302" s="278">
        <v>3.1618800000000002E-2</v>
      </c>
      <c r="M302" s="278">
        <v>3.1618800000000002E-2</v>
      </c>
      <c r="N302" s="278">
        <v>3.1618800000000002E-2</v>
      </c>
      <c r="O302" s="278">
        <v>0</v>
      </c>
      <c r="P302" s="278">
        <v>0</v>
      </c>
      <c r="Q302" s="278">
        <v>0</v>
      </c>
      <c r="R302" s="278">
        <v>0</v>
      </c>
      <c r="S302" s="278">
        <v>2768.3757740000883</v>
      </c>
      <c r="T302" s="278">
        <v>2767.5070489308177</v>
      </c>
      <c r="U302" s="278">
        <v>0</v>
      </c>
      <c r="V302" s="278">
        <v>2.7971811949685534</v>
      </c>
      <c r="W302" s="278">
        <v>3.4520711949685534</v>
      </c>
      <c r="X302" s="278">
        <v>0</v>
      </c>
      <c r="Y302" s="278">
        <v>0</v>
      </c>
      <c r="Z302" s="278">
        <v>2761.2577965408805</v>
      </c>
      <c r="AA302" s="278" t="s">
        <v>2133</v>
      </c>
      <c r="AB302" s="278" t="s">
        <v>2133</v>
      </c>
      <c r="AC302" s="278" t="s">
        <v>2133</v>
      </c>
      <c r="AD302" s="278">
        <v>0.13279991203791694</v>
      </c>
      <c r="AE302" s="278">
        <v>0.13239090468497577</v>
      </c>
      <c r="AF302" s="278">
        <v>4.0900735294117647E-4</v>
      </c>
      <c r="AG302" s="278">
        <v>0.73592515723270424</v>
      </c>
      <c r="AH302" s="278">
        <v>4.40251572327044E-2</v>
      </c>
      <c r="AI302" s="278">
        <v>0</v>
      </c>
      <c r="AJ302" s="278">
        <v>0</v>
      </c>
      <c r="AK302" s="278">
        <v>0</v>
      </c>
      <c r="AL302" s="278">
        <v>0</v>
      </c>
      <c r="AM302" s="278">
        <v>0</v>
      </c>
      <c r="AN302" s="278">
        <v>0.69189999999999985</v>
      </c>
      <c r="AO302" s="278"/>
      <c r="AP302" s="278">
        <v>153.30661595000001</v>
      </c>
      <c r="AQ302" s="278">
        <v>0</v>
      </c>
      <c r="AR302" s="278">
        <v>0</v>
      </c>
      <c r="AS302" s="278">
        <v>2926.36040869</v>
      </c>
      <c r="AT302" s="278">
        <v>1</v>
      </c>
      <c r="AU302" s="278">
        <v>4.0000000000000002E-4</v>
      </c>
      <c r="AV302" s="226"/>
    </row>
    <row r="303" spans="1:48" s="1" customFormat="1" ht="16.5" customHeight="1" x14ac:dyDescent="0.3">
      <c r="A303" s="568"/>
      <c r="B303" s="561"/>
      <c r="C303" s="573"/>
      <c r="D303" s="564"/>
      <c r="E303" s="606"/>
      <c r="F303" s="564"/>
      <c r="G303" s="606" t="s">
        <v>887</v>
      </c>
      <c r="H303" s="564" t="s">
        <v>888</v>
      </c>
      <c r="I303" s="79" t="s">
        <v>1413</v>
      </c>
      <c r="J303" s="10" t="s">
        <v>192</v>
      </c>
      <c r="K303" s="73"/>
      <c r="L303" s="157">
        <f t="shared" si="94"/>
        <v>0</v>
      </c>
      <c r="M303" s="157">
        <f t="shared" si="95"/>
        <v>0</v>
      </c>
      <c r="N303" s="157"/>
      <c r="O303" s="157"/>
      <c r="P303" s="157">
        <f t="shared" si="96"/>
        <v>0</v>
      </c>
      <c r="Q303" s="157"/>
      <c r="R303" s="157"/>
      <c r="S303" s="157">
        <f t="shared" si="97"/>
        <v>0</v>
      </c>
      <c r="T303" s="157">
        <f t="shared" si="98"/>
        <v>0</v>
      </c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>
        <f t="shared" si="99"/>
        <v>0</v>
      </c>
      <c r="AE303" s="157"/>
      <c r="AF303" s="157"/>
      <c r="AG303" s="157">
        <f t="shared" si="100"/>
        <v>0</v>
      </c>
      <c r="AH303" s="157"/>
      <c r="AI303" s="157"/>
      <c r="AJ303" s="157"/>
      <c r="AK303" s="157"/>
      <c r="AL303" s="157"/>
      <c r="AM303" s="157"/>
      <c r="AN303" s="157"/>
      <c r="AO303" s="157"/>
      <c r="AP303" s="157"/>
      <c r="AQ303" s="157"/>
      <c r="AR303" s="157"/>
      <c r="AS303" s="157"/>
      <c r="AT303" s="157"/>
      <c r="AU303" s="157"/>
      <c r="AV303" s="157"/>
    </row>
    <row r="304" spans="1:48" s="1" customFormat="1" ht="16.5" customHeight="1" x14ac:dyDescent="0.3">
      <c r="A304" s="568"/>
      <c r="B304" s="561"/>
      <c r="C304" s="573"/>
      <c r="D304" s="564"/>
      <c r="E304" s="606"/>
      <c r="F304" s="564"/>
      <c r="G304" s="606"/>
      <c r="H304" s="564"/>
      <c r="I304" s="79" t="s">
        <v>1414</v>
      </c>
      <c r="J304" s="10" t="s">
        <v>193</v>
      </c>
      <c r="K304" s="73"/>
      <c r="L304" s="157">
        <f t="shared" si="94"/>
        <v>0</v>
      </c>
      <c r="M304" s="157">
        <f t="shared" si="95"/>
        <v>0</v>
      </c>
      <c r="N304" s="157"/>
      <c r="O304" s="157"/>
      <c r="P304" s="157">
        <f t="shared" si="96"/>
        <v>0</v>
      </c>
      <c r="Q304" s="157"/>
      <c r="R304" s="157"/>
      <c r="S304" s="157">
        <f t="shared" si="97"/>
        <v>0</v>
      </c>
      <c r="T304" s="157">
        <f t="shared" si="98"/>
        <v>0</v>
      </c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>
        <f t="shared" si="99"/>
        <v>0</v>
      </c>
      <c r="AE304" s="157"/>
      <c r="AF304" s="157"/>
      <c r="AG304" s="157">
        <f t="shared" si="100"/>
        <v>0</v>
      </c>
      <c r="AH304" s="157"/>
      <c r="AI304" s="157"/>
      <c r="AJ304" s="157"/>
      <c r="AK304" s="157"/>
      <c r="AL304" s="157"/>
      <c r="AM304" s="157"/>
      <c r="AN304" s="157"/>
      <c r="AO304" s="157"/>
      <c r="AP304" s="157"/>
      <c r="AQ304" s="157"/>
      <c r="AR304" s="157"/>
      <c r="AS304" s="157"/>
      <c r="AT304" s="157"/>
      <c r="AU304" s="157"/>
      <c r="AV304" s="157"/>
    </row>
    <row r="305" spans="1:48" s="1" customFormat="1" ht="16.5" customHeight="1" x14ac:dyDescent="0.3">
      <c r="A305" s="568"/>
      <c r="B305" s="561"/>
      <c r="C305" s="573"/>
      <c r="D305" s="564"/>
      <c r="E305" s="606"/>
      <c r="F305" s="564"/>
      <c r="G305" s="606"/>
      <c r="H305" s="564"/>
      <c r="I305" s="79" t="s">
        <v>1415</v>
      </c>
      <c r="J305" s="10" t="s">
        <v>194</v>
      </c>
      <c r="K305" s="73"/>
      <c r="L305" s="157">
        <f t="shared" si="94"/>
        <v>0</v>
      </c>
      <c r="M305" s="157">
        <f t="shared" si="95"/>
        <v>0</v>
      </c>
      <c r="N305" s="157"/>
      <c r="O305" s="157"/>
      <c r="P305" s="157">
        <f t="shared" si="96"/>
        <v>0</v>
      </c>
      <c r="Q305" s="157"/>
      <c r="R305" s="157"/>
      <c r="S305" s="157">
        <f t="shared" si="97"/>
        <v>0</v>
      </c>
      <c r="T305" s="157">
        <f t="shared" si="98"/>
        <v>0</v>
      </c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>
        <f t="shared" si="99"/>
        <v>0</v>
      </c>
      <c r="AE305" s="157"/>
      <c r="AF305" s="157"/>
      <c r="AG305" s="157">
        <f t="shared" si="100"/>
        <v>0</v>
      </c>
      <c r="AH305" s="157"/>
      <c r="AI305" s="157"/>
      <c r="AJ305" s="157"/>
      <c r="AK305" s="157"/>
      <c r="AL305" s="157"/>
      <c r="AM305" s="157"/>
      <c r="AN305" s="157"/>
      <c r="AO305" s="157"/>
      <c r="AP305" s="157"/>
      <c r="AQ305" s="157"/>
      <c r="AR305" s="157"/>
      <c r="AS305" s="157"/>
      <c r="AT305" s="157"/>
      <c r="AU305" s="157"/>
      <c r="AV305" s="157"/>
    </row>
    <row r="306" spans="1:48" s="1" customFormat="1" ht="16.5" customHeight="1" x14ac:dyDescent="0.3">
      <c r="A306" s="568"/>
      <c r="B306" s="561"/>
      <c r="C306" s="573"/>
      <c r="D306" s="564"/>
      <c r="E306" s="606"/>
      <c r="F306" s="564"/>
      <c r="G306" s="606" t="s">
        <v>889</v>
      </c>
      <c r="H306" s="564" t="s">
        <v>890</v>
      </c>
      <c r="I306" s="79" t="s">
        <v>1416</v>
      </c>
      <c r="J306" s="10" t="s">
        <v>195</v>
      </c>
      <c r="K306" s="73"/>
      <c r="L306" s="157">
        <f t="shared" si="94"/>
        <v>0</v>
      </c>
      <c r="M306" s="157">
        <f t="shared" si="95"/>
        <v>0</v>
      </c>
      <c r="N306" s="157"/>
      <c r="O306" s="157"/>
      <c r="P306" s="157">
        <f t="shared" si="96"/>
        <v>0</v>
      </c>
      <c r="Q306" s="157"/>
      <c r="R306" s="157"/>
      <c r="S306" s="157">
        <f t="shared" si="97"/>
        <v>0</v>
      </c>
      <c r="T306" s="157">
        <f t="shared" si="98"/>
        <v>0</v>
      </c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>
        <f t="shared" si="99"/>
        <v>0</v>
      </c>
      <c r="AE306" s="157"/>
      <c r="AF306" s="157"/>
      <c r="AG306" s="157">
        <f t="shared" si="100"/>
        <v>0</v>
      </c>
      <c r="AH306" s="157"/>
      <c r="AI306" s="157"/>
      <c r="AJ306" s="157"/>
      <c r="AK306" s="157"/>
      <c r="AL306" s="157"/>
      <c r="AM306" s="157"/>
      <c r="AN306" s="157"/>
      <c r="AO306" s="157"/>
      <c r="AP306" s="157"/>
      <c r="AQ306" s="157"/>
      <c r="AR306" s="157"/>
      <c r="AS306" s="157"/>
      <c r="AT306" s="157"/>
      <c r="AU306" s="157"/>
      <c r="AV306" s="157"/>
    </row>
    <row r="307" spans="1:48" s="1" customFormat="1" ht="16.5" customHeight="1" x14ac:dyDescent="0.3">
      <c r="A307" s="568"/>
      <c r="B307" s="561"/>
      <c r="C307" s="573"/>
      <c r="D307" s="564"/>
      <c r="E307" s="606"/>
      <c r="F307" s="564"/>
      <c r="G307" s="606"/>
      <c r="H307" s="564"/>
      <c r="I307" s="79" t="s">
        <v>1417</v>
      </c>
      <c r="J307" s="10" t="s">
        <v>196</v>
      </c>
      <c r="K307" s="73"/>
      <c r="L307" s="157">
        <f t="shared" si="94"/>
        <v>0</v>
      </c>
      <c r="M307" s="157">
        <f t="shared" si="95"/>
        <v>0</v>
      </c>
      <c r="N307" s="157"/>
      <c r="O307" s="157"/>
      <c r="P307" s="157">
        <f t="shared" si="96"/>
        <v>0</v>
      </c>
      <c r="Q307" s="157"/>
      <c r="R307" s="157"/>
      <c r="S307" s="157">
        <f t="shared" si="97"/>
        <v>0</v>
      </c>
      <c r="T307" s="157">
        <f t="shared" si="98"/>
        <v>0</v>
      </c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>
        <f t="shared" si="99"/>
        <v>0</v>
      </c>
      <c r="AE307" s="157"/>
      <c r="AF307" s="157"/>
      <c r="AG307" s="157">
        <f t="shared" si="100"/>
        <v>0</v>
      </c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  <c r="AV307" s="157"/>
    </row>
    <row r="308" spans="1:48" s="1" customFormat="1" ht="16.5" customHeight="1" x14ac:dyDescent="0.3">
      <c r="A308" s="568"/>
      <c r="B308" s="561"/>
      <c r="C308" s="573"/>
      <c r="D308" s="564"/>
      <c r="E308" s="606"/>
      <c r="F308" s="564"/>
      <c r="G308" s="606"/>
      <c r="H308" s="564"/>
      <c r="I308" s="79" t="s">
        <v>1411</v>
      </c>
      <c r="J308" s="10" t="s">
        <v>197</v>
      </c>
      <c r="K308" s="73"/>
      <c r="L308" s="157">
        <f t="shared" si="94"/>
        <v>0</v>
      </c>
      <c r="M308" s="157">
        <f t="shared" si="95"/>
        <v>0</v>
      </c>
      <c r="N308" s="157"/>
      <c r="O308" s="157"/>
      <c r="P308" s="157">
        <f t="shared" si="96"/>
        <v>0</v>
      </c>
      <c r="Q308" s="157"/>
      <c r="R308" s="157"/>
      <c r="S308" s="157">
        <f t="shared" si="97"/>
        <v>0</v>
      </c>
      <c r="T308" s="157">
        <f t="shared" si="98"/>
        <v>0</v>
      </c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>
        <f t="shared" si="99"/>
        <v>0</v>
      </c>
      <c r="AE308" s="157"/>
      <c r="AF308" s="157"/>
      <c r="AG308" s="157">
        <f t="shared" si="100"/>
        <v>0</v>
      </c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  <c r="AV308" s="157"/>
    </row>
    <row r="309" spans="1:48" s="1" customFormat="1" ht="16.5" customHeight="1" x14ac:dyDescent="0.3">
      <c r="A309" s="568"/>
      <c r="B309" s="561"/>
      <c r="C309" s="573"/>
      <c r="D309" s="564"/>
      <c r="E309" s="606"/>
      <c r="F309" s="564"/>
      <c r="G309" s="606"/>
      <c r="H309" s="564"/>
      <c r="I309" s="79" t="s">
        <v>1411</v>
      </c>
      <c r="J309" s="10" t="s">
        <v>1412</v>
      </c>
      <c r="K309" s="73"/>
      <c r="L309" s="157">
        <f t="shared" si="94"/>
        <v>0</v>
      </c>
      <c r="M309" s="157">
        <f t="shared" si="95"/>
        <v>0</v>
      </c>
      <c r="N309" s="157"/>
      <c r="O309" s="157"/>
      <c r="P309" s="157">
        <f t="shared" si="96"/>
        <v>0</v>
      </c>
      <c r="Q309" s="157"/>
      <c r="R309" s="157"/>
      <c r="S309" s="157">
        <f t="shared" si="97"/>
        <v>0</v>
      </c>
      <c r="T309" s="157">
        <f t="shared" si="98"/>
        <v>0</v>
      </c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>
        <f t="shared" si="99"/>
        <v>0</v>
      </c>
      <c r="AE309" s="157"/>
      <c r="AF309" s="157"/>
      <c r="AG309" s="157">
        <f t="shared" si="100"/>
        <v>0</v>
      </c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  <c r="AV309" s="157"/>
    </row>
    <row r="310" spans="1:48" s="1" customFormat="1" ht="16.5" customHeight="1" x14ac:dyDescent="0.3">
      <c r="A310" s="568"/>
      <c r="B310" s="561"/>
      <c r="C310" s="573"/>
      <c r="D310" s="564"/>
      <c r="E310" s="606" t="s">
        <v>891</v>
      </c>
      <c r="F310" s="564" t="s">
        <v>1903</v>
      </c>
      <c r="G310" s="606" t="s">
        <v>892</v>
      </c>
      <c r="H310" s="564" t="s">
        <v>893</v>
      </c>
      <c r="I310" s="79" t="s">
        <v>1419</v>
      </c>
      <c r="J310" s="10" t="s">
        <v>199</v>
      </c>
      <c r="K310" s="385" t="s">
        <v>1904</v>
      </c>
      <c r="L310" s="279">
        <v>3.8126000000000002</v>
      </c>
      <c r="M310" s="279">
        <v>3.8126000000000002</v>
      </c>
      <c r="N310" s="279">
        <v>3.5999999999999999E-3</v>
      </c>
      <c r="O310" s="279">
        <v>3.8090000000000002</v>
      </c>
      <c r="P310" s="279">
        <v>0</v>
      </c>
      <c r="Q310" s="279">
        <v>0</v>
      </c>
      <c r="R310" s="279">
        <v>0</v>
      </c>
      <c r="S310" s="279">
        <v>434.64094296351391</v>
      </c>
      <c r="T310" s="279">
        <v>247.29620119496852</v>
      </c>
      <c r="U310" s="279">
        <v>5.4879371069182392E-2</v>
      </c>
      <c r="V310" s="279">
        <v>4.4171768553459128</v>
      </c>
      <c r="W310" s="279">
        <v>4.8959539622641506</v>
      </c>
      <c r="X310" s="279">
        <v>1.7924528301886791</v>
      </c>
      <c r="Y310" s="279">
        <v>0</v>
      </c>
      <c r="Z310" s="279">
        <v>236.1357381761006</v>
      </c>
      <c r="AA310" s="279" t="s">
        <v>2133</v>
      </c>
      <c r="AB310" s="279" t="s">
        <v>2133</v>
      </c>
      <c r="AC310" s="279" t="s">
        <v>2133</v>
      </c>
      <c r="AD310" s="279">
        <v>1.7581526548453388</v>
      </c>
      <c r="AE310" s="279">
        <v>1.7391227835218093</v>
      </c>
      <c r="AF310" s="279">
        <v>1.9029871323529408E-2</v>
      </c>
      <c r="AG310" s="279">
        <v>185.58658911370006</v>
      </c>
      <c r="AH310" s="279">
        <v>0.81132075471698117</v>
      </c>
      <c r="AI310" s="279">
        <v>0</v>
      </c>
      <c r="AJ310" s="279">
        <v>0</v>
      </c>
      <c r="AK310" s="279">
        <v>0</v>
      </c>
      <c r="AL310" s="279">
        <v>0</v>
      </c>
      <c r="AM310" s="279">
        <v>0</v>
      </c>
      <c r="AN310" s="279">
        <v>184.77526835898308</v>
      </c>
      <c r="AO310" s="279"/>
      <c r="AP310" s="279">
        <v>125.16098834</v>
      </c>
      <c r="AQ310" s="279">
        <v>0</v>
      </c>
      <c r="AR310" s="279">
        <v>0</v>
      </c>
      <c r="AS310" s="279">
        <v>639.06923158000006</v>
      </c>
      <c r="AT310" s="279">
        <v>2.2999999999999998</v>
      </c>
      <c r="AU310" s="279">
        <v>0</v>
      </c>
      <c r="AV310" s="226"/>
    </row>
    <row r="311" spans="1:48" s="1" customFormat="1" ht="16.5" customHeight="1" x14ac:dyDescent="0.3">
      <c r="A311" s="568"/>
      <c r="B311" s="561"/>
      <c r="C311" s="573"/>
      <c r="D311" s="564"/>
      <c r="E311" s="606"/>
      <c r="F311" s="564"/>
      <c r="G311" s="606"/>
      <c r="H311" s="564"/>
      <c r="I311" s="79" t="s">
        <v>1420</v>
      </c>
      <c r="J311" s="10" t="s">
        <v>200</v>
      </c>
      <c r="K311" s="31"/>
      <c r="L311" s="157">
        <f t="shared" si="94"/>
        <v>0</v>
      </c>
      <c r="M311" s="157">
        <f t="shared" si="95"/>
        <v>0</v>
      </c>
      <c r="N311" s="157"/>
      <c r="O311" s="157"/>
      <c r="P311" s="157">
        <f t="shared" si="96"/>
        <v>0</v>
      </c>
      <c r="Q311" s="157"/>
      <c r="R311" s="157"/>
      <c r="S311" s="157">
        <f t="shared" si="97"/>
        <v>0</v>
      </c>
      <c r="T311" s="157">
        <f t="shared" si="98"/>
        <v>0</v>
      </c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>
        <f t="shared" si="99"/>
        <v>0</v>
      </c>
      <c r="AE311" s="157"/>
      <c r="AF311" s="157"/>
      <c r="AG311" s="157">
        <f t="shared" si="100"/>
        <v>0</v>
      </c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  <c r="AV311" s="157"/>
    </row>
    <row r="312" spans="1:48" s="1" customFormat="1" ht="16.5" customHeight="1" x14ac:dyDescent="0.3">
      <c r="A312" s="568"/>
      <c r="B312" s="561"/>
      <c r="C312" s="573"/>
      <c r="D312" s="564"/>
      <c r="E312" s="606"/>
      <c r="F312" s="564"/>
      <c r="G312" s="606"/>
      <c r="H312" s="564"/>
      <c r="I312" s="79" t="s">
        <v>1421</v>
      </c>
      <c r="J312" s="10" t="s">
        <v>201</v>
      </c>
      <c r="K312" s="31"/>
      <c r="L312" s="157">
        <f t="shared" si="94"/>
        <v>0</v>
      </c>
      <c r="M312" s="157">
        <f t="shared" si="95"/>
        <v>0</v>
      </c>
      <c r="N312" s="157"/>
      <c r="O312" s="157"/>
      <c r="P312" s="157">
        <f t="shared" si="96"/>
        <v>0</v>
      </c>
      <c r="Q312" s="157"/>
      <c r="R312" s="157"/>
      <c r="S312" s="157">
        <f t="shared" si="97"/>
        <v>0</v>
      </c>
      <c r="T312" s="157">
        <f t="shared" si="98"/>
        <v>0</v>
      </c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>
        <f t="shared" si="99"/>
        <v>0</v>
      </c>
      <c r="AE312" s="157"/>
      <c r="AF312" s="157"/>
      <c r="AG312" s="157">
        <f t="shared" si="100"/>
        <v>0</v>
      </c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  <c r="AV312" s="157"/>
    </row>
    <row r="313" spans="1:48" s="1" customFormat="1" ht="16.5" customHeight="1" x14ac:dyDescent="0.3">
      <c r="A313" s="568"/>
      <c r="B313" s="561"/>
      <c r="C313" s="573"/>
      <c r="D313" s="564"/>
      <c r="E313" s="606"/>
      <c r="F313" s="564"/>
      <c r="G313" s="606"/>
      <c r="H313" s="564"/>
      <c r="I313" s="79" t="s">
        <v>1421</v>
      </c>
      <c r="J313" s="10" t="s">
        <v>201</v>
      </c>
      <c r="K313" s="31"/>
      <c r="L313" s="157">
        <f t="shared" si="94"/>
        <v>0</v>
      </c>
      <c r="M313" s="157">
        <f t="shared" si="95"/>
        <v>0</v>
      </c>
      <c r="N313" s="157"/>
      <c r="O313" s="157"/>
      <c r="P313" s="157">
        <f t="shared" si="96"/>
        <v>0</v>
      </c>
      <c r="Q313" s="157"/>
      <c r="R313" s="157"/>
      <c r="S313" s="157">
        <f t="shared" si="97"/>
        <v>0</v>
      </c>
      <c r="T313" s="157">
        <f t="shared" si="98"/>
        <v>0</v>
      </c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>
        <f t="shared" si="99"/>
        <v>0</v>
      </c>
      <c r="AE313" s="157"/>
      <c r="AF313" s="157"/>
      <c r="AG313" s="157">
        <f t="shared" si="100"/>
        <v>0</v>
      </c>
      <c r="AH313" s="157"/>
      <c r="AI313" s="157"/>
      <c r="AJ313" s="157"/>
      <c r="AK313" s="157"/>
      <c r="AL313" s="157"/>
      <c r="AM313" s="157"/>
      <c r="AN313" s="157"/>
      <c r="AO313" s="157"/>
      <c r="AP313" s="157"/>
      <c r="AQ313" s="157"/>
      <c r="AR313" s="157"/>
      <c r="AS313" s="157"/>
      <c r="AT313" s="157"/>
      <c r="AU313" s="157"/>
      <c r="AV313" s="157"/>
    </row>
    <row r="314" spans="1:48" s="1" customFormat="1" ht="16.5" customHeight="1" x14ac:dyDescent="0.3">
      <c r="A314" s="568"/>
      <c r="B314" s="561"/>
      <c r="C314" s="573"/>
      <c r="D314" s="564"/>
      <c r="E314" s="606"/>
      <c r="F314" s="564"/>
      <c r="G314" s="606"/>
      <c r="H314" s="564"/>
      <c r="I314" s="79" t="s">
        <v>1423</v>
      </c>
      <c r="J314" s="10" t="s">
        <v>203</v>
      </c>
      <c r="K314" s="31"/>
      <c r="L314" s="157">
        <f t="shared" si="94"/>
        <v>0</v>
      </c>
      <c r="M314" s="157">
        <f t="shared" si="95"/>
        <v>0</v>
      </c>
      <c r="N314" s="157"/>
      <c r="O314" s="157"/>
      <c r="P314" s="157">
        <f t="shared" si="96"/>
        <v>0</v>
      </c>
      <c r="Q314" s="157"/>
      <c r="R314" s="157"/>
      <c r="S314" s="157">
        <f t="shared" si="97"/>
        <v>0</v>
      </c>
      <c r="T314" s="157">
        <f t="shared" si="98"/>
        <v>0</v>
      </c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>
        <f t="shared" si="99"/>
        <v>0</v>
      </c>
      <c r="AE314" s="157"/>
      <c r="AF314" s="157"/>
      <c r="AG314" s="157">
        <f t="shared" si="100"/>
        <v>0</v>
      </c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57"/>
      <c r="AT314" s="157"/>
      <c r="AU314" s="157"/>
      <c r="AV314" s="157"/>
    </row>
    <row r="315" spans="1:48" s="1" customFormat="1" ht="16.5" customHeight="1" x14ac:dyDescent="0.3">
      <c r="A315" s="568"/>
      <c r="B315" s="561"/>
      <c r="C315" s="573"/>
      <c r="D315" s="564"/>
      <c r="E315" s="606"/>
      <c r="F315" s="564"/>
      <c r="G315" s="606" t="s">
        <v>894</v>
      </c>
      <c r="H315" s="564" t="s">
        <v>895</v>
      </c>
      <c r="I315" s="79" t="s">
        <v>1336</v>
      </c>
      <c r="J315" s="10" t="s">
        <v>204</v>
      </c>
      <c r="K315" s="31"/>
      <c r="L315" s="157">
        <f t="shared" si="94"/>
        <v>0</v>
      </c>
      <c r="M315" s="157">
        <f t="shared" si="95"/>
        <v>0</v>
      </c>
      <c r="N315" s="157"/>
      <c r="O315" s="157"/>
      <c r="P315" s="157">
        <f t="shared" si="96"/>
        <v>0</v>
      </c>
      <c r="Q315" s="157"/>
      <c r="R315" s="157"/>
      <c r="S315" s="157">
        <f t="shared" si="97"/>
        <v>0</v>
      </c>
      <c r="T315" s="157">
        <f t="shared" si="98"/>
        <v>0</v>
      </c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>
        <f t="shared" si="99"/>
        <v>0</v>
      </c>
      <c r="AE315" s="157"/>
      <c r="AF315" s="157"/>
      <c r="AG315" s="157">
        <f t="shared" si="100"/>
        <v>0</v>
      </c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57"/>
      <c r="AT315" s="157"/>
      <c r="AU315" s="157"/>
      <c r="AV315" s="157"/>
    </row>
    <row r="316" spans="1:48" s="1" customFormat="1" ht="16.5" customHeight="1" x14ac:dyDescent="0.3">
      <c r="A316" s="568"/>
      <c r="B316" s="561"/>
      <c r="C316" s="573"/>
      <c r="D316" s="564"/>
      <c r="E316" s="606"/>
      <c r="F316" s="564"/>
      <c r="G316" s="606"/>
      <c r="H316" s="564"/>
      <c r="I316" s="79" t="s">
        <v>1338</v>
      </c>
      <c r="J316" s="10" t="s">
        <v>205</v>
      </c>
      <c r="K316" s="31"/>
      <c r="L316" s="157">
        <f t="shared" si="94"/>
        <v>0</v>
      </c>
      <c r="M316" s="157">
        <f t="shared" si="95"/>
        <v>0</v>
      </c>
      <c r="N316" s="157"/>
      <c r="O316" s="157"/>
      <c r="P316" s="157">
        <f t="shared" si="96"/>
        <v>0</v>
      </c>
      <c r="Q316" s="157"/>
      <c r="R316" s="157"/>
      <c r="S316" s="157">
        <f t="shared" si="97"/>
        <v>0</v>
      </c>
      <c r="T316" s="157">
        <f t="shared" si="98"/>
        <v>0</v>
      </c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>
        <f t="shared" si="99"/>
        <v>0</v>
      </c>
      <c r="AE316" s="157"/>
      <c r="AF316" s="157"/>
      <c r="AG316" s="157">
        <f t="shared" si="100"/>
        <v>0</v>
      </c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57"/>
      <c r="AT316" s="157"/>
      <c r="AU316" s="157"/>
      <c r="AV316" s="157"/>
    </row>
    <row r="317" spans="1:48" s="1" customFormat="1" ht="16.5" customHeight="1" x14ac:dyDescent="0.3">
      <c r="A317" s="568"/>
      <c r="B317" s="561"/>
      <c r="C317" s="573"/>
      <c r="D317" s="564"/>
      <c r="E317" s="606"/>
      <c r="F317" s="564"/>
      <c r="G317" s="606" t="s">
        <v>896</v>
      </c>
      <c r="H317" s="564" t="s">
        <v>897</v>
      </c>
      <c r="I317" s="79" t="s">
        <v>1425</v>
      </c>
      <c r="J317" s="10" t="s">
        <v>206</v>
      </c>
      <c r="K317" s="31"/>
      <c r="L317" s="157">
        <f t="shared" si="94"/>
        <v>0</v>
      </c>
      <c r="M317" s="157">
        <f t="shared" si="95"/>
        <v>0</v>
      </c>
      <c r="N317" s="157"/>
      <c r="O317" s="157"/>
      <c r="P317" s="157">
        <f t="shared" si="96"/>
        <v>0</v>
      </c>
      <c r="Q317" s="157"/>
      <c r="R317" s="157"/>
      <c r="S317" s="157">
        <f t="shared" si="97"/>
        <v>0</v>
      </c>
      <c r="T317" s="157">
        <f t="shared" si="98"/>
        <v>0</v>
      </c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>
        <f t="shared" si="99"/>
        <v>0</v>
      </c>
      <c r="AE317" s="157"/>
      <c r="AF317" s="157"/>
      <c r="AG317" s="157">
        <f t="shared" si="100"/>
        <v>0</v>
      </c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57"/>
      <c r="AT317" s="157"/>
      <c r="AU317" s="157"/>
      <c r="AV317" s="157"/>
    </row>
    <row r="318" spans="1:48" s="1" customFormat="1" ht="16.5" customHeight="1" x14ac:dyDescent="0.3">
      <c r="A318" s="568"/>
      <c r="B318" s="561"/>
      <c r="C318" s="573"/>
      <c r="D318" s="564"/>
      <c r="E318" s="606"/>
      <c r="F318" s="564"/>
      <c r="G318" s="606"/>
      <c r="H318" s="564"/>
      <c r="I318" s="79" t="s">
        <v>1426</v>
      </c>
      <c r="J318" s="11" t="s">
        <v>1852</v>
      </c>
      <c r="K318" s="31"/>
      <c r="L318" s="157">
        <f t="shared" si="94"/>
        <v>0</v>
      </c>
      <c r="M318" s="157">
        <f t="shared" si="95"/>
        <v>0</v>
      </c>
      <c r="N318" s="157"/>
      <c r="O318" s="157"/>
      <c r="P318" s="157">
        <f t="shared" si="96"/>
        <v>0</v>
      </c>
      <c r="Q318" s="157"/>
      <c r="R318" s="157"/>
      <c r="S318" s="157">
        <f t="shared" si="97"/>
        <v>0</v>
      </c>
      <c r="T318" s="157">
        <f t="shared" si="98"/>
        <v>0</v>
      </c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>
        <f t="shared" si="99"/>
        <v>0</v>
      </c>
      <c r="AE318" s="157"/>
      <c r="AF318" s="157"/>
      <c r="AG318" s="157">
        <f t="shared" si="100"/>
        <v>0</v>
      </c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57"/>
      <c r="AT318" s="157"/>
      <c r="AU318" s="157"/>
      <c r="AV318" s="157"/>
    </row>
    <row r="319" spans="1:48" s="1" customFormat="1" ht="16.5" customHeight="1" x14ac:dyDescent="0.3">
      <c r="A319" s="568"/>
      <c r="B319" s="561"/>
      <c r="C319" s="573"/>
      <c r="D319" s="564"/>
      <c r="E319" s="638"/>
      <c r="F319" s="574"/>
      <c r="G319" s="638"/>
      <c r="H319" s="574"/>
      <c r="I319" s="245" t="s">
        <v>1427</v>
      </c>
      <c r="J319" s="256" t="s">
        <v>1853</v>
      </c>
      <c r="K319" s="386"/>
      <c r="L319" s="157">
        <f t="shared" si="94"/>
        <v>0</v>
      </c>
      <c r="M319" s="157">
        <f t="shared" si="95"/>
        <v>0</v>
      </c>
      <c r="N319" s="157"/>
      <c r="O319" s="157"/>
      <c r="P319" s="157">
        <f t="shared" si="96"/>
        <v>0</v>
      </c>
      <c r="Q319" s="157"/>
      <c r="R319" s="157"/>
      <c r="S319" s="157">
        <f t="shared" si="97"/>
        <v>0</v>
      </c>
      <c r="T319" s="157">
        <f t="shared" si="98"/>
        <v>0</v>
      </c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>
        <f t="shared" si="99"/>
        <v>0</v>
      </c>
      <c r="AE319" s="157"/>
      <c r="AF319" s="157"/>
      <c r="AG319" s="157">
        <f t="shared" si="100"/>
        <v>0</v>
      </c>
      <c r="AH319" s="157"/>
      <c r="AI319" s="157"/>
      <c r="AJ319" s="157"/>
      <c r="AK319" s="157"/>
      <c r="AL319" s="157"/>
      <c r="AM319" s="157"/>
      <c r="AN319" s="157"/>
      <c r="AO319" s="157"/>
      <c r="AP319" s="157"/>
      <c r="AQ319" s="157"/>
      <c r="AR319" s="157"/>
      <c r="AS319" s="157"/>
      <c r="AT319" s="157"/>
      <c r="AU319" s="157"/>
      <c r="AV319" s="157"/>
    </row>
    <row r="320" spans="1:48" s="1" customFormat="1" ht="16.5" customHeight="1" x14ac:dyDescent="0.3">
      <c r="A320" s="568"/>
      <c r="B320" s="561"/>
      <c r="C320" s="573"/>
      <c r="D320" s="564"/>
      <c r="E320" s="254"/>
      <c r="F320" s="247"/>
      <c r="G320" s="254"/>
      <c r="H320" s="247"/>
      <c r="I320" s="249"/>
      <c r="J320" s="367"/>
      <c r="K320" s="378" t="s">
        <v>2275</v>
      </c>
      <c r="L320" s="280">
        <v>4389.0352100199998</v>
      </c>
      <c r="M320" s="280">
        <v>127.60078001999999</v>
      </c>
      <c r="N320" s="280">
        <v>7.6196600200000004</v>
      </c>
      <c r="O320" s="280">
        <v>119.98111999999999</v>
      </c>
      <c r="P320" s="280">
        <v>4261.4344300000002</v>
      </c>
      <c r="Q320" s="280">
        <v>1.1326500000000002</v>
      </c>
      <c r="R320" s="280">
        <v>4260.3017800000007</v>
      </c>
      <c r="S320" s="280">
        <v>3644.5668713555451</v>
      </c>
      <c r="T320" s="280">
        <v>569.59438918238993</v>
      </c>
      <c r="U320" s="280">
        <v>1.8764216352201257</v>
      </c>
      <c r="V320" s="280">
        <v>56.809842578616347</v>
      </c>
      <c r="W320" s="280">
        <v>102.76868088050314</v>
      </c>
      <c r="X320" s="280">
        <v>17.171723270440253</v>
      </c>
      <c r="Y320" s="280">
        <v>5.5570880503144657</v>
      </c>
      <c r="Z320" s="280">
        <v>385.41063276729557</v>
      </c>
      <c r="AA320" s="280" t="s">
        <v>2133</v>
      </c>
      <c r="AB320" s="280" t="s">
        <v>2133</v>
      </c>
      <c r="AC320" s="280" t="s">
        <v>2133</v>
      </c>
      <c r="AD320" s="280">
        <v>9.6331699515347341E-2</v>
      </c>
      <c r="AE320" s="280">
        <v>9.6331699515347341E-2</v>
      </c>
      <c r="AF320" s="280">
        <v>0</v>
      </c>
      <c r="AG320" s="280">
        <v>3074.8761504736399</v>
      </c>
      <c r="AH320" s="280">
        <v>0.47024528301886798</v>
      </c>
      <c r="AI320" s="280">
        <v>0</v>
      </c>
      <c r="AJ320" s="280">
        <v>0</v>
      </c>
      <c r="AK320" s="280">
        <v>0</v>
      </c>
      <c r="AL320" s="280">
        <v>0</v>
      </c>
      <c r="AM320" s="280">
        <v>0</v>
      </c>
      <c r="AN320" s="280">
        <v>3074.4059051906211</v>
      </c>
      <c r="AO320" s="280"/>
      <c r="AP320" s="280">
        <v>92.77247066000001</v>
      </c>
      <c r="AQ320" s="280">
        <v>0</v>
      </c>
      <c r="AR320" s="280">
        <v>0</v>
      </c>
      <c r="AS320" s="280">
        <v>6806.4958569700002</v>
      </c>
      <c r="AT320" s="280">
        <v>4.5999999999999996</v>
      </c>
      <c r="AU320" s="280">
        <v>116.4902</v>
      </c>
      <c r="AV320" s="239"/>
    </row>
    <row r="321" spans="1:48" s="1" customFormat="1" ht="16.5" customHeight="1" x14ac:dyDescent="0.3">
      <c r="A321" s="568"/>
      <c r="B321" s="561"/>
      <c r="C321" s="573"/>
      <c r="D321" s="564"/>
      <c r="E321" s="640" t="s">
        <v>898</v>
      </c>
      <c r="F321" s="576" t="s">
        <v>1907</v>
      </c>
      <c r="G321" s="640" t="s">
        <v>899</v>
      </c>
      <c r="H321" s="576" t="s">
        <v>580</v>
      </c>
      <c r="I321" s="52" t="s">
        <v>1428</v>
      </c>
      <c r="J321" s="362" t="s">
        <v>207</v>
      </c>
      <c r="K321" s="376" t="s">
        <v>1908</v>
      </c>
      <c r="L321" s="281">
        <v>4285.9743700000008</v>
      </c>
      <c r="M321" s="281">
        <v>25.67259</v>
      </c>
      <c r="N321" s="281">
        <v>0</v>
      </c>
      <c r="O321" s="281">
        <v>25.67259</v>
      </c>
      <c r="P321" s="281">
        <v>4260.3017800000007</v>
      </c>
      <c r="Q321" s="281">
        <v>0</v>
      </c>
      <c r="R321" s="281">
        <v>4260.3017800000007</v>
      </c>
      <c r="S321" s="281">
        <v>2853.0862504242341</v>
      </c>
      <c r="T321" s="281">
        <v>145.54766622641509</v>
      </c>
      <c r="U321" s="281">
        <v>7.0314465408805038E-2</v>
      </c>
      <c r="V321" s="281">
        <v>7.4689227672955978</v>
      </c>
      <c r="W321" s="281">
        <v>20.668963584905661</v>
      </c>
      <c r="X321" s="281">
        <v>11.439056603773585</v>
      </c>
      <c r="Y321" s="281">
        <v>3.247654088050314</v>
      </c>
      <c r="Z321" s="281">
        <v>102.65275471698114</v>
      </c>
      <c r="AA321" s="281" t="s">
        <v>2133</v>
      </c>
      <c r="AB321" s="281" t="s">
        <v>2133</v>
      </c>
      <c r="AC321" s="281" t="s">
        <v>2133</v>
      </c>
      <c r="AD321" s="281">
        <v>9.6560581583198715E-3</v>
      </c>
      <c r="AE321" s="281">
        <v>9.6560581583198715E-3</v>
      </c>
      <c r="AF321" s="281">
        <v>0</v>
      </c>
      <c r="AG321" s="281">
        <v>2707.5289281396608</v>
      </c>
      <c r="AH321" s="281">
        <v>0</v>
      </c>
      <c r="AI321" s="281">
        <v>0</v>
      </c>
      <c r="AJ321" s="281">
        <v>0</v>
      </c>
      <c r="AK321" s="281">
        <v>0</v>
      </c>
      <c r="AL321" s="281">
        <v>0</v>
      </c>
      <c r="AM321" s="281">
        <v>0</v>
      </c>
      <c r="AN321" s="281">
        <v>2707.5289281396608</v>
      </c>
      <c r="AO321" s="281"/>
      <c r="AP321" s="281">
        <v>1.138768</v>
      </c>
      <c r="AQ321" s="281">
        <v>0</v>
      </c>
      <c r="AR321" s="281">
        <v>0</v>
      </c>
      <c r="AS321" s="281">
        <v>5196.6024078</v>
      </c>
      <c r="AT321" s="281">
        <v>0</v>
      </c>
      <c r="AU321" s="281">
        <v>115.46299999999999</v>
      </c>
      <c r="AV321" s="226"/>
    </row>
    <row r="322" spans="1:48" s="1" customFormat="1" ht="16.5" customHeight="1" x14ac:dyDescent="0.3">
      <c r="A322" s="568"/>
      <c r="B322" s="561"/>
      <c r="C322" s="573"/>
      <c r="D322" s="564"/>
      <c r="E322" s="606"/>
      <c r="F322" s="564"/>
      <c r="G322" s="606"/>
      <c r="H322" s="564"/>
      <c r="I322" s="79" t="s">
        <v>1429</v>
      </c>
      <c r="J322" s="10" t="s">
        <v>208</v>
      </c>
      <c r="K322" s="32"/>
      <c r="L322" s="157">
        <f t="shared" si="94"/>
        <v>0</v>
      </c>
      <c r="M322" s="157">
        <f t="shared" si="95"/>
        <v>0</v>
      </c>
      <c r="N322" s="157"/>
      <c r="O322" s="157"/>
      <c r="P322" s="157">
        <f t="shared" si="96"/>
        <v>0</v>
      </c>
      <c r="Q322" s="157"/>
      <c r="R322" s="157"/>
      <c r="S322" s="157">
        <f t="shared" si="97"/>
        <v>0</v>
      </c>
      <c r="T322" s="157">
        <f t="shared" si="98"/>
        <v>0</v>
      </c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>
        <f t="shared" si="99"/>
        <v>0</v>
      </c>
      <c r="AE322" s="157"/>
      <c r="AF322" s="157"/>
      <c r="AG322" s="157">
        <f t="shared" si="100"/>
        <v>0</v>
      </c>
      <c r="AH322" s="157"/>
      <c r="AI322" s="157"/>
      <c r="AJ322" s="157"/>
      <c r="AK322" s="157"/>
      <c r="AL322" s="157"/>
      <c r="AM322" s="157"/>
      <c r="AN322" s="157"/>
      <c r="AO322" s="157"/>
      <c r="AP322" s="157"/>
      <c r="AQ322" s="157"/>
      <c r="AR322" s="157"/>
      <c r="AS322" s="157"/>
      <c r="AT322" s="157"/>
      <c r="AU322" s="157"/>
      <c r="AV322" s="157"/>
    </row>
    <row r="323" spans="1:48" s="1" customFormat="1" ht="16.5" customHeight="1" x14ac:dyDescent="0.3">
      <c r="A323" s="568"/>
      <c r="B323" s="561"/>
      <c r="C323" s="573"/>
      <c r="D323" s="564"/>
      <c r="E323" s="606"/>
      <c r="F323" s="564"/>
      <c r="G323" s="606"/>
      <c r="H323" s="564"/>
      <c r="I323" s="79" t="s">
        <v>1429</v>
      </c>
      <c r="J323" s="10" t="s">
        <v>1430</v>
      </c>
      <c r="K323" s="32"/>
      <c r="L323" s="157">
        <f t="shared" si="94"/>
        <v>0</v>
      </c>
      <c r="M323" s="157">
        <f t="shared" si="95"/>
        <v>0</v>
      </c>
      <c r="N323" s="157"/>
      <c r="O323" s="157"/>
      <c r="P323" s="157">
        <f t="shared" si="96"/>
        <v>0</v>
      </c>
      <c r="Q323" s="157"/>
      <c r="R323" s="157"/>
      <c r="S323" s="157">
        <f t="shared" si="97"/>
        <v>0</v>
      </c>
      <c r="T323" s="157">
        <f t="shared" si="98"/>
        <v>0</v>
      </c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>
        <f t="shared" si="99"/>
        <v>0</v>
      </c>
      <c r="AE323" s="157"/>
      <c r="AF323" s="157"/>
      <c r="AG323" s="157">
        <f t="shared" si="100"/>
        <v>0</v>
      </c>
      <c r="AH323" s="157"/>
      <c r="AI323" s="157"/>
      <c r="AJ323" s="157"/>
      <c r="AK323" s="157"/>
      <c r="AL323" s="157"/>
      <c r="AM323" s="157"/>
      <c r="AN323" s="157"/>
      <c r="AO323" s="157"/>
      <c r="AP323" s="157"/>
      <c r="AQ323" s="157"/>
      <c r="AR323" s="157"/>
      <c r="AS323" s="157"/>
      <c r="AT323" s="157"/>
      <c r="AU323" s="157"/>
      <c r="AV323" s="157"/>
    </row>
    <row r="324" spans="1:48" s="1" customFormat="1" ht="16.5" customHeight="1" x14ac:dyDescent="0.3">
      <c r="A324" s="568"/>
      <c r="B324" s="561"/>
      <c r="C324" s="573"/>
      <c r="D324" s="564"/>
      <c r="E324" s="606"/>
      <c r="F324" s="564"/>
      <c r="G324" s="606" t="s">
        <v>900</v>
      </c>
      <c r="H324" s="564" t="s">
        <v>901</v>
      </c>
      <c r="I324" s="79" t="s">
        <v>1432</v>
      </c>
      <c r="J324" s="10" t="s">
        <v>211</v>
      </c>
      <c r="K324" s="32"/>
      <c r="L324" s="157">
        <f t="shared" si="94"/>
        <v>0</v>
      </c>
      <c r="M324" s="157">
        <f t="shared" si="95"/>
        <v>0</v>
      </c>
      <c r="N324" s="157"/>
      <c r="O324" s="157"/>
      <c r="P324" s="157">
        <f t="shared" si="96"/>
        <v>0</v>
      </c>
      <c r="Q324" s="157"/>
      <c r="R324" s="157"/>
      <c r="S324" s="157">
        <f t="shared" si="97"/>
        <v>0</v>
      </c>
      <c r="T324" s="157">
        <f t="shared" si="98"/>
        <v>0</v>
      </c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>
        <f t="shared" si="99"/>
        <v>0</v>
      </c>
      <c r="AE324" s="157"/>
      <c r="AF324" s="157"/>
      <c r="AG324" s="157">
        <f t="shared" si="100"/>
        <v>0</v>
      </c>
      <c r="AH324" s="157"/>
      <c r="AI324" s="157"/>
      <c r="AJ324" s="157"/>
      <c r="AK324" s="157"/>
      <c r="AL324" s="157"/>
      <c r="AM324" s="157"/>
      <c r="AN324" s="157"/>
      <c r="AO324" s="157"/>
      <c r="AP324" s="157"/>
      <c r="AQ324" s="157"/>
      <c r="AR324" s="157"/>
      <c r="AS324" s="157"/>
      <c r="AT324" s="157"/>
      <c r="AU324" s="157"/>
      <c r="AV324" s="157"/>
    </row>
    <row r="325" spans="1:48" s="1" customFormat="1" ht="16.5" customHeight="1" x14ac:dyDescent="0.3">
      <c r="A325" s="568"/>
      <c r="B325" s="561"/>
      <c r="C325" s="573"/>
      <c r="D325" s="564"/>
      <c r="E325" s="606"/>
      <c r="F325" s="564"/>
      <c r="G325" s="606"/>
      <c r="H325" s="564"/>
      <c r="I325" s="79" t="s">
        <v>1434</v>
      </c>
      <c r="J325" s="10" t="s">
        <v>212</v>
      </c>
      <c r="K325" s="32"/>
      <c r="L325" s="157">
        <f t="shared" si="94"/>
        <v>0</v>
      </c>
      <c r="M325" s="157">
        <f t="shared" si="95"/>
        <v>0</v>
      </c>
      <c r="N325" s="157"/>
      <c r="O325" s="157"/>
      <c r="P325" s="157">
        <f t="shared" si="96"/>
        <v>0</v>
      </c>
      <c r="Q325" s="157"/>
      <c r="R325" s="157"/>
      <c r="S325" s="157">
        <f t="shared" si="97"/>
        <v>0</v>
      </c>
      <c r="T325" s="157">
        <f t="shared" si="98"/>
        <v>0</v>
      </c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>
        <f t="shared" si="99"/>
        <v>0</v>
      </c>
      <c r="AE325" s="157"/>
      <c r="AF325" s="157"/>
      <c r="AG325" s="157">
        <f t="shared" si="100"/>
        <v>0</v>
      </c>
      <c r="AH325" s="157"/>
      <c r="AI325" s="157"/>
      <c r="AJ325" s="157"/>
      <c r="AK325" s="157"/>
      <c r="AL325" s="157"/>
      <c r="AM325" s="157"/>
      <c r="AN325" s="157"/>
      <c r="AO325" s="157"/>
      <c r="AP325" s="157"/>
      <c r="AQ325" s="157"/>
      <c r="AR325" s="157"/>
      <c r="AS325" s="157"/>
      <c r="AT325" s="157"/>
      <c r="AU325" s="157"/>
      <c r="AV325" s="157"/>
    </row>
    <row r="326" spans="1:48" s="1" customFormat="1" ht="16.5" customHeight="1" x14ac:dyDescent="0.3">
      <c r="A326" s="568"/>
      <c r="B326" s="561"/>
      <c r="C326" s="573"/>
      <c r="D326" s="564"/>
      <c r="E326" s="606"/>
      <c r="F326" s="564"/>
      <c r="G326" s="606"/>
      <c r="H326" s="564"/>
      <c r="I326" s="79" t="s">
        <v>1436</v>
      </c>
      <c r="J326" s="10" t="s">
        <v>213</v>
      </c>
      <c r="K326" s="32"/>
      <c r="L326" s="157">
        <f t="shared" si="94"/>
        <v>0</v>
      </c>
      <c r="M326" s="157">
        <f t="shared" si="95"/>
        <v>0</v>
      </c>
      <c r="N326" s="157"/>
      <c r="O326" s="157"/>
      <c r="P326" s="157">
        <f t="shared" si="96"/>
        <v>0</v>
      </c>
      <c r="Q326" s="157"/>
      <c r="R326" s="157"/>
      <c r="S326" s="157">
        <f t="shared" si="97"/>
        <v>0</v>
      </c>
      <c r="T326" s="157">
        <f t="shared" si="98"/>
        <v>0</v>
      </c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>
        <f t="shared" si="99"/>
        <v>0</v>
      </c>
      <c r="AE326" s="157"/>
      <c r="AF326" s="157"/>
      <c r="AG326" s="157">
        <f t="shared" si="100"/>
        <v>0</v>
      </c>
      <c r="AH326" s="157"/>
      <c r="AI326" s="157"/>
      <c r="AJ326" s="157"/>
      <c r="AK326" s="157"/>
      <c r="AL326" s="157"/>
      <c r="AM326" s="157"/>
      <c r="AN326" s="157"/>
      <c r="AO326" s="157"/>
      <c r="AP326" s="157"/>
      <c r="AQ326" s="157"/>
      <c r="AR326" s="157"/>
      <c r="AS326" s="157"/>
      <c r="AT326" s="157"/>
      <c r="AU326" s="157"/>
      <c r="AV326" s="157"/>
    </row>
    <row r="327" spans="1:48" s="1" customFormat="1" ht="16.5" customHeight="1" x14ac:dyDescent="0.3">
      <c r="A327" s="568"/>
      <c r="B327" s="561"/>
      <c r="C327" s="573"/>
      <c r="D327" s="564"/>
      <c r="E327" s="606"/>
      <c r="F327" s="564"/>
      <c r="G327" s="606"/>
      <c r="H327" s="564"/>
      <c r="I327" s="79" t="s">
        <v>1437</v>
      </c>
      <c r="J327" s="10" t="s">
        <v>214</v>
      </c>
      <c r="K327" s="32"/>
      <c r="L327" s="157">
        <f t="shared" si="94"/>
        <v>0</v>
      </c>
      <c r="M327" s="157">
        <f t="shared" si="95"/>
        <v>0</v>
      </c>
      <c r="N327" s="157"/>
      <c r="O327" s="157"/>
      <c r="P327" s="157">
        <f t="shared" si="96"/>
        <v>0</v>
      </c>
      <c r="Q327" s="157"/>
      <c r="R327" s="157"/>
      <c r="S327" s="157">
        <f t="shared" si="97"/>
        <v>0</v>
      </c>
      <c r="T327" s="157">
        <f t="shared" si="98"/>
        <v>0</v>
      </c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>
        <f t="shared" si="99"/>
        <v>0</v>
      </c>
      <c r="AE327" s="157"/>
      <c r="AF327" s="157"/>
      <c r="AG327" s="157">
        <f t="shared" si="100"/>
        <v>0</v>
      </c>
      <c r="AH327" s="157"/>
      <c r="AI327" s="157"/>
      <c r="AJ327" s="157"/>
      <c r="AK327" s="157"/>
      <c r="AL327" s="157"/>
      <c r="AM327" s="157"/>
      <c r="AN327" s="157"/>
      <c r="AO327" s="157"/>
      <c r="AP327" s="157"/>
      <c r="AQ327" s="157"/>
      <c r="AR327" s="157"/>
      <c r="AS327" s="157"/>
      <c r="AT327" s="157"/>
      <c r="AU327" s="157"/>
      <c r="AV327" s="157"/>
    </row>
    <row r="328" spans="1:48" s="1" customFormat="1" ht="16.5" customHeight="1" x14ac:dyDescent="0.3">
      <c r="A328" s="568"/>
      <c r="B328" s="561"/>
      <c r="C328" s="573"/>
      <c r="D328" s="564"/>
      <c r="E328" s="606"/>
      <c r="F328" s="564"/>
      <c r="G328" s="606"/>
      <c r="H328" s="564"/>
      <c r="I328" s="79" t="s">
        <v>1438</v>
      </c>
      <c r="J328" s="10" t="s">
        <v>215</v>
      </c>
      <c r="K328" s="32"/>
      <c r="L328" s="157">
        <f t="shared" si="94"/>
        <v>0</v>
      </c>
      <c r="M328" s="157">
        <f t="shared" si="95"/>
        <v>0</v>
      </c>
      <c r="N328" s="157"/>
      <c r="O328" s="157"/>
      <c r="P328" s="157">
        <f t="shared" si="96"/>
        <v>0</v>
      </c>
      <c r="Q328" s="157"/>
      <c r="R328" s="157"/>
      <c r="S328" s="157">
        <f t="shared" si="97"/>
        <v>0</v>
      </c>
      <c r="T328" s="157">
        <f t="shared" si="98"/>
        <v>0</v>
      </c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>
        <f t="shared" si="99"/>
        <v>0</v>
      </c>
      <c r="AE328" s="157"/>
      <c r="AF328" s="157"/>
      <c r="AG328" s="157">
        <f t="shared" si="100"/>
        <v>0</v>
      </c>
      <c r="AH328" s="157"/>
      <c r="AI328" s="157"/>
      <c r="AJ328" s="157"/>
      <c r="AK328" s="157"/>
      <c r="AL328" s="157"/>
      <c r="AM328" s="157"/>
      <c r="AN328" s="157"/>
      <c r="AO328" s="157"/>
      <c r="AP328" s="157"/>
      <c r="AQ328" s="157"/>
      <c r="AR328" s="157"/>
      <c r="AS328" s="157"/>
      <c r="AT328" s="157"/>
      <c r="AU328" s="157"/>
      <c r="AV328" s="157"/>
    </row>
    <row r="329" spans="1:48" s="1" customFormat="1" ht="16.5" customHeight="1" x14ac:dyDescent="0.3">
      <c r="A329" s="568"/>
      <c r="B329" s="561"/>
      <c r="C329" s="573"/>
      <c r="D329" s="564"/>
      <c r="E329" s="606"/>
      <c r="F329" s="564"/>
      <c r="G329" s="606"/>
      <c r="H329" s="564"/>
      <c r="I329" s="79" t="s">
        <v>1439</v>
      </c>
      <c r="J329" s="10" t="s">
        <v>216</v>
      </c>
      <c r="K329" s="32"/>
      <c r="L329" s="157">
        <f t="shared" si="94"/>
        <v>0</v>
      </c>
      <c r="M329" s="157">
        <f t="shared" si="95"/>
        <v>0</v>
      </c>
      <c r="N329" s="157"/>
      <c r="O329" s="157"/>
      <c r="P329" s="157">
        <f t="shared" si="96"/>
        <v>0</v>
      </c>
      <c r="Q329" s="157"/>
      <c r="R329" s="157"/>
      <c r="S329" s="157">
        <f t="shared" si="97"/>
        <v>0</v>
      </c>
      <c r="T329" s="157">
        <f t="shared" si="98"/>
        <v>0</v>
      </c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>
        <f t="shared" si="99"/>
        <v>0</v>
      </c>
      <c r="AE329" s="157"/>
      <c r="AF329" s="157"/>
      <c r="AG329" s="157">
        <f t="shared" si="100"/>
        <v>0</v>
      </c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  <c r="AV329" s="157"/>
    </row>
    <row r="330" spans="1:48" s="1" customFormat="1" ht="16.5" customHeight="1" x14ac:dyDescent="0.3">
      <c r="A330" s="568"/>
      <c r="B330" s="561"/>
      <c r="C330" s="573"/>
      <c r="D330" s="564"/>
      <c r="E330" s="606"/>
      <c r="F330" s="564"/>
      <c r="G330" s="606"/>
      <c r="H330" s="564"/>
      <c r="I330" s="79" t="s">
        <v>1441</v>
      </c>
      <c r="J330" s="10" t="s">
        <v>217</v>
      </c>
      <c r="K330" s="32"/>
      <c r="L330" s="157">
        <f t="shared" si="94"/>
        <v>0</v>
      </c>
      <c r="M330" s="157">
        <f t="shared" si="95"/>
        <v>0</v>
      </c>
      <c r="N330" s="157"/>
      <c r="O330" s="157"/>
      <c r="P330" s="157">
        <f t="shared" si="96"/>
        <v>0</v>
      </c>
      <c r="Q330" s="157"/>
      <c r="R330" s="157"/>
      <c r="S330" s="157">
        <f t="shared" si="97"/>
        <v>0</v>
      </c>
      <c r="T330" s="157">
        <f t="shared" si="98"/>
        <v>0</v>
      </c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>
        <f t="shared" si="99"/>
        <v>0</v>
      </c>
      <c r="AE330" s="157"/>
      <c r="AF330" s="157"/>
      <c r="AG330" s="157">
        <f t="shared" si="100"/>
        <v>0</v>
      </c>
      <c r="AH330" s="157"/>
      <c r="AI330" s="157"/>
      <c r="AJ330" s="157"/>
      <c r="AK330" s="157"/>
      <c r="AL330" s="157"/>
      <c r="AM330" s="157"/>
      <c r="AN330" s="157"/>
      <c r="AO330" s="157"/>
      <c r="AP330" s="157"/>
      <c r="AQ330" s="157"/>
      <c r="AR330" s="157"/>
      <c r="AS330" s="157"/>
      <c r="AT330" s="157"/>
      <c r="AU330" s="157"/>
      <c r="AV330" s="157"/>
    </row>
    <row r="331" spans="1:48" s="1" customFormat="1" ht="16.5" customHeight="1" x14ac:dyDescent="0.3">
      <c r="A331" s="568"/>
      <c r="B331" s="561"/>
      <c r="C331" s="573"/>
      <c r="D331" s="564"/>
      <c r="E331" s="606" t="s">
        <v>902</v>
      </c>
      <c r="F331" s="564" t="s">
        <v>1905</v>
      </c>
      <c r="G331" s="606" t="s">
        <v>903</v>
      </c>
      <c r="H331" s="564" t="s">
        <v>904</v>
      </c>
      <c r="I331" s="79" t="s">
        <v>1442</v>
      </c>
      <c r="J331" s="10" t="s">
        <v>218</v>
      </c>
      <c r="K331" s="387" t="s">
        <v>1906</v>
      </c>
      <c r="L331" s="282">
        <v>20.68388216</v>
      </c>
      <c r="M331" s="282">
        <v>0.81177815999999992</v>
      </c>
      <c r="N331" s="282">
        <v>3.2400000000000003E-3</v>
      </c>
      <c r="O331" s="282">
        <v>0.80853815999999989</v>
      </c>
      <c r="P331" s="282">
        <v>19.872104</v>
      </c>
      <c r="Q331" s="282">
        <v>19.872104</v>
      </c>
      <c r="R331" s="282">
        <v>0</v>
      </c>
      <c r="S331" s="282">
        <v>310.63578170462335</v>
      </c>
      <c r="T331" s="282">
        <v>287.12130786163522</v>
      </c>
      <c r="U331" s="282">
        <v>0.75471698113207553</v>
      </c>
      <c r="V331" s="282">
        <v>19.843896918238997</v>
      </c>
      <c r="W331" s="282">
        <v>72.140749056603781</v>
      </c>
      <c r="X331" s="282">
        <v>0</v>
      </c>
      <c r="Y331" s="282">
        <v>1.1632264150943397</v>
      </c>
      <c r="Z331" s="282">
        <v>193.21871849056603</v>
      </c>
      <c r="AA331" s="282" t="s">
        <v>2133</v>
      </c>
      <c r="AB331" s="282" t="s">
        <v>2133</v>
      </c>
      <c r="AC331" s="282" t="s">
        <v>2133</v>
      </c>
      <c r="AD331" s="282">
        <v>3.8793127507899358E-2</v>
      </c>
      <c r="AE331" s="282">
        <v>3.8209021809369949E-2</v>
      </c>
      <c r="AF331" s="282">
        <v>5.8410569852941174E-4</v>
      </c>
      <c r="AG331" s="282">
        <v>23.475680715480227</v>
      </c>
      <c r="AH331" s="282">
        <v>0</v>
      </c>
      <c r="AI331" s="282">
        <v>0</v>
      </c>
      <c r="AJ331" s="282">
        <v>0</v>
      </c>
      <c r="AK331" s="282">
        <v>0</v>
      </c>
      <c r="AL331" s="282">
        <v>0</v>
      </c>
      <c r="AM331" s="282">
        <v>0</v>
      </c>
      <c r="AN331" s="282">
        <v>23.475680715480227</v>
      </c>
      <c r="AO331" s="282"/>
      <c r="AP331" s="282">
        <v>31.383378879999999</v>
      </c>
      <c r="AQ331" s="282">
        <v>0</v>
      </c>
      <c r="AR331" s="282">
        <v>0</v>
      </c>
      <c r="AS331" s="282">
        <v>857.30043124999997</v>
      </c>
      <c r="AT331" s="282">
        <v>0</v>
      </c>
      <c r="AU331" s="282">
        <v>0</v>
      </c>
      <c r="AV331" s="226"/>
    </row>
    <row r="332" spans="1:48" s="1" customFormat="1" ht="16.5" customHeight="1" x14ac:dyDescent="0.3">
      <c r="A332" s="568"/>
      <c r="B332" s="561"/>
      <c r="C332" s="573"/>
      <c r="D332" s="564"/>
      <c r="E332" s="606"/>
      <c r="F332" s="564"/>
      <c r="G332" s="606"/>
      <c r="H332" s="564"/>
      <c r="I332" s="79" t="s">
        <v>1442</v>
      </c>
      <c r="J332" s="10" t="s">
        <v>218</v>
      </c>
      <c r="K332" s="73"/>
      <c r="L332" s="157">
        <f t="shared" si="94"/>
        <v>0</v>
      </c>
      <c r="M332" s="157">
        <f t="shared" si="95"/>
        <v>0</v>
      </c>
      <c r="N332" s="157"/>
      <c r="O332" s="157"/>
      <c r="P332" s="157">
        <f t="shared" si="96"/>
        <v>0</v>
      </c>
      <c r="Q332" s="157"/>
      <c r="R332" s="157"/>
      <c r="S332" s="157">
        <f t="shared" si="97"/>
        <v>0</v>
      </c>
      <c r="T332" s="157">
        <f t="shared" si="98"/>
        <v>0</v>
      </c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>
        <f t="shared" si="99"/>
        <v>0</v>
      </c>
      <c r="AE332" s="157"/>
      <c r="AF332" s="157"/>
      <c r="AG332" s="157">
        <f t="shared" si="100"/>
        <v>0</v>
      </c>
      <c r="AH332" s="157"/>
      <c r="AI332" s="157"/>
      <c r="AJ332" s="157"/>
      <c r="AK332" s="157"/>
      <c r="AL332" s="157"/>
      <c r="AM332" s="157"/>
      <c r="AN332" s="157"/>
      <c r="AO332" s="157"/>
      <c r="AP332" s="157"/>
      <c r="AQ332" s="157"/>
      <c r="AR332" s="157"/>
      <c r="AS332" s="157"/>
      <c r="AT332" s="157"/>
      <c r="AU332" s="157"/>
      <c r="AV332" s="157"/>
    </row>
    <row r="333" spans="1:48" s="1" customFormat="1" ht="16.5" customHeight="1" x14ac:dyDescent="0.3">
      <c r="A333" s="568"/>
      <c r="B333" s="561"/>
      <c r="C333" s="573"/>
      <c r="D333" s="564"/>
      <c r="E333" s="606"/>
      <c r="F333" s="564"/>
      <c r="G333" s="606"/>
      <c r="H333" s="564"/>
      <c r="I333" s="79" t="s">
        <v>1443</v>
      </c>
      <c r="J333" s="10" t="s">
        <v>220</v>
      </c>
      <c r="K333" s="73"/>
      <c r="L333" s="157">
        <f t="shared" si="94"/>
        <v>0</v>
      </c>
      <c r="M333" s="157">
        <f t="shared" si="95"/>
        <v>0</v>
      </c>
      <c r="N333" s="157"/>
      <c r="O333" s="157"/>
      <c r="P333" s="157">
        <f t="shared" si="96"/>
        <v>0</v>
      </c>
      <c r="Q333" s="157"/>
      <c r="R333" s="157"/>
      <c r="S333" s="157">
        <f t="shared" si="97"/>
        <v>0</v>
      </c>
      <c r="T333" s="157">
        <f t="shared" si="98"/>
        <v>0</v>
      </c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>
        <f t="shared" si="99"/>
        <v>0</v>
      </c>
      <c r="AE333" s="157"/>
      <c r="AF333" s="157"/>
      <c r="AG333" s="157">
        <f t="shared" si="100"/>
        <v>0</v>
      </c>
      <c r="AH333" s="157"/>
      <c r="AI333" s="157"/>
      <c r="AJ333" s="157"/>
      <c r="AK333" s="157"/>
      <c r="AL333" s="157"/>
      <c r="AM333" s="157"/>
      <c r="AN333" s="157"/>
      <c r="AO333" s="157"/>
      <c r="AP333" s="157"/>
      <c r="AQ333" s="157"/>
      <c r="AR333" s="157"/>
      <c r="AS333" s="157"/>
      <c r="AT333" s="157"/>
      <c r="AU333" s="157"/>
      <c r="AV333" s="157"/>
    </row>
    <row r="334" spans="1:48" s="1" customFormat="1" ht="16.5" customHeight="1" x14ac:dyDescent="0.3">
      <c r="A334" s="568"/>
      <c r="B334" s="561"/>
      <c r="C334" s="573"/>
      <c r="D334" s="564"/>
      <c r="E334" s="606"/>
      <c r="F334" s="564"/>
      <c r="G334" s="606"/>
      <c r="H334" s="564"/>
      <c r="I334" s="79" t="s">
        <v>1443</v>
      </c>
      <c r="J334" s="10" t="s">
        <v>220</v>
      </c>
      <c r="K334" s="73"/>
      <c r="L334" s="157">
        <f t="shared" ref="L334:L398" si="101">M334+P334</f>
        <v>0</v>
      </c>
      <c r="M334" s="157">
        <f t="shared" ref="M334:M398" si="102">N334+O334</f>
        <v>0</v>
      </c>
      <c r="N334" s="157"/>
      <c r="O334" s="157"/>
      <c r="P334" s="157">
        <f t="shared" ref="P334:P398" si="103">Q334+R334</f>
        <v>0</v>
      </c>
      <c r="Q334" s="157"/>
      <c r="R334" s="157"/>
      <c r="S334" s="157">
        <f t="shared" ref="S334:S398" si="104">T334+AD334+AG334</f>
        <v>0</v>
      </c>
      <c r="T334" s="157">
        <f t="shared" ref="T334:T398" si="105">SUM(U334:AC334)</f>
        <v>0</v>
      </c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>
        <f t="shared" ref="AD334:AD398" si="106">SUM(AE334:AF334)</f>
        <v>0</v>
      </c>
      <c r="AE334" s="157"/>
      <c r="AF334" s="157"/>
      <c r="AG334" s="157">
        <f t="shared" ref="AG334:AG398" si="107">SUM(AH334:AN334)</f>
        <v>0</v>
      </c>
      <c r="AH334" s="157"/>
      <c r="AI334" s="157"/>
      <c r="AJ334" s="157"/>
      <c r="AK334" s="157"/>
      <c r="AL334" s="157"/>
      <c r="AM334" s="157"/>
      <c r="AN334" s="157"/>
      <c r="AO334" s="157"/>
      <c r="AP334" s="157"/>
      <c r="AQ334" s="157"/>
      <c r="AR334" s="157"/>
      <c r="AS334" s="157"/>
      <c r="AT334" s="157"/>
      <c r="AU334" s="157"/>
      <c r="AV334" s="157"/>
    </row>
    <row r="335" spans="1:48" s="1" customFormat="1" ht="16.5" customHeight="1" x14ac:dyDescent="0.3">
      <c r="A335" s="568"/>
      <c r="B335" s="561"/>
      <c r="C335" s="573"/>
      <c r="D335" s="564"/>
      <c r="E335" s="606"/>
      <c r="F335" s="564"/>
      <c r="G335" s="606" t="s">
        <v>905</v>
      </c>
      <c r="H335" s="564" t="s">
        <v>906</v>
      </c>
      <c r="I335" s="79" t="s">
        <v>1444</v>
      </c>
      <c r="J335" s="10" t="s">
        <v>224</v>
      </c>
      <c r="K335" s="73"/>
      <c r="L335" s="157">
        <f t="shared" si="101"/>
        <v>0</v>
      </c>
      <c r="M335" s="157">
        <f t="shared" si="102"/>
        <v>0</v>
      </c>
      <c r="N335" s="157"/>
      <c r="O335" s="157"/>
      <c r="P335" s="157">
        <f t="shared" si="103"/>
        <v>0</v>
      </c>
      <c r="Q335" s="157"/>
      <c r="R335" s="157"/>
      <c r="S335" s="157">
        <f t="shared" si="104"/>
        <v>0</v>
      </c>
      <c r="T335" s="157">
        <f t="shared" si="105"/>
        <v>0</v>
      </c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>
        <f t="shared" si="106"/>
        <v>0</v>
      </c>
      <c r="AE335" s="157"/>
      <c r="AF335" s="157"/>
      <c r="AG335" s="157">
        <f t="shared" si="107"/>
        <v>0</v>
      </c>
      <c r="AH335" s="157"/>
      <c r="AI335" s="157"/>
      <c r="AJ335" s="157"/>
      <c r="AK335" s="157"/>
      <c r="AL335" s="157"/>
      <c r="AM335" s="157"/>
      <c r="AN335" s="157"/>
      <c r="AO335" s="157"/>
      <c r="AP335" s="157"/>
      <c r="AQ335" s="157"/>
      <c r="AR335" s="157"/>
      <c r="AS335" s="157"/>
      <c r="AT335" s="157"/>
      <c r="AU335" s="157"/>
      <c r="AV335" s="157"/>
    </row>
    <row r="336" spans="1:48" s="1" customFormat="1" ht="16.5" customHeight="1" x14ac:dyDescent="0.3">
      <c r="A336" s="568"/>
      <c r="B336" s="561"/>
      <c r="C336" s="573"/>
      <c r="D336" s="564"/>
      <c r="E336" s="606"/>
      <c r="F336" s="564"/>
      <c r="G336" s="606"/>
      <c r="H336" s="564"/>
      <c r="I336" s="79" t="s">
        <v>1446</v>
      </c>
      <c r="J336" s="10" t="s">
        <v>227</v>
      </c>
      <c r="K336" s="73"/>
      <c r="L336" s="157">
        <f t="shared" si="101"/>
        <v>0</v>
      </c>
      <c r="M336" s="157">
        <f t="shared" si="102"/>
        <v>0</v>
      </c>
      <c r="N336" s="157"/>
      <c r="O336" s="157"/>
      <c r="P336" s="157">
        <f t="shared" si="103"/>
        <v>0</v>
      </c>
      <c r="Q336" s="157"/>
      <c r="R336" s="157"/>
      <c r="S336" s="157">
        <f t="shared" si="104"/>
        <v>0</v>
      </c>
      <c r="T336" s="157">
        <f t="shared" si="105"/>
        <v>0</v>
      </c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>
        <f t="shared" si="106"/>
        <v>0</v>
      </c>
      <c r="AE336" s="157"/>
      <c r="AF336" s="157"/>
      <c r="AG336" s="157">
        <f t="shared" si="107"/>
        <v>0</v>
      </c>
      <c r="AH336" s="157"/>
      <c r="AI336" s="157"/>
      <c r="AJ336" s="157"/>
      <c r="AK336" s="157"/>
      <c r="AL336" s="157"/>
      <c r="AM336" s="157"/>
      <c r="AN336" s="157"/>
      <c r="AO336" s="157"/>
      <c r="AP336" s="157"/>
      <c r="AQ336" s="157"/>
      <c r="AR336" s="157"/>
      <c r="AS336" s="157"/>
      <c r="AT336" s="157"/>
      <c r="AU336" s="157"/>
      <c r="AV336" s="157"/>
    </row>
    <row r="337" spans="1:48" s="1" customFormat="1" ht="16.5" customHeight="1" x14ac:dyDescent="0.3">
      <c r="A337" s="568"/>
      <c r="B337" s="561"/>
      <c r="C337" s="573"/>
      <c r="D337" s="564"/>
      <c r="E337" s="606"/>
      <c r="F337" s="564"/>
      <c r="G337" s="606"/>
      <c r="H337" s="564"/>
      <c r="I337" s="79" t="s">
        <v>1447</v>
      </c>
      <c r="J337" s="10" t="s">
        <v>228</v>
      </c>
      <c r="K337" s="73"/>
      <c r="L337" s="157">
        <f t="shared" si="101"/>
        <v>0</v>
      </c>
      <c r="M337" s="157">
        <f t="shared" si="102"/>
        <v>0</v>
      </c>
      <c r="N337" s="157"/>
      <c r="O337" s="157"/>
      <c r="P337" s="157">
        <f t="shared" si="103"/>
        <v>0</v>
      </c>
      <c r="Q337" s="157"/>
      <c r="R337" s="157"/>
      <c r="S337" s="157">
        <f t="shared" si="104"/>
        <v>0</v>
      </c>
      <c r="T337" s="157">
        <f t="shared" si="105"/>
        <v>0</v>
      </c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>
        <f t="shared" si="106"/>
        <v>0</v>
      </c>
      <c r="AE337" s="157"/>
      <c r="AF337" s="157"/>
      <c r="AG337" s="157">
        <f t="shared" si="107"/>
        <v>0</v>
      </c>
      <c r="AH337" s="157"/>
      <c r="AI337" s="157"/>
      <c r="AJ337" s="157"/>
      <c r="AK337" s="157"/>
      <c r="AL337" s="157"/>
      <c r="AM337" s="157"/>
      <c r="AN337" s="157"/>
      <c r="AO337" s="157"/>
      <c r="AP337" s="157"/>
      <c r="AQ337" s="157"/>
      <c r="AR337" s="157"/>
      <c r="AS337" s="157"/>
      <c r="AT337" s="157"/>
      <c r="AU337" s="157"/>
      <c r="AV337" s="157"/>
    </row>
    <row r="338" spans="1:48" s="1" customFormat="1" ht="16.5" customHeight="1" x14ac:dyDescent="0.3">
      <c r="A338" s="568"/>
      <c r="B338" s="561"/>
      <c r="C338" s="573"/>
      <c r="D338" s="564"/>
      <c r="E338" s="606"/>
      <c r="F338" s="564"/>
      <c r="G338" s="606"/>
      <c r="H338" s="564"/>
      <c r="I338" s="79" t="s">
        <v>1448</v>
      </c>
      <c r="J338" s="10" t="s">
        <v>229</v>
      </c>
      <c r="K338" s="73"/>
      <c r="L338" s="157">
        <f t="shared" si="101"/>
        <v>0</v>
      </c>
      <c r="M338" s="157">
        <f t="shared" si="102"/>
        <v>0</v>
      </c>
      <c r="N338" s="157"/>
      <c r="O338" s="157"/>
      <c r="P338" s="157">
        <f t="shared" si="103"/>
        <v>0</v>
      </c>
      <c r="Q338" s="157"/>
      <c r="R338" s="157"/>
      <c r="S338" s="157">
        <f t="shared" si="104"/>
        <v>0</v>
      </c>
      <c r="T338" s="157">
        <f t="shared" si="105"/>
        <v>0</v>
      </c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>
        <f t="shared" si="106"/>
        <v>0</v>
      </c>
      <c r="AE338" s="157"/>
      <c r="AF338" s="157"/>
      <c r="AG338" s="157">
        <f t="shared" si="107"/>
        <v>0</v>
      </c>
      <c r="AH338" s="157"/>
      <c r="AI338" s="157"/>
      <c r="AJ338" s="157"/>
      <c r="AK338" s="157"/>
      <c r="AL338" s="157"/>
      <c r="AM338" s="157"/>
      <c r="AN338" s="157"/>
      <c r="AO338" s="157"/>
      <c r="AP338" s="157"/>
      <c r="AQ338" s="157"/>
      <c r="AR338" s="157"/>
      <c r="AS338" s="157"/>
      <c r="AT338" s="157"/>
      <c r="AU338" s="157"/>
      <c r="AV338" s="157"/>
    </row>
    <row r="339" spans="1:48" s="1" customFormat="1" ht="16.5" customHeight="1" x14ac:dyDescent="0.3">
      <c r="A339" s="568"/>
      <c r="B339" s="561"/>
      <c r="C339" s="573"/>
      <c r="D339" s="564"/>
      <c r="E339" s="606"/>
      <c r="F339" s="564"/>
      <c r="G339" s="606"/>
      <c r="H339" s="564"/>
      <c r="I339" s="79" t="s">
        <v>1445</v>
      </c>
      <c r="J339" s="10" t="s">
        <v>225</v>
      </c>
      <c r="K339" s="73"/>
      <c r="L339" s="157">
        <f t="shared" si="101"/>
        <v>0</v>
      </c>
      <c r="M339" s="157">
        <f t="shared" si="102"/>
        <v>0</v>
      </c>
      <c r="N339" s="157"/>
      <c r="O339" s="157"/>
      <c r="P339" s="157">
        <f t="shared" si="103"/>
        <v>0</v>
      </c>
      <c r="Q339" s="157"/>
      <c r="R339" s="157"/>
      <c r="S339" s="157">
        <f t="shared" si="104"/>
        <v>0</v>
      </c>
      <c r="T339" s="157">
        <f t="shared" si="105"/>
        <v>0</v>
      </c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>
        <f t="shared" si="106"/>
        <v>0</v>
      </c>
      <c r="AE339" s="157"/>
      <c r="AF339" s="157"/>
      <c r="AG339" s="157">
        <f t="shared" si="107"/>
        <v>0</v>
      </c>
      <c r="AH339" s="157"/>
      <c r="AI339" s="157"/>
      <c r="AJ339" s="157"/>
      <c r="AK339" s="157"/>
      <c r="AL339" s="157"/>
      <c r="AM339" s="157"/>
      <c r="AN339" s="157"/>
      <c r="AO339" s="157"/>
      <c r="AP339" s="157"/>
      <c r="AQ339" s="157"/>
      <c r="AR339" s="157"/>
      <c r="AS339" s="157"/>
      <c r="AT339" s="157"/>
      <c r="AU339" s="157"/>
      <c r="AV339" s="157"/>
    </row>
    <row r="340" spans="1:48" s="1" customFormat="1" ht="16.5" customHeight="1" x14ac:dyDescent="0.3">
      <c r="A340" s="568"/>
      <c r="B340" s="561"/>
      <c r="C340" s="573"/>
      <c r="D340" s="564"/>
      <c r="E340" s="606"/>
      <c r="F340" s="564"/>
      <c r="G340" s="606"/>
      <c r="H340" s="564"/>
      <c r="I340" s="79" t="s">
        <v>1445</v>
      </c>
      <c r="J340" s="10" t="s">
        <v>225</v>
      </c>
      <c r="K340" s="73"/>
      <c r="L340" s="157">
        <f t="shared" si="101"/>
        <v>0</v>
      </c>
      <c r="M340" s="157">
        <f t="shared" si="102"/>
        <v>0</v>
      </c>
      <c r="N340" s="157"/>
      <c r="O340" s="157"/>
      <c r="P340" s="157">
        <f t="shared" si="103"/>
        <v>0</v>
      </c>
      <c r="Q340" s="157"/>
      <c r="R340" s="157"/>
      <c r="S340" s="157">
        <f t="shared" si="104"/>
        <v>0</v>
      </c>
      <c r="T340" s="157">
        <f t="shared" si="105"/>
        <v>0</v>
      </c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>
        <f t="shared" si="106"/>
        <v>0</v>
      </c>
      <c r="AE340" s="157"/>
      <c r="AF340" s="157"/>
      <c r="AG340" s="157">
        <f t="shared" si="107"/>
        <v>0</v>
      </c>
      <c r="AH340" s="157"/>
      <c r="AI340" s="157"/>
      <c r="AJ340" s="157"/>
      <c r="AK340" s="157"/>
      <c r="AL340" s="157"/>
      <c r="AM340" s="157"/>
      <c r="AN340" s="157"/>
      <c r="AO340" s="157"/>
      <c r="AP340" s="157"/>
      <c r="AQ340" s="157"/>
      <c r="AR340" s="157"/>
      <c r="AS340" s="157"/>
      <c r="AT340" s="157"/>
      <c r="AU340" s="157"/>
      <c r="AV340" s="157"/>
    </row>
    <row r="341" spans="1:48" s="1" customFormat="1" ht="16.5" customHeight="1" x14ac:dyDescent="0.3">
      <c r="A341" s="568"/>
      <c r="B341" s="561"/>
      <c r="C341" s="573"/>
      <c r="D341" s="574"/>
      <c r="E341" s="638"/>
      <c r="F341" s="574"/>
      <c r="G341" s="638"/>
      <c r="H341" s="574"/>
      <c r="I341" s="245" t="s">
        <v>1445</v>
      </c>
      <c r="J341" s="363" t="s">
        <v>225</v>
      </c>
      <c r="K341" s="199"/>
      <c r="L341" s="157">
        <f t="shared" si="101"/>
        <v>0</v>
      </c>
      <c r="M341" s="157">
        <f t="shared" si="102"/>
        <v>0</v>
      </c>
      <c r="N341" s="157"/>
      <c r="O341" s="157"/>
      <c r="P341" s="157">
        <f t="shared" si="103"/>
        <v>0</v>
      </c>
      <c r="Q341" s="157"/>
      <c r="R341" s="157"/>
      <c r="S341" s="157">
        <f t="shared" si="104"/>
        <v>0</v>
      </c>
      <c r="T341" s="157">
        <f t="shared" si="105"/>
        <v>0</v>
      </c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>
        <f t="shared" si="106"/>
        <v>0</v>
      </c>
      <c r="AE341" s="157"/>
      <c r="AF341" s="157"/>
      <c r="AG341" s="157">
        <f t="shared" si="107"/>
        <v>0</v>
      </c>
      <c r="AH341" s="157"/>
      <c r="AI341" s="157"/>
      <c r="AJ341" s="157"/>
      <c r="AK341" s="157"/>
      <c r="AL341" s="157"/>
      <c r="AM341" s="157"/>
      <c r="AN341" s="157"/>
      <c r="AO341" s="157"/>
      <c r="AP341" s="157"/>
      <c r="AQ341" s="157"/>
      <c r="AR341" s="157"/>
      <c r="AS341" s="157"/>
      <c r="AT341" s="157"/>
      <c r="AU341" s="157"/>
      <c r="AV341" s="157"/>
    </row>
    <row r="342" spans="1:48" s="1" customFormat="1" ht="16.5" customHeight="1" x14ac:dyDescent="0.3">
      <c r="A342" s="568"/>
      <c r="B342" s="561"/>
      <c r="C342" s="83"/>
      <c r="D342" s="247"/>
      <c r="E342" s="254"/>
      <c r="F342" s="247"/>
      <c r="G342" s="254"/>
      <c r="H342" s="247"/>
      <c r="I342" s="249"/>
      <c r="J342" s="364"/>
      <c r="K342" s="378" t="s">
        <v>2276</v>
      </c>
      <c r="L342" s="284">
        <v>25468.806725214952</v>
      </c>
      <c r="M342" s="284">
        <v>1583.334648</v>
      </c>
      <c r="N342" s="284">
        <v>3.6480000000000002E-3</v>
      </c>
      <c r="O342" s="284">
        <v>1583.3309999999999</v>
      </c>
      <c r="P342" s="284">
        <v>23885.472077214952</v>
      </c>
      <c r="Q342" s="284">
        <v>23584.851999999999</v>
      </c>
      <c r="R342" s="284">
        <v>300.62007721495326</v>
      </c>
      <c r="S342" s="284">
        <v>2065.3703466504489</v>
      </c>
      <c r="T342" s="284">
        <v>1857.1304039622642</v>
      </c>
      <c r="U342" s="284">
        <v>0.31236477987421379</v>
      </c>
      <c r="V342" s="284">
        <v>120.30230641509432</v>
      </c>
      <c r="W342" s="284">
        <v>45.706364716981128</v>
      </c>
      <c r="X342" s="284">
        <v>5.2441166037735849</v>
      </c>
      <c r="Y342" s="284">
        <v>1.3849056603773584</v>
      </c>
      <c r="Z342" s="284">
        <v>1684.1803457861636</v>
      </c>
      <c r="AA342" s="284" t="s">
        <v>2133</v>
      </c>
      <c r="AB342" s="284" t="s">
        <v>2133</v>
      </c>
      <c r="AC342" s="284" t="s">
        <v>2133</v>
      </c>
      <c r="AD342" s="284">
        <v>1.9924512934954979</v>
      </c>
      <c r="AE342" s="284">
        <v>1.9908093311793214</v>
      </c>
      <c r="AF342" s="284">
        <v>1.6419623161764705E-3</v>
      </c>
      <c r="AG342" s="284">
        <v>206.24749139468923</v>
      </c>
      <c r="AH342" s="284">
        <v>0</v>
      </c>
      <c r="AI342" s="284">
        <v>0</v>
      </c>
      <c r="AJ342" s="284">
        <v>0</v>
      </c>
      <c r="AK342" s="284">
        <v>0</v>
      </c>
      <c r="AL342" s="284">
        <v>0</v>
      </c>
      <c r="AM342" s="284">
        <v>0</v>
      </c>
      <c r="AN342" s="284">
        <v>206.24749139468923</v>
      </c>
      <c r="AO342" s="284"/>
      <c r="AP342" s="284">
        <v>2181.0761716500001</v>
      </c>
      <c r="AQ342" s="284">
        <v>0</v>
      </c>
      <c r="AR342" s="284">
        <v>0</v>
      </c>
      <c r="AS342" s="284">
        <v>39572.660728529998</v>
      </c>
      <c r="AT342" s="284">
        <v>3.6</v>
      </c>
      <c r="AU342" s="284">
        <v>1.5400699999999998</v>
      </c>
      <c r="AV342" s="239"/>
    </row>
    <row r="343" spans="1:48" s="1" customFormat="1" ht="13.5" customHeight="1" x14ac:dyDescent="0.3">
      <c r="A343" s="568"/>
      <c r="B343" s="561"/>
      <c r="C343" s="563" t="s">
        <v>907</v>
      </c>
      <c r="D343" s="576" t="s">
        <v>908</v>
      </c>
      <c r="E343" s="594" t="s">
        <v>909</v>
      </c>
      <c r="F343" s="576" t="s">
        <v>1909</v>
      </c>
      <c r="G343" s="594" t="s">
        <v>910</v>
      </c>
      <c r="H343" s="576" t="s">
        <v>911</v>
      </c>
      <c r="I343" s="52" t="s">
        <v>1342</v>
      </c>
      <c r="J343" s="362" t="s">
        <v>232</v>
      </c>
      <c r="K343" s="376" t="s">
        <v>1910</v>
      </c>
      <c r="L343" s="285">
        <v>24826.639156560748</v>
      </c>
      <c r="M343" s="285">
        <v>1340.125</v>
      </c>
      <c r="N343" s="285">
        <v>0</v>
      </c>
      <c r="O343" s="285">
        <v>1340.125</v>
      </c>
      <c r="P343" s="285">
        <v>23486.514156560748</v>
      </c>
      <c r="Q343" s="285">
        <v>23486.476999999999</v>
      </c>
      <c r="R343" s="285">
        <v>3.7156560747663547E-2</v>
      </c>
      <c r="S343" s="285">
        <v>1188.0147601187448</v>
      </c>
      <c r="T343" s="285">
        <v>1167.3233336477988</v>
      </c>
      <c r="U343" s="285">
        <v>0.10762264150943394</v>
      </c>
      <c r="V343" s="285">
        <v>41.860578805031444</v>
      </c>
      <c r="W343" s="285">
        <v>17.467927106918239</v>
      </c>
      <c r="X343" s="285">
        <v>0</v>
      </c>
      <c r="Y343" s="285">
        <v>0</v>
      </c>
      <c r="Z343" s="285">
        <v>1107.8872050943396</v>
      </c>
      <c r="AA343" s="285" t="s">
        <v>2133</v>
      </c>
      <c r="AB343" s="285" t="s">
        <v>2133</v>
      </c>
      <c r="AC343" s="285" t="s">
        <v>2133</v>
      </c>
      <c r="AD343" s="285">
        <v>0.70248884710425963</v>
      </c>
      <c r="AE343" s="285">
        <v>0.70122771567043607</v>
      </c>
      <c r="AF343" s="285">
        <v>1.2611314338235294E-3</v>
      </c>
      <c r="AG343" s="285">
        <v>19.988937623841807</v>
      </c>
      <c r="AH343" s="285">
        <v>0</v>
      </c>
      <c r="AI343" s="285">
        <v>0</v>
      </c>
      <c r="AJ343" s="285">
        <v>0</v>
      </c>
      <c r="AK343" s="285">
        <v>0</v>
      </c>
      <c r="AL343" s="285">
        <v>0</v>
      </c>
      <c r="AM343" s="285">
        <v>0</v>
      </c>
      <c r="AN343" s="285">
        <v>19.988937623841807</v>
      </c>
      <c r="AO343" s="285"/>
      <c r="AP343" s="285">
        <v>1962.14992742</v>
      </c>
      <c r="AQ343" s="285">
        <v>0</v>
      </c>
      <c r="AR343" s="285">
        <v>0</v>
      </c>
      <c r="AS343" s="285">
        <v>29705.05288558</v>
      </c>
      <c r="AT343" s="285">
        <v>2</v>
      </c>
      <c r="AU343" s="285">
        <v>0.17172200000000001</v>
      </c>
      <c r="AV343" s="226"/>
    </row>
    <row r="344" spans="1:48" s="1" customFormat="1" ht="16.5" customHeight="1" x14ac:dyDescent="0.3">
      <c r="A344" s="568"/>
      <c r="B344" s="561"/>
      <c r="C344" s="563"/>
      <c r="D344" s="564"/>
      <c r="E344" s="592"/>
      <c r="F344" s="564"/>
      <c r="G344" s="592"/>
      <c r="H344" s="564"/>
      <c r="I344" s="79" t="s">
        <v>1344</v>
      </c>
      <c r="J344" s="10" t="s">
        <v>233</v>
      </c>
      <c r="K344" s="32"/>
      <c r="L344" s="157">
        <f t="shared" si="101"/>
        <v>0</v>
      </c>
      <c r="M344" s="157">
        <f t="shared" si="102"/>
        <v>0</v>
      </c>
      <c r="N344" s="157"/>
      <c r="O344" s="157"/>
      <c r="P344" s="157">
        <f t="shared" si="103"/>
        <v>0</v>
      </c>
      <c r="Q344" s="157"/>
      <c r="R344" s="157"/>
      <c r="S344" s="157">
        <f t="shared" si="104"/>
        <v>0</v>
      </c>
      <c r="T344" s="157">
        <f t="shared" si="105"/>
        <v>0</v>
      </c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>
        <f t="shared" si="106"/>
        <v>0</v>
      </c>
      <c r="AE344" s="157"/>
      <c r="AF344" s="157"/>
      <c r="AG344" s="157">
        <f t="shared" si="107"/>
        <v>0</v>
      </c>
      <c r="AH344" s="157"/>
      <c r="AI344" s="157"/>
      <c r="AJ344" s="157"/>
      <c r="AK344" s="157"/>
      <c r="AL344" s="157"/>
      <c r="AM344" s="157"/>
      <c r="AN344" s="157"/>
      <c r="AO344" s="157"/>
      <c r="AP344" s="157"/>
      <c r="AQ344" s="157"/>
      <c r="AR344" s="157"/>
      <c r="AS344" s="157"/>
      <c r="AT344" s="157"/>
      <c r="AU344" s="157"/>
      <c r="AV344" s="157"/>
    </row>
    <row r="345" spans="1:48" s="1" customFormat="1" ht="16.5" customHeight="1" x14ac:dyDescent="0.3">
      <c r="A345" s="568"/>
      <c r="B345" s="561"/>
      <c r="C345" s="563"/>
      <c r="D345" s="564"/>
      <c r="E345" s="592"/>
      <c r="F345" s="564"/>
      <c r="G345" s="592"/>
      <c r="H345" s="564"/>
      <c r="I345" s="79" t="s">
        <v>1346</v>
      </c>
      <c r="J345" s="10" t="s">
        <v>234</v>
      </c>
      <c r="K345" s="32"/>
      <c r="L345" s="157">
        <f t="shared" si="101"/>
        <v>0</v>
      </c>
      <c r="M345" s="157">
        <f t="shared" si="102"/>
        <v>0</v>
      </c>
      <c r="N345" s="157"/>
      <c r="O345" s="157"/>
      <c r="P345" s="157">
        <f t="shared" si="103"/>
        <v>0</v>
      </c>
      <c r="Q345" s="157"/>
      <c r="R345" s="157"/>
      <c r="S345" s="157">
        <f t="shared" si="104"/>
        <v>0</v>
      </c>
      <c r="T345" s="157">
        <f t="shared" si="105"/>
        <v>0</v>
      </c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>
        <f t="shared" si="106"/>
        <v>0</v>
      </c>
      <c r="AE345" s="157"/>
      <c r="AF345" s="157"/>
      <c r="AG345" s="157">
        <f t="shared" si="107"/>
        <v>0</v>
      </c>
      <c r="AH345" s="157"/>
      <c r="AI345" s="157"/>
      <c r="AJ345" s="157"/>
      <c r="AK345" s="157"/>
      <c r="AL345" s="157"/>
      <c r="AM345" s="157"/>
      <c r="AN345" s="157"/>
      <c r="AO345" s="157"/>
      <c r="AP345" s="157"/>
      <c r="AQ345" s="157"/>
      <c r="AR345" s="157"/>
      <c r="AS345" s="157"/>
      <c r="AT345" s="157"/>
      <c r="AU345" s="157"/>
      <c r="AV345" s="157"/>
    </row>
    <row r="346" spans="1:48" s="1" customFormat="1" ht="16.5" customHeight="1" x14ac:dyDescent="0.3">
      <c r="A346" s="568"/>
      <c r="B346" s="561"/>
      <c r="C346" s="563"/>
      <c r="D346" s="564"/>
      <c r="E346" s="592"/>
      <c r="F346" s="564"/>
      <c r="G346" s="592"/>
      <c r="H346" s="564"/>
      <c r="I346" s="79" t="s">
        <v>1348</v>
      </c>
      <c r="J346" s="10" t="s">
        <v>235</v>
      </c>
      <c r="K346" s="32"/>
      <c r="L346" s="157">
        <f t="shared" si="101"/>
        <v>0</v>
      </c>
      <c r="M346" s="157">
        <f t="shared" si="102"/>
        <v>0</v>
      </c>
      <c r="N346" s="157"/>
      <c r="O346" s="157"/>
      <c r="P346" s="157">
        <f t="shared" si="103"/>
        <v>0</v>
      </c>
      <c r="Q346" s="157"/>
      <c r="R346" s="157"/>
      <c r="S346" s="157">
        <f t="shared" si="104"/>
        <v>0</v>
      </c>
      <c r="T346" s="157">
        <f t="shared" si="105"/>
        <v>0</v>
      </c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>
        <f t="shared" si="106"/>
        <v>0</v>
      </c>
      <c r="AE346" s="157"/>
      <c r="AF346" s="157"/>
      <c r="AG346" s="157">
        <f t="shared" si="107"/>
        <v>0</v>
      </c>
      <c r="AH346" s="157"/>
      <c r="AI346" s="157"/>
      <c r="AJ346" s="157"/>
      <c r="AK346" s="157"/>
      <c r="AL346" s="157"/>
      <c r="AM346" s="157"/>
      <c r="AN346" s="157"/>
      <c r="AO346" s="157"/>
      <c r="AP346" s="157"/>
      <c r="AQ346" s="157"/>
      <c r="AR346" s="157"/>
      <c r="AS346" s="157"/>
      <c r="AT346" s="157"/>
      <c r="AU346" s="157"/>
      <c r="AV346" s="157"/>
    </row>
    <row r="347" spans="1:48" s="1" customFormat="1" ht="16.5" customHeight="1" x14ac:dyDescent="0.3">
      <c r="A347" s="568"/>
      <c r="B347" s="561"/>
      <c r="C347" s="563"/>
      <c r="D347" s="564"/>
      <c r="E347" s="592"/>
      <c r="F347" s="564"/>
      <c r="G347" s="592" t="s">
        <v>912</v>
      </c>
      <c r="H347" s="564" t="s">
        <v>913</v>
      </c>
      <c r="I347" s="79" t="s">
        <v>1349</v>
      </c>
      <c r="J347" s="10" t="s">
        <v>236</v>
      </c>
      <c r="K347" s="32"/>
      <c r="L347" s="157">
        <f t="shared" si="101"/>
        <v>0</v>
      </c>
      <c r="M347" s="157">
        <f t="shared" si="102"/>
        <v>0</v>
      </c>
      <c r="N347" s="157"/>
      <c r="O347" s="157"/>
      <c r="P347" s="157">
        <f t="shared" si="103"/>
        <v>0</v>
      </c>
      <c r="Q347" s="157"/>
      <c r="R347" s="157"/>
      <c r="S347" s="157">
        <f t="shared" si="104"/>
        <v>0</v>
      </c>
      <c r="T347" s="157">
        <f t="shared" si="105"/>
        <v>0</v>
      </c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>
        <f t="shared" si="106"/>
        <v>0</v>
      </c>
      <c r="AE347" s="157"/>
      <c r="AF347" s="157"/>
      <c r="AG347" s="157">
        <f t="shared" si="107"/>
        <v>0</v>
      </c>
      <c r="AH347" s="157"/>
      <c r="AI347" s="157"/>
      <c r="AJ347" s="157"/>
      <c r="AK347" s="157"/>
      <c r="AL347" s="157"/>
      <c r="AM347" s="157"/>
      <c r="AN347" s="157"/>
      <c r="AO347" s="157"/>
      <c r="AP347" s="157"/>
      <c r="AQ347" s="157"/>
      <c r="AR347" s="157"/>
      <c r="AS347" s="157"/>
      <c r="AT347" s="157"/>
      <c r="AU347" s="157"/>
      <c r="AV347" s="157"/>
    </row>
    <row r="348" spans="1:48" s="1" customFormat="1" ht="16.5" customHeight="1" x14ac:dyDescent="0.3">
      <c r="A348" s="568"/>
      <c r="B348" s="561"/>
      <c r="C348" s="563"/>
      <c r="D348" s="564"/>
      <c r="E348" s="592"/>
      <c r="F348" s="564"/>
      <c r="G348" s="592"/>
      <c r="H348" s="564"/>
      <c r="I348" s="79" t="s">
        <v>1451</v>
      </c>
      <c r="J348" s="10" t="s">
        <v>237</v>
      </c>
      <c r="K348" s="32"/>
      <c r="L348" s="157">
        <f t="shared" si="101"/>
        <v>0</v>
      </c>
      <c r="M348" s="157">
        <f t="shared" si="102"/>
        <v>0</v>
      </c>
      <c r="N348" s="157"/>
      <c r="O348" s="157"/>
      <c r="P348" s="157">
        <f t="shared" si="103"/>
        <v>0</v>
      </c>
      <c r="Q348" s="157"/>
      <c r="R348" s="157"/>
      <c r="S348" s="157">
        <f t="shared" si="104"/>
        <v>0</v>
      </c>
      <c r="T348" s="157">
        <f t="shared" si="105"/>
        <v>0</v>
      </c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>
        <f t="shared" si="106"/>
        <v>0</v>
      </c>
      <c r="AE348" s="157"/>
      <c r="AF348" s="157"/>
      <c r="AG348" s="157">
        <f t="shared" si="107"/>
        <v>0</v>
      </c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  <c r="AV348" s="157"/>
    </row>
    <row r="349" spans="1:48" s="1" customFormat="1" ht="16.5" customHeight="1" x14ac:dyDescent="0.3">
      <c r="A349" s="568"/>
      <c r="B349" s="561"/>
      <c r="C349" s="563"/>
      <c r="D349" s="564"/>
      <c r="E349" s="592"/>
      <c r="F349" s="564"/>
      <c r="G349" s="592"/>
      <c r="H349" s="564"/>
      <c r="I349" s="79" t="s">
        <v>1452</v>
      </c>
      <c r="J349" s="10" t="s">
        <v>238</v>
      </c>
      <c r="K349" s="32"/>
      <c r="L349" s="157">
        <f t="shared" si="101"/>
        <v>0</v>
      </c>
      <c r="M349" s="157">
        <f t="shared" si="102"/>
        <v>0</v>
      </c>
      <c r="N349" s="157"/>
      <c r="O349" s="157"/>
      <c r="P349" s="157">
        <f t="shared" si="103"/>
        <v>0</v>
      </c>
      <c r="Q349" s="157"/>
      <c r="R349" s="157"/>
      <c r="S349" s="157">
        <f t="shared" si="104"/>
        <v>0</v>
      </c>
      <c r="T349" s="157">
        <f t="shared" si="105"/>
        <v>0</v>
      </c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>
        <f t="shared" si="106"/>
        <v>0</v>
      </c>
      <c r="AE349" s="157"/>
      <c r="AF349" s="157"/>
      <c r="AG349" s="157">
        <f t="shared" si="107"/>
        <v>0</v>
      </c>
      <c r="AH349" s="157"/>
      <c r="AI349" s="157"/>
      <c r="AJ349" s="157"/>
      <c r="AK349" s="157"/>
      <c r="AL349" s="157"/>
      <c r="AM349" s="157"/>
      <c r="AN349" s="157"/>
      <c r="AO349" s="157"/>
      <c r="AP349" s="157"/>
      <c r="AQ349" s="157"/>
      <c r="AR349" s="157"/>
      <c r="AS349" s="157"/>
      <c r="AT349" s="157"/>
      <c r="AU349" s="157"/>
      <c r="AV349" s="157"/>
    </row>
    <row r="350" spans="1:48" s="1" customFormat="1" ht="16.5" customHeight="1" x14ac:dyDescent="0.3">
      <c r="A350" s="568"/>
      <c r="B350" s="561"/>
      <c r="C350" s="563"/>
      <c r="D350" s="564"/>
      <c r="E350" s="592"/>
      <c r="F350" s="564"/>
      <c r="G350" s="592" t="s">
        <v>914</v>
      </c>
      <c r="H350" s="564" t="s">
        <v>915</v>
      </c>
      <c r="I350" s="79" t="s">
        <v>1351</v>
      </c>
      <c r="J350" s="10" t="s">
        <v>239</v>
      </c>
      <c r="K350" s="32"/>
      <c r="L350" s="157">
        <f t="shared" si="101"/>
        <v>0</v>
      </c>
      <c r="M350" s="157">
        <f t="shared" si="102"/>
        <v>0</v>
      </c>
      <c r="N350" s="157"/>
      <c r="O350" s="157"/>
      <c r="P350" s="157">
        <f t="shared" si="103"/>
        <v>0</v>
      </c>
      <c r="Q350" s="157"/>
      <c r="R350" s="157"/>
      <c r="S350" s="157">
        <f t="shared" si="104"/>
        <v>0</v>
      </c>
      <c r="T350" s="157">
        <f t="shared" si="105"/>
        <v>0</v>
      </c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>
        <f t="shared" si="106"/>
        <v>0</v>
      </c>
      <c r="AE350" s="157"/>
      <c r="AF350" s="157"/>
      <c r="AG350" s="157">
        <f t="shared" si="107"/>
        <v>0</v>
      </c>
      <c r="AH350" s="157"/>
      <c r="AI350" s="157"/>
      <c r="AJ350" s="157"/>
      <c r="AK350" s="157"/>
      <c r="AL350" s="157"/>
      <c r="AM350" s="157"/>
      <c r="AN350" s="157"/>
      <c r="AO350" s="157"/>
      <c r="AP350" s="157"/>
      <c r="AQ350" s="157"/>
      <c r="AR350" s="157"/>
      <c r="AS350" s="157"/>
      <c r="AT350" s="157"/>
      <c r="AU350" s="157"/>
      <c r="AV350" s="157"/>
    </row>
    <row r="351" spans="1:48" s="1" customFormat="1" ht="16.5" customHeight="1" x14ac:dyDescent="0.3">
      <c r="A351" s="568"/>
      <c r="B351" s="561"/>
      <c r="C351" s="563"/>
      <c r="D351" s="564"/>
      <c r="E351" s="592"/>
      <c r="F351" s="564"/>
      <c r="G351" s="592"/>
      <c r="H351" s="564"/>
      <c r="I351" s="79" t="s">
        <v>1353</v>
      </c>
      <c r="J351" s="10" t="s">
        <v>240</v>
      </c>
      <c r="K351" s="32"/>
      <c r="L351" s="157">
        <f t="shared" si="101"/>
        <v>0</v>
      </c>
      <c r="M351" s="157">
        <f t="shared" si="102"/>
        <v>0</v>
      </c>
      <c r="N351" s="157"/>
      <c r="O351" s="157"/>
      <c r="P351" s="157">
        <f t="shared" si="103"/>
        <v>0</v>
      </c>
      <c r="Q351" s="157"/>
      <c r="R351" s="157"/>
      <c r="S351" s="157">
        <f t="shared" si="104"/>
        <v>0</v>
      </c>
      <c r="T351" s="157">
        <f t="shared" si="105"/>
        <v>0</v>
      </c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>
        <f t="shared" si="106"/>
        <v>0</v>
      </c>
      <c r="AE351" s="157"/>
      <c r="AF351" s="157"/>
      <c r="AG351" s="157">
        <f t="shared" si="107"/>
        <v>0</v>
      </c>
      <c r="AH351" s="157"/>
      <c r="AI351" s="157"/>
      <c r="AJ351" s="157"/>
      <c r="AK351" s="157"/>
      <c r="AL351" s="157"/>
      <c r="AM351" s="157"/>
      <c r="AN351" s="157"/>
      <c r="AO351" s="157"/>
      <c r="AP351" s="157"/>
      <c r="AQ351" s="157"/>
      <c r="AR351" s="157"/>
      <c r="AS351" s="157"/>
      <c r="AT351" s="157"/>
      <c r="AU351" s="157"/>
      <c r="AV351" s="157"/>
    </row>
    <row r="352" spans="1:48" s="1" customFormat="1" ht="16.5" customHeight="1" x14ac:dyDescent="0.3">
      <c r="A352" s="568"/>
      <c r="B352" s="561"/>
      <c r="C352" s="563"/>
      <c r="D352" s="564"/>
      <c r="E352" s="592"/>
      <c r="F352" s="564"/>
      <c r="G352" s="592" t="s">
        <v>916</v>
      </c>
      <c r="H352" s="564" t="s">
        <v>917</v>
      </c>
      <c r="I352" s="79" t="s">
        <v>1454</v>
      </c>
      <c r="J352" s="10" t="s">
        <v>241</v>
      </c>
      <c r="K352" s="32"/>
      <c r="L352" s="157">
        <f t="shared" si="101"/>
        <v>0</v>
      </c>
      <c r="M352" s="157">
        <f t="shared" si="102"/>
        <v>0</v>
      </c>
      <c r="N352" s="157"/>
      <c r="O352" s="157"/>
      <c r="P352" s="157">
        <f t="shared" si="103"/>
        <v>0</v>
      </c>
      <c r="Q352" s="157"/>
      <c r="R352" s="157"/>
      <c r="S352" s="157">
        <f t="shared" si="104"/>
        <v>0</v>
      </c>
      <c r="T352" s="157">
        <f t="shared" si="105"/>
        <v>0</v>
      </c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>
        <f t="shared" si="106"/>
        <v>0</v>
      </c>
      <c r="AE352" s="157"/>
      <c r="AF352" s="157"/>
      <c r="AG352" s="157">
        <f t="shared" si="107"/>
        <v>0</v>
      </c>
      <c r="AH352" s="157"/>
      <c r="AI352" s="157"/>
      <c r="AJ352" s="157"/>
      <c r="AK352" s="157"/>
      <c r="AL352" s="157"/>
      <c r="AM352" s="157"/>
      <c r="AN352" s="157"/>
      <c r="AO352" s="157"/>
      <c r="AP352" s="157"/>
      <c r="AQ352" s="157"/>
      <c r="AR352" s="157"/>
      <c r="AS352" s="157"/>
      <c r="AT352" s="157"/>
      <c r="AU352" s="157"/>
      <c r="AV352" s="157"/>
    </row>
    <row r="353" spans="1:48" s="1" customFormat="1" ht="16.5" customHeight="1" x14ac:dyDescent="0.3">
      <c r="A353" s="568"/>
      <c r="B353" s="561"/>
      <c r="C353" s="563"/>
      <c r="D353" s="564"/>
      <c r="E353" s="592"/>
      <c r="F353" s="564"/>
      <c r="G353" s="592"/>
      <c r="H353" s="564"/>
      <c r="I353" s="79" t="s">
        <v>1455</v>
      </c>
      <c r="J353" s="10" t="s">
        <v>243</v>
      </c>
      <c r="K353" s="32"/>
      <c r="L353" s="157">
        <f t="shared" si="101"/>
        <v>0</v>
      </c>
      <c r="M353" s="157">
        <f t="shared" si="102"/>
        <v>0</v>
      </c>
      <c r="N353" s="157"/>
      <c r="O353" s="157"/>
      <c r="P353" s="157">
        <f t="shared" si="103"/>
        <v>0</v>
      </c>
      <c r="Q353" s="157"/>
      <c r="R353" s="157"/>
      <c r="S353" s="157">
        <f t="shared" si="104"/>
        <v>0</v>
      </c>
      <c r="T353" s="157">
        <f t="shared" si="105"/>
        <v>0</v>
      </c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>
        <f t="shared" si="106"/>
        <v>0</v>
      </c>
      <c r="AE353" s="157"/>
      <c r="AF353" s="157"/>
      <c r="AG353" s="157">
        <f t="shared" si="107"/>
        <v>0</v>
      </c>
      <c r="AH353" s="157"/>
      <c r="AI353" s="157"/>
      <c r="AJ353" s="157"/>
      <c r="AK353" s="157"/>
      <c r="AL353" s="157"/>
      <c r="AM353" s="157"/>
      <c r="AN353" s="157"/>
      <c r="AO353" s="157"/>
      <c r="AP353" s="157"/>
      <c r="AQ353" s="157"/>
      <c r="AR353" s="157"/>
      <c r="AS353" s="157"/>
      <c r="AT353" s="157"/>
      <c r="AU353" s="157"/>
      <c r="AV353" s="157"/>
    </row>
    <row r="354" spans="1:48" s="1" customFormat="1" ht="16.5" customHeight="1" x14ac:dyDescent="0.3">
      <c r="A354" s="568"/>
      <c r="B354" s="561"/>
      <c r="C354" s="563"/>
      <c r="D354" s="564"/>
      <c r="E354" s="592"/>
      <c r="F354" s="564"/>
      <c r="G354" s="592"/>
      <c r="H354" s="564"/>
      <c r="I354" s="79" t="s">
        <v>1455</v>
      </c>
      <c r="J354" s="10" t="s">
        <v>1457</v>
      </c>
      <c r="K354" s="32"/>
      <c r="L354" s="157">
        <f t="shared" si="101"/>
        <v>0</v>
      </c>
      <c r="M354" s="157">
        <f t="shared" si="102"/>
        <v>0</v>
      </c>
      <c r="N354" s="157"/>
      <c r="O354" s="157"/>
      <c r="P354" s="157">
        <f t="shared" si="103"/>
        <v>0</v>
      </c>
      <c r="Q354" s="157"/>
      <c r="R354" s="157"/>
      <c r="S354" s="157">
        <f t="shared" si="104"/>
        <v>0</v>
      </c>
      <c r="T354" s="157">
        <f t="shared" si="105"/>
        <v>0</v>
      </c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>
        <f t="shared" si="106"/>
        <v>0</v>
      </c>
      <c r="AE354" s="157"/>
      <c r="AF354" s="157"/>
      <c r="AG354" s="157">
        <f t="shared" si="107"/>
        <v>0</v>
      </c>
      <c r="AH354" s="157"/>
      <c r="AI354" s="157"/>
      <c r="AJ354" s="157"/>
      <c r="AK354" s="157"/>
      <c r="AL354" s="157"/>
      <c r="AM354" s="157"/>
      <c r="AN354" s="157"/>
      <c r="AO354" s="157"/>
      <c r="AP354" s="157"/>
      <c r="AQ354" s="157"/>
      <c r="AR354" s="157"/>
      <c r="AS354" s="157"/>
      <c r="AT354" s="157"/>
      <c r="AU354" s="157"/>
      <c r="AV354" s="157"/>
    </row>
    <row r="355" spans="1:48" s="1" customFormat="1" ht="16.5" customHeight="1" x14ac:dyDescent="0.3">
      <c r="A355" s="568"/>
      <c r="B355" s="561"/>
      <c r="C355" s="563"/>
      <c r="D355" s="564"/>
      <c r="E355" s="592" t="s">
        <v>918</v>
      </c>
      <c r="F355" s="564" t="s">
        <v>1911</v>
      </c>
      <c r="G355" s="592" t="s">
        <v>919</v>
      </c>
      <c r="H355" s="564" t="s">
        <v>920</v>
      </c>
      <c r="I355" s="79" t="s">
        <v>1361</v>
      </c>
      <c r="J355" s="10" t="s">
        <v>245</v>
      </c>
      <c r="K355" s="387" t="s">
        <v>1912</v>
      </c>
      <c r="L355" s="286">
        <v>616.87156865420559</v>
      </c>
      <c r="M355" s="286">
        <v>239.295648</v>
      </c>
      <c r="N355" s="286">
        <v>3.6480000000000002E-3</v>
      </c>
      <c r="O355" s="286">
        <v>239.292</v>
      </c>
      <c r="P355" s="286">
        <v>377.57592065420562</v>
      </c>
      <c r="Q355" s="286">
        <v>76.992999999999995</v>
      </c>
      <c r="R355" s="286">
        <v>300.58292065420562</v>
      </c>
      <c r="S355" s="286">
        <v>818.10405948902371</v>
      </c>
      <c r="T355" s="286">
        <v>637.61211559748426</v>
      </c>
      <c r="U355" s="286">
        <v>4.3735849056603771E-2</v>
      </c>
      <c r="V355" s="286">
        <v>67.551944025157226</v>
      </c>
      <c r="W355" s="286">
        <v>4.7614863522012572</v>
      </c>
      <c r="X355" s="286">
        <v>4.3529530817610063</v>
      </c>
      <c r="Y355" s="286">
        <v>0.50314465408805031</v>
      </c>
      <c r="Z355" s="286">
        <v>560.39885163522013</v>
      </c>
      <c r="AA355" s="286" t="s">
        <v>2133</v>
      </c>
      <c r="AB355" s="286" t="s">
        <v>2133</v>
      </c>
      <c r="AC355" s="286" t="s">
        <v>2133</v>
      </c>
      <c r="AD355" s="286">
        <v>1.1066827873586427</v>
      </c>
      <c r="AE355" s="286">
        <v>1.1065666623586428</v>
      </c>
      <c r="AF355" s="286">
        <v>1.1612499999999998E-4</v>
      </c>
      <c r="AG355" s="286">
        <v>179.38526110418076</v>
      </c>
      <c r="AH355" s="286">
        <v>0</v>
      </c>
      <c r="AI355" s="286">
        <v>0</v>
      </c>
      <c r="AJ355" s="286">
        <v>0</v>
      </c>
      <c r="AK355" s="286">
        <v>0</v>
      </c>
      <c r="AL355" s="286">
        <v>0</v>
      </c>
      <c r="AM355" s="286">
        <v>0</v>
      </c>
      <c r="AN355" s="286">
        <v>179.38526110418076</v>
      </c>
      <c r="AO355" s="286"/>
      <c r="AP355" s="286">
        <v>196.33960672999999</v>
      </c>
      <c r="AQ355" s="286">
        <v>0</v>
      </c>
      <c r="AR355" s="286">
        <v>0</v>
      </c>
      <c r="AS355" s="286">
        <v>7069.7359093300001</v>
      </c>
      <c r="AT355" s="286">
        <v>1.6</v>
      </c>
      <c r="AU355" s="286">
        <v>0.88349999999999995</v>
      </c>
      <c r="AV355" s="226"/>
    </row>
    <row r="356" spans="1:48" s="1" customFormat="1" ht="16.5" customHeight="1" x14ac:dyDescent="0.3">
      <c r="A356" s="568"/>
      <c r="B356" s="561"/>
      <c r="C356" s="563"/>
      <c r="D356" s="564"/>
      <c r="E356" s="592"/>
      <c r="F356" s="564"/>
      <c r="G356" s="592"/>
      <c r="H356" s="564"/>
      <c r="I356" s="79" t="s">
        <v>1363</v>
      </c>
      <c r="J356" s="11" t="s">
        <v>1847</v>
      </c>
      <c r="K356" s="73"/>
      <c r="L356" s="157">
        <f t="shared" si="101"/>
        <v>0</v>
      </c>
      <c r="M356" s="157">
        <f t="shared" si="102"/>
        <v>0</v>
      </c>
      <c r="N356" s="157"/>
      <c r="O356" s="157"/>
      <c r="P356" s="157">
        <f t="shared" si="103"/>
        <v>0</v>
      </c>
      <c r="Q356" s="157"/>
      <c r="R356" s="157"/>
      <c r="S356" s="157">
        <f t="shared" si="104"/>
        <v>0</v>
      </c>
      <c r="T356" s="157">
        <f t="shared" si="105"/>
        <v>0</v>
      </c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>
        <f t="shared" si="106"/>
        <v>0</v>
      </c>
      <c r="AE356" s="157"/>
      <c r="AF356" s="157"/>
      <c r="AG356" s="157">
        <f t="shared" si="107"/>
        <v>0</v>
      </c>
      <c r="AH356" s="157"/>
      <c r="AI356" s="157"/>
      <c r="AJ356" s="157"/>
      <c r="AK356" s="157"/>
      <c r="AL356" s="157"/>
      <c r="AM356" s="157"/>
      <c r="AN356" s="157"/>
      <c r="AO356" s="157"/>
      <c r="AP356" s="157"/>
      <c r="AQ356" s="157"/>
      <c r="AR356" s="157"/>
      <c r="AS356" s="157"/>
      <c r="AT356" s="157"/>
      <c r="AU356" s="157"/>
      <c r="AV356" s="157"/>
    </row>
    <row r="357" spans="1:48" s="1" customFormat="1" ht="16.5" customHeight="1" x14ac:dyDescent="0.3">
      <c r="A357" s="568"/>
      <c r="B357" s="561"/>
      <c r="C357" s="563"/>
      <c r="D357" s="564"/>
      <c r="E357" s="592"/>
      <c r="F357" s="564"/>
      <c r="G357" s="592"/>
      <c r="H357" s="564"/>
      <c r="I357" s="79" t="s">
        <v>1461</v>
      </c>
      <c r="J357" s="11" t="s">
        <v>1848</v>
      </c>
      <c r="K357" s="73"/>
      <c r="L357" s="157">
        <f t="shared" si="101"/>
        <v>0</v>
      </c>
      <c r="M357" s="157">
        <f t="shared" si="102"/>
        <v>0</v>
      </c>
      <c r="N357" s="157"/>
      <c r="O357" s="157"/>
      <c r="P357" s="157">
        <f t="shared" si="103"/>
        <v>0</v>
      </c>
      <c r="Q357" s="157"/>
      <c r="R357" s="157"/>
      <c r="S357" s="157">
        <f t="shared" si="104"/>
        <v>0</v>
      </c>
      <c r="T357" s="157">
        <f t="shared" si="105"/>
        <v>0</v>
      </c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>
        <f t="shared" si="106"/>
        <v>0</v>
      </c>
      <c r="AE357" s="157"/>
      <c r="AF357" s="157"/>
      <c r="AG357" s="157">
        <f t="shared" si="107"/>
        <v>0</v>
      </c>
      <c r="AH357" s="157"/>
      <c r="AI357" s="157"/>
      <c r="AJ357" s="157"/>
      <c r="AK357" s="157"/>
      <c r="AL357" s="157"/>
      <c r="AM357" s="157"/>
      <c r="AN357" s="157"/>
      <c r="AO357" s="157"/>
      <c r="AP357" s="157"/>
      <c r="AQ357" s="157"/>
      <c r="AR357" s="157"/>
      <c r="AS357" s="157"/>
      <c r="AT357" s="157"/>
      <c r="AU357" s="157"/>
      <c r="AV357" s="157"/>
    </row>
    <row r="358" spans="1:48" s="1" customFormat="1" ht="16.5" customHeight="1" x14ac:dyDescent="0.3">
      <c r="A358" s="568"/>
      <c r="B358" s="561"/>
      <c r="C358" s="563"/>
      <c r="D358" s="564"/>
      <c r="E358" s="592"/>
      <c r="F358" s="564"/>
      <c r="G358" s="592"/>
      <c r="H358" s="564"/>
      <c r="I358" s="79" t="s">
        <v>1341</v>
      </c>
      <c r="J358" s="11" t="s">
        <v>1850</v>
      </c>
      <c r="K358" s="73"/>
      <c r="L358" s="157">
        <f t="shared" si="101"/>
        <v>0</v>
      </c>
      <c r="M358" s="157">
        <f t="shared" si="102"/>
        <v>0</v>
      </c>
      <c r="N358" s="157"/>
      <c r="O358" s="157"/>
      <c r="P358" s="157">
        <f t="shared" si="103"/>
        <v>0</v>
      </c>
      <c r="Q358" s="157"/>
      <c r="R358" s="157"/>
      <c r="S358" s="157">
        <f t="shared" si="104"/>
        <v>0</v>
      </c>
      <c r="T358" s="157">
        <f t="shared" si="105"/>
        <v>0</v>
      </c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>
        <f t="shared" si="106"/>
        <v>0</v>
      </c>
      <c r="AE358" s="157"/>
      <c r="AF358" s="157"/>
      <c r="AG358" s="157">
        <f t="shared" si="107"/>
        <v>0</v>
      </c>
      <c r="AH358" s="157"/>
      <c r="AI358" s="157"/>
      <c r="AJ358" s="157"/>
      <c r="AK358" s="157"/>
      <c r="AL358" s="157"/>
      <c r="AM358" s="157"/>
      <c r="AN358" s="157"/>
      <c r="AO358" s="157"/>
      <c r="AP358" s="157"/>
      <c r="AQ358" s="157"/>
      <c r="AR358" s="157"/>
      <c r="AS358" s="157"/>
      <c r="AT358" s="157"/>
      <c r="AU358" s="157"/>
      <c r="AV358" s="157"/>
    </row>
    <row r="359" spans="1:48" s="1" customFormat="1" ht="16.5" customHeight="1" x14ac:dyDescent="0.3">
      <c r="A359" s="568"/>
      <c r="B359" s="561"/>
      <c r="C359" s="563"/>
      <c r="D359" s="564"/>
      <c r="E359" s="592"/>
      <c r="F359" s="564"/>
      <c r="G359" s="592"/>
      <c r="H359" s="564"/>
      <c r="I359" s="79" t="s">
        <v>1341</v>
      </c>
      <c r="J359" s="11" t="s">
        <v>1851</v>
      </c>
      <c r="K359" s="73"/>
      <c r="L359" s="157">
        <f t="shared" si="101"/>
        <v>0</v>
      </c>
      <c r="M359" s="157">
        <f t="shared" si="102"/>
        <v>0</v>
      </c>
      <c r="N359" s="157"/>
      <c r="O359" s="157"/>
      <c r="P359" s="157">
        <f t="shared" si="103"/>
        <v>0</v>
      </c>
      <c r="Q359" s="157"/>
      <c r="R359" s="157"/>
      <c r="S359" s="157">
        <f t="shared" si="104"/>
        <v>0</v>
      </c>
      <c r="T359" s="157">
        <f t="shared" si="105"/>
        <v>0</v>
      </c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>
        <f t="shared" si="106"/>
        <v>0</v>
      </c>
      <c r="AE359" s="157"/>
      <c r="AF359" s="157"/>
      <c r="AG359" s="157">
        <f t="shared" si="107"/>
        <v>0</v>
      </c>
      <c r="AH359" s="157"/>
      <c r="AI359" s="157"/>
      <c r="AJ359" s="157"/>
      <c r="AK359" s="157"/>
      <c r="AL359" s="157"/>
      <c r="AM359" s="157"/>
      <c r="AN359" s="157"/>
      <c r="AO359" s="157"/>
      <c r="AP359" s="157"/>
      <c r="AQ359" s="157"/>
      <c r="AR359" s="157"/>
      <c r="AS359" s="157"/>
      <c r="AT359" s="157"/>
      <c r="AU359" s="157"/>
      <c r="AV359" s="157"/>
    </row>
    <row r="360" spans="1:48" s="1" customFormat="1" ht="16.5" customHeight="1" x14ac:dyDescent="0.3">
      <c r="A360" s="568"/>
      <c r="B360" s="561"/>
      <c r="C360" s="563"/>
      <c r="D360" s="564"/>
      <c r="E360" s="592"/>
      <c r="F360" s="564"/>
      <c r="G360" s="592" t="s">
        <v>921</v>
      </c>
      <c r="H360" s="564" t="s">
        <v>922</v>
      </c>
      <c r="I360" s="79" t="s">
        <v>1365</v>
      </c>
      <c r="J360" s="10" t="s">
        <v>246</v>
      </c>
      <c r="K360" s="73"/>
      <c r="L360" s="157">
        <f t="shared" si="101"/>
        <v>0</v>
      </c>
      <c r="M360" s="157">
        <f t="shared" si="102"/>
        <v>0</v>
      </c>
      <c r="N360" s="157"/>
      <c r="O360" s="157"/>
      <c r="P360" s="157">
        <f t="shared" si="103"/>
        <v>0</v>
      </c>
      <c r="Q360" s="157"/>
      <c r="R360" s="157"/>
      <c r="S360" s="157">
        <f t="shared" si="104"/>
        <v>0</v>
      </c>
      <c r="T360" s="157">
        <f t="shared" si="105"/>
        <v>0</v>
      </c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>
        <f t="shared" si="106"/>
        <v>0</v>
      </c>
      <c r="AE360" s="157"/>
      <c r="AF360" s="157"/>
      <c r="AG360" s="157">
        <f t="shared" si="107"/>
        <v>0</v>
      </c>
      <c r="AH360" s="157"/>
      <c r="AI360" s="157"/>
      <c r="AJ360" s="157"/>
      <c r="AK360" s="157"/>
      <c r="AL360" s="157"/>
      <c r="AM360" s="157"/>
      <c r="AN360" s="157"/>
      <c r="AO360" s="157"/>
      <c r="AP360" s="157"/>
      <c r="AQ360" s="157"/>
      <c r="AR360" s="157"/>
      <c r="AS360" s="157"/>
      <c r="AT360" s="157"/>
      <c r="AU360" s="157"/>
      <c r="AV360" s="157"/>
    </row>
    <row r="361" spans="1:48" s="1" customFormat="1" ht="16.5" customHeight="1" x14ac:dyDescent="0.3">
      <c r="A361" s="568"/>
      <c r="B361" s="561"/>
      <c r="C361" s="563"/>
      <c r="D361" s="564"/>
      <c r="E361" s="592"/>
      <c r="F361" s="564"/>
      <c r="G361" s="592"/>
      <c r="H361" s="564"/>
      <c r="I361" s="79" t="s">
        <v>1367</v>
      </c>
      <c r="J361" s="11" t="s">
        <v>1865</v>
      </c>
      <c r="K361" s="73"/>
      <c r="L361" s="157">
        <f t="shared" si="101"/>
        <v>0</v>
      </c>
      <c r="M361" s="157">
        <f t="shared" si="102"/>
        <v>0</v>
      </c>
      <c r="N361" s="157"/>
      <c r="O361" s="157"/>
      <c r="P361" s="157">
        <f t="shared" si="103"/>
        <v>0</v>
      </c>
      <c r="Q361" s="157"/>
      <c r="R361" s="157"/>
      <c r="S361" s="157">
        <f t="shared" si="104"/>
        <v>0</v>
      </c>
      <c r="T361" s="157">
        <f t="shared" si="105"/>
        <v>0</v>
      </c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>
        <f t="shared" si="106"/>
        <v>0</v>
      </c>
      <c r="AE361" s="157"/>
      <c r="AF361" s="157"/>
      <c r="AG361" s="157">
        <f t="shared" si="107"/>
        <v>0</v>
      </c>
      <c r="AH361" s="157"/>
      <c r="AI361" s="157"/>
      <c r="AJ361" s="157"/>
      <c r="AK361" s="157"/>
      <c r="AL361" s="157"/>
      <c r="AM361" s="157"/>
      <c r="AN361" s="157"/>
      <c r="AO361" s="157"/>
      <c r="AP361" s="157"/>
      <c r="AQ361" s="157"/>
      <c r="AR361" s="157"/>
      <c r="AS361" s="157"/>
      <c r="AT361" s="157"/>
      <c r="AU361" s="157"/>
      <c r="AV361" s="157"/>
    </row>
    <row r="362" spans="1:48" s="1" customFormat="1" ht="16.5" customHeight="1" x14ac:dyDescent="0.3">
      <c r="A362" s="568"/>
      <c r="B362" s="561"/>
      <c r="C362" s="563"/>
      <c r="D362" s="564"/>
      <c r="E362" s="592"/>
      <c r="F362" s="564"/>
      <c r="G362" s="592"/>
      <c r="H362" s="564"/>
      <c r="I362" s="79" t="s">
        <v>1463</v>
      </c>
      <c r="J362" s="11" t="s">
        <v>1866</v>
      </c>
      <c r="K362" s="73"/>
      <c r="L362" s="157">
        <f t="shared" si="101"/>
        <v>0</v>
      </c>
      <c r="M362" s="157">
        <f t="shared" si="102"/>
        <v>0</v>
      </c>
      <c r="N362" s="157"/>
      <c r="O362" s="157"/>
      <c r="P362" s="157">
        <f t="shared" si="103"/>
        <v>0</v>
      </c>
      <c r="Q362" s="157"/>
      <c r="R362" s="157"/>
      <c r="S362" s="157">
        <f t="shared" si="104"/>
        <v>0</v>
      </c>
      <c r="T362" s="157">
        <f t="shared" si="105"/>
        <v>0</v>
      </c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>
        <f t="shared" si="106"/>
        <v>0</v>
      </c>
      <c r="AE362" s="157"/>
      <c r="AF362" s="157"/>
      <c r="AG362" s="157">
        <f t="shared" si="107"/>
        <v>0</v>
      </c>
      <c r="AH362" s="157"/>
      <c r="AI362" s="157"/>
      <c r="AJ362" s="157"/>
      <c r="AK362" s="157"/>
      <c r="AL362" s="157"/>
      <c r="AM362" s="157"/>
      <c r="AN362" s="157"/>
      <c r="AO362" s="157"/>
      <c r="AP362" s="157"/>
      <c r="AQ362" s="157"/>
      <c r="AR362" s="157"/>
      <c r="AS362" s="157"/>
      <c r="AT362" s="157"/>
      <c r="AU362" s="157"/>
      <c r="AV362" s="157"/>
    </row>
    <row r="363" spans="1:48" s="1" customFormat="1" ht="16.5" customHeight="1" x14ac:dyDescent="0.3">
      <c r="A363" s="568"/>
      <c r="B363" s="561"/>
      <c r="C363" s="563"/>
      <c r="D363" s="564"/>
      <c r="E363" s="592"/>
      <c r="F363" s="564"/>
      <c r="G363" s="74" t="s">
        <v>923</v>
      </c>
      <c r="H363" s="70" t="s">
        <v>247</v>
      </c>
      <c r="I363" s="79" t="s">
        <v>1464</v>
      </c>
      <c r="J363" s="10" t="s">
        <v>247</v>
      </c>
      <c r="K363" s="73"/>
      <c r="L363" s="157">
        <f t="shared" si="101"/>
        <v>0</v>
      </c>
      <c r="M363" s="157">
        <f t="shared" si="102"/>
        <v>0</v>
      </c>
      <c r="N363" s="157"/>
      <c r="O363" s="157"/>
      <c r="P363" s="157">
        <f t="shared" si="103"/>
        <v>0</v>
      </c>
      <c r="Q363" s="157"/>
      <c r="R363" s="157"/>
      <c r="S363" s="157">
        <f t="shared" si="104"/>
        <v>0</v>
      </c>
      <c r="T363" s="157">
        <f t="shared" si="105"/>
        <v>0</v>
      </c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>
        <f t="shared" si="106"/>
        <v>0</v>
      </c>
      <c r="AE363" s="157"/>
      <c r="AF363" s="157"/>
      <c r="AG363" s="157">
        <f t="shared" si="107"/>
        <v>0</v>
      </c>
      <c r="AH363" s="157"/>
      <c r="AI363" s="157"/>
      <c r="AJ363" s="157"/>
      <c r="AK363" s="157"/>
      <c r="AL363" s="157"/>
      <c r="AM363" s="157"/>
      <c r="AN363" s="157"/>
      <c r="AO363" s="157"/>
      <c r="AP363" s="157"/>
      <c r="AQ363" s="157"/>
      <c r="AR363" s="157"/>
      <c r="AS363" s="157"/>
      <c r="AT363" s="157"/>
      <c r="AU363" s="157"/>
      <c r="AV363" s="157"/>
    </row>
    <row r="364" spans="1:48" s="1" customFormat="1" ht="16.5" customHeight="1" x14ac:dyDescent="0.3">
      <c r="A364" s="568"/>
      <c r="B364" s="561"/>
      <c r="C364" s="563"/>
      <c r="D364" s="564"/>
      <c r="E364" s="592" t="s">
        <v>924</v>
      </c>
      <c r="F364" s="564" t="s">
        <v>1913</v>
      </c>
      <c r="G364" s="592" t="s">
        <v>925</v>
      </c>
      <c r="H364" s="564" t="s">
        <v>926</v>
      </c>
      <c r="I364" s="79" t="s">
        <v>1371</v>
      </c>
      <c r="J364" s="10" t="s">
        <v>248</v>
      </c>
      <c r="K364" s="387" t="s">
        <v>1914</v>
      </c>
      <c r="L364" s="287">
        <v>25.296000000000003</v>
      </c>
      <c r="M364" s="287">
        <v>3.9140000000000001</v>
      </c>
      <c r="N364" s="287">
        <v>0</v>
      </c>
      <c r="O364" s="287">
        <v>3.9140000000000001</v>
      </c>
      <c r="P364" s="287">
        <v>21.382000000000001</v>
      </c>
      <c r="Q364" s="287">
        <v>21.382000000000001</v>
      </c>
      <c r="R364" s="287">
        <v>0</v>
      </c>
      <c r="S364" s="287">
        <v>59.251527042680394</v>
      </c>
      <c r="T364" s="287">
        <v>52.194954716981137</v>
      </c>
      <c r="U364" s="287">
        <v>0.16100628930817609</v>
      </c>
      <c r="V364" s="287">
        <v>10.889783584905661</v>
      </c>
      <c r="W364" s="287">
        <v>23.476951257861636</v>
      </c>
      <c r="X364" s="287">
        <v>0.89116352201257865</v>
      </c>
      <c r="Y364" s="287">
        <v>0.88176100628930809</v>
      </c>
      <c r="Z364" s="287">
        <v>15.894289056603773</v>
      </c>
      <c r="AA364" s="287" t="s">
        <v>2133</v>
      </c>
      <c r="AB364" s="287" t="s">
        <v>2133</v>
      </c>
      <c r="AC364" s="287" t="s">
        <v>2133</v>
      </c>
      <c r="AD364" s="287">
        <v>0.18327965903259527</v>
      </c>
      <c r="AE364" s="287">
        <v>0.18301495315024233</v>
      </c>
      <c r="AF364" s="287">
        <v>2.647058823529411E-4</v>
      </c>
      <c r="AG364" s="287">
        <v>6.8732926666666669</v>
      </c>
      <c r="AH364" s="287">
        <v>0</v>
      </c>
      <c r="AI364" s="287">
        <v>0</v>
      </c>
      <c r="AJ364" s="287">
        <v>0</v>
      </c>
      <c r="AK364" s="287">
        <v>0</v>
      </c>
      <c r="AL364" s="287">
        <v>0</v>
      </c>
      <c r="AM364" s="287">
        <v>0</v>
      </c>
      <c r="AN364" s="287">
        <v>6.8732926666666669</v>
      </c>
      <c r="AO364" s="287"/>
      <c r="AP364" s="287">
        <v>22.586637500000002</v>
      </c>
      <c r="AQ364" s="287">
        <v>0</v>
      </c>
      <c r="AR364" s="287">
        <v>0</v>
      </c>
      <c r="AS364" s="287">
        <v>2797.8719336199997</v>
      </c>
      <c r="AT364" s="287">
        <v>0</v>
      </c>
      <c r="AU364" s="287">
        <v>0.484848</v>
      </c>
      <c r="AV364" s="226"/>
    </row>
    <row r="365" spans="1:48" s="1" customFormat="1" ht="16.5" customHeight="1" x14ac:dyDescent="0.3">
      <c r="A365" s="568"/>
      <c r="B365" s="561"/>
      <c r="C365" s="563"/>
      <c r="D365" s="564"/>
      <c r="E365" s="592"/>
      <c r="F365" s="564"/>
      <c r="G365" s="592"/>
      <c r="H365" s="564"/>
      <c r="I365" s="79" t="s">
        <v>1373</v>
      </c>
      <c r="J365" s="10" t="s">
        <v>249</v>
      </c>
      <c r="K365" s="73"/>
      <c r="L365" s="157">
        <f t="shared" si="101"/>
        <v>0</v>
      </c>
      <c r="M365" s="157">
        <f t="shared" si="102"/>
        <v>0</v>
      </c>
      <c r="N365" s="157"/>
      <c r="O365" s="157"/>
      <c r="P365" s="157">
        <f t="shared" si="103"/>
        <v>0</v>
      </c>
      <c r="Q365" s="157"/>
      <c r="R365" s="157"/>
      <c r="S365" s="157">
        <f t="shared" si="104"/>
        <v>0</v>
      </c>
      <c r="T365" s="157">
        <f t="shared" si="105"/>
        <v>0</v>
      </c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>
        <f t="shared" si="106"/>
        <v>0</v>
      </c>
      <c r="AE365" s="157"/>
      <c r="AF365" s="157"/>
      <c r="AG365" s="157">
        <f t="shared" si="107"/>
        <v>0</v>
      </c>
      <c r="AH365" s="157"/>
      <c r="AI365" s="157"/>
      <c r="AJ365" s="157"/>
      <c r="AK365" s="157"/>
      <c r="AL365" s="157"/>
      <c r="AM365" s="157"/>
      <c r="AN365" s="157"/>
      <c r="AO365" s="157"/>
      <c r="AP365" s="157"/>
      <c r="AQ365" s="157"/>
      <c r="AR365" s="157"/>
      <c r="AS365" s="157"/>
      <c r="AT365" s="157"/>
      <c r="AU365" s="157"/>
      <c r="AV365" s="157"/>
    </row>
    <row r="366" spans="1:48" s="1" customFormat="1" ht="16.5" customHeight="1" x14ac:dyDescent="0.3">
      <c r="A366" s="568"/>
      <c r="B366" s="561"/>
      <c r="C366" s="563"/>
      <c r="D366" s="564"/>
      <c r="E366" s="592"/>
      <c r="F366" s="564"/>
      <c r="G366" s="592" t="s">
        <v>927</v>
      </c>
      <c r="H366" s="564" t="s">
        <v>928</v>
      </c>
      <c r="I366" s="79" t="s">
        <v>1375</v>
      </c>
      <c r="J366" s="10" t="s">
        <v>250</v>
      </c>
      <c r="K366" s="73"/>
      <c r="L366" s="157">
        <f t="shared" si="101"/>
        <v>0</v>
      </c>
      <c r="M366" s="157">
        <f t="shared" si="102"/>
        <v>0</v>
      </c>
      <c r="N366" s="157"/>
      <c r="O366" s="157"/>
      <c r="P366" s="157">
        <f t="shared" si="103"/>
        <v>0</v>
      </c>
      <c r="Q366" s="157"/>
      <c r="R366" s="157"/>
      <c r="S366" s="157">
        <f t="shared" si="104"/>
        <v>0</v>
      </c>
      <c r="T366" s="157">
        <f t="shared" si="105"/>
        <v>0</v>
      </c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>
        <f t="shared" si="106"/>
        <v>0</v>
      </c>
      <c r="AE366" s="157"/>
      <c r="AF366" s="157"/>
      <c r="AG366" s="157">
        <f t="shared" si="107"/>
        <v>0</v>
      </c>
      <c r="AH366" s="157"/>
      <c r="AI366" s="157"/>
      <c r="AJ366" s="157"/>
      <c r="AK366" s="157"/>
      <c r="AL366" s="157"/>
      <c r="AM366" s="157"/>
      <c r="AN366" s="157"/>
      <c r="AO366" s="157"/>
      <c r="AP366" s="157"/>
      <c r="AQ366" s="157"/>
      <c r="AR366" s="157"/>
      <c r="AS366" s="157"/>
      <c r="AT366" s="157"/>
      <c r="AU366" s="157"/>
      <c r="AV366" s="157"/>
    </row>
    <row r="367" spans="1:48" s="1" customFormat="1" ht="16.5" customHeight="1" x14ac:dyDescent="0.3">
      <c r="A367" s="568"/>
      <c r="B367" s="561"/>
      <c r="C367" s="563"/>
      <c r="D367" s="564"/>
      <c r="E367" s="592"/>
      <c r="F367" s="564"/>
      <c r="G367" s="592"/>
      <c r="H367" s="564"/>
      <c r="I367" s="79" t="s">
        <v>1377</v>
      </c>
      <c r="J367" s="10" t="s">
        <v>251</v>
      </c>
      <c r="K367" s="73"/>
      <c r="L367" s="157">
        <f t="shared" si="101"/>
        <v>0</v>
      </c>
      <c r="M367" s="157">
        <f t="shared" si="102"/>
        <v>0</v>
      </c>
      <c r="N367" s="157"/>
      <c r="O367" s="157"/>
      <c r="P367" s="157">
        <f t="shared" si="103"/>
        <v>0</v>
      </c>
      <c r="Q367" s="157"/>
      <c r="R367" s="157"/>
      <c r="S367" s="157">
        <f t="shared" si="104"/>
        <v>0</v>
      </c>
      <c r="T367" s="157">
        <f t="shared" si="105"/>
        <v>0</v>
      </c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>
        <f t="shared" si="106"/>
        <v>0</v>
      </c>
      <c r="AE367" s="157"/>
      <c r="AF367" s="157"/>
      <c r="AG367" s="157">
        <f t="shared" si="107"/>
        <v>0</v>
      </c>
      <c r="AH367" s="157"/>
      <c r="AI367" s="157"/>
      <c r="AJ367" s="157"/>
      <c r="AK367" s="157"/>
      <c r="AL367" s="157"/>
      <c r="AM367" s="157"/>
      <c r="AN367" s="157"/>
      <c r="AO367" s="157"/>
      <c r="AP367" s="157"/>
      <c r="AQ367" s="157"/>
      <c r="AR367" s="157"/>
      <c r="AS367" s="157"/>
      <c r="AT367" s="157"/>
      <c r="AU367" s="157"/>
      <c r="AV367" s="157"/>
    </row>
    <row r="368" spans="1:48" s="1" customFormat="1" ht="16.5" customHeight="1" x14ac:dyDescent="0.3">
      <c r="A368" s="568"/>
      <c r="B368" s="561"/>
      <c r="C368" s="563"/>
      <c r="D368" s="564"/>
      <c r="E368" s="592"/>
      <c r="F368" s="564"/>
      <c r="G368" s="592"/>
      <c r="H368" s="564"/>
      <c r="I368" s="79" t="s">
        <v>1468</v>
      </c>
      <c r="J368" s="10" t="s">
        <v>252</v>
      </c>
      <c r="K368" s="73"/>
      <c r="L368" s="157">
        <f t="shared" si="101"/>
        <v>0</v>
      </c>
      <c r="M368" s="157">
        <f t="shared" si="102"/>
        <v>0</v>
      </c>
      <c r="N368" s="157"/>
      <c r="O368" s="157"/>
      <c r="P368" s="157">
        <f t="shared" si="103"/>
        <v>0</v>
      </c>
      <c r="Q368" s="157"/>
      <c r="R368" s="157"/>
      <c r="S368" s="157">
        <f t="shared" si="104"/>
        <v>0</v>
      </c>
      <c r="T368" s="157">
        <f t="shared" si="105"/>
        <v>0</v>
      </c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>
        <f t="shared" si="106"/>
        <v>0</v>
      </c>
      <c r="AE368" s="157"/>
      <c r="AF368" s="157"/>
      <c r="AG368" s="157">
        <f t="shared" si="107"/>
        <v>0</v>
      </c>
      <c r="AH368" s="157"/>
      <c r="AI368" s="157"/>
      <c r="AJ368" s="157"/>
      <c r="AK368" s="157"/>
      <c r="AL368" s="157"/>
      <c r="AM368" s="157"/>
      <c r="AN368" s="157"/>
      <c r="AO368" s="157"/>
      <c r="AP368" s="157"/>
      <c r="AQ368" s="157"/>
      <c r="AR368" s="157"/>
      <c r="AS368" s="157"/>
      <c r="AT368" s="157"/>
      <c r="AU368" s="157"/>
      <c r="AV368" s="157"/>
    </row>
    <row r="369" spans="1:48" s="1" customFormat="1" ht="13.5" customHeight="1" x14ac:dyDescent="0.3">
      <c r="A369" s="568"/>
      <c r="B369" s="561"/>
      <c r="C369" s="563" t="s">
        <v>929</v>
      </c>
      <c r="D369" s="564" t="s">
        <v>1915</v>
      </c>
      <c r="E369" s="592" t="s">
        <v>930</v>
      </c>
      <c r="F369" s="564" t="s">
        <v>931</v>
      </c>
      <c r="G369" s="592" t="s">
        <v>932</v>
      </c>
      <c r="H369" s="564" t="s">
        <v>933</v>
      </c>
      <c r="I369" s="79" t="s">
        <v>1394</v>
      </c>
      <c r="J369" s="10" t="s">
        <v>253</v>
      </c>
      <c r="K369" s="382" t="s">
        <v>1916</v>
      </c>
      <c r="L369" s="288">
        <v>0.29407537046728971</v>
      </c>
      <c r="M369" s="288">
        <v>0.17518052000000001</v>
      </c>
      <c r="N369" s="288">
        <v>0.17518052000000001</v>
      </c>
      <c r="O369" s="288">
        <v>0</v>
      </c>
      <c r="P369" s="288">
        <v>0.1188948504672897</v>
      </c>
      <c r="Q369" s="288">
        <v>5.1554999999999997E-2</v>
      </c>
      <c r="R369" s="288">
        <v>6.7339850467289714E-2</v>
      </c>
      <c r="S369" s="288">
        <v>352.14628484623978</v>
      </c>
      <c r="T369" s="288">
        <v>267.63309477987423</v>
      </c>
      <c r="U369" s="288">
        <v>1.0845264150943394</v>
      </c>
      <c r="V369" s="288">
        <v>81.120779308176111</v>
      </c>
      <c r="W369" s="288">
        <v>71.277036289308171</v>
      </c>
      <c r="X369" s="288">
        <v>8.4509544654088042</v>
      </c>
      <c r="Y369" s="288">
        <v>4.6558545911949683</v>
      </c>
      <c r="Z369" s="288">
        <v>101.04394371069182</v>
      </c>
      <c r="AA369" s="288" t="s">
        <v>2133</v>
      </c>
      <c r="AB369" s="288" t="s">
        <v>2133</v>
      </c>
      <c r="AC369" s="288" t="s">
        <v>2133</v>
      </c>
      <c r="AD369" s="288">
        <v>2.0261589893076475</v>
      </c>
      <c r="AE369" s="288">
        <v>2.00446805088853</v>
      </c>
      <c r="AF369" s="288">
        <v>2.1690938419117647E-2</v>
      </c>
      <c r="AG369" s="288">
        <v>82.487031077057893</v>
      </c>
      <c r="AH369" s="288">
        <v>5.096899371069183</v>
      </c>
      <c r="AI369" s="288">
        <v>0</v>
      </c>
      <c r="AJ369" s="288">
        <v>0</v>
      </c>
      <c r="AK369" s="288">
        <v>0</v>
      </c>
      <c r="AL369" s="288">
        <v>0</v>
      </c>
      <c r="AM369" s="288">
        <v>0</v>
      </c>
      <c r="AN369" s="288">
        <v>77.390131705988708</v>
      </c>
      <c r="AO369" s="288"/>
      <c r="AP369" s="288">
        <v>265.69374217000001</v>
      </c>
      <c r="AQ369" s="288">
        <v>0</v>
      </c>
      <c r="AR369" s="288">
        <v>0</v>
      </c>
      <c r="AS369" s="288">
        <v>8904.37357625</v>
      </c>
      <c r="AT369" s="288">
        <v>6.6</v>
      </c>
      <c r="AU369" s="288">
        <v>0.24518000000000001</v>
      </c>
      <c r="AV369" s="226"/>
    </row>
    <row r="370" spans="1:48" s="1" customFormat="1" ht="16.5" customHeight="1" x14ac:dyDescent="0.3">
      <c r="A370" s="568"/>
      <c r="B370" s="561"/>
      <c r="C370" s="563"/>
      <c r="D370" s="564"/>
      <c r="E370" s="592"/>
      <c r="F370" s="564"/>
      <c r="G370" s="592"/>
      <c r="H370" s="564"/>
      <c r="I370" s="79" t="s">
        <v>1397</v>
      </c>
      <c r="J370" s="10" t="s">
        <v>254</v>
      </c>
      <c r="K370" s="67"/>
      <c r="L370" s="157">
        <f t="shared" si="101"/>
        <v>0</v>
      </c>
      <c r="M370" s="157">
        <f t="shared" si="102"/>
        <v>0</v>
      </c>
      <c r="N370" s="157"/>
      <c r="O370" s="157"/>
      <c r="P370" s="157">
        <f t="shared" si="103"/>
        <v>0</v>
      </c>
      <c r="Q370" s="157"/>
      <c r="R370" s="157"/>
      <c r="S370" s="157">
        <f t="shared" si="104"/>
        <v>0</v>
      </c>
      <c r="T370" s="157">
        <f t="shared" si="105"/>
        <v>0</v>
      </c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>
        <f t="shared" si="106"/>
        <v>0</v>
      </c>
      <c r="AE370" s="157"/>
      <c r="AF370" s="157"/>
      <c r="AG370" s="157">
        <f t="shared" si="107"/>
        <v>0</v>
      </c>
      <c r="AH370" s="157"/>
      <c r="AI370" s="157"/>
      <c r="AJ370" s="157"/>
      <c r="AK370" s="157"/>
      <c r="AL370" s="157"/>
      <c r="AM370" s="157"/>
      <c r="AN370" s="157"/>
      <c r="AO370" s="157"/>
      <c r="AP370" s="157"/>
      <c r="AQ370" s="157"/>
      <c r="AR370" s="157"/>
      <c r="AS370" s="157"/>
      <c r="AT370" s="157"/>
      <c r="AU370" s="157"/>
      <c r="AV370" s="157"/>
    </row>
    <row r="371" spans="1:48" s="1" customFormat="1" ht="16.5" customHeight="1" x14ac:dyDescent="0.3">
      <c r="A371" s="568"/>
      <c r="B371" s="561"/>
      <c r="C371" s="563"/>
      <c r="D371" s="564"/>
      <c r="E371" s="592"/>
      <c r="F371" s="564"/>
      <c r="G371" s="592"/>
      <c r="H371" s="564"/>
      <c r="I371" s="79" t="s">
        <v>1472</v>
      </c>
      <c r="J371" s="10" t="s">
        <v>255</v>
      </c>
      <c r="K371" s="67"/>
      <c r="L371" s="157">
        <f t="shared" si="101"/>
        <v>0</v>
      </c>
      <c r="M371" s="157">
        <f t="shared" si="102"/>
        <v>0</v>
      </c>
      <c r="N371" s="157"/>
      <c r="O371" s="157"/>
      <c r="P371" s="157">
        <f t="shared" si="103"/>
        <v>0</v>
      </c>
      <c r="Q371" s="157"/>
      <c r="R371" s="157"/>
      <c r="S371" s="157">
        <f t="shared" si="104"/>
        <v>0</v>
      </c>
      <c r="T371" s="157">
        <f t="shared" si="105"/>
        <v>0</v>
      </c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>
        <f t="shared" si="106"/>
        <v>0</v>
      </c>
      <c r="AE371" s="157"/>
      <c r="AF371" s="157"/>
      <c r="AG371" s="157">
        <f t="shared" si="107"/>
        <v>0</v>
      </c>
      <c r="AH371" s="157"/>
      <c r="AI371" s="157"/>
      <c r="AJ371" s="157"/>
      <c r="AK371" s="157"/>
      <c r="AL371" s="157"/>
      <c r="AM371" s="157"/>
      <c r="AN371" s="157"/>
      <c r="AO371" s="157"/>
      <c r="AP371" s="157"/>
      <c r="AQ371" s="157"/>
      <c r="AR371" s="157"/>
      <c r="AS371" s="157"/>
      <c r="AT371" s="157"/>
      <c r="AU371" s="157"/>
      <c r="AV371" s="157"/>
    </row>
    <row r="372" spans="1:48" s="1" customFormat="1" ht="16.5" customHeight="1" x14ac:dyDescent="0.3">
      <c r="A372" s="568"/>
      <c r="B372" s="561"/>
      <c r="C372" s="563"/>
      <c r="D372" s="564"/>
      <c r="E372" s="592"/>
      <c r="F372" s="564"/>
      <c r="G372" s="592"/>
      <c r="H372" s="564"/>
      <c r="I372" s="79" t="s">
        <v>1474</v>
      </c>
      <c r="J372" s="10" t="s">
        <v>256</v>
      </c>
      <c r="K372" s="67"/>
      <c r="L372" s="157">
        <f t="shared" si="101"/>
        <v>0</v>
      </c>
      <c r="M372" s="157">
        <f t="shared" si="102"/>
        <v>0</v>
      </c>
      <c r="N372" s="157"/>
      <c r="O372" s="157"/>
      <c r="P372" s="157">
        <f t="shared" si="103"/>
        <v>0</v>
      </c>
      <c r="Q372" s="157"/>
      <c r="R372" s="157"/>
      <c r="S372" s="157">
        <f t="shared" si="104"/>
        <v>0</v>
      </c>
      <c r="T372" s="157">
        <f t="shared" si="105"/>
        <v>0</v>
      </c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>
        <f t="shared" si="106"/>
        <v>0</v>
      </c>
      <c r="AE372" s="157"/>
      <c r="AF372" s="157"/>
      <c r="AG372" s="157">
        <f t="shared" si="107"/>
        <v>0</v>
      </c>
      <c r="AH372" s="157"/>
      <c r="AI372" s="157"/>
      <c r="AJ372" s="157"/>
      <c r="AK372" s="157"/>
      <c r="AL372" s="157"/>
      <c r="AM372" s="157"/>
      <c r="AN372" s="157"/>
      <c r="AO372" s="157"/>
      <c r="AP372" s="157"/>
      <c r="AQ372" s="157"/>
      <c r="AR372" s="157"/>
      <c r="AS372" s="157"/>
      <c r="AT372" s="157"/>
      <c r="AU372" s="157"/>
      <c r="AV372" s="157"/>
    </row>
    <row r="373" spans="1:48" s="1" customFormat="1" ht="16.5" customHeight="1" x14ac:dyDescent="0.3">
      <c r="A373" s="568"/>
      <c r="B373" s="561"/>
      <c r="C373" s="563"/>
      <c r="D373" s="564"/>
      <c r="E373" s="592"/>
      <c r="F373" s="564"/>
      <c r="G373" s="592" t="s">
        <v>934</v>
      </c>
      <c r="H373" s="564" t="s">
        <v>935</v>
      </c>
      <c r="I373" s="79" t="s">
        <v>1476</v>
      </c>
      <c r="J373" s="10" t="s">
        <v>257</v>
      </c>
      <c r="K373" s="67"/>
      <c r="L373" s="157">
        <f t="shared" si="101"/>
        <v>0</v>
      </c>
      <c r="M373" s="157">
        <f t="shared" si="102"/>
        <v>0</v>
      </c>
      <c r="N373" s="157"/>
      <c r="O373" s="157"/>
      <c r="P373" s="157">
        <f t="shared" si="103"/>
        <v>0</v>
      </c>
      <c r="Q373" s="157"/>
      <c r="R373" s="157"/>
      <c r="S373" s="157">
        <f t="shared" si="104"/>
        <v>0</v>
      </c>
      <c r="T373" s="157">
        <f t="shared" si="105"/>
        <v>0</v>
      </c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>
        <f t="shared" si="106"/>
        <v>0</v>
      </c>
      <c r="AE373" s="157"/>
      <c r="AF373" s="157"/>
      <c r="AG373" s="157">
        <f t="shared" si="107"/>
        <v>0</v>
      </c>
      <c r="AH373" s="157"/>
      <c r="AI373" s="157"/>
      <c r="AJ373" s="157"/>
      <c r="AK373" s="157"/>
      <c r="AL373" s="157"/>
      <c r="AM373" s="157"/>
      <c r="AN373" s="157"/>
      <c r="AO373" s="157"/>
      <c r="AP373" s="157"/>
      <c r="AQ373" s="157"/>
      <c r="AR373" s="157"/>
      <c r="AS373" s="157"/>
      <c r="AT373" s="157"/>
      <c r="AU373" s="157"/>
      <c r="AV373" s="157"/>
    </row>
    <row r="374" spans="1:48" s="1" customFormat="1" ht="16.5" customHeight="1" x14ac:dyDescent="0.3">
      <c r="A374" s="568"/>
      <c r="B374" s="561"/>
      <c r="C374" s="563"/>
      <c r="D374" s="564"/>
      <c r="E374" s="592"/>
      <c r="F374" s="564"/>
      <c r="G374" s="592"/>
      <c r="H374" s="564"/>
      <c r="I374" s="79" t="s">
        <v>1478</v>
      </c>
      <c r="J374" s="10" t="s">
        <v>258</v>
      </c>
      <c r="K374" s="67"/>
      <c r="L374" s="157">
        <f t="shared" si="101"/>
        <v>0</v>
      </c>
      <c r="M374" s="157">
        <f t="shared" si="102"/>
        <v>0</v>
      </c>
      <c r="N374" s="157"/>
      <c r="O374" s="157"/>
      <c r="P374" s="157">
        <f t="shared" si="103"/>
        <v>0</v>
      </c>
      <c r="Q374" s="157"/>
      <c r="R374" s="157"/>
      <c r="S374" s="157">
        <f t="shared" si="104"/>
        <v>0</v>
      </c>
      <c r="T374" s="157">
        <f t="shared" si="105"/>
        <v>0</v>
      </c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>
        <f t="shared" si="106"/>
        <v>0</v>
      </c>
      <c r="AE374" s="157"/>
      <c r="AF374" s="157"/>
      <c r="AG374" s="157">
        <f t="shared" si="107"/>
        <v>0</v>
      </c>
      <c r="AH374" s="157"/>
      <c r="AI374" s="157"/>
      <c r="AJ374" s="157"/>
      <c r="AK374" s="157"/>
      <c r="AL374" s="157"/>
      <c r="AM374" s="157"/>
      <c r="AN374" s="157"/>
      <c r="AO374" s="157"/>
      <c r="AP374" s="157"/>
      <c r="AQ374" s="157"/>
      <c r="AR374" s="157"/>
      <c r="AS374" s="157"/>
      <c r="AT374" s="157"/>
      <c r="AU374" s="157"/>
      <c r="AV374" s="157"/>
    </row>
    <row r="375" spans="1:48" s="1" customFormat="1" ht="16.5" customHeight="1" x14ac:dyDescent="0.3">
      <c r="A375" s="568"/>
      <c r="B375" s="561"/>
      <c r="C375" s="563"/>
      <c r="D375" s="564"/>
      <c r="E375" s="592"/>
      <c r="F375" s="564"/>
      <c r="G375" s="592" t="s">
        <v>936</v>
      </c>
      <c r="H375" s="564" t="s">
        <v>259</v>
      </c>
      <c r="I375" s="79" t="s">
        <v>1479</v>
      </c>
      <c r="J375" s="10" t="s">
        <v>259</v>
      </c>
      <c r="K375" s="67"/>
      <c r="L375" s="157">
        <f t="shared" si="101"/>
        <v>0</v>
      </c>
      <c r="M375" s="157">
        <f t="shared" si="102"/>
        <v>0</v>
      </c>
      <c r="N375" s="157"/>
      <c r="O375" s="157"/>
      <c r="P375" s="157">
        <f t="shared" si="103"/>
        <v>0</v>
      </c>
      <c r="Q375" s="157"/>
      <c r="R375" s="157"/>
      <c r="S375" s="157">
        <f t="shared" si="104"/>
        <v>0</v>
      </c>
      <c r="T375" s="157">
        <f t="shared" si="105"/>
        <v>0</v>
      </c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>
        <f t="shared" si="106"/>
        <v>0</v>
      </c>
      <c r="AE375" s="157"/>
      <c r="AF375" s="157"/>
      <c r="AG375" s="157">
        <f t="shared" si="107"/>
        <v>0</v>
      </c>
      <c r="AH375" s="157"/>
      <c r="AI375" s="157"/>
      <c r="AJ375" s="157"/>
      <c r="AK375" s="157"/>
      <c r="AL375" s="157"/>
      <c r="AM375" s="157"/>
      <c r="AN375" s="157"/>
      <c r="AO375" s="157"/>
      <c r="AP375" s="157"/>
      <c r="AQ375" s="157"/>
      <c r="AR375" s="157"/>
      <c r="AS375" s="157"/>
      <c r="AT375" s="157"/>
      <c r="AU375" s="157"/>
      <c r="AV375" s="157"/>
    </row>
    <row r="376" spans="1:48" s="1" customFormat="1" ht="16.5" customHeight="1" x14ac:dyDescent="0.3">
      <c r="A376" s="568"/>
      <c r="B376" s="561"/>
      <c r="C376" s="563"/>
      <c r="D376" s="564"/>
      <c r="E376" s="592"/>
      <c r="F376" s="564"/>
      <c r="G376" s="592"/>
      <c r="H376" s="564"/>
      <c r="I376" s="79" t="s">
        <v>1479</v>
      </c>
      <c r="J376" s="10" t="s">
        <v>1480</v>
      </c>
      <c r="K376" s="67"/>
      <c r="L376" s="157">
        <f t="shared" si="101"/>
        <v>0</v>
      </c>
      <c r="M376" s="157">
        <f t="shared" si="102"/>
        <v>0</v>
      </c>
      <c r="N376" s="157"/>
      <c r="O376" s="157"/>
      <c r="P376" s="157">
        <f t="shared" si="103"/>
        <v>0</v>
      </c>
      <c r="Q376" s="157"/>
      <c r="R376" s="157"/>
      <c r="S376" s="157">
        <f t="shared" si="104"/>
        <v>0</v>
      </c>
      <c r="T376" s="157">
        <f t="shared" si="105"/>
        <v>0</v>
      </c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>
        <f t="shared" si="106"/>
        <v>0</v>
      </c>
      <c r="AE376" s="157"/>
      <c r="AF376" s="157"/>
      <c r="AG376" s="157">
        <f t="shared" si="107"/>
        <v>0</v>
      </c>
      <c r="AH376" s="157"/>
      <c r="AI376" s="157"/>
      <c r="AJ376" s="157"/>
      <c r="AK376" s="157"/>
      <c r="AL376" s="157"/>
      <c r="AM376" s="157"/>
      <c r="AN376" s="157"/>
      <c r="AO376" s="157"/>
      <c r="AP376" s="157"/>
      <c r="AQ376" s="157"/>
      <c r="AR376" s="157"/>
      <c r="AS376" s="157"/>
      <c r="AT376" s="157"/>
      <c r="AU376" s="157"/>
      <c r="AV376" s="157"/>
    </row>
    <row r="377" spans="1:48" s="1" customFormat="1" ht="27" x14ac:dyDescent="0.3">
      <c r="A377" s="568"/>
      <c r="B377" s="561"/>
      <c r="C377" s="563"/>
      <c r="D377" s="564"/>
      <c r="E377" s="74" t="s">
        <v>937</v>
      </c>
      <c r="F377" s="70" t="s">
        <v>2393</v>
      </c>
      <c r="G377" s="74" t="s">
        <v>938</v>
      </c>
      <c r="H377" s="70" t="s">
        <v>2392</v>
      </c>
      <c r="I377" s="79" t="s">
        <v>1548</v>
      </c>
      <c r="J377" s="10" t="s">
        <v>339</v>
      </c>
      <c r="K377" s="67"/>
      <c r="L377" s="157">
        <f t="shared" si="101"/>
        <v>0</v>
      </c>
      <c r="M377" s="157">
        <f t="shared" si="102"/>
        <v>0</v>
      </c>
      <c r="N377" s="157"/>
      <c r="O377" s="157"/>
      <c r="P377" s="157">
        <f t="shared" si="103"/>
        <v>0</v>
      </c>
      <c r="Q377" s="157"/>
      <c r="R377" s="157"/>
      <c r="S377" s="157">
        <f t="shared" si="104"/>
        <v>0</v>
      </c>
      <c r="T377" s="157">
        <f t="shared" si="105"/>
        <v>0</v>
      </c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>
        <f t="shared" si="106"/>
        <v>0</v>
      </c>
      <c r="AE377" s="157"/>
      <c r="AF377" s="157"/>
      <c r="AG377" s="157">
        <f t="shared" si="107"/>
        <v>0</v>
      </c>
      <c r="AH377" s="157"/>
      <c r="AI377" s="157"/>
      <c r="AJ377" s="157"/>
      <c r="AK377" s="157"/>
      <c r="AL377" s="157"/>
      <c r="AM377" s="157"/>
      <c r="AN377" s="157"/>
      <c r="AO377" s="157"/>
      <c r="AP377" s="157"/>
      <c r="AQ377" s="157"/>
      <c r="AR377" s="157"/>
      <c r="AS377" s="157"/>
      <c r="AT377" s="157"/>
      <c r="AU377" s="157"/>
      <c r="AV377" s="157"/>
    </row>
    <row r="378" spans="1:48" s="1" customFormat="1" ht="16.5" customHeight="1" x14ac:dyDescent="0.3">
      <c r="A378" s="568"/>
      <c r="B378" s="561"/>
      <c r="C378" s="563"/>
      <c r="D378" s="564"/>
      <c r="E378" s="592" t="s">
        <v>939</v>
      </c>
      <c r="F378" s="564" t="s">
        <v>940</v>
      </c>
      <c r="G378" s="592" t="s">
        <v>941</v>
      </c>
      <c r="H378" s="564" t="s">
        <v>942</v>
      </c>
      <c r="I378" s="79" t="s">
        <v>1481</v>
      </c>
      <c r="J378" s="10" t="s">
        <v>262</v>
      </c>
      <c r="K378" s="67"/>
      <c r="L378" s="157">
        <f t="shared" si="101"/>
        <v>0</v>
      </c>
      <c r="M378" s="157">
        <f t="shared" si="102"/>
        <v>0</v>
      </c>
      <c r="N378" s="157"/>
      <c r="O378" s="157"/>
      <c r="P378" s="157">
        <f t="shared" si="103"/>
        <v>0</v>
      </c>
      <c r="Q378" s="157"/>
      <c r="R378" s="157"/>
      <c r="S378" s="157">
        <f t="shared" si="104"/>
        <v>0</v>
      </c>
      <c r="T378" s="157">
        <f t="shared" si="105"/>
        <v>0</v>
      </c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>
        <f t="shared" si="106"/>
        <v>0</v>
      </c>
      <c r="AE378" s="157"/>
      <c r="AF378" s="157"/>
      <c r="AG378" s="157">
        <f t="shared" si="107"/>
        <v>0</v>
      </c>
      <c r="AH378" s="157"/>
      <c r="AI378" s="157"/>
      <c r="AJ378" s="157"/>
      <c r="AK378" s="157"/>
      <c r="AL378" s="157"/>
      <c r="AM378" s="157"/>
      <c r="AN378" s="157"/>
      <c r="AO378" s="157"/>
      <c r="AP378" s="157"/>
      <c r="AQ378" s="157"/>
      <c r="AR378" s="157"/>
      <c r="AS378" s="157"/>
      <c r="AT378" s="157"/>
      <c r="AU378" s="157"/>
      <c r="AV378" s="157"/>
    </row>
    <row r="379" spans="1:48" s="1" customFormat="1" ht="16.5" customHeight="1" x14ac:dyDescent="0.3">
      <c r="A379" s="568"/>
      <c r="B379" s="561"/>
      <c r="C379" s="563"/>
      <c r="D379" s="564"/>
      <c r="E379" s="592"/>
      <c r="F379" s="564"/>
      <c r="G379" s="592"/>
      <c r="H379" s="564"/>
      <c r="I379" s="79" t="s">
        <v>1482</v>
      </c>
      <c r="J379" s="10" t="s">
        <v>263</v>
      </c>
      <c r="K379" s="67"/>
      <c r="L379" s="157">
        <f t="shared" si="101"/>
        <v>0</v>
      </c>
      <c r="M379" s="157">
        <f t="shared" si="102"/>
        <v>0</v>
      </c>
      <c r="N379" s="157"/>
      <c r="O379" s="157"/>
      <c r="P379" s="157">
        <f t="shared" si="103"/>
        <v>0</v>
      </c>
      <c r="Q379" s="157"/>
      <c r="R379" s="157"/>
      <c r="S379" s="157">
        <f t="shared" si="104"/>
        <v>0</v>
      </c>
      <c r="T379" s="157">
        <f t="shared" si="105"/>
        <v>0</v>
      </c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>
        <f t="shared" si="106"/>
        <v>0</v>
      </c>
      <c r="AE379" s="157"/>
      <c r="AF379" s="157"/>
      <c r="AG379" s="157">
        <f t="shared" si="107"/>
        <v>0</v>
      </c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  <c r="AR379" s="157"/>
      <c r="AS379" s="157"/>
      <c r="AT379" s="157"/>
      <c r="AU379" s="157"/>
      <c r="AV379" s="157"/>
    </row>
    <row r="380" spans="1:48" s="1" customFormat="1" ht="16.5" customHeight="1" x14ac:dyDescent="0.3">
      <c r="A380" s="568"/>
      <c r="B380" s="561"/>
      <c r="C380" s="563"/>
      <c r="D380" s="564"/>
      <c r="E380" s="592"/>
      <c r="F380" s="564"/>
      <c r="G380" s="592"/>
      <c r="H380" s="564"/>
      <c r="I380" s="79" t="s">
        <v>1483</v>
      </c>
      <c r="J380" s="10" t="s">
        <v>264</v>
      </c>
      <c r="K380" s="67"/>
      <c r="L380" s="157">
        <f t="shared" si="101"/>
        <v>0</v>
      </c>
      <c r="M380" s="157">
        <f t="shared" si="102"/>
        <v>0</v>
      </c>
      <c r="N380" s="157"/>
      <c r="O380" s="157"/>
      <c r="P380" s="157">
        <f t="shared" si="103"/>
        <v>0</v>
      </c>
      <c r="Q380" s="157"/>
      <c r="R380" s="157"/>
      <c r="S380" s="157">
        <f t="shared" si="104"/>
        <v>0</v>
      </c>
      <c r="T380" s="157">
        <f t="shared" si="105"/>
        <v>0</v>
      </c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>
        <f t="shared" si="106"/>
        <v>0</v>
      </c>
      <c r="AE380" s="157"/>
      <c r="AF380" s="157"/>
      <c r="AG380" s="157">
        <f t="shared" si="107"/>
        <v>0</v>
      </c>
      <c r="AH380" s="157"/>
      <c r="AI380" s="157"/>
      <c r="AJ380" s="157"/>
      <c r="AK380" s="157"/>
      <c r="AL380" s="157"/>
      <c r="AM380" s="157"/>
      <c r="AN380" s="157"/>
      <c r="AO380" s="157"/>
      <c r="AP380" s="157"/>
      <c r="AQ380" s="157"/>
      <c r="AR380" s="157"/>
      <c r="AS380" s="157"/>
      <c r="AT380" s="157"/>
      <c r="AU380" s="157"/>
      <c r="AV380" s="157"/>
    </row>
    <row r="381" spans="1:48" s="1" customFormat="1" ht="16.5" customHeight="1" x14ac:dyDescent="0.3">
      <c r="A381" s="568"/>
      <c r="B381" s="561"/>
      <c r="C381" s="563"/>
      <c r="D381" s="564"/>
      <c r="E381" s="592"/>
      <c r="F381" s="564"/>
      <c r="G381" s="592" t="s">
        <v>943</v>
      </c>
      <c r="H381" s="564" t="s">
        <v>944</v>
      </c>
      <c r="I381" s="79" t="s">
        <v>1484</v>
      </c>
      <c r="J381" s="10" t="s">
        <v>265</v>
      </c>
      <c r="K381" s="67"/>
      <c r="L381" s="157">
        <f t="shared" si="101"/>
        <v>0</v>
      </c>
      <c r="M381" s="157">
        <f t="shared" si="102"/>
        <v>0</v>
      </c>
      <c r="N381" s="157"/>
      <c r="O381" s="157"/>
      <c r="P381" s="157">
        <f t="shared" si="103"/>
        <v>0</v>
      </c>
      <c r="Q381" s="157"/>
      <c r="R381" s="157"/>
      <c r="S381" s="157">
        <f t="shared" si="104"/>
        <v>0</v>
      </c>
      <c r="T381" s="157">
        <f t="shared" si="105"/>
        <v>0</v>
      </c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>
        <f t="shared" si="106"/>
        <v>0</v>
      </c>
      <c r="AE381" s="157"/>
      <c r="AF381" s="157"/>
      <c r="AG381" s="157">
        <f t="shared" si="107"/>
        <v>0</v>
      </c>
      <c r="AH381" s="157"/>
      <c r="AI381" s="157"/>
      <c r="AJ381" s="157"/>
      <c r="AK381" s="157"/>
      <c r="AL381" s="157"/>
      <c r="AM381" s="157"/>
      <c r="AN381" s="157"/>
      <c r="AO381" s="157"/>
      <c r="AP381" s="157"/>
      <c r="AQ381" s="157"/>
      <c r="AR381" s="157"/>
      <c r="AS381" s="157"/>
      <c r="AT381" s="157"/>
      <c r="AU381" s="157"/>
      <c r="AV381" s="157"/>
    </row>
    <row r="382" spans="1:48" s="1" customFormat="1" ht="16.5" customHeight="1" x14ac:dyDescent="0.3">
      <c r="A382" s="568"/>
      <c r="B382" s="561"/>
      <c r="C382" s="563"/>
      <c r="D382" s="564"/>
      <c r="E382" s="592"/>
      <c r="F382" s="564"/>
      <c r="G382" s="592"/>
      <c r="H382" s="564"/>
      <c r="I382" s="79" t="s">
        <v>1485</v>
      </c>
      <c r="J382" s="10" t="s">
        <v>266</v>
      </c>
      <c r="K382" s="67"/>
      <c r="L382" s="157">
        <f t="shared" si="101"/>
        <v>0</v>
      </c>
      <c r="M382" s="157">
        <f t="shared" si="102"/>
        <v>0</v>
      </c>
      <c r="N382" s="157"/>
      <c r="O382" s="157"/>
      <c r="P382" s="157">
        <f t="shared" si="103"/>
        <v>0</v>
      </c>
      <c r="Q382" s="157"/>
      <c r="R382" s="157"/>
      <c r="S382" s="157">
        <f t="shared" si="104"/>
        <v>0</v>
      </c>
      <c r="T382" s="157">
        <f t="shared" si="105"/>
        <v>0</v>
      </c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>
        <f t="shared" si="106"/>
        <v>0</v>
      </c>
      <c r="AE382" s="157"/>
      <c r="AF382" s="157"/>
      <c r="AG382" s="157">
        <f t="shared" si="107"/>
        <v>0</v>
      </c>
      <c r="AH382" s="157"/>
      <c r="AI382" s="157"/>
      <c r="AJ382" s="157"/>
      <c r="AK382" s="157"/>
      <c r="AL382" s="157"/>
      <c r="AM382" s="157"/>
      <c r="AN382" s="157"/>
      <c r="AO382" s="157"/>
      <c r="AP382" s="157"/>
      <c r="AQ382" s="157"/>
      <c r="AR382" s="157"/>
      <c r="AS382" s="157"/>
      <c r="AT382" s="157"/>
      <c r="AU382" s="157"/>
      <c r="AV382" s="157"/>
    </row>
    <row r="383" spans="1:48" s="1" customFormat="1" ht="16.5" customHeight="1" x14ac:dyDescent="0.3">
      <c r="A383" s="568"/>
      <c r="B383" s="561"/>
      <c r="C383" s="563"/>
      <c r="D383" s="564"/>
      <c r="E383" s="592"/>
      <c r="F383" s="564"/>
      <c r="G383" s="592"/>
      <c r="H383" s="564"/>
      <c r="I383" s="79" t="s">
        <v>1486</v>
      </c>
      <c r="J383" s="10" t="s">
        <v>267</v>
      </c>
      <c r="K383" s="67"/>
      <c r="L383" s="157">
        <f t="shared" si="101"/>
        <v>0</v>
      </c>
      <c r="M383" s="157">
        <f t="shared" si="102"/>
        <v>0</v>
      </c>
      <c r="N383" s="157"/>
      <c r="O383" s="157"/>
      <c r="P383" s="157">
        <f t="shared" si="103"/>
        <v>0</v>
      </c>
      <c r="Q383" s="157"/>
      <c r="R383" s="157"/>
      <c r="S383" s="157">
        <f t="shared" si="104"/>
        <v>0</v>
      </c>
      <c r="T383" s="157">
        <f t="shared" si="105"/>
        <v>0</v>
      </c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>
        <f t="shared" si="106"/>
        <v>0</v>
      </c>
      <c r="AE383" s="157"/>
      <c r="AF383" s="157"/>
      <c r="AG383" s="157">
        <f t="shared" si="107"/>
        <v>0</v>
      </c>
      <c r="AH383" s="157"/>
      <c r="AI383" s="157"/>
      <c r="AJ383" s="157"/>
      <c r="AK383" s="157"/>
      <c r="AL383" s="157"/>
      <c r="AM383" s="157"/>
      <c r="AN383" s="157"/>
      <c r="AO383" s="157"/>
      <c r="AP383" s="157"/>
      <c r="AQ383" s="157"/>
      <c r="AR383" s="157"/>
      <c r="AS383" s="157"/>
      <c r="AT383" s="157"/>
      <c r="AU383" s="157"/>
      <c r="AV383" s="157"/>
    </row>
    <row r="384" spans="1:48" s="1" customFormat="1" ht="16.5" customHeight="1" x14ac:dyDescent="0.3">
      <c r="A384" s="568"/>
      <c r="B384" s="561"/>
      <c r="C384" s="563"/>
      <c r="D384" s="564"/>
      <c r="E384" s="592"/>
      <c r="F384" s="564"/>
      <c r="G384" s="592"/>
      <c r="H384" s="564"/>
      <c r="I384" s="79" t="s">
        <v>1487</v>
      </c>
      <c r="J384" s="10" t="s">
        <v>268</v>
      </c>
      <c r="K384" s="67"/>
      <c r="L384" s="157">
        <f t="shared" si="101"/>
        <v>0</v>
      </c>
      <c r="M384" s="157">
        <f t="shared" si="102"/>
        <v>0</v>
      </c>
      <c r="N384" s="157"/>
      <c r="O384" s="157"/>
      <c r="P384" s="157">
        <f t="shared" si="103"/>
        <v>0</v>
      </c>
      <c r="Q384" s="157"/>
      <c r="R384" s="157"/>
      <c r="S384" s="157">
        <f t="shared" si="104"/>
        <v>0</v>
      </c>
      <c r="T384" s="157">
        <f t="shared" si="105"/>
        <v>0</v>
      </c>
      <c r="U384" s="157"/>
      <c r="V384" s="157"/>
      <c r="W384" s="157"/>
      <c r="X384" s="157"/>
      <c r="Y384" s="157"/>
      <c r="Z384" s="157"/>
      <c r="AA384" s="157"/>
      <c r="AB384" s="157"/>
      <c r="AC384" s="157"/>
      <c r="AD384" s="157">
        <f t="shared" si="106"/>
        <v>0</v>
      </c>
      <c r="AE384" s="157"/>
      <c r="AF384" s="157"/>
      <c r="AG384" s="157">
        <f t="shared" si="107"/>
        <v>0</v>
      </c>
      <c r="AH384" s="157"/>
      <c r="AI384" s="157"/>
      <c r="AJ384" s="157"/>
      <c r="AK384" s="157"/>
      <c r="AL384" s="157"/>
      <c r="AM384" s="157"/>
      <c r="AN384" s="157"/>
      <c r="AO384" s="157"/>
      <c r="AP384" s="157"/>
      <c r="AQ384" s="157"/>
      <c r="AR384" s="157"/>
      <c r="AS384" s="157"/>
      <c r="AT384" s="157"/>
      <c r="AU384" s="157"/>
      <c r="AV384" s="157"/>
    </row>
    <row r="385" spans="1:48" s="1" customFormat="1" ht="16.5" customHeight="1" x14ac:dyDescent="0.3">
      <c r="A385" s="568"/>
      <c r="B385" s="561"/>
      <c r="C385" s="563"/>
      <c r="D385" s="564"/>
      <c r="E385" s="592"/>
      <c r="F385" s="564"/>
      <c r="G385" s="592"/>
      <c r="H385" s="564"/>
      <c r="I385" s="79" t="s">
        <v>1488</v>
      </c>
      <c r="J385" s="10" t="s">
        <v>269</v>
      </c>
      <c r="K385" s="67"/>
      <c r="L385" s="157">
        <f t="shared" si="101"/>
        <v>0</v>
      </c>
      <c r="M385" s="157">
        <f t="shared" si="102"/>
        <v>0</v>
      </c>
      <c r="N385" s="157"/>
      <c r="O385" s="157"/>
      <c r="P385" s="157">
        <f t="shared" si="103"/>
        <v>0</v>
      </c>
      <c r="Q385" s="157"/>
      <c r="R385" s="157"/>
      <c r="S385" s="157">
        <f t="shared" si="104"/>
        <v>0</v>
      </c>
      <c r="T385" s="157">
        <f t="shared" si="105"/>
        <v>0</v>
      </c>
      <c r="U385" s="157"/>
      <c r="V385" s="157"/>
      <c r="W385" s="157"/>
      <c r="X385" s="157"/>
      <c r="Y385" s="157"/>
      <c r="Z385" s="157"/>
      <c r="AA385" s="157"/>
      <c r="AB385" s="157"/>
      <c r="AC385" s="157"/>
      <c r="AD385" s="157">
        <f t="shared" si="106"/>
        <v>0</v>
      </c>
      <c r="AE385" s="157"/>
      <c r="AF385" s="157"/>
      <c r="AG385" s="157">
        <f t="shared" si="107"/>
        <v>0</v>
      </c>
      <c r="AH385" s="157"/>
      <c r="AI385" s="157"/>
      <c r="AJ385" s="157"/>
      <c r="AK385" s="157"/>
      <c r="AL385" s="157"/>
      <c r="AM385" s="157"/>
      <c r="AN385" s="157"/>
      <c r="AO385" s="157"/>
      <c r="AP385" s="157"/>
      <c r="AQ385" s="157"/>
      <c r="AR385" s="157"/>
      <c r="AS385" s="157"/>
      <c r="AT385" s="157"/>
      <c r="AU385" s="157"/>
      <c r="AV385" s="157"/>
    </row>
    <row r="386" spans="1:48" s="1" customFormat="1" ht="16.5" customHeight="1" x14ac:dyDescent="0.3">
      <c r="A386" s="568"/>
      <c r="B386" s="561"/>
      <c r="C386" s="563"/>
      <c r="D386" s="564"/>
      <c r="E386" s="592"/>
      <c r="F386" s="564"/>
      <c r="G386" s="592" t="s">
        <v>945</v>
      </c>
      <c r="H386" s="564" t="s">
        <v>946</v>
      </c>
      <c r="I386" s="79" t="s">
        <v>1489</v>
      </c>
      <c r="J386" s="10" t="s">
        <v>270</v>
      </c>
      <c r="K386" s="67"/>
      <c r="L386" s="157">
        <f t="shared" si="101"/>
        <v>0</v>
      </c>
      <c r="M386" s="157">
        <f t="shared" si="102"/>
        <v>0</v>
      </c>
      <c r="N386" s="157"/>
      <c r="O386" s="157"/>
      <c r="P386" s="157">
        <f t="shared" si="103"/>
        <v>0</v>
      </c>
      <c r="Q386" s="157"/>
      <c r="R386" s="157"/>
      <c r="S386" s="157">
        <f t="shared" si="104"/>
        <v>0</v>
      </c>
      <c r="T386" s="157">
        <f t="shared" si="105"/>
        <v>0</v>
      </c>
      <c r="U386" s="157"/>
      <c r="V386" s="157"/>
      <c r="W386" s="157"/>
      <c r="X386" s="157"/>
      <c r="Y386" s="157"/>
      <c r="Z386" s="157"/>
      <c r="AA386" s="157"/>
      <c r="AB386" s="157"/>
      <c r="AC386" s="157"/>
      <c r="AD386" s="157">
        <f t="shared" si="106"/>
        <v>0</v>
      </c>
      <c r="AE386" s="157"/>
      <c r="AF386" s="157"/>
      <c r="AG386" s="157">
        <f t="shared" si="107"/>
        <v>0</v>
      </c>
      <c r="AH386" s="157"/>
      <c r="AI386" s="157"/>
      <c r="AJ386" s="157"/>
      <c r="AK386" s="157"/>
      <c r="AL386" s="157"/>
      <c r="AM386" s="157"/>
      <c r="AN386" s="157"/>
      <c r="AO386" s="157"/>
      <c r="AP386" s="157"/>
      <c r="AQ386" s="157"/>
      <c r="AR386" s="157"/>
      <c r="AS386" s="157"/>
      <c r="AT386" s="157"/>
      <c r="AU386" s="157"/>
      <c r="AV386" s="157"/>
    </row>
    <row r="387" spans="1:48" s="1" customFormat="1" ht="16.5" customHeight="1" x14ac:dyDescent="0.3">
      <c r="A387" s="568"/>
      <c r="B387" s="561"/>
      <c r="C387" s="563"/>
      <c r="D387" s="564"/>
      <c r="E387" s="592"/>
      <c r="F387" s="564"/>
      <c r="G387" s="592"/>
      <c r="H387" s="564"/>
      <c r="I387" s="79" t="s">
        <v>1490</v>
      </c>
      <c r="J387" s="10" t="s">
        <v>271</v>
      </c>
      <c r="K387" s="67"/>
      <c r="L387" s="157">
        <f t="shared" si="101"/>
        <v>0</v>
      </c>
      <c r="M387" s="157">
        <f t="shared" si="102"/>
        <v>0</v>
      </c>
      <c r="N387" s="157"/>
      <c r="O387" s="157"/>
      <c r="P387" s="157">
        <f t="shared" si="103"/>
        <v>0</v>
      </c>
      <c r="Q387" s="157"/>
      <c r="R387" s="157"/>
      <c r="S387" s="157">
        <f t="shared" si="104"/>
        <v>0</v>
      </c>
      <c r="T387" s="157">
        <f t="shared" si="105"/>
        <v>0</v>
      </c>
      <c r="U387" s="157"/>
      <c r="V387" s="157"/>
      <c r="W387" s="157"/>
      <c r="X387" s="157"/>
      <c r="Y387" s="157"/>
      <c r="Z387" s="157"/>
      <c r="AA387" s="157"/>
      <c r="AB387" s="157"/>
      <c r="AC387" s="157"/>
      <c r="AD387" s="157">
        <f t="shared" si="106"/>
        <v>0</v>
      </c>
      <c r="AE387" s="157"/>
      <c r="AF387" s="157"/>
      <c r="AG387" s="157">
        <f t="shared" si="107"/>
        <v>0</v>
      </c>
      <c r="AH387" s="157"/>
      <c r="AI387" s="157"/>
      <c r="AJ387" s="157"/>
      <c r="AK387" s="157"/>
      <c r="AL387" s="157"/>
      <c r="AM387" s="157"/>
      <c r="AN387" s="157"/>
      <c r="AO387" s="157"/>
      <c r="AP387" s="157"/>
      <c r="AQ387" s="157"/>
      <c r="AR387" s="157"/>
      <c r="AS387" s="157"/>
      <c r="AT387" s="157"/>
      <c r="AU387" s="157"/>
      <c r="AV387" s="157"/>
    </row>
    <row r="388" spans="1:48" s="1" customFormat="1" ht="16.5" customHeight="1" x14ac:dyDescent="0.3">
      <c r="A388" s="568"/>
      <c r="B388" s="561"/>
      <c r="C388" s="563"/>
      <c r="D388" s="564"/>
      <c r="E388" s="592"/>
      <c r="F388" s="564"/>
      <c r="G388" s="592"/>
      <c r="H388" s="564"/>
      <c r="I388" s="79" t="s">
        <v>1491</v>
      </c>
      <c r="J388" s="10" t="s">
        <v>272</v>
      </c>
      <c r="K388" s="67"/>
      <c r="L388" s="157">
        <f t="shared" si="101"/>
        <v>0</v>
      </c>
      <c r="M388" s="157">
        <f t="shared" si="102"/>
        <v>0</v>
      </c>
      <c r="N388" s="157"/>
      <c r="O388" s="157"/>
      <c r="P388" s="157">
        <f t="shared" si="103"/>
        <v>0</v>
      </c>
      <c r="Q388" s="157"/>
      <c r="R388" s="157"/>
      <c r="S388" s="157">
        <f t="shared" si="104"/>
        <v>0</v>
      </c>
      <c r="T388" s="157">
        <f t="shared" si="105"/>
        <v>0</v>
      </c>
      <c r="U388" s="157"/>
      <c r="V388" s="157"/>
      <c r="W388" s="157"/>
      <c r="X388" s="157"/>
      <c r="Y388" s="157"/>
      <c r="Z388" s="157"/>
      <c r="AA388" s="157"/>
      <c r="AB388" s="157"/>
      <c r="AC388" s="157"/>
      <c r="AD388" s="157">
        <f t="shared" si="106"/>
        <v>0</v>
      </c>
      <c r="AE388" s="157"/>
      <c r="AF388" s="157"/>
      <c r="AG388" s="157">
        <f t="shared" si="107"/>
        <v>0</v>
      </c>
      <c r="AH388" s="157"/>
      <c r="AI388" s="157"/>
      <c r="AJ388" s="157"/>
      <c r="AK388" s="157"/>
      <c r="AL388" s="157"/>
      <c r="AM388" s="157"/>
      <c r="AN388" s="157"/>
      <c r="AO388" s="157"/>
      <c r="AP388" s="157"/>
      <c r="AQ388" s="157"/>
      <c r="AR388" s="157"/>
      <c r="AS388" s="157"/>
      <c r="AT388" s="157"/>
      <c r="AU388" s="157"/>
      <c r="AV388" s="157"/>
    </row>
    <row r="389" spans="1:48" s="1" customFormat="1" ht="16.5" customHeight="1" x14ac:dyDescent="0.3">
      <c r="A389" s="568"/>
      <c r="B389" s="561"/>
      <c r="C389" s="563"/>
      <c r="D389" s="564"/>
      <c r="E389" s="592"/>
      <c r="F389" s="564"/>
      <c r="G389" s="592"/>
      <c r="H389" s="564"/>
      <c r="I389" s="79" t="s">
        <v>1492</v>
      </c>
      <c r="J389" s="10" t="s">
        <v>273</v>
      </c>
      <c r="K389" s="67"/>
      <c r="L389" s="157">
        <f t="shared" si="101"/>
        <v>0</v>
      </c>
      <c r="M389" s="157">
        <f t="shared" si="102"/>
        <v>0</v>
      </c>
      <c r="N389" s="157"/>
      <c r="O389" s="157"/>
      <c r="P389" s="157">
        <f t="shared" si="103"/>
        <v>0</v>
      </c>
      <c r="Q389" s="157"/>
      <c r="R389" s="157"/>
      <c r="S389" s="157">
        <f t="shared" si="104"/>
        <v>0</v>
      </c>
      <c r="T389" s="157">
        <f t="shared" si="105"/>
        <v>0</v>
      </c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>
        <f t="shared" si="106"/>
        <v>0</v>
      </c>
      <c r="AE389" s="157"/>
      <c r="AF389" s="157"/>
      <c r="AG389" s="157">
        <f t="shared" si="107"/>
        <v>0</v>
      </c>
      <c r="AH389" s="157"/>
      <c r="AI389" s="157"/>
      <c r="AJ389" s="157"/>
      <c r="AK389" s="157"/>
      <c r="AL389" s="157"/>
      <c r="AM389" s="157"/>
      <c r="AN389" s="157"/>
      <c r="AO389" s="157"/>
      <c r="AP389" s="157"/>
      <c r="AQ389" s="157"/>
      <c r="AR389" s="157"/>
      <c r="AS389" s="157"/>
      <c r="AT389" s="157"/>
      <c r="AU389" s="157"/>
      <c r="AV389" s="157"/>
    </row>
    <row r="390" spans="1:48" s="1" customFormat="1" ht="16.5" customHeight="1" x14ac:dyDescent="0.3">
      <c r="A390" s="568"/>
      <c r="B390" s="561"/>
      <c r="C390" s="563"/>
      <c r="D390" s="564"/>
      <c r="E390" s="592"/>
      <c r="F390" s="564"/>
      <c r="G390" s="592" t="s">
        <v>947</v>
      </c>
      <c r="H390" s="564" t="s">
        <v>948</v>
      </c>
      <c r="I390" s="79" t="s">
        <v>1493</v>
      </c>
      <c r="J390" s="10" t="s">
        <v>274</v>
      </c>
      <c r="K390" s="67"/>
      <c r="L390" s="157">
        <f t="shared" si="101"/>
        <v>0</v>
      </c>
      <c r="M390" s="157">
        <f t="shared" si="102"/>
        <v>0</v>
      </c>
      <c r="N390" s="157"/>
      <c r="O390" s="157"/>
      <c r="P390" s="157">
        <f t="shared" si="103"/>
        <v>0</v>
      </c>
      <c r="Q390" s="157"/>
      <c r="R390" s="157"/>
      <c r="S390" s="157">
        <f t="shared" si="104"/>
        <v>0</v>
      </c>
      <c r="T390" s="157">
        <f t="shared" si="105"/>
        <v>0</v>
      </c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>
        <f t="shared" si="106"/>
        <v>0</v>
      </c>
      <c r="AE390" s="157"/>
      <c r="AF390" s="157"/>
      <c r="AG390" s="157">
        <f t="shared" si="107"/>
        <v>0</v>
      </c>
      <c r="AH390" s="157"/>
      <c r="AI390" s="157"/>
      <c r="AJ390" s="157"/>
      <c r="AK390" s="157"/>
      <c r="AL390" s="157"/>
      <c r="AM390" s="157"/>
      <c r="AN390" s="157"/>
      <c r="AO390" s="157"/>
      <c r="AP390" s="157"/>
      <c r="AQ390" s="157"/>
      <c r="AR390" s="157"/>
      <c r="AS390" s="157"/>
      <c r="AT390" s="157"/>
      <c r="AU390" s="157"/>
      <c r="AV390" s="157"/>
    </row>
    <row r="391" spans="1:48" s="1" customFormat="1" ht="16.5" customHeight="1" x14ac:dyDescent="0.3">
      <c r="A391" s="568"/>
      <c r="B391" s="561"/>
      <c r="C391" s="563"/>
      <c r="D391" s="564"/>
      <c r="E391" s="592"/>
      <c r="F391" s="564"/>
      <c r="G391" s="592"/>
      <c r="H391" s="564"/>
      <c r="I391" s="79" t="s">
        <v>1495</v>
      </c>
      <c r="J391" s="10" t="s">
        <v>276</v>
      </c>
      <c r="K391" s="67"/>
      <c r="L391" s="157">
        <f t="shared" si="101"/>
        <v>0</v>
      </c>
      <c r="M391" s="157">
        <f t="shared" si="102"/>
        <v>0</v>
      </c>
      <c r="N391" s="157"/>
      <c r="O391" s="157"/>
      <c r="P391" s="157">
        <f t="shared" si="103"/>
        <v>0</v>
      </c>
      <c r="Q391" s="157"/>
      <c r="R391" s="157"/>
      <c r="S391" s="157">
        <f t="shared" si="104"/>
        <v>0</v>
      </c>
      <c r="T391" s="157">
        <f t="shared" si="105"/>
        <v>0</v>
      </c>
      <c r="U391" s="157"/>
      <c r="V391" s="157"/>
      <c r="W391" s="157"/>
      <c r="X391" s="157"/>
      <c r="Y391" s="157"/>
      <c r="Z391" s="157"/>
      <c r="AA391" s="157"/>
      <c r="AB391" s="157"/>
      <c r="AC391" s="157"/>
      <c r="AD391" s="157">
        <f t="shared" si="106"/>
        <v>0</v>
      </c>
      <c r="AE391" s="157"/>
      <c r="AF391" s="157"/>
      <c r="AG391" s="157">
        <f t="shared" si="107"/>
        <v>0</v>
      </c>
      <c r="AH391" s="157"/>
      <c r="AI391" s="157"/>
      <c r="AJ391" s="157"/>
      <c r="AK391" s="157"/>
      <c r="AL391" s="157"/>
      <c r="AM391" s="157"/>
      <c r="AN391" s="157"/>
      <c r="AO391" s="157"/>
      <c r="AP391" s="157"/>
      <c r="AQ391" s="157"/>
      <c r="AR391" s="157"/>
      <c r="AS391" s="157"/>
      <c r="AT391" s="157"/>
      <c r="AU391" s="157"/>
      <c r="AV391" s="157"/>
    </row>
    <row r="392" spans="1:48" s="1" customFormat="1" ht="16.5" customHeight="1" x14ac:dyDescent="0.3">
      <c r="A392" s="568"/>
      <c r="B392" s="561"/>
      <c r="C392" s="563"/>
      <c r="D392" s="564"/>
      <c r="E392" s="592"/>
      <c r="F392" s="564"/>
      <c r="G392" s="592"/>
      <c r="H392" s="564"/>
      <c r="I392" s="79" t="s">
        <v>1494</v>
      </c>
      <c r="J392" s="10" t="s">
        <v>275</v>
      </c>
      <c r="K392" s="67"/>
      <c r="L392" s="157">
        <f t="shared" si="101"/>
        <v>0</v>
      </c>
      <c r="M392" s="157">
        <f t="shared" si="102"/>
        <v>0</v>
      </c>
      <c r="N392" s="157"/>
      <c r="O392" s="157"/>
      <c r="P392" s="157">
        <f t="shared" si="103"/>
        <v>0</v>
      </c>
      <c r="Q392" s="157"/>
      <c r="R392" s="157"/>
      <c r="S392" s="157">
        <f t="shared" si="104"/>
        <v>0</v>
      </c>
      <c r="T392" s="157">
        <f t="shared" si="105"/>
        <v>0</v>
      </c>
      <c r="U392" s="157"/>
      <c r="V392" s="157"/>
      <c r="W392" s="157"/>
      <c r="X392" s="157"/>
      <c r="Y392" s="157"/>
      <c r="Z392" s="157"/>
      <c r="AA392" s="157"/>
      <c r="AB392" s="157"/>
      <c r="AC392" s="157"/>
      <c r="AD392" s="157">
        <f t="shared" si="106"/>
        <v>0</v>
      </c>
      <c r="AE392" s="157"/>
      <c r="AF392" s="157"/>
      <c r="AG392" s="157">
        <f t="shared" si="107"/>
        <v>0</v>
      </c>
      <c r="AH392" s="157"/>
      <c r="AI392" s="157"/>
      <c r="AJ392" s="157"/>
      <c r="AK392" s="157"/>
      <c r="AL392" s="157"/>
      <c r="AM392" s="157"/>
      <c r="AN392" s="157"/>
      <c r="AO392" s="157"/>
      <c r="AP392" s="157"/>
      <c r="AQ392" s="157"/>
      <c r="AR392" s="157"/>
      <c r="AS392" s="157"/>
      <c r="AT392" s="157"/>
      <c r="AU392" s="157"/>
      <c r="AV392" s="157"/>
    </row>
    <row r="393" spans="1:48" s="1" customFormat="1" ht="16.5" customHeight="1" x14ac:dyDescent="0.3">
      <c r="A393" s="568"/>
      <c r="B393" s="561"/>
      <c r="C393" s="563"/>
      <c r="D393" s="564"/>
      <c r="E393" s="592"/>
      <c r="F393" s="564"/>
      <c r="G393" s="592" t="s">
        <v>949</v>
      </c>
      <c r="H393" s="564" t="s">
        <v>950</v>
      </c>
      <c r="I393" s="79" t="s">
        <v>1496</v>
      </c>
      <c r="J393" s="10" t="s">
        <v>277</v>
      </c>
      <c r="K393" s="67"/>
      <c r="L393" s="157">
        <f t="shared" si="101"/>
        <v>0</v>
      </c>
      <c r="M393" s="157">
        <f t="shared" si="102"/>
        <v>0</v>
      </c>
      <c r="N393" s="157"/>
      <c r="O393" s="157"/>
      <c r="P393" s="157">
        <f t="shared" si="103"/>
        <v>0</v>
      </c>
      <c r="Q393" s="157"/>
      <c r="R393" s="157"/>
      <c r="S393" s="157">
        <f t="shared" si="104"/>
        <v>0</v>
      </c>
      <c r="T393" s="157">
        <f t="shared" si="105"/>
        <v>0</v>
      </c>
      <c r="U393" s="157"/>
      <c r="V393" s="157"/>
      <c r="W393" s="157"/>
      <c r="X393" s="157"/>
      <c r="Y393" s="157"/>
      <c r="Z393" s="157"/>
      <c r="AA393" s="157"/>
      <c r="AB393" s="157"/>
      <c r="AC393" s="157"/>
      <c r="AD393" s="157">
        <f t="shared" si="106"/>
        <v>0</v>
      </c>
      <c r="AE393" s="157"/>
      <c r="AF393" s="157"/>
      <c r="AG393" s="157">
        <f t="shared" si="107"/>
        <v>0</v>
      </c>
      <c r="AH393" s="157"/>
      <c r="AI393" s="157"/>
      <c r="AJ393" s="157"/>
      <c r="AK393" s="157"/>
      <c r="AL393" s="157"/>
      <c r="AM393" s="157"/>
      <c r="AN393" s="157"/>
      <c r="AO393" s="157"/>
      <c r="AP393" s="157"/>
      <c r="AQ393" s="157"/>
      <c r="AR393" s="157"/>
      <c r="AS393" s="157"/>
      <c r="AT393" s="157"/>
      <c r="AU393" s="157"/>
      <c r="AV393" s="157"/>
    </row>
    <row r="394" spans="1:48" s="1" customFormat="1" ht="16.5" customHeight="1" x14ac:dyDescent="0.3">
      <c r="A394" s="568"/>
      <c r="B394" s="561"/>
      <c r="C394" s="563"/>
      <c r="D394" s="564"/>
      <c r="E394" s="592"/>
      <c r="F394" s="564"/>
      <c r="G394" s="592"/>
      <c r="H394" s="564"/>
      <c r="I394" s="79" t="s">
        <v>1497</v>
      </c>
      <c r="J394" s="10" t="s">
        <v>278</v>
      </c>
      <c r="K394" s="67"/>
      <c r="L394" s="157">
        <f t="shared" si="101"/>
        <v>0</v>
      </c>
      <c r="M394" s="157">
        <f t="shared" si="102"/>
        <v>0</v>
      </c>
      <c r="N394" s="157"/>
      <c r="O394" s="157"/>
      <c r="P394" s="157">
        <f t="shared" si="103"/>
        <v>0</v>
      </c>
      <c r="Q394" s="157"/>
      <c r="R394" s="157"/>
      <c r="S394" s="157">
        <f t="shared" si="104"/>
        <v>0</v>
      </c>
      <c r="T394" s="157">
        <f t="shared" si="105"/>
        <v>0</v>
      </c>
      <c r="U394" s="157"/>
      <c r="V394" s="157"/>
      <c r="W394" s="157"/>
      <c r="X394" s="157"/>
      <c r="Y394" s="157"/>
      <c r="Z394" s="157"/>
      <c r="AA394" s="157"/>
      <c r="AB394" s="157"/>
      <c r="AC394" s="157"/>
      <c r="AD394" s="157">
        <f t="shared" si="106"/>
        <v>0</v>
      </c>
      <c r="AE394" s="157"/>
      <c r="AF394" s="157"/>
      <c r="AG394" s="157">
        <f t="shared" si="107"/>
        <v>0</v>
      </c>
      <c r="AH394" s="157"/>
      <c r="AI394" s="157"/>
      <c r="AJ394" s="157"/>
      <c r="AK394" s="157"/>
      <c r="AL394" s="157"/>
      <c r="AM394" s="157"/>
      <c r="AN394" s="157"/>
      <c r="AO394" s="157"/>
      <c r="AP394" s="157"/>
      <c r="AQ394" s="157"/>
      <c r="AR394" s="157"/>
      <c r="AS394" s="157"/>
      <c r="AT394" s="157"/>
      <c r="AU394" s="157"/>
      <c r="AV394" s="157"/>
    </row>
    <row r="395" spans="1:48" s="1" customFormat="1" ht="16.5" customHeight="1" x14ac:dyDescent="0.3">
      <c r="A395" s="568"/>
      <c r="B395" s="561"/>
      <c r="C395" s="563"/>
      <c r="D395" s="564"/>
      <c r="E395" s="592"/>
      <c r="F395" s="564"/>
      <c r="G395" s="592"/>
      <c r="H395" s="564"/>
      <c r="I395" s="79" t="s">
        <v>1498</v>
      </c>
      <c r="J395" s="10" t="s">
        <v>279</v>
      </c>
      <c r="K395" s="67"/>
      <c r="L395" s="157">
        <f t="shared" si="101"/>
        <v>0</v>
      </c>
      <c r="M395" s="157">
        <f t="shared" si="102"/>
        <v>0</v>
      </c>
      <c r="N395" s="157"/>
      <c r="O395" s="157"/>
      <c r="P395" s="157">
        <f t="shared" si="103"/>
        <v>0</v>
      </c>
      <c r="Q395" s="157"/>
      <c r="R395" s="157"/>
      <c r="S395" s="157">
        <f t="shared" si="104"/>
        <v>0</v>
      </c>
      <c r="T395" s="157">
        <f t="shared" si="105"/>
        <v>0</v>
      </c>
      <c r="U395" s="157"/>
      <c r="V395" s="157"/>
      <c r="W395" s="157"/>
      <c r="X395" s="157"/>
      <c r="Y395" s="157"/>
      <c r="Z395" s="157"/>
      <c r="AA395" s="157"/>
      <c r="AB395" s="157"/>
      <c r="AC395" s="157"/>
      <c r="AD395" s="157">
        <f t="shared" si="106"/>
        <v>0</v>
      </c>
      <c r="AE395" s="157"/>
      <c r="AF395" s="157"/>
      <c r="AG395" s="157">
        <f t="shared" si="107"/>
        <v>0</v>
      </c>
      <c r="AH395" s="157"/>
      <c r="AI395" s="157"/>
      <c r="AJ395" s="157"/>
      <c r="AK395" s="157"/>
      <c r="AL395" s="157"/>
      <c r="AM395" s="157"/>
      <c r="AN395" s="157"/>
      <c r="AO395" s="157"/>
      <c r="AP395" s="157"/>
      <c r="AQ395" s="157"/>
      <c r="AR395" s="157"/>
      <c r="AS395" s="157"/>
      <c r="AT395" s="157"/>
      <c r="AU395" s="157"/>
      <c r="AV395" s="157"/>
    </row>
    <row r="396" spans="1:48" s="1" customFormat="1" ht="16.5" customHeight="1" x14ac:dyDescent="0.3">
      <c r="A396" s="568"/>
      <c r="B396" s="561"/>
      <c r="C396" s="563"/>
      <c r="D396" s="564"/>
      <c r="E396" s="592"/>
      <c r="F396" s="564"/>
      <c r="G396" s="592"/>
      <c r="H396" s="564"/>
      <c r="I396" s="79" t="s">
        <v>1499</v>
      </c>
      <c r="J396" s="10" t="s">
        <v>280</v>
      </c>
      <c r="K396" s="67"/>
      <c r="L396" s="157">
        <f t="shared" si="101"/>
        <v>0</v>
      </c>
      <c r="M396" s="157">
        <f t="shared" si="102"/>
        <v>0</v>
      </c>
      <c r="N396" s="157"/>
      <c r="O396" s="157"/>
      <c r="P396" s="157">
        <f t="shared" si="103"/>
        <v>0</v>
      </c>
      <c r="Q396" s="157"/>
      <c r="R396" s="157"/>
      <c r="S396" s="157">
        <f t="shared" si="104"/>
        <v>0</v>
      </c>
      <c r="T396" s="157">
        <f t="shared" si="105"/>
        <v>0</v>
      </c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>
        <f t="shared" si="106"/>
        <v>0</v>
      </c>
      <c r="AE396" s="157"/>
      <c r="AF396" s="157"/>
      <c r="AG396" s="157">
        <f t="shared" si="107"/>
        <v>0</v>
      </c>
      <c r="AH396" s="157"/>
      <c r="AI396" s="157"/>
      <c r="AJ396" s="157"/>
      <c r="AK396" s="157"/>
      <c r="AL396" s="157"/>
      <c r="AM396" s="157"/>
      <c r="AN396" s="157"/>
      <c r="AO396" s="157"/>
      <c r="AP396" s="157"/>
      <c r="AQ396" s="157"/>
      <c r="AR396" s="157"/>
      <c r="AS396" s="157"/>
      <c r="AT396" s="157"/>
      <c r="AU396" s="157"/>
      <c r="AV396" s="157"/>
    </row>
    <row r="397" spans="1:48" s="1" customFormat="1" ht="16.5" customHeight="1" x14ac:dyDescent="0.3">
      <c r="A397" s="568"/>
      <c r="B397" s="561"/>
      <c r="C397" s="563"/>
      <c r="D397" s="564"/>
      <c r="E397" s="592"/>
      <c r="F397" s="564"/>
      <c r="G397" s="592"/>
      <c r="H397" s="564"/>
      <c r="I397" s="79" t="s">
        <v>1500</v>
      </c>
      <c r="J397" s="10" t="s">
        <v>281</v>
      </c>
      <c r="K397" s="67"/>
      <c r="L397" s="157">
        <f t="shared" si="101"/>
        <v>0</v>
      </c>
      <c r="M397" s="157">
        <f t="shared" si="102"/>
        <v>0</v>
      </c>
      <c r="N397" s="157"/>
      <c r="O397" s="157"/>
      <c r="P397" s="157">
        <f t="shared" si="103"/>
        <v>0</v>
      </c>
      <c r="Q397" s="157"/>
      <c r="R397" s="157"/>
      <c r="S397" s="157">
        <f t="shared" si="104"/>
        <v>0</v>
      </c>
      <c r="T397" s="157">
        <f t="shared" si="105"/>
        <v>0</v>
      </c>
      <c r="U397" s="157"/>
      <c r="V397" s="157"/>
      <c r="W397" s="157"/>
      <c r="X397" s="157"/>
      <c r="Y397" s="157"/>
      <c r="Z397" s="157"/>
      <c r="AA397" s="157"/>
      <c r="AB397" s="157"/>
      <c r="AC397" s="157"/>
      <c r="AD397" s="157">
        <f t="shared" si="106"/>
        <v>0</v>
      </c>
      <c r="AE397" s="157"/>
      <c r="AF397" s="157"/>
      <c r="AG397" s="157">
        <f t="shared" si="107"/>
        <v>0</v>
      </c>
      <c r="AH397" s="157"/>
      <c r="AI397" s="157"/>
      <c r="AJ397" s="157"/>
      <c r="AK397" s="157"/>
      <c r="AL397" s="157"/>
      <c r="AM397" s="157"/>
      <c r="AN397" s="157"/>
      <c r="AO397" s="157"/>
      <c r="AP397" s="157"/>
      <c r="AQ397" s="157"/>
      <c r="AR397" s="157"/>
      <c r="AS397" s="157"/>
      <c r="AT397" s="157"/>
      <c r="AU397" s="157"/>
      <c r="AV397" s="157"/>
    </row>
    <row r="398" spans="1:48" s="1" customFormat="1" ht="16.5" customHeight="1" x14ac:dyDescent="0.3">
      <c r="A398" s="568"/>
      <c r="B398" s="561"/>
      <c r="C398" s="563"/>
      <c r="D398" s="564"/>
      <c r="E398" s="592"/>
      <c r="F398" s="564"/>
      <c r="G398" s="592"/>
      <c r="H398" s="564"/>
      <c r="I398" s="79" t="s">
        <v>1501</v>
      </c>
      <c r="J398" s="10" t="s">
        <v>282</v>
      </c>
      <c r="K398" s="67"/>
      <c r="L398" s="157">
        <f t="shared" si="101"/>
        <v>0</v>
      </c>
      <c r="M398" s="157">
        <f t="shared" si="102"/>
        <v>0</v>
      </c>
      <c r="N398" s="157"/>
      <c r="O398" s="157"/>
      <c r="P398" s="157">
        <f t="shared" si="103"/>
        <v>0</v>
      </c>
      <c r="Q398" s="157"/>
      <c r="R398" s="157"/>
      <c r="S398" s="157">
        <f t="shared" si="104"/>
        <v>0</v>
      </c>
      <c r="T398" s="157">
        <f t="shared" si="105"/>
        <v>0</v>
      </c>
      <c r="U398" s="157"/>
      <c r="V398" s="157"/>
      <c r="W398" s="157"/>
      <c r="X398" s="157"/>
      <c r="Y398" s="157"/>
      <c r="Z398" s="157"/>
      <c r="AA398" s="157"/>
      <c r="AB398" s="157"/>
      <c r="AC398" s="157"/>
      <c r="AD398" s="157">
        <f t="shared" si="106"/>
        <v>0</v>
      </c>
      <c r="AE398" s="157"/>
      <c r="AF398" s="157"/>
      <c r="AG398" s="157">
        <f t="shared" si="107"/>
        <v>0</v>
      </c>
      <c r="AH398" s="157"/>
      <c r="AI398" s="157"/>
      <c r="AJ398" s="157"/>
      <c r="AK398" s="157"/>
      <c r="AL398" s="157"/>
      <c r="AM398" s="157"/>
      <c r="AN398" s="157"/>
      <c r="AO398" s="157"/>
      <c r="AP398" s="157"/>
      <c r="AQ398" s="157"/>
      <c r="AR398" s="157"/>
      <c r="AS398" s="157"/>
      <c r="AT398" s="157"/>
      <c r="AU398" s="157"/>
      <c r="AV398" s="157"/>
    </row>
    <row r="399" spans="1:48" s="1" customFormat="1" ht="16.5" customHeight="1" x14ac:dyDescent="0.3">
      <c r="A399" s="568"/>
      <c r="B399" s="561"/>
      <c r="C399" s="563"/>
      <c r="D399" s="564"/>
      <c r="E399" s="592"/>
      <c r="F399" s="564"/>
      <c r="G399" s="592"/>
      <c r="H399" s="564"/>
      <c r="I399" s="79" t="s">
        <v>1501</v>
      </c>
      <c r="J399" s="10" t="s">
        <v>1579</v>
      </c>
      <c r="K399" s="67"/>
      <c r="L399" s="157">
        <f t="shared" ref="L399:L462" si="108">M399+P399</f>
        <v>0</v>
      </c>
      <c r="M399" s="157">
        <f t="shared" ref="M399:M462" si="109">N399+O399</f>
        <v>0</v>
      </c>
      <c r="N399" s="157"/>
      <c r="O399" s="157"/>
      <c r="P399" s="157">
        <f t="shared" ref="P399:P462" si="110">Q399+R399</f>
        <v>0</v>
      </c>
      <c r="Q399" s="157"/>
      <c r="R399" s="157"/>
      <c r="S399" s="157">
        <f t="shared" ref="S399:S462" si="111">T399+AD399+AG399</f>
        <v>0</v>
      </c>
      <c r="T399" s="157">
        <f t="shared" ref="T399:T462" si="112">SUM(U399:AC399)</f>
        <v>0</v>
      </c>
      <c r="U399" s="157"/>
      <c r="V399" s="157"/>
      <c r="W399" s="157"/>
      <c r="X399" s="157"/>
      <c r="Y399" s="157"/>
      <c r="Z399" s="157"/>
      <c r="AA399" s="157"/>
      <c r="AB399" s="157"/>
      <c r="AC399" s="157"/>
      <c r="AD399" s="157">
        <f t="shared" ref="AD399:AD462" si="113">SUM(AE399:AF399)</f>
        <v>0</v>
      </c>
      <c r="AE399" s="157"/>
      <c r="AF399" s="157"/>
      <c r="AG399" s="157">
        <f t="shared" ref="AG399:AG462" si="114">SUM(AH399:AN399)</f>
        <v>0</v>
      </c>
      <c r="AH399" s="157"/>
      <c r="AI399" s="157"/>
      <c r="AJ399" s="157"/>
      <c r="AK399" s="157"/>
      <c r="AL399" s="157"/>
      <c r="AM399" s="157"/>
      <c r="AN399" s="157"/>
      <c r="AO399" s="157"/>
      <c r="AP399" s="157"/>
      <c r="AQ399" s="157"/>
      <c r="AR399" s="157"/>
      <c r="AS399" s="157"/>
      <c r="AT399" s="157"/>
      <c r="AU399" s="157"/>
      <c r="AV399" s="157"/>
    </row>
    <row r="400" spans="1:48" s="1" customFormat="1" ht="13.5" customHeight="1" x14ac:dyDescent="0.3">
      <c r="A400" s="568"/>
      <c r="B400" s="561"/>
      <c r="C400" s="563" t="s">
        <v>951</v>
      </c>
      <c r="D400" s="564" t="s">
        <v>1917</v>
      </c>
      <c r="E400" s="592" t="s">
        <v>952</v>
      </c>
      <c r="F400" s="564" t="s">
        <v>953</v>
      </c>
      <c r="G400" s="74" t="s">
        <v>954</v>
      </c>
      <c r="H400" s="70" t="s">
        <v>406</v>
      </c>
      <c r="I400" s="79" t="s">
        <v>1584</v>
      </c>
      <c r="J400" s="10" t="s">
        <v>406</v>
      </c>
      <c r="K400" s="382" t="s">
        <v>1918</v>
      </c>
      <c r="L400" s="289">
        <v>5.1471801869158876E-3</v>
      </c>
      <c r="M400" s="289">
        <v>3.6800399999999999E-3</v>
      </c>
      <c r="N400" s="289">
        <v>3.6800399999999999E-3</v>
      </c>
      <c r="O400" s="289">
        <v>0</v>
      </c>
      <c r="P400" s="289">
        <v>1.4671401869158877E-3</v>
      </c>
      <c r="Q400" s="289">
        <v>0</v>
      </c>
      <c r="R400" s="289">
        <v>1.4671401869158877E-3</v>
      </c>
      <c r="S400" s="289">
        <v>294.06534975726385</v>
      </c>
      <c r="T400" s="289">
        <v>285.78242559748429</v>
      </c>
      <c r="U400" s="289">
        <v>0.536440251572327</v>
      </c>
      <c r="V400" s="289">
        <v>7.4739193081760993</v>
      </c>
      <c r="W400" s="289">
        <v>3.3680500628930812</v>
      </c>
      <c r="X400" s="289">
        <v>0</v>
      </c>
      <c r="Y400" s="289">
        <v>0</v>
      </c>
      <c r="Z400" s="289">
        <v>274.40401597484276</v>
      </c>
      <c r="AA400" s="289" t="s">
        <v>2133</v>
      </c>
      <c r="AB400" s="289" t="s">
        <v>2133</v>
      </c>
      <c r="AC400" s="289" t="s">
        <v>2133</v>
      </c>
      <c r="AD400" s="289">
        <v>0.30675639706773261</v>
      </c>
      <c r="AE400" s="289">
        <v>0.30590715993537965</v>
      </c>
      <c r="AF400" s="289">
        <v>8.4923713235294108E-4</v>
      </c>
      <c r="AG400" s="289">
        <v>7.9761677627118637</v>
      </c>
      <c r="AH400" s="289">
        <v>0</v>
      </c>
      <c r="AI400" s="289">
        <v>0</v>
      </c>
      <c r="AJ400" s="289">
        <v>0</v>
      </c>
      <c r="AK400" s="289">
        <v>0</v>
      </c>
      <c r="AL400" s="289">
        <v>0</v>
      </c>
      <c r="AM400" s="289">
        <v>0</v>
      </c>
      <c r="AN400" s="289">
        <v>7.9761677627118637</v>
      </c>
      <c r="AO400" s="289"/>
      <c r="AP400" s="289">
        <v>434.16387713</v>
      </c>
      <c r="AQ400" s="289">
        <v>0</v>
      </c>
      <c r="AR400" s="289">
        <v>0</v>
      </c>
      <c r="AS400" s="289">
        <v>29579.613013220001</v>
      </c>
      <c r="AT400" s="289">
        <v>75.2</v>
      </c>
      <c r="AU400" s="289">
        <v>2.6777000000000002E-2</v>
      </c>
      <c r="AV400" s="226"/>
    </row>
    <row r="401" spans="1:48" s="1" customFormat="1" ht="40.5" x14ac:dyDescent="0.3">
      <c r="A401" s="568"/>
      <c r="B401" s="561"/>
      <c r="C401" s="563"/>
      <c r="D401" s="564"/>
      <c r="E401" s="592"/>
      <c r="F401" s="564"/>
      <c r="G401" s="74" t="s">
        <v>955</v>
      </c>
      <c r="H401" s="70" t="s">
        <v>2395</v>
      </c>
      <c r="I401" s="79" t="s">
        <v>1583</v>
      </c>
      <c r="J401" s="11" t="s">
        <v>2394</v>
      </c>
      <c r="K401" s="67"/>
      <c r="L401" s="157">
        <f t="shared" si="108"/>
        <v>0</v>
      </c>
      <c r="M401" s="157">
        <f t="shared" si="109"/>
        <v>0</v>
      </c>
      <c r="N401" s="157"/>
      <c r="O401" s="157"/>
      <c r="P401" s="157">
        <f t="shared" si="110"/>
        <v>0</v>
      </c>
      <c r="Q401" s="157"/>
      <c r="R401" s="157"/>
      <c r="S401" s="157">
        <f t="shared" si="111"/>
        <v>0</v>
      </c>
      <c r="T401" s="157">
        <f t="shared" si="112"/>
        <v>0</v>
      </c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>
        <f t="shared" si="113"/>
        <v>0</v>
      </c>
      <c r="AE401" s="157"/>
      <c r="AF401" s="157"/>
      <c r="AG401" s="157">
        <f t="shared" si="114"/>
        <v>0</v>
      </c>
      <c r="AH401" s="157"/>
      <c r="AI401" s="157"/>
      <c r="AJ401" s="157"/>
      <c r="AK401" s="157"/>
      <c r="AL401" s="157"/>
      <c r="AM401" s="157"/>
      <c r="AN401" s="157"/>
      <c r="AO401" s="157"/>
      <c r="AP401" s="157"/>
      <c r="AQ401" s="157"/>
      <c r="AR401" s="157"/>
      <c r="AS401" s="157"/>
      <c r="AT401" s="157"/>
      <c r="AU401" s="157"/>
      <c r="AV401" s="157"/>
    </row>
    <row r="402" spans="1:48" s="1" customFormat="1" ht="16.5" customHeight="1" x14ac:dyDescent="0.3">
      <c r="A402" s="568"/>
      <c r="B402" s="561"/>
      <c r="C402" s="563"/>
      <c r="D402" s="564"/>
      <c r="E402" s="592" t="s">
        <v>956</v>
      </c>
      <c r="F402" s="564" t="s">
        <v>957</v>
      </c>
      <c r="G402" s="592" t="s">
        <v>958</v>
      </c>
      <c r="H402" s="564" t="s">
        <v>959</v>
      </c>
      <c r="I402" s="79" t="s">
        <v>1418</v>
      </c>
      <c r="J402" s="10" t="s">
        <v>416</v>
      </c>
      <c r="K402" s="67"/>
      <c r="L402" s="157">
        <f t="shared" si="108"/>
        <v>0</v>
      </c>
      <c r="M402" s="157">
        <f t="shared" si="109"/>
        <v>0</v>
      </c>
      <c r="N402" s="157"/>
      <c r="O402" s="157"/>
      <c r="P402" s="157">
        <f t="shared" si="110"/>
        <v>0</v>
      </c>
      <c r="Q402" s="157"/>
      <c r="R402" s="157"/>
      <c r="S402" s="157">
        <f t="shared" si="111"/>
        <v>0</v>
      </c>
      <c r="T402" s="157">
        <f t="shared" si="112"/>
        <v>0</v>
      </c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>
        <f t="shared" si="113"/>
        <v>0</v>
      </c>
      <c r="AE402" s="157"/>
      <c r="AF402" s="157"/>
      <c r="AG402" s="157">
        <f t="shared" si="114"/>
        <v>0</v>
      </c>
      <c r="AH402" s="157"/>
      <c r="AI402" s="157"/>
      <c r="AJ402" s="157"/>
      <c r="AK402" s="157"/>
      <c r="AL402" s="157"/>
      <c r="AM402" s="157"/>
      <c r="AN402" s="157"/>
      <c r="AO402" s="157"/>
      <c r="AP402" s="157"/>
      <c r="AQ402" s="157"/>
      <c r="AR402" s="157"/>
      <c r="AS402" s="157"/>
      <c r="AT402" s="157"/>
      <c r="AU402" s="157"/>
      <c r="AV402" s="157"/>
    </row>
    <row r="403" spans="1:48" s="1" customFormat="1" ht="16.5" customHeight="1" x14ac:dyDescent="0.3">
      <c r="A403" s="568"/>
      <c r="B403" s="561"/>
      <c r="C403" s="563"/>
      <c r="D403" s="564"/>
      <c r="E403" s="592"/>
      <c r="F403" s="564"/>
      <c r="G403" s="592"/>
      <c r="H403" s="564"/>
      <c r="I403" s="79" t="s">
        <v>1422</v>
      </c>
      <c r="J403" s="11" t="s">
        <v>1874</v>
      </c>
      <c r="K403" s="67"/>
      <c r="L403" s="157">
        <f t="shared" si="108"/>
        <v>0</v>
      </c>
      <c r="M403" s="157">
        <f t="shared" si="109"/>
        <v>0</v>
      </c>
      <c r="N403" s="157"/>
      <c r="O403" s="157"/>
      <c r="P403" s="157">
        <f t="shared" si="110"/>
        <v>0</v>
      </c>
      <c r="Q403" s="157"/>
      <c r="R403" s="157"/>
      <c r="S403" s="157">
        <f t="shared" si="111"/>
        <v>0</v>
      </c>
      <c r="T403" s="157">
        <f t="shared" si="112"/>
        <v>0</v>
      </c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>
        <f t="shared" si="113"/>
        <v>0</v>
      </c>
      <c r="AE403" s="157"/>
      <c r="AF403" s="157"/>
      <c r="AG403" s="157">
        <f t="shared" si="114"/>
        <v>0</v>
      </c>
      <c r="AH403" s="157"/>
      <c r="AI403" s="157"/>
      <c r="AJ403" s="157"/>
      <c r="AK403" s="157"/>
      <c r="AL403" s="157"/>
      <c r="AM403" s="157"/>
      <c r="AN403" s="157"/>
      <c r="AO403" s="157"/>
      <c r="AP403" s="157"/>
      <c r="AQ403" s="157"/>
      <c r="AR403" s="157"/>
      <c r="AS403" s="157"/>
      <c r="AT403" s="157"/>
      <c r="AU403" s="157"/>
      <c r="AV403" s="157"/>
    </row>
    <row r="404" spans="1:48" s="1" customFormat="1" ht="16.5" customHeight="1" x14ac:dyDescent="0.3">
      <c r="A404" s="568"/>
      <c r="B404" s="561"/>
      <c r="C404" s="563"/>
      <c r="D404" s="564"/>
      <c r="E404" s="592"/>
      <c r="F404" s="564"/>
      <c r="G404" s="592" t="s">
        <v>960</v>
      </c>
      <c r="H404" s="564" t="s">
        <v>961</v>
      </c>
      <c r="I404" s="79" t="s">
        <v>1424</v>
      </c>
      <c r="J404" s="10" t="s">
        <v>409</v>
      </c>
      <c r="K404" s="67"/>
      <c r="L404" s="157">
        <f t="shared" si="108"/>
        <v>0</v>
      </c>
      <c r="M404" s="157">
        <f t="shared" si="109"/>
        <v>0</v>
      </c>
      <c r="N404" s="157"/>
      <c r="O404" s="157"/>
      <c r="P404" s="157">
        <f t="shared" si="110"/>
        <v>0</v>
      </c>
      <c r="Q404" s="157"/>
      <c r="R404" s="157"/>
      <c r="S404" s="157">
        <f t="shared" si="111"/>
        <v>0</v>
      </c>
      <c r="T404" s="157">
        <f t="shared" si="112"/>
        <v>0</v>
      </c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>
        <f t="shared" si="113"/>
        <v>0</v>
      </c>
      <c r="AE404" s="157"/>
      <c r="AF404" s="157"/>
      <c r="AG404" s="157">
        <f t="shared" si="114"/>
        <v>0</v>
      </c>
      <c r="AH404" s="157"/>
      <c r="AI404" s="157"/>
      <c r="AJ404" s="157"/>
      <c r="AK404" s="157"/>
      <c r="AL404" s="157"/>
      <c r="AM404" s="157"/>
      <c r="AN404" s="157"/>
      <c r="AO404" s="157"/>
      <c r="AP404" s="157"/>
      <c r="AQ404" s="157"/>
      <c r="AR404" s="157"/>
      <c r="AS404" s="157"/>
      <c r="AT404" s="157"/>
      <c r="AU404" s="157"/>
      <c r="AV404" s="157"/>
    </row>
    <row r="405" spans="1:48" s="1" customFormat="1" ht="16.5" customHeight="1" x14ac:dyDescent="0.3">
      <c r="A405" s="568"/>
      <c r="B405" s="561"/>
      <c r="C405" s="563"/>
      <c r="D405" s="564"/>
      <c r="E405" s="592"/>
      <c r="F405" s="564"/>
      <c r="G405" s="592"/>
      <c r="H405" s="564"/>
      <c r="I405" s="79" t="s">
        <v>1586</v>
      </c>
      <c r="J405" s="10" t="s">
        <v>411</v>
      </c>
      <c r="K405" s="67"/>
      <c r="L405" s="157">
        <f t="shared" si="108"/>
        <v>0</v>
      </c>
      <c r="M405" s="157">
        <f t="shared" si="109"/>
        <v>0</v>
      </c>
      <c r="N405" s="157"/>
      <c r="O405" s="157"/>
      <c r="P405" s="157">
        <f t="shared" si="110"/>
        <v>0</v>
      </c>
      <c r="Q405" s="157"/>
      <c r="R405" s="157"/>
      <c r="S405" s="157">
        <f t="shared" si="111"/>
        <v>0</v>
      </c>
      <c r="T405" s="157">
        <f t="shared" si="112"/>
        <v>0</v>
      </c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>
        <f t="shared" si="113"/>
        <v>0</v>
      </c>
      <c r="AE405" s="157"/>
      <c r="AF405" s="157"/>
      <c r="AG405" s="157">
        <f t="shared" si="114"/>
        <v>0</v>
      </c>
      <c r="AH405" s="157"/>
      <c r="AI405" s="157"/>
      <c r="AJ405" s="157"/>
      <c r="AK405" s="157"/>
      <c r="AL405" s="157"/>
      <c r="AM405" s="157"/>
      <c r="AN405" s="157"/>
      <c r="AO405" s="157"/>
      <c r="AP405" s="157"/>
      <c r="AQ405" s="157"/>
      <c r="AR405" s="157"/>
      <c r="AS405" s="157"/>
      <c r="AT405" s="157"/>
      <c r="AU405" s="157"/>
      <c r="AV405" s="157"/>
    </row>
    <row r="406" spans="1:48" s="1" customFormat="1" ht="16.5" customHeight="1" x14ac:dyDescent="0.3">
      <c r="A406" s="568"/>
      <c r="B406" s="561"/>
      <c r="C406" s="563"/>
      <c r="D406" s="564"/>
      <c r="E406" s="592"/>
      <c r="F406" s="564"/>
      <c r="G406" s="592" t="s">
        <v>962</v>
      </c>
      <c r="H406" s="564" t="s">
        <v>963</v>
      </c>
      <c r="I406" s="79" t="s">
        <v>1585</v>
      </c>
      <c r="J406" s="10" t="s">
        <v>407</v>
      </c>
      <c r="K406" s="67"/>
      <c r="L406" s="157">
        <f t="shared" si="108"/>
        <v>0</v>
      </c>
      <c r="M406" s="157">
        <f t="shared" si="109"/>
        <v>0</v>
      </c>
      <c r="N406" s="157"/>
      <c r="O406" s="157"/>
      <c r="P406" s="157">
        <f t="shared" si="110"/>
        <v>0</v>
      </c>
      <c r="Q406" s="157"/>
      <c r="R406" s="157"/>
      <c r="S406" s="157">
        <f t="shared" si="111"/>
        <v>0</v>
      </c>
      <c r="T406" s="157">
        <f t="shared" si="112"/>
        <v>0</v>
      </c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>
        <f t="shared" si="113"/>
        <v>0</v>
      </c>
      <c r="AE406" s="157"/>
      <c r="AF406" s="157"/>
      <c r="AG406" s="157">
        <f t="shared" si="114"/>
        <v>0</v>
      </c>
      <c r="AH406" s="157"/>
      <c r="AI406" s="157"/>
      <c r="AJ406" s="157"/>
      <c r="AK406" s="157"/>
      <c r="AL406" s="157"/>
      <c r="AM406" s="157"/>
      <c r="AN406" s="157"/>
      <c r="AO406" s="157"/>
      <c r="AP406" s="157"/>
      <c r="AQ406" s="157"/>
      <c r="AR406" s="157"/>
      <c r="AS406" s="157"/>
      <c r="AT406" s="157"/>
      <c r="AU406" s="157"/>
      <c r="AV406" s="157"/>
    </row>
    <row r="407" spans="1:48" s="1" customFormat="1" ht="16.5" customHeight="1" x14ac:dyDescent="0.3">
      <c r="A407" s="568"/>
      <c r="B407" s="561"/>
      <c r="C407" s="563"/>
      <c r="D407" s="564"/>
      <c r="E407" s="592"/>
      <c r="F407" s="564"/>
      <c r="G407" s="592"/>
      <c r="H407" s="564"/>
      <c r="I407" s="79" t="s">
        <v>1587</v>
      </c>
      <c r="J407" s="10" t="s">
        <v>413</v>
      </c>
      <c r="K407" s="67"/>
      <c r="L407" s="157">
        <f t="shared" si="108"/>
        <v>0</v>
      </c>
      <c r="M407" s="157">
        <f t="shared" si="109"/>
        <v>0</v>
      </c>
      <c r="N407" s="157"/>
      <c r="O407" s="157"/>
      <c r="P407" s="157">
        <f t="shared" si="110"/>
        <v>0</v>
      </c>
      <c r="Q407" s="157"/>
      <c r="R407" s="157"/>
      <c r="S407" s="157">
        <f t="shared" si="111"/>
        <v>0</v>
      </c>
      <c r="T407" s="157">
        <f t="shared" si="112"/>
        <v>0</v>
      </c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>
        <f t="shared" si="113"/>
        <v>0</v>
      </c>
      <c r="AE407" s="157"/>
      <c r="AF407" s="157"/>
      <c r="AG407" s="157">
        <f t="shared" si="114"/>
        <v>0</v>
      </c>
      <c r="AH407" s="157"/>
      <c r="AI407" s="157"/>
      <c r="AJ407" s="157"/>
      <c r="AK407" s="157"/>
      <c r="AL407" s="157"/>
      <c r="AM407" s="157"/>
      <c r="AN407" s="157"/>
      <c r="AO407" s="157"/>
      <c r="AP407" s="157"/>
      <c r="AQ407" s="157"/>
      <c r="AR407" s="157"/>
      <c r="AS407" s="157"/>
      <c r="AT407" s="157"/>
      <c r="AU407" s="157"/>
      <c r="AV407" s="157"/>
    </row>
    <row r="408" spans="1:48" s="1" customFormat="1" ht="16.5" customHeight="1" x14ac:dyDescent="0.3">
      <c r="A408" s="568"/>
      <c r="B408" s="561"/>
      <c r="C408" s="563"/>
      <c r="D408" s="564"/>
      <c r="E408" s="592"/>
      <c r="F408" s="564"/>
      <c r="G408" s="592"/>
      <c r="H408" s="564"/>
      <c r="I408" s="79" t="s">
        <v>1588</v>
      </c>
      <c r="J408" s="10" t="s">
        <v>414</v>
      </c>
      <c r="K408" s="67"/>
      <c r="L408" s="157">
        <f t="shared" si="108"/>
        <v>0</v>
      </c>
      <c r="M408" s="157">
        <f t="shared" si="109"/>
        <v>0</v>
      </c>
      <c r="N408" s="157"/>
      <c r="O408" s="157"/>
      <c r="P408" s="157">
        <f t="shared" si="110"/>
        <v>0</v>
      </c>
      <c r="Q408" s="157"/>
      <c r="R408" s="157"/>
      <c r="S408" s="157">
        <f t="shared" si="111"/>
        <v>0</v>
      </c>
      <c r="T408" s="157">
        <f t="shared" si="112"/>
        <v>0</v>
      </c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>
        <f t="shared" si="113"/>
        <v>0</v>
      </c>
      <c r="AE408" s="157"/>
      <c r="AF408" s="157"/>
      <c r="AG408" s="157">
        <f t="shared" si="114"/>
        <v>0</v>
      </c>
      <c r="AH408" s="157"/>
      <c r="AI408" s="157"/>
      <c r="AJ408" s="157"/>
      <c r="AK408" s="157"/>
      <c r="AL408" s="157"/>
      <c r="AM408" s="157"/>
      <c r="AN408" s="157"/>
      <c r="AO408" s="157"/>
      <c r="AP408" s="157"/>
      <c r="AQ408" s="157"/>
      <c r="AR408" s="157"/>
      <c r="AS408" s="157"/>
      <c r="AT408" s="157"/>
      <c r="AU408" s="157"/>
      <c r="AV408" s="157"/>
    </row>
    <row r="409" spans="1:48" s="1" customFormat="1" ht="16.5" customHeight="1" x14ac:dyDescent="0.3">
      <c r="A409" s="568"/>
      <c r="B409" s="561"/>
      <c r="C409" s="563"/>
      <c r="D409" s="564"/>
      <c r="E409" s="592"/>
      <c r="F409" s="564"/>
      <c r="G409" s="592"/>
      <c r="H409" s="564"/>
      <c r="I409" s="79" t="s">
        <v>1589</v>
      </c>
      <c r="J409" s="10" t="s">
        <v>415</v>
      </c>
      <c r="K409" s="67"/>
      <c r="L409" s="157">
        <f t="shared" si="108"/>
        <v>0</v>
      </c>
      <c r="M409" s="157">
        <f t="shared" si="109"/>
        <v>0</v>
      </c>
      <c r="N409" s="157"/>
      <c r="O409" s="157"/>
      <c r="P409" s="157">
        <f t="shared" si="110"/>
        <v>0</v>
      </c>
      <c r="Q409" s="157"/>
      <c r="R409" s="157"/>
      <c r="S409" s="157">
        <f t="shared" si="111"/>
        <v>0</v>
      </c>
      <c r="T409" s="157">
        <f t="shared" si="112"/>
        <v>0</v>
      </c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>
        <f t="shared" si="113"/>
        <v>0</v>
      </c>
      <c r="AE409" s="157"/>
      <c r="AF409" s="157"/>
      <c r="AG409" s="157">
        <f t="shared" si="114"/>
        <v>0</v>
      </c>
      <c r="AH409" s="157"/>
      <c r="AI409" s="157"/>
      <c r="AJ409" s="157"/>
      <c r="AK409" s="157"/>
      <c r="AL409" s="157"/>
      <c r="AM409" s="157"/>
      <c r="AN409" s="157"/>
      <c r="AO409" s="157"/>
      <c r="AP409" s="157"/>
      <c r="AQ409" s="157"/>
      <c r="AR409" s="157"/>
      <c r="AS409" s="157"/>
      <c r="AT409" s="157"/>
      <c r="AU409" s="157"/>
      <c r="AV409" s="157"/>
    </row>
    <row r="410" spans="1:48" s="1" customFormat="1" ht="16.5" customHeight="1" x14ac:dyDescent="0.3">
      <c r="A410" s="568"/>
      <c r="B410" s="561"/>
      <c r="C410" s="563"/>
      <c r="D410" s="564"/>
      <c r="E410" s="592"/>
      <c r="F410" s="564"/>
      <c r="G410" s="592"/>
      <c r="H410" s="564"/>
      <c r="I410" s="79" t="s">
        <v>1561</v>
      </c>
      <c r="J410" s="10" t="s">
        <v>369</v>
      </c>
      <c r="K410" s="67"/>
      <c r="L410" s="157">
        <f t="shared" si="108"/>
        <v>0</v>
      </c>
      <c r="M410" s="157">
        <f t="shared" si="109"/>
        <v>0</v>
      </c>
      <c r="N410" s="157"/>
      <c r="O410" s="157"/>
      <c r="P410" s="157">
        <f t="shared" si="110"/>
        <v>0</v>
      </c>
      <c r="Q410" s="157"/>
      <c r="R410" s="157"/>
      <c r="S410" s="157">
        <f t="shared" si="111"/>
        <v>0</v>
      </c>
      <c r="T410" s="157">
        <f t="shared" si="112"/>
        <v>0</v>
      </c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>
        <f t="shared" si="113"/>
        <v>0</v>
      </c>
      <c r="AE410" s="157"/>
      <c r="AF410" s="157"/>
      <c r="AG410" s="157">
        <f t="shared" si="114"/>
        <v>0</v>
      </c>
      <c r="AH410" s="157"/>
      <c r="AI410" s="157"/>
      <c r="AJ410" s="157"/>
      <c r="AK410" s="157"/>
      <c r="AL410" s="157"/>
      <c r="AM410" s="157"/>
      <c r="AN410" s="157"/>
      <c r="AO410" s="157"/>
      <c r="AP410" s="157"/>
      <c r="AQ410" s="157"/>
      <c r="AR410" s="157"/>
      <c r="AS410" s="157"/>
      <c r="AT410" s="157"/>
      <c r="AU410" s="157"/>
      <c r="AV410" s="157"/>
    </row>
    <row r="411" spans="1:48" s="1" customFormat="1" ht="16.5" customHeight="1" x14ac:dyDescent="0.3">
      <c r="A411" s="568"/>
      <c r="B411" s="561"/>
      <c r="C411" s="563"/>
      <c r="D411" s="564"/>
      <c r="E411" s="592"/>
      <c r="F411" s="564"/>
      <c r="G411" s="592"/>
      <c r="H411" s="564"/>
      <c r="I411" s="79" t="s">
        <v>1558</v>
      </c>
      <c r="J411" s="10" t="s">
        <v>356</v>
      </c>
      <c r="K411" s="67"/>
      <c r="L411" s="157">
        <f t="shared" si="108"/>
        <v>0</v>
      </c>
      <c r="M411" s="157">
        <f t="shared" si="109"/>
        <v>0</v>
      </c>
      <c r="N411" s="157"/>
      <c r="O411" s="157"/>
      <c r="P411" s="157">
        <f t="shared" si="110"/>
        <v>0</v>
      </c>
      <c r="Q411" s="157"/>
      <c r="R411" s="157"/>
      <c r="S411" s="157">
        <f t="shared" si="111"/>
        <v>0</v>
      </c>
      <c r="T411" s="157">
        <f t="shared" si="112"/>
        <v>0</v>
      </c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>
        <f t="shared" si="113"/>
        <v>0</v>
      </c>
      <c r="AE411" s="157"/>
      <c r="AF411" s="157"/>
      <c r="AG411" s="157">
        <f t="shared" si="114"/>
        <v>0</v>
      </c>
      <c r="AH411" s="157"/>
      <c r="AI411" s="157"/>
      <c r="AJ411" s="157"/>
      <c r="AK411" s="157"/>
      <c r="AL411" s="157"/>
      <c r="AM411" s="157"/>
      <c r="AN411" s="157"/>
      <c r="AO411" s="157"/>
      <c r="AP411" s="157"/>
      <c r="AQ411" s="157"/>
      <c r="AR411" s="157"/>
      <c r="AS411" s="157"/>
      <c r="AT411" s="157"/>
      <c r="AU411" s="157"/>
      <c r="AV411" s="157"/>
    </row>
    <row r="412" spans="1:48" s="1" customFormat="1" ht="16.5" customHeight="1" x14ac:dyDescent="0.3">
      <c r="A412" s="568"/>
      <c r="B412" s="561"/>
      <c r="C412" s="563"/>
      <c r="D412" s="564"/>
      <c r="E412" s="592"/>
      <c r="F412" s="564"/>
      <c r="G412" s="592"/>
      <c r="H412" s="564"/>
      <c r="I412" s="79" t="s">
        <v>1558</v>
      </c>
      <c r="J412" s="10" t="s">
        <v>1590</v>
      </c>
      <c r="K412" s="67"/>
      <c r="L412" s="157">
        <f t="shared" si="108"/>
        <v>0</v>
      </c>
      <c r="M412" s="157">
        <f t="shared" si="109"/>
        <v>0</v>
      </c>
      <c r="N412" s="157"/>
      <c r="O412" s="157"/>
      <c r="P412" s="157">
        <f t="shared" si="110"/>
        <v>0</v>
      </c>
      <c r="Q412" s="157"/>
      <c r="R412" s="157"/>
      <c r="S412" s="157">
        <f t="shared" si="111"/>
        <v>0</v>
      </c>
      <c r="T412" s="157">
        <f t="shared" si="112"/>
        <v>0</v>
      </c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>
        <f t="shared" si="113"/>
        <v>0</v>
      </c>
      <c r="AE412" s="157"/>
      <c r="AF412" s="157"/>
      <c r="AG412" s="157">
        <f t="shared" si="114"/>
        <v>0</v>
      </c>
      <c r="AH412" s="157"/>
      <c r="AI412" s="157"/>
      <c r="AJ412" s="157"/>
      <c r="AK412" s="157"/>
      <c r="AL412" s="157"/>
      <c r="AM412" s="157"/>
      <c r="AN412" s="157"/>
      <c r="AO412" s="157"/>
      <c r="AP412" s="157"/>
      <c r="AQ412" s="157"/>
      <c r="AR412" s="157"/>
      <c r="AS412" s="157"/>
      <c r="AT412" s="157"/>
      <c r="AU412" s="157"/>
      <c r="AV412" s="157"/>
    </row>
    <row r="413" spans="1:48" s="1" customFormat="1" ht="16.5" customHeight="1" x14ac:dyDescent="0.3">
      <c r="A413" s="568"/>
      <c r="B413" s="561"/>
      <c r="C413" s="563"/>
      <c r="D413" s="564"/>
      <c r="E413" s="592"/>
      <c r="F413" s="564"/>
      <c r="G413" s="592"/>
      <c r="H413" s="564"/>
      <c r="I413" s="79" t="s">
        <v>1591</v>
      </c>
      <c r="J413" s="10" t="s">
        <v>417</v>
      </c>
      <c r="K413" s="67"/>
      <c r="L413" s="157">
        <f t="shared" si="108"/>
        <v>0</v>
      </c>
      <c r="M413" s="157">
        <f t="shared" si="109"/>
        <v>0</v>
      </c>
      <c r="N413" s="157"/>
      <c r="O413" s="157"/>
      <c r="P413" s="157">
        <f t="shared" si="110"/>
        <v>0</v>
      </c>
      <c r="Q413" s="157"/>
      <c r="R413" s="157"/>
      <c r="S413" s="157">
        <f t="shared" si="111"/>
        <v>0</v>
      </c>
      <c r="T413" s="157">
        <f t="shared" si="112"/>
        <v>0</v>
      </c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>
        <f t="shared" si="113"/>
        <v>0</v>
      </c>
      <c r="AE413" s="157"/>
      <c r="AF413" s="157"/>
      <c r="AG413" s="157">
        <f t="shared" si="114"/>
        <v>0</v>
      </c>
      <c r="AH413" s="157"/>
      <c r="AI413" s="157"/>
      <c r="AJ413" s="157"/>
      <c r="AK413" s="157"/>
      <c r="AL413" s="157"/>
      <c r="AM413" s="157"/>
      <c r="AN413" s="157"/>
      <c r="AO413" s="157"/>
      <c r="AP413" s="157"/>
      <c r="AQ413" s="157"/>
      <c r="AR413" s="157"/>
      <c r="AS413" s="157"/>
      <c r="AT413" s="157"/>
      <c r="AU413" s="157"/>
      <c r="AV413" s="157"/>
    </row>
    <row r="414" spans="1:48" s="1" customFormat="1" ht="16.5" customHeight="1" x14ac:dyDescent="0.3">
      <c r="A414" s="568"/>
      <c r="B414" s="561"/>
      <c r="C414" s="563"/>
      <c r="D414" s="564"/>
      <c r="E414" s="592" t="s">
        <v>964</v>
      </c>
      <c r="F414" s="564" t="s">
        <v>965</v>
      </c>
      <c r="G414" s="74" t="s">
        <v>966</v>
      </c>
      <c r="H414" s="70" t="s">
        <v>354</v>
      </c>
      <c r="I414" s="79" t="s">
        <v>1557</v>
      </c>
      <c r="J414" s="10" t="s">
        <v>354</v>
      </c>
      <c r="K414" s="67"/>
      <c r="L414" s="157">
        <f t="shared" si="108"/>
        <v>0</v>
      </c>
      <c r="M414" s="157">
        <f t="shared" si="109"/>
        <v>0</v>
      </c>
      <c r="N414" s="157"/>
      <c r="O414" s="157"/>
      <c r="P414" s="157">
        <f t="shared" si="110"/>
        <v>0</v>
      </c>
      <c r="Q414" s="157"/>
      <c r="R414" s="157"/>
      <c r="S414" s="157">
        <f t="shared" si="111"/>
        <v>0</v>
      </c>
      <c r="T414" s="157">
        <f t="shared" si="112"/>
        <v>0</v>
      </c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>
        <f t="shared" si="113"/>
        <v>0</v>
      </c>
      <c r="AE414" s="157"/>
      <c r="AF414" s="157"/>
      <c r="AG414" s="157">
        <f t="shared" si="114"/>
        <v>0</v>
      </c>
      <c r="AH414" s="157"/>
      <c r="AI414" s="157"/>
      <c r="AJ414" s="157"/>
      <c r="AK414" s="157"/>
      <c r="AL414" s="157"/>
      <c r="AM414" s="157"/>
      <c r="AN414" s="157"/>
      <c r="AO414" s="157"/>
      <c r="AP414" s="157"/>
      <c r="AQ414" s="157"/>
      <c r="AR414" s="157"/>
      <c r="AS414" s="157"/>
      <c r="AT414" s="157"/>
      <c r="AU414" s="157"/>
      <c r="AV414" s="157"/>
    </row>
    <row r="415" spans="1:48" s="1" customFormat="1" ht="16.5" customHeight="1" x14ac:dyDescent="0.3">
      <c r="A415" s="568"/>
      <c r="B415" s="561"/>
      <c r="C415" s="563"/>
      <c r="D415" s="564"/>
      <c r="E415" s="592"/>
      <c r="F415" s="564"/>
      <c r="G415" s="592" t="s">
        <v>967</v>
      </c>
      <c r="H415" s="564" t="s">
        <v>968</v>
      </c>
      <c r="I415" s="79" t="s">
        <v>1431</v>
      </c>
      <c r="J415" s="10" t="s">
        <v>355</v>
      </c>
      <c r="K415" s="67"/>
      <c r="L415" s="157">
        <f t="shared" si="108"/>
        <v>0</v>
      </c>
      <c r="M415" s="157">
        <f t="shared" si="109"/>
        <v>0</v>
      </c>
      <c r="N415" s="157"/>
      <c r="O415" s="157"/>
      <c r="P415" s="157">
        <f t="shared" si="110"/>
        <v>0</v>
      </c>
      <c r="Q415" s="157"/>
      <c r="R415" s="157"/>
      <c r="S415" s="157">
        <f t="shared" si="111"/>
        <v>0</v>
      </c>
      <c r="T415" s="157">
        <f t="shared" si="112"/>
        <v>0</v>
      </c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>
        <f t="shared" si="113"/>
        <v>0</v>
      </c>
      <c r="AE415" s="157"/>
      <c r="AF415" s="157"/>
      <c r="AG415" s="157">
        <f t="shared" si="114"/>
        <v>0</v>
      </c>
      <c r="AH415" s="157"/>
      <c r="AI415" s="157"/>
      <c r="AJ415" s="157"/>
      <c r="AK415" s="157"/>
      <c r="AL415" s="157"/>
      <c r="AM415" s="157"/>
      <c r="AN415" s="157"/>
      <c r="AO415" s="157"/>
      <c r="AP415" s="157"/>
      <c r="AQ415" s="157"/>
      <c r="AR415" s="157"/>
      <c r="AS415" s="157"/>
      <c r="AT415" s="157"/>
      <c r="AU415" s="157"/>
      <c r="AV415" s="157"/>
    </row>
    <row r="416" spans="1:48" s="1" customFormat="1" ht="16.5" customHeight="1" x14ac:dyDescent="0.3">
      <c r="A416" s="568"/>
      <c r="B416" s="561"/>
      <c r="C416" s="563"/>
      <c r="D416" s="564"/>
      <c r="E416" s="592"/>
      <c r="F416" s="564"/>
      <c r="G416" s="592"/>
      <c r="H416" s="564"/>
      <c r="I416" s="79" t="s">
        <v>1433</v>
      </c>
      <c r="J416" s="10" t="s">
        <v>358</v>
      </c>
      <c r="K416" s="67"/>
      <c r="L416" s="157">
        <f t="shared" si="108"/>
        <v>0</v>
      </c>
      <c r="M416" s="157">
        <f t="shared" si="109"/>
        <v>0</v>
      </c>
      <c r="N416" s="157"/>
      <c r="O416" s="157"/>
      <c r="P416" s="157">
        <f t="shared" si="110"/>
        <v>0</v>
      </c>
      <c r="Q416" s="157"/>
      <c r="R416" s="157"/>
      <c r="S416" s="157">
        <f t="shared" si="111"/>
        <v>0</v>
      </c>
      <c r="T416" s="157">
        <f t="shared" si="112"/>
        <v>0</v>
      </c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>
        <f t="shared" si="113"/>
        <v>0</v>
      </c>
      <c r="AE416" s="157"/>
      <c r="AF416" s="157"/>
      <c r="AG416" s="157">
        <f t="shared" si="114"/>
        <v>0</v>
      </c>
      <c r="AH416" s="157"/>
      <c r="AI416" s="157"/>
      <c r="AJ416" s="157"/>
      <c r="AK416" s="157"/>
      <c r="AL416" s="157"/>
      <c r="AM416" s="157"/>
      <c r="AN416" s="157"/>
      <c r="AO416" s="157"/>
      <c r="AP416" s="157"/>
      <c r="AQ416" s="157"/>
      <c r="AR416" s="157"/>
      <c r="AS416" s="157"/>
      <c r="AT416" s="157"/>
      <c r="AU416" s="157"/>
      <c r="AV416" s="157"/>
    </row>
    <row r="417" spans="1:48" s="1" customFormat="1" ht="16.5" customHeight="1" x14ac:dyDescent="0.3">
      <c r="A417" s="568"/>
      <c r="B417" s="561"/>
      <c r="C417" s="563"/>
      <c r="D417" s="564"/>
      <c r="E417" s="592"/>
      <c r="F417" s="564"/>
      <c r="G417" s="592"/>
      <c r="H417" s="564"/>
      <c r="I417" s="79" t="s">
        <v>1435</v>
      </c>
      <c r="J417" s="10" t="s">
        <v>360</v>
      </c>
      <c r="K417" s="67"/>
      <c r="L417" s="157">
        <f t="shared" si="108"/>
        <v>0</v>
      </c>
      <c r="M417" s="157">
        <f t="shared" si="109"/>
        <v>0</v>
      </c>
      <c r="N417" s="157"/>
      <c r="O417" s="157"/>
      <c r="P417" s="157">
        <f t="shared" si="110"/>
        <v>0</v>
      </c>
      <c r="Q417" s="157"/>
      <c r="R417" s="157"/>
      <c r="S417" s="157">
        <f t="shared" si="111"/>
        <v>0</v>
      </c>
      <c r="T417" s="157">
        <f t="shared" si="112"/>
        <v>0</v>
      </c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>
        <f t="shared" si="113"/>
        <v>0</v>
      </c>
      <c r="AE417" s="157"/>
      <c r="AF417" s="157"/>
      <c r="AG417" s="157">
        <f t="shared" si="114"/>
        <v>0</v>
      </c>
      <c r="AH417" s="157"/>
      <c r="AI417" s="157"/>
      <c r="AJ417" s="157"/>
      <c r="AK417" s="157"/>
      <c r="AL417" s="157"/>
      <c r="AM417" s="157"/>
      <c r="AN417" s="157"/>
      <c r="AO417" s="157"/>
      <c r="AP417" s="157"/>
      <c r="AQ417" s="157"/>
      <c r="AR417" s="157"/>
      <c r="AS417" s="157"/>
      <c r="AT417" s="157"/>
      <c r="AU417" s="157"/>
      <c r="AV417" s="157"/>
    </row>
    <row r="418" spans="1:48" s="1" customFormat="1" ht="16.5" customHeight="1" x14ac:dyDescent="0.3">
      <c r="A418" s="568"/>
      <c r="B418" s="561"/>
      <c r="C418" s="563"/>
      <c r="D418" s="564"/>
      <c r="E418" s="592"/>
      <c r="F418" s="564"/>
      <c r="G418" s="592"/>
      <c r="H418" s="564"/>
      <c r="I418" s="79" t="s">
        <v>1440</v>
      </c>
      <c r="J418" s="10" t="s">
        <v>362</v>
      </c>
      <c r="K418" s="67"/>
      <c r="L418" s="157">
        <f t="shared" si="108"/>
        <v>0</v>
      </c>
      <c r="M418" s="157">
        <f t="shared" si="109"/>
        <v>0</v>
      </c>
      <c r="N418" s="157"/>
      <c r="O418" s="157"/>
      <c r="P418" s="157">
        <f t="shared" si="110"/>
        <v>0</v>
      </c>
      <c r="Q418" s="157"/>
      <c r="R418" s="157"/>
      <c r="S418" s="157">
        <f t="shared" si="111"/>
        <v>0</v>
      </c>
      <c r="T418" s="157">
        <f t="shared" si="112"/>
        <v>0</v>
      </c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>
        <f t="shared" si="113"/>
        <v>0</v>
      </c>
      <c r="AE418" s="157"/>
      <c r="AF418" s="157"/>
      <c r="AG418" s="157">
        <f t="shared" si="114"/>
        <v>0</v>
      </c>
      <c r="AH418" s="157"/>
      <c r="AI418" s="157"/>
      <c r="AJ418" s="157"/>
      <c r="AK418" s="157"/>
      <c r="AL418" s="157"/>
      <c r="AM418" s="157"/>
      <c r="AN418" s="157"/>
      <c r="AO418" s="157"/>
      <c r="AP418" s="157"/>
      <c r="AQ418" s="157"/>
      <c r="AR418" s="157"/>
      <c r="AS418" s="157"/>
      <c r="AT418" s="157"/>
      <c r="AU418" s="157"/>
      <c r="AV418" s="157"/>
    </row>
    <row r="419" spans="1:48" s="1" customFormat="1" ht="27" x14ac:dyDescent="0.3">
      <c r="A419" s="568"/>
      <c r="B419" s="561"/>
      <c r="C419" s="563"/>
      <c r="D419" s="564"/>
      <c r="E419" s="592" t="s">
        <v>969</v>
      </c>
      <c r="F419" s="564" t="s">
        <v>970</v>
      </c>
      <c r="G419" s="592" t="s">
        <v>971</v>
      </c>
      <c r="H419" s="564" t="s">
        <v>393</v>
      </c>
      <c r="I419" s="79" t="s">
        <v>1577</v>
      </c>
      <c r="J419" s="10" t="s">
        <v>393</v>
      </c>
      <c r="K419" s="67"/>
      <c r="L419" s="157">
        <f t="shared" si="108"/>
        <v>0</v>
      </c>
      <c r="M419" s="157">
        <f t="shared" si="109"/>
        <v>0</v>
      </c>
      <c r="N419" s="157"/>
      <c r="O419" s="157"/>
      <c r="P419" s="157">
        <f t="shared" si="110"/>
        <v>0</v>
      </c>
      <c r="Q419" s="157"/>
      <c r="R419" s="157"/>
      <c r="S419" s="157">
        <f t="shared" si="111"/>
        <v>0</v>
      </c>
      <c r="T419" s="157">
        <f t="shared" si="112"/>
        <v>0</v>
      </c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>
        <f t="shared" si="113"/>
        <v>0</v>
      </c>
      <c r="AE419" s="157"/>
      <c r="AF419" s="157"/>
      <c r="AG419" s="157">
        <f t="shared" si="114"/>
        <v>0</v>
      </c>
      <c r="AH419" s="157"/>
      <c r="AI419" s="157"/>
      <c r="AJ419" s="157"/>
      <c r="AK419" s="157"/>
      <c r="AL419" s="157"/>
      <c r="AM419" s="157"/>
      <c r="AN419" s="157"/>
      <c r="AO419" s="157"/>
      <c r="AP419" s="157"/>
      <c r="AQ419" s="157"/>
      <c r="AR419" s="157"/>
      <c r="AS419" s="157"/>
      <c r="AT419" s="157"/>
      <c r="AU419" s="157"/>
      <c r="AV419" s="157"/>
    </row>
    <row r="420" spans="1:48" s="1" customFormat="1" ht="16.5" customHeight="1" x14ac:dyDescent="0.3">
      <c r="A420" s="568"/>
      <c r="B420" s="561"/>
      <c r="C420" s="563"/>
      <c r="D420" s="564"/>
      <c r="E420" s="592"/>
      <c r="F420" s="564"/>
      <c r="G420" s="592"/>
      <c r="H420" s="564"/>
      <c r="I420" s="79" t="s">
        <v>1577</v>
      </c>
      <c r="J420" s="10" t="s">
        <v>393</v>
      </c>
      <c r="K420" s="67"/>
      <c r="L420" s="157">
        <f t="shared" si="108"/>
        <v>0</v>
      </c>
      <c r="M420" s="157">
        <f t="shared" si="109"/>
        <v>0</v>
      </c>
      <c r="N420" s="157"/>
      <c r="O420" s="157"/>
      <c r="P420" s="157">
        <f t="shared" si="110"/>
        <v>0</v>
      </c>
      <c r="Q420" s="157"/>
      <c r="R420" s="157"/>
      <c r="S420" s="157">
        <f t="shared" si="111"/>
        <v>0</v>
      </c>
      <c r="T420" s="157">
        <f t="shared" si="112"/>
        <v>0</v>
      </c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>
        <f t="shared" si="113"/>
        <v>0</v>
      </c>
      <c r="AE420" s="157"/>
      <c r="AF420" s="157"/>
      <c r="AG420" s="157">
        <f t="shared" si="114"/>
        <v>0</v>
      </c>
      <c r="AH420" s="157"/>
      <c r="AI420" s="157"/>
      <c r="AJ420" s="157"/>
      <c r="AK420" s="157"/>
      <c r="AL420" s="157"/>
      <c r="AM420" s="157"/>
      <c r="AN420" s="157"/>
      <c r="AO420" s="157"/>
      <c r="AP420" s="157"/>
      <c r="AQ420" s="157"/>
      <c r="AR420" s="157"/>
      <c r="AS420" s="157"/>
      <c r="AT420" s="157"/>
      <c r="AU420" s="157"/>
      <c r="AV420" s="157"/>
    </row>
    <row r="421" spans="1:48" s="1" customFormat="1" ht="16.5" customHeight="1" x14ac:dyDescent="0.3">
      <c r="A421" s="568"/>
      <c r="B421" s="561"/>
      <c r="C421" s="563"/>
      <c r="D421" s="564"/>
      <c r="E421" s="592"/>
      <c r="F421" s="564"/>
      <c r="G421" s="592" t="s">
        <v>972</v>
      </c>
      <c r="H421" s="564" t="s">
        <v>973</v>
      </c>
      <c r="I421" s="79" t="s">
        <v>1592</v>
      </c>
      <c r="J421" s="10" t="s">
        <v>420</v>
      </c>
      <c r="K421" s="67"/>
      <c r="L421" s="157">
        <f t="shared" si="108"/>
        <v>0</v>
      </c>
      <c r="M421" s="157">
        <f t="shared" si="109"/>
        <v>0</v>
      </c>
      <c r="N421" s="157"/>
      <c r="O421" s="157"/>
      <c r="P421" s="157">
        <f t="shared" si="110"/>
        <v>0</v>
      </c>
      <c r="Q421" s="157"/>
      <c r="R421" s="157"/>
      <c r="S421" s="157">
        <f t="shared" si="111"/>
        <v>0</v>
      </c>
      <c r="T421" s="157">
        <f t="shared" si="112"/>
        <v>0</v>
      </c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>
        <f t="shared" si="113"/>
        <v>0</v>
      </c>
      <c r="AE421" s="157"/>
      <c r="AF421" s="157"/>
      <c r="AG421" s="157">
        <f t="shared" si="114"/>
        <v>0</v>
      </c>
      <c r="AH421" s="157"/>
      <c r="AI421" s="157"/>
      <c r="AJ421" s="157"/>
      <c r="AK421" s="157"/>
      <c r="AL421" s="157"/>
      <c r="AM421" s="157"/>
      <c r="AN421" s="157"/>
      <c r="AO421" s="157"/>
      <c r="AP421" s="157"/>
      <c r="AQ421" s="157"/>
      <c r="AR421" s="157"/>
      <c r="AS421" s="157"/>
      <c r="AT421" s="157"/>
      <c r="AU421" s="157"/>
      <c r="AV421" s="157"/>
    </row>
    <row r="422" spans="1:48" s="1" customFormat="1" ht="16.5" customHeight="1" x14ac:dyDescent="0.3">
      <c r="A422" s="568"/>
      <c r="B422" s="561"/>
      <c r="C422" s="563"/>
      <c r="D422" s="564"/>
      <c r="E422" s="592"/>
      <c r="F422" s="564"/>
      <c r="G422" s="592"/>
      <c r="H422" s="564"/>
      <c r="I422" s="79" t="s">
        <v>1593</v>
      </c>
      <c r="J422" s="10" t="s">
        <v>422</v>
      </c>
      <c r="K422" s="67"/>
      <c r="L422" s="157">
        <f t="shared" si="108"/>
        <v>0</v>
      </c>
      <c r="M422" s="157">
        <f t="shared" si="109"/>
        <v>0</v>
      </c>
      <c r="N422" s="157"/>
      <c r="O422" s="157"/>
      <c r="P422" s="157">
        <f t="shared" si="110"/>
        <v>0</v>
      </c>
      <c r="Q422" s="157"/>
      <c r="R422" s="157"/>
      <c r="S422" s="157">
        <f t="shared" si="111"/>
        <v>0</v>
      </c>
      <c r="T422" s="157">
        <f t="shared" si="112"/>
        <v>0</v>
      </c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>
        <f t="shared" si="113"/>
        <v>0</v>
      </c>
      <c r="AE422" s="157"/>
      <c r="AF422" s="157"/>
      <c r="AG422" s="157">
        <f t="shared" si="114"/>
        <v>0</v>
      </c>
      <c r="AH422" s="157"/>
      <c r="AI422" s="157"/>
      <c r="AJ422" s="157"/>
      <c r="AK422" s="157"/>
      <c r="AL422" s="157"/>
      <c r="AM422" s="157"/>
      <c r="AN422" s="157"/>
      <c r="AO422" s="157"/>
      <c r="AP422" s="157"/>
      <c r="AQ422" s="157"/>
      <c r="AR422" s="157"/>
      <c r="AS422" s="157"/>
      <c r="AT422" s="157"/>
      <c r="AU422" s="157"/>
      <c r="AV422" s="157"/>
    </row>
    <row r="423" spans="1:48" s="1" customFormat="1" ht="16.5" customHeight="1" x14ac:dyDescent="0.3">
      <c r="A423" s="568"/>
      <c r="B423" s="561"/>
      <c r="C423" s="563"/>
      <c r="D423" s="564"/>
      <c r="E423" s="592"/>
      <c r="F423" s="564"/>
      <c r="G423" s="592"/>
      <c r="H423" s="564"/>
      <c r="I423" s="79" t="s">
        <v>1594</v>
      </c>
      <c r="J423" s="10" t="s">
        <v>424</v>
      </c>
      <c r="K423" s="67"/>
      <c r="L423" s="157">
        <f t="shared" si="108"/>
        <v>0</v>
      </c>
      <c r="M423" s="157">
        <f t="shared" si="109"/>
        <v>0</v>
      </c>
      <c r="N423" s="157"/>
      <c r="O423" s="157"/>
      <c r="P423" s="157">
        <f t="shared" si="110"/>
        <v>0</v>
      </c>
      <c r="Q423" s="157"/>
      <c r="R423" s="157"/>
      <c r="S423" s="157">
        <f t="shared" si="111"/>
        <v>0</v>
      </c>
      <c r="T423" s="157">
        <f t="shared" si="112"/>
        <v>0</v>
      </c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>
        <f t="shared" si="113"/>
        <v>0</v>
      </c>
      <c r="AE423" s="157"/>
      <c r="AF423" s="157"/>
      <c r="AG423" s="157">
        <f t="shared" si="114"/>
        <v>0</v>
      </c>
      <c r="AH423" s="157"/>
      <c r="AI423" s="157"/>
      <c r="AJ423" s="157"/>
      <c r="AK423" s="157"/>
      <c r="AL423" s="157"/>
      <c r="AM423" s="157"/>
      <c r="AN423" s="157"/>
      <c r="AO423" s="157"/>
      <c r="AP423" s="157"/>
      <c r="AQ423" s="157"/>
      <c r="AR423" s="157"/>
      <c r="AS423" s="157"/>
      <c r="AT423" s="157"/>
      <c r="AU423" s="157"/>
      <c r="AV423" s="157"/>
    </row>
    <row r="424" spans="1:48" s="1" customFormat="1" ht="16.5" customHeight="1" x14ac:dyDescent="0.3">
      <c r="A424" s="568"/>
      <c r="B424" s="561"/>
      <c r="C424" s="563"/>
      <c r="D424" s="564"/>
      <c r="E424" s="606" t="s">
        <v>974</v>
      </c>
      <c r="F424" s="564" t="s">
        <v>975</v>
      </c>
      <c r="G424" s="606" t="s">
        <v>976</v>
      </c>
      <c r="H424" s="564" t="s">
        <v>977</v>
      </c>
      <c r="I424" s="79" t="s">
        <v>1595</v>
      </c>
      <c r="J424" s="10" t="s">
        <v>426</v>
      </c>
      <c r="K424" s="67"/>
      <c r="L424" s="157">
        <f t="shared" si="108"/>
        <v>0</v>
      </c>
      <c r="M424" s="157">
        <f t="shared" si="109"/>
        <v>0</v>
      </c>
      <c r="N424" s="157"/>
      <c r="O424" s="157"/>
      <c r="P424" s="157">
        <f t="shared" si="110"/>
        <v>0</v>
      </c>
      <c r="Q424" s="157"/>
      <c r="R424" s="157"/>
      <c r="S424" s="157">
        <f t="shared" si="111"/>
        <v>0</v>
      </c>
      <c r="T424" s="157">
        <f t="shared" si="112"/>
        <v>0</v>
      </c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>
        <f t="shared" si="113"/>
        <v>0</v>
      </c>
      <c r="AE424" s="157"/>
      <c r="AF424" s="157"/>
      <c r="AG424" s="157">
        <f t="shared" si="114"/>
        <v>0</v>
      </c>
      <c r="AH424" s="157"/>
      <c r="AI424" s="157"/>
      <c r="AJ424" s="157"/>
      <c r="AK424" s="157"/>
      <c r="AL424" s="157"/>
      <c r="AM424" s="157"/>
      <c r="AN424" s="157"/>
      <c r="AO424" s="157"/>
      <c r="AP424" s="157"/>
      <c r="AQ424" s="157"/>
      <c r="AR424" s="157"/>
      <c r="AS424" s="157"/>
      <c r="AT424" s="157"/>
      <c r="AU424" s="157"/>
      <c r="AV424" s="157"/>
    </row>
    <row r="425" spans="1:48" s="1" customFormat="1" ht="16.5" customHeight="1" x14ac:dyDescent="0.3">
      <c r="A425" s="568"/>
      <c r="B425" s="561"/>
      <c r="C425" s="563"/>
      <c r="D425" s="564"/>
      <c r="E425" s="606"/>
      <c r="F425" s="564"/>
      <c r="G425" s="606"/>
      <c r="H425" s="564"/>
      <c r="I425" s="79" t="s">
        <v>1596</v>
      </c>
      <c r="J425" s="10" t="s">
        <v>428</v>
      </c>
      <c r="K425" s="67"/>
      <c r="L425" s="157">
        <f t="shared" si="108"/>
        <v>0</v>
      </c>
      <c r="M425" s="157">
        <f t="shared" si="109"/>
        <v>0</v>
      </c>
      <c r="N425" s="157"/>
      <c r="O425" s="157"/>
      <c r="P425" s="157">
        <f t="shared" si="110"/>
        <v>0</v>
      </c>
      <c r="Q425" s="157"/>
      <c r="R425" s="157"/>
      <c r="S425" s="157">
        <f t="shared" si="111"/>
        <v>0</v>
      </c>
      <c r="T425" s="157">
        <f t="shared" si="112"/>
        <v>0</v>
      </c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>
        <f t="shared" si="113"/>
        <v>0</v>
      </c>
      <c r="AE425" s="157"/>
      <c r="AF425" s="157"/>
      <c r="AG425" s="157">
        <f t="shared" si="114"/>
        <v>0</v>
      </c>
      <c r="AH425" s="157"/>
      <c r="AI425" s="157"/>
      <c r="AJ425" s="157"/>
      <c r="AK425" s="157"/>
      <c r="AL425" s="157"/>
      <c r="AM425" s="157"/>
      <c r="AN425" s="157"/>
      <c r="AO425" s="157"/>
      <c r="AP425" s="157"/>
      <c r="AQ425" s="157"/>
      <c r="AR425" s="157"/>
      <c r="AS425" s="157"/>
      <c r="AT425" s="157"/>
      <c r="AU425" s="157"/>
      <c r="AV425" s="157"/>
    </row>
    <row r="426" spans="1:48" s="1" customFormat="1" ht="16.5" customHeight="1" x14ac:dyDescent="0.3">
      <c r="A426" s="568"/>
      <c r="B426" s="561"/>
      <c r="C426" s="563"/>
      <c r="D426" s="564"/>
      <c r="E426" s="606"/>
      <c r="F426" s="564"/>
      <c r="G426" s="606" t="s">
        <v>978</v>
      </c>
      <c r="H426" s="564" t="s">
        <v>979</v>
      </c>
      <c r="I426" s="79" t="s">
        <v>1597</v>
      </c>
      <c r="J426" s="10" t="s">
        <v>430</v>
      </c>
      <c r="K426" s="67"/>
      <c r="L426" s="157">
        <f t="shared" si="108"/>
        <v>0</v>
      </c>
      <c r="M426" s="157">
        <f t="shared" si="109"/>
        <v>0</v>
      </c>
      <c r="N426" s="157"/>
      <c r="O426" s="157"/>
      <c r="P426" s="157">
        <f t="shared" si="110"/>
        <v>0</v>
      </c>
      <c r="Q426" s="157"/>
      <c r="R426" s="157"/>
      <c r="S426" s="157">
        <f t="shared" si="111"/>
        <v>0</v>
      </c>
      <c r="T426" s="157">
        <f t="shared" si="112"/>
        <v>0</v>
      </c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>
        <f t="shared" si="113"/>
        <v>0</v>
      </c>
      <c r="AE426" s="157"/>
      <c r="AF426" s="157"/>
      <c r="AG426" s="157">
        <f t="shared" si="114"/>
        <v>0</v>
      </c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57"/>
      <c r="AT426" s="157"/>
      <c r="AU426" s="157"/>
      <c r="AV426" s="157"/>
    </row>
    <row r="427" spans="1:48" s="1" customFormat="1" ht="16.5" customHeight="1" x14ac:dyDescent="0.3">
      <c r="A427" s="568"/>
      <c r="B427" s="561"/>
      <c r="C427" s="563"/>
      <c r="D427" s="564"/>
      <c r="E427" s="606"/>
      <c r="F427" s="564"/>
      <c r="G427" s="606"/>
      <c r="H427" s="564"/>
      <c r="I427" s="79" t="s">
        <v>1598</v>
      </c>
      <c r="J427" s="10" t="s">
        <v>432</v>
      </c>
      <c r="K427" s="67"/>
      <c r="L427" s="157">
        <f t="shared" si="108"/>
        <v>0</v>
      </c>
      <c r="M427" s="157">
        <f t="shared" si="109"/>
        <v>0</v>
      </c>
      <c r="N427" s="157"/>
      <c r="O427" s="157"/>
      <c r="P427" s="157">
        <f t="shared" si="110"/>
        <v>0</v>
      </c>
      <c r="Q427" s="157"/>
      <c r="R427" s="157"/>
      <c r="S427" s="157">
        <f t="shared" si="111"/>
        <v>0</v>
      </c>
      <c r="T427" s="157">
        <f t="shared" si="112"/>
        <v>0</v>
      </c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>
        <f t="shared" si="113"/>
        <v>0</v>
      </c>
      <c r="AE427" s="157"/>
      <c r="AF427" s="157"/>
      <c r="AG427" s="157">
        <f t="shared" si="114"/>
        <v>0</v>
      </c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57"/>
      <c r="AT427" s="157"/>
      <c r="AU427" s="157"/>
      <c r="AV427" s="157"/>
    </row>
    <row r="428" spans="1:48" s="1" customFormat="1" ht="16.5" customHeight="1" x14ac:dyDescent="0.3">
      <c r="A428" s="568"/>
      <c r="B428" s="561"/>
      <c r="C428" s="563"/>
      <c r="D428" s="564"/>
      <c r="E428" s="74" t="s">
        <v>980</v>
      </c>
      <c r="F428" s="70" t="s">
        <v>164</v>
      </c>
      <c r="G428" s="74" t="s">
        <v>981</v>
      </c>
      <c r="H428" s="70" t="s">
        <v>164</v>
      </c>
      <c r="I428" s="79" t="s">
        <v>1385</v>
      </c>
      <c r="J428" s="10" t="s">
        <v>164</v>
      </c>
      <c r="K428" s="67"/>
      <c r="L428" s="157">
        <f t="shared" si="108"/>
        <v>0</v>
      </c>
      <c r="M428" s="157">
        <f t="shared" si="109"/>
        <v>0</v>
      </c>
      <c r="N428" s="157"/>
      <c r="O428" s="157"/>
      <c r="P428" s="157">
        <f t="shared" si="110"/>
        <v>0</v>
      </c>
      <c r="Q428" s="157"/>
      <c r="R428" s="157"/>
      <c r="S428" s="157">
        <f t="shared" si="111"/>
        <v>0</v>
      </c>
      <c r="T428" s="157">
        <f t="shared" si="112"/>
        <v>0</v>
      </c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>
        <f t="shared" si="113"/>
        <v>0</v>
      </c>
      <c r="AE428" s="157"/>
      <c r="AF428" s="157"/>
      <c r="AG428" s="157">
        <f t="shared" si="114"/>
        <v>0</v>
      </c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57"/>
      <c r="AT428" s="157"/>
      <c r="AU428" s="157"/>
      <c r="AV428" s="157"/>
    </row>
    <row r="429" spans="1:48" s="1" customFormat="1" ht="13.5" customHeight="1" x14ac:dyDescent="0.3">
      <c r="A429" s="568"/>
      <c r="B429" s="561"/>
      <c r="C429" s="563" t="s">
        <v>982</v>
      </c>
      <c r="D429" s="564" t="s">
        <v>1919</v>
      </c>
      <c r="E429" s="592" t="s">
        <v>983</v>
      </c>
      <c r="F429" s="564" t="s">
        <v>984</v>
      </c>
      <c r="G429" s="592" t="s">
        <v>985</v>
      </c>
      <c r="H429" s="564" t="s">
        <v>986</v>
      </c>
      <c r="I429" s="79" t="s">
        <v>1449</v>
      </c>
      <c r="J429" s="10" t="s">
        <v>434</v>
      </c>
      <c r="K429" s="377" t="s">
        <v>1920</v>
      </c>
      <c r="L429" s="290">
        <v>6.2638265420560751E-2</v>
      </c>
      <c r="M429" s="290">
        <v>2.8089200000000002E-2</v>
      </c>
      <c r="N429" s="290">
        <v>2.8089200000000002E-2</v>
      </c>
      <c r="O429" s="290">
        <v>0</v>
      </c>
      <c r="P429" s="290">
        <v>3.4549065420560743E-2</v>
      </c>
      <c r="Q429" s="290">
        <v>0</v>
      </c>
      <c r="R429" s="290">
        <v>3.4549065420560743E-2</v>
      </c>
      <c r="S429" s="290">
        <v>16.951233027003639</v>
      </c>
      <c r="T429" s="290">
        <v>16.883660628930819</v>
      </c>
      <c r="U429" s="290">
        <v>1.3056603773584906E-2</v>
      </c>
      <c r="V429" s="290">
        <v>14.872138050314465</v>
      </c>
      <c r="W429" s="290">
        <v>0.71257861635220121</v>
      </c>
      <c r="X429" s="290">
        <v>0</v>
      </c>
      <c r="Y429" s="290">
        <v>0</v>
      </c>
      <c r="Z429" s="290">
        <v>1.2858873584905659</v>
      </c>
      <c r="AA429" s="290" t="s">
        <v>2133</v>
      </c>
      <c r="AB429" s="290" t="s">
        <v>2133</v>
      </c>
      <c r="AC429" s="290" t="s">
        <v>2133</v>
      </c>
      <c r="AD429" s="290">
        <v>1.4267313327057395E-2</v>
      </c>
      <c r="AE429" s="290">
        <v>1.2452847334410337E-2</v>
      </c>
      <c r="AF429" s="290">
        <v>1.8144659926470586E-3</v>
      </c>
      <c r="AG429" s="290">
        <v>5.3305084745762711E-2</v>
      </c>
      <c r="AH429" s="290">
        <v>0</v>
      </c>
      <c r="AI429" s="290">
        <v>0</v>
      </c>
      <c r="AJ429" s="290">
        <v>0</v>
      </c>
      <c r="AK429" s="290">
        <v>0</v>
      </c>
      <c r="AL429" s="290">
        <v>0</v>
      </c>
      <c r="AM429" s="290">
        <v>0</v>
      </c>
      <c r="AN429" s="290">
        <v>5.3305084745762711E-2</v>
      </c>
      <c r="AO429" s="290"/>
      <c r="AP429" s="290">
        <v>4.0674380799999996</v>
      </c>
      <c r="AQ429" s="290">
        <v>0</v>
      </c>
      <c r="AR429" s="290">
        <v>0</v>
      </c>
      <c r="AS429" s="290">
        <v>805.1945588399999</v>
      </c>
      <c r="AT429" s="290">
        <v>1.8</v>
      </c>
      <c r="AU429" s="290">
        <v>2.1979999999999999E-3</v>
      </c>
      <c r="AV429" s="226"/>
    </row>
    <row r="430" spans="1:48" s="1" customFormat="1" ht="16.5" customHeight="1" x14ac:dyDescent="0.3">
      <c r="A430" s="568"/>
      <c r="B430" s="561"/>
      <c r="C430" s="563"/>
      <c r="D430" s="564"/>
      <c r="E430" s="592"/>
      <c r="F430" s="564"/>
      <c r="G430" s="592"/>
      <c r="H430" s="564"/>
      <c r="I430" s="79" t="s">
        <v>1450</v>
      </c>
      <c r="J430" s="10" t="s">
        <v>435</v>
      </c>
      <c r="K430" s="32"/>
      <c r="L430" s="157">
        <f t="shared" si="108"/>
        <v>0</v>
      </c>
      <c r="M430" s="157">
        <f t="shared" si="109"/>
        <v>0</v>
      </c>
      <c r="N430" s="157"/>
      <c r="O430" s="157"/>
      <c r="P430" s="157">
        <f t="shared" si="110"/>
        <v>0</v>
      </c>
      <c r="Q430" s="157"/>
      <c r="R430" s="157"/>
      <c r="S430" s="157">
        <f t="shared" si="111"/>
        <v>0</v>
      </c>
      <c r="T430" s="157">
        <f t="shared" si="112"/>
        <v>0</v>
      </c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>
        <f t="shared" si="113"/>
        <v>0</v>
      </c>
      <c r="AE430" s="157"/>
      <c r="AF430" s="157"/>
      <c r="AG430" s="157">
        <f t="shared" si="114"/>
        <v>0</v>
      </c>
      <c r="AH430" s="157"/>
      <c r="AI430" s="157"/>
      <c r="AJ430" s="157"/>
      <c r="AK430" s="157"/>
      <c r="AL430" s="157"/>
      <c r="AM430" s="157"/>
      <c r="AN430" s="157"/>
      <c r="AO430" s="157"/>
      <c r="AP430" s="157"/>
      <c r="AQ430" s="157"/>
      <c r="AR430" s="157"/>
      <c r="AS430" s="157"/>
      <c r="AT430" s="157"/>
      <c r="AU430" s="157"/>
      <c r="AV430" s="157"/>
    </row>
    <row r="431" spans="1:48" s="1" customFormat="1" ht="16.5" customHeight="1" x14ac:dyDescent="0.3">
      <c r="A431" s="568"/>
      <c r="B431" s="561"/>
      <c r="C431" s="563"/>
      <c r="D431" s="564"/>
      <c r="E431" s="592"/>
      <c r="F431" s="564"/>
      <c r="G431" s="592" t="s">
        <v>987</v>
      </c>
      <c r="H431" s="564" t="s">
        <v>988</v>
      </c>
      <c r="I431" s="79" t="s">
        <v>1453</v>
      </c>
      <c r="J431" s="10" t="s">
        <v>436</v>
      </c>
      <c r="K431" s="32"/>
      <c r="L431" s="157">
        <f t="shared" si="108"/>
        <v>0</v>
      </c>
      <c r="M431" s="157">
        <f t="shared" si="109"/>
        <v>0</v>
      </c>
      <c r="N431" s="157"/>
      <c r="O431" s="157"/>
      <c r="P431" s="157">
        <f t="shared" si="110"/>
        <v>0</v>
      </c>
      <c r="Q431" s="157"/>
      <c r="R431" s="157"/>
      <c r="S431" s="157">
        <f t="shared" si="111"/>
        <v>0</v>
      </c>
      <c r="T431" s="157">
        <f t="shared" si="112"/>
        <v>0</v>
      </c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>
        <f t="shared" si="113"/>
        <v>0</v>
      </c>
      <c r="AE431" s="157"/>
      <c r="AF431" s="157"/>
      <c r="AG431" s="157">
        <f t="shared" si="114"/>
        <v>0</v>
      </c>
      <c r="AH431" s="157"/>
      <c r="AI431" s="157"/>
      <c r="AJ431" s="157"/>
      <c r="AK431" s="157"/>
      <c r="AL431" s="157"/>
      <c r="AM431" s="157"/>
      <c r="AN431" s="157"/>
      <c r="AO431" s="157"/>
      <c r="AP431" s="157"/>
      <c r="AQ431" s="157"/>
      <c r="AR431" s="157"/>
      <c r="AS431" s="157"/>
      <c r="AT431" s="157"/>
      <c r="AU431" s="157"/>
      <c r="AV431" s="157"/>
    </row>
    <row r="432" spans="1:48" s="1" customFormat="1" ht="16.5" customHeight="1" x14ac:dyDescent="0.3">
      <c r="A432" s="568"/>
      <c r="B432" s="561"/>
      <c r="C432" s="563"/>
      <c r="D432" s="564"/>
      <c r="E432" s="592"/>
      <c r="F432" s="564"/>
      <c r="G432" s="592"/>
      <c r="H432" s="564"/>
      <c r="I432" s="79" t="s">
        <v>1599</v>
      </c>
      <c r="J432" s="11" t="s">
        <v>1863</v>
      </c>
      <c r="K432" s="32"/>
      <c r="L432" s="157">
        <f t="shared" si="108"/>
        <v>0</v>
      </c>
      <c r="M432" s="157">
        <f t="shared" si="109"/>
        <v>0</v>
      </c>
      <c r="N432" s="157"/>
      <c r="O432" s="157"/>
      <c r="P432" s="157">
        <f t="shared" si="110"/>
        <v>0</v>
      </c>
      <c r="Q432" s="157"/>
      <c r="R432" s="157"/>
      <c r="S432" s="157">
        <f t="shared" si="111"/>
        <v>0</v>
      </c>
      <c r="T432" s="157">
        <f t="shared" si="112"/>
        <v>0</v>
      </c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>
        <f t="shared" si="113"/>
        <v>0</v>
      </c>
      <c r="AE432" s="157"/>
      <c r="AF432" s="157"/>
      <c r="AG432" s="157">
        <f t="shared" si="114"/>
        <v>0</v>
      </c>
      <c r="AH432" s="157"/>
      <c r="AI432" s="157"/>
      <c r="AJ432" s="157"/>
      <c r="AK432" s="157"/>
      <c r="AL432" s="157"/>
      <c r="AM432" s="157"/>
      <c r="AN432" s="157"/>
      <c r="AO432" s="157"/>
      <c r="AP432" s="157"/>
      <c r="AQ432" s="157"/>
      <c r="AR432" s="157"/>
      <c r="AS432" s="157"/>
      <c r="AT432" s="157"/>
      <c r="AU432" s="157"/>
      <c r="AV432" s="157"/>
    </row>
    <row r="433" spans="1:48" s="1" customFormat="1" ht="16.5" customHeight="1" x14ac:dyDescent="0.3">
      <c r="A433" s="568"/>
      <c r="B433" s="561"/>
      <c r="C433" s="563"/>
      <c r="D433" s="564"/>
      <c r="E433" s="592"/>
      <c r="F433" s="564"/>
      <c r="G433" s="592"/>
      <c r="H433" s="564"/>
      <c r="I433" s="79" t="s">
        <v>1600</v>
      </c>
      <c r="J433" s="10" t="s">
        <v>437</v>
      </c>
      <c r="K433" s="32"/>
      <c r="L433" s="157">
        <f t="shared" si="108"/>
        <v>0</v>
      </c>
      <c r="M433" s="157">
        <f t="shared" si="109"/>
        <v>0</v>
      </c>
      <c r="N433" s="157"/>
      <c r="O433" s="157"/>
      <c r="P433" s="157">
        <f t="shared" si="110"/>
        <v>0</v>
      </c>
      <c r="Q433" s="157"/>
      <c r="R433" s="157"/>
      <c r="S433" s="157">
        <f t="shared" si="111"/>
        <v>0</v>
      </c>
      <c r="T433" s="157">
        <f t="shared" si="112"/>
        <v>0</v>
      </c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>
        <f t="shared" si="113"/>
        <v>0</v>
      </c>
      <c r="AE433" s="157"/>
      <c r="AF433" s="157"/>
      <c r="AG433" s="157">
        <f t="shared" si="114"/>
        <v>0</v>
      </c>
      <c r="AH433" s="157"/>
      <c r="AI433" s="157"/>
      <c r="AJ433" s="157"/>
      <c r="AK433" s="157"/>
      <c r="AL433" s="157"/>
      <c r="AM433" s="157"/>
      <c r="AN433" s="157"/>
      <c r="AO433" s="157"/>
      <c r="AP433" s="157"/>
      <c r="AQ433" s="157"/>
      <c r="AR433" s="157"/>
      <c r="AS433" s="157"/>
      <c r="AT433" s="157"/>
      <c r="AU433" s="157"/>
      <c r="AV433" s="157"/>
    </row>
    <row r="434" spans="1:48" s="1" customFormat="1" ht="16.5" customHeight="1" x14ac:dyDescent="0.3">
      <c r="A434" s="568"/>
      <c r="B434" s="561"/>
      <c r="C434" s="563"/>
      <c r="D434" s="564"/>
      <c r="E434" s="592"/>
      <c r="F434" s="564"/>
      <c r="G434" s="592"/>
      <c r="H434" s="564"/>
      <c r="I434" s="79" t="s">
        <v>1456</v>
      </c>
      <c r="J434" s="10" t="s">
        <v>438</v>
      </c>
      <c r="K434" s="32"/>
      <c r="L434" s="157">
        <f t="shared" si="108"/>
        <v>0</v>
      </c>
      <c r="M434" s="157">
        <f t="shared" si="109"/>
        <v>0</v>
      </c>
      <c r="N434" s="157"/>
      <c r="O434" s="157"/>
      <c r="P434" s="157">
        <f t="shared" si="110"/>
        <v>0</v>
      </c>
      <c r="Q434" s="157"/>
      <c r="R434" s="157"/>
      <c r="S434" s="157">
        <f t="shared" si="111"/>
        <v>0</v>
      </c>
      <c r="T434" s="157">
        <f t="shared" si="112"/>
        <v>0</v>
      </c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>
        <f t="shared" si="113"/>
        <v>0</v>
      </c>
      <c r="AE434" s="157"/>
      <c r="AF434" s="157"/>
      <c r="AG434" s="157">
        <f t="shared" si="114"/>
        <v>0</v>
      </c>
      <c r="AH434" s="157"/>
      <c r="AI434" s="157"/>
      <c r="AJ434" s="157"/>
      <c r="AK434" s="157"/>
      <c r="AL434" s="157"/>
      <c r="AM434" s="157"/>
      <c r="AN434" s="157"/>
      <c r="AO434" s="157"/>
      <c r="AP434" s="157"/>
      <c r="AQ434" s="157"/>
      <c r="AR434" s="157"/>
      <c r="AS434" s="157"/>
      <c r="AT434" s="157"/>
      <c r="AU434" s="157"/>
      <c r="AV434" s="157"/>
    </row>
    <row r="435" spans="1:48" s="1" customFormat="1" ht="16.5" customHeight="1" x14ac:dyDescent="0.3">
      <c r="A435" s="568"/>
      <c r="B435" s="561"/>
      <c r="C435" s="563"/>
      <c r="D435" s="564"/>
      <c r="E435" s="606" t="s">
        <v>989</v>
      </c>
      <c r="F435" s="564" t="s">
        <v>990</v>
      </c>
      <c r="G435" s="606" t="s">
        <v>991</v>
      </c>
      <c r="H435" s="564" t="s">
        <v>992</v>
      </c>
      <c r="I435" s="79" t="s">
        <v>1458</v>
      </c>
      <c r="J435" s="11" t="s">
        <v>1846</v>
      </c>
      <c r="K435" s="32"/>
      <c r="L435" s="157">
        <f t="shared" si="108"/>
        <v>0</v>
      </c>
      <c r="M435" s="157">
        <f t="shared" si="109"/>
        <v>0</v>
      </c>
      <c r="N435" s="157"/>
      <c r="O435" s="157"/>
      <c r="P435" s="157">
        <f t="shared" si="110"/>
        <v>0</v>
      </c>
      <c r="Q435" s="157"/>
      <c r="R435" s="157"/>
      <c r="S435" s="157">
        <f t="shared" si="111"/>
        <v>0</v>
      </c>
      <c r="T435" s="157">
        <f t="shared" si="112"/>
        <v>0</v>
      </c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>
        <f t="shared" si="113"/>
        <v>0</v>
      </c>
      <c r="AE435" s="157"/>
      <c r="AF435" s="157"/>
      <c r="AG435" s="157">
        <f t="shared" si="114"/>
        <v>0</v>
      </c>
      <c r="AH435" s="157"/>
      <c r="AI435" s="157"/>
      <c r="AJ435" s="157"/>
      <c r="AK435" s="157"/>
      <c r="AL435" s="157"/>
      <c r="AM435" s="157"/>
      <c r="AN435" s="157"/>
      <c r="AO435" s="157"/>
      <c r="AP435" s="157"/>
      <c r="AQ435" s="157"/>
      <c r="AR435" s="157"/>
      <c r="AS435" s="157"/>
      <c r="AT435" s="157"/>
      <c r="AU435" s="157"/>
      <c r="AV435" s="157"/>
    </row>
    <row r="436" spans="1:48" s="1" customFormat="1" ht="16.5" customHeight="1" x14ac:dyDescent="0.3">
      <c r="A436" s="568"/>
      <c r="B436" s="561"/>
      <c r="C436" s="563"/>
      <c r="D436" s="564"/>
      <c r="E436" s="606"/>
      <c r="F436" s="564"/>
      <c r="G436" s="606"/>
      <c r="H436" s="564"/>
      <c r="I436" s="79" t="s">
        <v>1459</v>
      </c>
      <c r="J436" s="11" t="s">
        <v>1845</v>
      </c>
      <c r="K436" s="32"/>
      <c r="L436" s="157">
        <f t="shared" si="108"/>
        <v>0</v>
      </c>
      <c r="M436" s="157">
        <f t="shared" si="109"/>
        <v>0</v>
      </c>
      <c r="N436" s="157"/>
      <c r="O436" s="157"/>
      <c r="P436" s="157">
        <f t="shared" si="110"/>
        <v>0</v>
      </c>
      <c r="Q436" s="157"/>
      <c r="R436" s="157"/>
      <c r="S436" s="157">
        <f t="shared" si="111"/>
        <v>0</v>
      </c>
      <c r="T436" s="157">
        <f t="shared" si="112"/>
        <v>0</v>
      </c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>
        <f t="shared" si="113"/>
        <v>0</v>
      </c>
      <c r="AE436" s="157"/>
      <c r="AF436" s="157"/>
      <c r="AG436" s="157">
        <f t="shared" si="114"/>
        <v>0</v>
      </c>
      <c r="AH436" s="157"/>
      <c r="AI436" s="157"/>
      <c r="AJ436" s="157"/>
      <c r="AK436" s="157"/>
      <c r="AL436" s="157"/>
      <c r="AM436" s="157"/>
      <c r="AN436" s="157"/>
      <c r="AO436" s="157"/>
      <c r="AP436" s="157"/>
      <c r="AQ436" s="157"/>
      <c r="AR436" s="157"/>
      <c r="AS436" s="157"/>
      <c r="AT436" s="157"/>
      <c r="AU436" s="157"/>
      <c r="AV436" s="157"/>
    </row>
    <row r="437" spans="1:48" s="1" customFormat="1" ht="16.5" customHeight="1" x14ac:dyDescent="0.3">
      <c r="A437" s="568"/>
      <c r="B437" s="561"/>
      <c r="C437" s="563"/>
      <c r="D437" s="564"/>
      <c r="E437" s="606"/>
      <c r="F437" s="564"/>
      <c r="G437" s="606"/>
      <c r="H437" s="564"/>
      <c r="I437" s="79" t="s">
        <v>1460</v>
      </c>
      <c r="J437" s="11" t="s">
        <v>1844</v>
      </c>
      <c r="K437" s="32"/>
      <c r="L437" s="157">
        <f t="shared" si="108"/>
        <v>0</v>
      </c>
      <c r="M437" s="157">
        <f t="shared" si="109"/>
        <v>0</v>
      </c>
      <c r="N437" s="157"/>
      <c r="O437" s="157"/>
      <c r="P437" s="157">
        <f t="shared" si="110"/>
        <v>0</v>
      </c>
      <c r="Q437" s="157"/>
      <c r="R437" s="157"/>
      <c r="S437" s="157">
        <f t="shared" si="111"/>
        <v>0</v>
      </c>
      <c r="T437" s="157">
        <f t="shared" si="112"/>
        <v>0</v>
      </c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>
        <f t="shared" si="113"/>
        <v>0</v>
      </c>
      <c r="AE437" s="157"/>
      <c r="AF437" s="157"/>
      <c r="AG437" s="157">
        <f t="shared" si="114"/>
        <v>0</v>
      </c>
      <c r="AH437" s="157"/>
      <c r="AI437" s="157"/>
      <c r="AJ437" s="157"/>
      <c r="AK437" s="157"/>
      <c r="AL437" s="157"/>
      <c r="AM437" s="157"/>
      <c r="AN437" s="157"/>
      <c r="AO437" s="157"/>
      <c r="AP437" s="157"/>
      <c r="AQ437" s="157"/>
      <c r="AR437" s="157"/>
      <c r="AS437" s="157"/>
      <c r="AT437" s="157"/>
      <c r="AU437" s="157"/>
      <c r="AV437" s="157"/>
    </row>
    <row r="438" spans="1:48" s="1" customFormat="1" ht="16.5" customHeight="1" x14ac:dyDescent="0.3">
      <c r="A438" s="568"/>
      <c r="B438" s="561"/>
      <c r="C438" s="563"/>
      <c r="D438" s="564"/>
      <c r="E438" s="606"/>
      <c r="F438" s="564"/>
      <c r="G438" s="606"/>
      <c r="H438" s="564"/>
      <c r="I438" s="79" t="s">
        <v>1601</v>
      </c>
      <c r="J438" s="10" t="s">
        <v>441</v>
      </c>
      <c r="K438" s="32"/>
      <c r="L438" s="157">
        <f t="shared" si="108"/>
        <v>0</v>
      </c>
      <c r="M438" s="157">
        <f t="shared" si="109"/>
        <v>0</v>
      </c>
      <c r="N438" s="157"/>
      <c r="O438" s="157"/>
      <c r="P438" s="157">
        <f t="shared" si="110"/>
        <v>0</v>
      </c>
      <c r="Q438" s="157"/>
      <c r="R438" s="157"/>
      <c r="S438" s="157">
        <f t="shared" si="111"/>
        <v>0</v>
      </c>
      <c r="T438" s="157">
        <f t="shared" si="112"/>
        <v>0</v>
      </c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>
        <f t="shared" si="113"/>
        <v>0</v>
      </c>
      <c r="AE438" s="157"/>
      <c r="AF438" s="157"/>
      <c r="AG438" s="157">
        <f t="shared" si="114"/>
        <v>0</v>
      </c>
      <c r="AH438" s="157"/>
      <c r="AI438" s="157"/>
      <c r="AJ438" s="157"/>
      <c r="AK438" s="157"/>
      <c r="AL438" s="157"/>
      <c r="AM438" s="157"/>
      <c r="AN438" s="157"/>
      <c r="AO438" s="157"/>
      <c r="AP438" s="157"/>
      <c r="AQ438" s="157"/>
      <c r="AR438" s="157"/>
      <c r="AS438" s="157"/>
      <c r="AT438" s="157"/>
      <c r="AU438" s="157"/>
      <c r="AV438" s="157"/>
    </row>
    <row r="439" spans="1:48" s="1" customFormat="1" ht="16.5" customHeight="1" x14ac:dyDescent="0.3">
      <c r="A439" s="568"/>
      <c r="B439" s="561"/>
      <c r="C439" s="563"/>
      <c r="D439" s="564"/>
      <c r="E439" s="606"/>
      <c r="F439" s="564"/>
      <c r="G439" s="606"/>
      <c r="H439" s="564"/>
      <c r="I439" s="79" t="s">
        <v>1602</v>
      </c>
      <c r="J439" s="11" t="s">
        <v>1862</v>
      </c>
      <c r="K439" s="32"/>
      <c r="L439" s="157">
        <f t="shared" si="108"/>
        <v>0</v>
      </c>
      <c r="M439" s="157">
        <f t="shared" si="109"/>
        <v>0</v>
      </c>
      <c r="N439" s="157"/>
      <c r="O439" s="157"/>
      <c r="P439" s="157">
        <f t="shared" si="110"/>
        <v>0</v>
      </c>
      <c r="Q439" s="157"/>
      <c r="R439" s="157"/>
      <c r="S439" s="157">
        <f t="shared" si="111"/>
        <v>0</v>
      </c>
      <c r="T439" s="157">
        <f t="shared" si="112"/>
        <v>0</v>
      </c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>
        <f t="shared" si="113"/>
        <v>0</v>
      </c>
      <c r="AE439" s="157"/>
      <c r="AF439" s="157"/>
      <c r="AG439" s="157">
        <f t="shared" si="114"/>
        <v>0</v>
      </c>
      <c r="AH439" s="157"/>
      <c r="AI439" s="157"/>
      <c r="AJ439" s="157"/>
      <c r="AK439" s="157"/>
      <c r="AL439" s="157"/>
      <c r="AM439" s="157"/>
      <c r="AN439" s="157"/>
      <c r="AO439" s="157"/>
      <c r="AP439" s="157"/>
      <c r="AQ439" s="157"/>
      <c r="AR439" s="157"/>
      <c r="AS439" s="157"/>
      <c r="AT439" s="157"/>
      <c r="AU439" s="157"/>
      <c r="AV439" s="157"/>
    </row>
    <row r="440" spans="1:48" s="1" customFormat="1" ht="16.5" customHeight="1" x14ac:dyDescent="0.3">
      <c r="A440" s="568"/>
      <c r="B440" s="561"/>
      <c r="C440" s="563"/>
      <c r="D440" s="564"/>
      <c r="E440" s="606"/>
      <c r="F440" s="564"/>
      <c r="G440" s="606"/>
      <c r="H440" s="564"/>
      <c r="I440" s="79" t="s">
        <v>1604</v>
      </c>
      <c r="J440" s="10" t="s">
        <v>443</v>
      </c>
      <c r="K440" s="32"/>
      <c r="L440" s="157">
        <f t="shared" si="108"/>
        <v>0</v>
      </c>
      <c r="M440" s="157">
        <f t="shared" si="109"/>
        <v>0</v>
      </c>
      <c r="N440" s="157"/>
      <c r="O440" s="157"/>
      <c r="P440" s="157">
        <f t="shared" si="110"/>
        <v>0</v>
      </c>
      <c r="Q440" s="157"/>
      <c r="R440" s="157"/>
      <c r="S440" s="157">
        <f t="shared" si="111"/>
        <v>0</v>
      </c>
      <c r="T440" s="157">
        <f t="shared" si="112"/>
        <v>0</v>
      </c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>
        <f t="shared" si="113"/>
        <v>0</v>
      </c>
      <c r="AE440" s="157"/>
      <c r="AF440" s="157"/>
      <c r="AG440" s="157">
        <f t="shared" si="114"/>
        <v>0</v>
      </c>
      <c r="AH440" s="157"/>
      <c r="AI440" s="157"/>
      <c r="AJ440" s="157"/>
      <c r="AK440" s="157"/>
      <c r="AL440" s="157"/>
      <c r="AM440" s="157"/>
      <c r="AN440" s="157"/>
      <c r="AO440" s="157"/>
      <c r="AP440" s="157"/>
      <c r="AQ440" s="157"/>
      <c r="AR440" s="157"/>
      <c r="AS440" s="157"/>
      <c r="AT440" s="157"/>
      <c r="AU440" s="157"/>
      <c r="AV440" s="157"/>
    </row>
    <row r="441" spans="1:48" s="1" customFormat="1" ht="16.5" customHeight="1" x14ac:dyDescent="0.3">
      <c r="A441" s="568"/>
      <c r="B441" s="561"/>
      <c r="C441" s="563"/>
      <c r="D441" s="564"/>
      <c r="E441" s="606"/>
      <c r="F441" s="564"/>
      <c r="G441" s="606"/>
      <c r="H441" s="564"/>
      <c r="I441" s="79" t="s">
        <v>1462</v>
      </c>
      <c r="J441" s="10" t="s">
        <v>439</v>
      </c>
      <c r="K441" s="32"/>
      <c r="L441" s="157">
        <f t="shared" si="108"/>
        <v>0</v>
      </c>
      <c r="M441" s="157">
        <f t="shared" si="109"/>
        <v>0</v>
      </c>
      <c r="N441" s="157"/>
      <c r="O441" s="157"/>
      <c r="P441" s="157">
        <f t="shared" si="110"/>
        <v>0</v>
      </c>
      <c r="Q441" s="157"/>
      <c r="R441" s="157"/>
      <c r="S441" s="157">
        <f t="shared" si="111"/>
        <v>0</v>
      </c>
      <c r="T441" s="157">
        <f t="shared" si="112"/>
        <v>0</v>
      </c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>
        <f t="shared" si="113"/>
        <v>0</v>
      </c>
      <c r="AE441" s="157"/>
      <c r="AF441" s="157"/>
      <c r="AG441" s="157">
        <f t="shared" si="114"/>
        <v>0</v>
      </c>
      <c r="AH441" s="157"/>
      <c r="AI441" s="157"/>
      <c r="AJ441" s="157"/>
      <c r="AK441" s="157"/>
      <c r="AL441" s="157"/>
      <c r="AM441" s="157"/>
      <c r="AN441" s="157"/>
      <c r="AO441" s="157"/>
      <c r="AP441" s="157"/>
      <c r="AQ441" s="157"/>
      <c r="AR441" s="157"/>
      <c r="AS441" s="157"/>
      <c r="AT441" s="157"/>
      <c r="AU441" s="157"/>
      <c r="AV441" s="157"/>
    </row>
    <row r="442" spans="1:48" s="1" customFormat="1" ht="27" x14ac:dyDescent="0.3">
      <c r="A442" s="568"/>
      <c r="B442" s="561"/>
      <c r="C442" s="563"/>
      <c r="D442" s="564"/>
      <c r="E442" s="606"/>
      <c r="F442" s="564"/>
      <c r="G442" s="606"/>
      <c r="H442" s="564"/>
      <c r="I442" s="79" t="s">
        <v>1462</v>
      </c>
      <c r="J442" s="11" t="s">
        <v>2396</v>
      </c>
      <c r="K442" s="32"/>
      <c r="L442" s="157">
        <f t="shared" si="108"/>
        <v>0</v>
      </c>
      <c r="M442" s="157">
        <f t="shared" si="109"/>
        <v>0</v>
      </c>
      <c r="N442" s="157"/>
      <c r="O442" s="157"/>
      <c r="P442" s="157">
        <f t="shared" si="110"/>
        <v>0</v>
      </c>
      <c r="Q442" s="157"/>
      <c r="R442" s="157"/>
      <c r="S442" s="157">
        <f t="shared" si="111"/>
        <v>0</v>
      </c>
      <c r="T442" s="157">
        <f t="shared" si="112"/>
        <v>0</v>
      </c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>
        <f t="shared" si="113"/>
        <v>0</v>
      </c>
      <c r="AE442" s="157"/>
      <c r="AF442" s="157"/>
      <c r="AG442" s="157">
        <f t="shared" si="114"/>
        <v>0</v>
      </c>
      <c r="AH442" s="157"/>
      <c r="AI442" s="157"/>
      <c r="AJ442" s="157"/>
      <c r="AK442" s="157"/>
      <c r="AL442" s="157"/>
      <c r="AM442" s="157"/>
      <c r="AN442" s="157"/>
      <c r="AO442" s="157"/>
      <c r="AP442" s="157"/>
      <c r="AQ442" s="157"/>
      <c r="AR442" s="157"/>
      <c r="AS442" s="157"/>
      <c r="AT442" s="157"/>
      <c r="AU442" s="157"/>
      <c r="AV442" s="157"/>
    </row>
    <row r="443" spans="1:48" s="1" customFormat="1" ht="16.5" customHeight="1" x14ac:dyDescent="0.3">
      <c r="A443" s="568"/>
      <c r="B443" s="561"/>
      <c r="C443" s="563"/>
      <c r="D443" s="564"/>
      <c r="E443" s="592" t="s">
        <v>993</v>
      </c>
      <c r="F443" s="564" t="s">
        <v>994</v>
      </c>
      <c r="G443" s="74" t="s">
        <v>995</v>
      </c>
      <c r="H443" s="70" t="s">
        <v>444</v>
      </c>
      <c r="I443" s="79" t="s">
        <v>1605</v>
      </c>
      <c r="J443" s="10" t="s">
        <v>444</v>
      </c>
      <c r="K443" s="32"/>
      <c r="L443" s="157">
        <f t="shared" si="108"/>
        <v>0</v>
      </c>
      <c r="M443" s="157">
        <f t="shared" si="109"/>
        <v>0</v>
      </c>
      <c r="N443" s="157"/>
      <c r="O443" s="157"/>
      <c r="P443" s="157">
        <f t="shared" si="110"/>
        <v>0</v>
      </c>
      <c r="Q443" s="157"/>
      <c r="R443" s="157"/>
      <c r="S443" s="157">
        <f t="shared" si="111"/>
        <v>0</v>
      </c>
      <c r="T443" s="157">
        <f t="shared" si="112"/>
        <v>0</v>
      </c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>
        <f t="shared" si="113"/>
        <v>0</v>
      </c>
      <c r="AE443" s="157"/>
      <c r="AF443" s="157"/>
      <c r="AG443" s="157">
        <f t="shared" si="114"/>
        <v>0</v>
      </c>
      <c r="AH443" s="157"/>
      <c r="AI443" s="157"/>
      <c r="AJ443" s="157"/>
      <c r="AK443" s="157"/>
      <c r="AL443" s="157"/>
      <c r="AM443" s="157"/>
      <c r="AN443" s="157"/>
      <c r="AO443" s="157"/>
      <c r="AP443" s="157"/>
      <c r="AQ443" s="157"/>
      <c r="AR443" s="157"/>
      <c r="AS443" s="157"/>
      <c r="AT443" s="157"/>
      <c r="AU443" s="157"/>
      <c r="AV443" s="157"/>
    </row>
    <row r="444" spans="1:48" s="1" customFormat="1" ht="16.5" customHeight="1" x14ac:dyDescent="0.3">
      <c r="A444" s="568"/>
      <c r="B444" s="561"/>
      <c r="C444" s="563"/>
      <c r="D444" s="564"/>
      <c r="E444" s="592"/>
      <c r="F444" s="564"/>
      <c r="G444" s="592" t="s">
        <v>996</v>
      </c>
      <c r="H444" s="564" t="s">
        <v>997</v>
      </c>
      <c r="I444" s="79" t="s">
        <v>1465</v>
      </c>
      <c r="J444" s="10" t="s">
        <v>445</v>
      </c>
      <c r="K444" s="32"/>
      <c r="L444" s="157">
        <f t="shared" si="108"/>
        <v>0</v>
      </c>
      <c r="M444" s="157">
        <f t="shared" si="109"/>
        <v>0</v>
      </c>
      <c r="N444" s="157"/>
      <c r="O444" s="157"/>
      <c r="P444" s="157">
        <f t="shared" si="110"/>
        <v>0</v>
      </c>
      <c r="Q444" s="157"/>
      <c r="R444" s="157"/>
      <c r="S444" s="157">
        <f t="shared" si="111"/>
        <v>0</v>
      </c>
      <c r="T444" s="157">
        <f t="shared" si="112"/>
        <v>0</v>
      </c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>
        <f t="shared" si="113"/>
        <v>0</v>
      </c>
      <c r="AE444" s="157"/>
      <c r="AF444" s="157"/>
      <c r="AG444" s="157">
        <f t="shared" si="114"/>
        <v>0</v>
      </c>
      <c r="AH444" s="157"/>
      <c r="AI444" s="157"/>
      <c r="AJ444" s="157"/>
      <c r="AK444" s="157"/>
      <c r="AL444" s="157"/>
      <c r="AM444" s="157"/>
      <c r="AN444" s="157"/>
      <c r="AO444" s="157"/>
      <c r="AP444" s="157"/>
      <c r="AQ444" s="157"/>
      <c r="AR444" s="157"/>
      <c r="AS444" s="157"/>
      <c r="AT444" s="157"/>
      <c r="AU444" s="157"/>
      <c r="AV444" s="157"/>
    </row>
    <row r="445" spans="1:48" s="1" customFormat="1" ht="16.5" customHeight="1" x14ac:dyDescent="0.3">
      <c r="A445" s="568"/>
      <c r="B445" s="561"/>
      <c r="C445" s="563"/>
      <c r="D445" s="564"/>
      <c r="E445" s="592"/>
      <c r="F445" s="564"/>
      <c r="G445" s="592"/>
      <c r="H445" s="564"/>
      <c r="I445" s="79" t="s">
        <v>1466</v>
      </c>
      <c r="J445" s="11" t="s">
        <v>1843</v>
      </c>
      <c r="K445" s="32"/>
      <c r="L445" s="157">
        <f t="shared" si="108"/>
        <v>0</v>
      </c>
      <c r="M445" s="157">
        <f t="shared" si="109"/>
        <v>0</v>
      </c>
      <c r="N445" s="157"/>
      <c r="O445" s="157"/>
      <c r="P445" s="157">
        <f t="shared" si="110"/>
        <v>0</v>
      </c>
      <c r="Q445" s="157"/>
      <c r="R445" s="157"/>
      <c r="S445" s="157">
        <f t="shared" si="111"/>
        <v>0</v>
      </c>
      <c r="T445" s="157">
        <f t="shared" si="112"/>
        <v>0</v>
      </c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>
        <f t="shared" si="113"/>
        <v>0</v>
      </c>
      <c r="AE445" s="157"/>
      <c r="AF445" s="157"/>
      <c r="AG445" s="157">
        <f t="shared" si="114"/>
        <v>0</v>
      </c>
      <c r="AH445" s="157"/>
      <c r="AI445" s="157"/>
      <c r="AJ445" s="157"/>
      <c r="AK445" s="157"/>
      <c r="AL445" s="157"/>
      <c r="AM445" s="157"/>
      <c r="AN445" s="157"/>
      <c r="AO445" s="157"/>
      <c r="AP445" s="157"/>
      <c r="AQ445" s="157"/>
      <c r="AR445" s="157"/>
      <c r="AS445" s="157"/>
      <c r="AT445" s="157"/>
      <c r="AU445" s="157"/>
      <c r="AV445" s="157"/>
    </row>
    <row r="446" spans="1:48" s="1" customFormat="1" ht="16.5" customHeight="1" x14ac:dyDescent="0.3">
      <c r="A446" s="568"/>
      <c r="B446" s="561"/>
      <c r="C446" s="563"/>
      <c r="D446" s="564"/>
      <c r="E446" s="592"/>
      <c r="F446" s="564"/>
      <c r="G446" s="592"/>
      <c r="H446" s="564"/>
      <c r="I446" s="79" t="s">
        <v>1467</v>
      </c>
      <c r="J446" s="10" t="s">
        <v>448</v>
      </c>
      <c r="K446" s="32"/>
      <c r="L446" s="157">
        <f t="shared" si="108"/>
        <v>0</v>
      </c>
      <c r="M446" s="157">
        <f t="shared" si="109"/>
        <v>0</v>
      </c>
      <c r="N446" s="157"/>
      <c r="O446" s="157"/>
      <c r="P446" s="157">
        <f t="shared" si="110"/>
        <v>0</v>
      </c>
      <c r="Q446" s="157"/>
      <c r="R446" s="157"/>
      <c r="S446" s="157">
        <f t="shared" si="111"/>
        <v>0</v>
      </c>
      <c r="T446" s="157">
        <f t="shared" si="112"/>
        <v>0</v>
      </c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>
        <f t="shared" si="113"/>
        <v>0</v>
      </c>
      <c r="AE446" s="157"/>
      <c r="AF446" s="157"/>
      <c r="AG446" s="157">
        <f t="shared" si="114"/>
        <v>0</v>
      </c>
      <c r="AH446" s="157"/>
      <c r="AI446" s="157"/>
      <c r="AJ446" s="157"/>
      <c r="AK446" s="157"/>
      <c r="AL446" s="157"/>
      <c r="AM446" s="157"/>
      <c r="AN446" s="157"/>
      <c r="AO446" s="157"/>
      <c r="AP446" s="157"/>
      <c r="AQ446" s="157"/>
      <c r="AR446" s="157"/>
      <c r="AS446" s="157"/>
      <c r="AT446" s="157"/>
      <c r="AU446" s="157"/>
      <c r="AV446" s="157"/>
    </row>
    <row r="447" spans="1:48" s="1" customFormat="1" ht="16.5" customHeight="1" x14ac:dyDescent="0.3">
      <c r="A447" s="568"/>
      <c r="B447" s="561"/>
      <c r="C447" s="563"/>
      <c r="D447" s="564"/>
      <c r="E447" s="592" t="s">
        <v>998</v>
      </c>
      <c r="F447" s="564" t="s">
        <v>999</v>
      </c>
      <c r="G447" s="592" t="s">
        <v>1000</v>
      </c>
      <c r="H447" s="564" t="s">
        <v>999</v>
      </c>
      <c r="I447" s="79" t="s">
        <v>1608</v>
      </c>
      <c r="J447" s="10" t="s">
        <v>449</v>
      </c>
      <c r="K447" s="32"/>
      <c r="L447" s="157">
        <f t="shared" si="108"/>
        <v>0</v>
      </c>
      <c r="M447" s="157">
        <f t="shared" si="109"/>
        <v>0</v>
      </c>
      <c r="N447" s="157"/>
      <c r="O447" s="157"/>
      <c r="P447" s="157">
        <f t="shared" si="110"/>
        <v>0</v>
      </c>
      <c r="Q447" s="157"/>
      <c r="R447" s="157"/>
      <c r="S447" s="157">
        <f t="shared" si="111"/>
        <v>0</v>
      </c>
      <c r="T447" s="157">
        <f t="shared" si="112"/>
        <v>0</v>
      </c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>
        <f t="shared" si="113"/>
        <v>0</v>
      </c>
      <c r="AE447" s="157"/>
      <c r="AF447" s="157"/>
      <c r="AG447" s="157">
        <f t="shared" si="114"/>
        <v>0</v>
      </c>
      <c r="AH447" s="157"/>
      <c r="AI447" s="157"/>
      <c r="AJ447" s="157"/>
      <c r="AK447" s="157"/>
      <c r="AL447" s="157"/>
      <c r="AM447" s="157"/>
      <c r="AN447" s="157"/>
      <c r="AO447" s="157"/>
      <c r="AP447" s="157"/>
      <c r="AQ447" s="157"/>
      <c r="AR447" s="157"/>
      <c r="AS447" s="157"/>
      <c r="AT447" s="157"/>
      <c r="AU447" s="157"/>
      <c r="AV447" s="157"/>
    </row>
    <row r="448" spans="1:48" s="1" customFormat="1" ht="16.5" customHeight="1" x14ac:dyDescent="0.3">
      <c r="A448" s="568"/>
      <c r="B448" s="561"/>
      <c r="C448" s="563"/>
      <c r="D448" s="564"/>
      <c r="E448" s="592"/>
      <c r="F448" s="564"/>
      <c r="G448" s="592"/>
      <c r="H448" s="564"/>
      <c r="I448" s="79" t="s">
        <v>1610</v>
      </c>
      <c r="J448" s="10" t="s">
        <v>450</v>
      </c>
      <c r="K448" s="32"/>
      <c r="L448" s="157">
        <f t="shared" si="108"/>
        <v>0</v>
      </c>
      <c r="M448" s="157">
        <f t="shared" si="109"/>
        <v>0</v>
      </c>
      <c r="N448" s="157"/>
      <c r="O448" s="157"/>
      <c r="P448" s="157">
        <f t="shared" si="110"/>
        <v>0</v>
      </c>
      <c r="Q448" s="157"/>
      <c r="R448" s="157"/>
      <c r="S448" s="157">
        <f t="shared" si="111"/>
        <v>0</v>
      </c>
      <c r="T448" s="157">
        <f t="shared" si="112"/>
        <v>0</v>
      </c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>
        <f t="shared" si="113"/>
        <v>0</v>
      </c>
      <c r="AE448" s="157"/>
      <c r="AF448" s="157"/>
      <c r="AG448" s="157">
        <f t="shared" si="114"/>
        <v>0</v>
      </c>
      <c r="AH448" s="157"/>
      <c r="AI448" s="157"/>
      <c r="AJ448" s="157"/>
      <c r="AK448" s="157"/>
      <c r="AL448" s="157"/>
      <c r="AM448" s="157"/>
      <c r="AN448" s="157"/>
      <c r="AO448" s="157"/>
      <c r="AP448" s="157"/>
      <c r="AQ448" s="157"/>
      <c r="AR448" s="157"/>
      <c r="AS448" s="157"/>
      <c r="AT448" s="157"/>
      <c r="AU448" s="157"/>
      <c r="AV448" s="157"/>
    </row>
    <row r="449" spans="1:48" s="1" customFormat="1" ht="13.5" customHeight="1" x14ac:dyDescent="0.3">
      <c r="A449" s="568"/>
      <c r="B449" s="561"/>
      <c r="C449" s="563" t="s">
        <v>1001</v>
      </c>
      <c r="D449" s="564" t="s">
        <v>1921</v>
      </c>
      <c r="E449" s="592" t="s">
        <v>1002</v>
      </c>
      <c r="F449" s="564" t="s">
        <v>1003</v>
      </c>
      <c r="G449" s="592" t="s">
        <v>1004</v>
      </c>
      <c r="H449" s="564" t="s">
        <v>1005</v>
      </c>
      <c r="I449" s="79" t="s">
        <v>1469</v>
      </c>
      <c r="J449" s="10" t="s">
        <v>367</v>
      </c>
      <c r="K449" s="377" t="s">
        <v>1922</v>
      </c>
      <c r="L449" s="291">
        <v>3.5994314018691589E-2</v>
      </c>
      <c r="M449" s="291">
        <v>1.18908E-2</v>
      </c>
      <c r="N449" s="291">
        <v>1.18908E-2</v>
      </c>
      <c r="O449" s="291">
        <v>0</v>
      </c>
      <c r="P449" s="291">
        <v>2.4103514018691586E-2</v>
      </c>
      <c r="Q449" s="291">
        <v>0</v>
      </c>
      <c r="R449" s="291">
        <v>2.4103514018691586E-2</v>
      </c>
      <c r="S449" s="291">
        <v>86.582953770134978</v>
      </c>
      <c r="T449" s="291">
        <v>79.380321132075466</v>
      </c>
      <c r="U449" s="291">
        <v>0.18403440251572326</v>
      </c>
      <c r="V449" s="291">
        <v>39.763041823899371</v>
      </c>
      <c r="W449" s="291">
        <v>17.352912955974844</v>
      </c>
      <c r="X449" s="291">
        <v>2.7327044025157234</v>
      </c>
      <c r="Y449" s="291">
        <v>0</v>
      </c>
      <c r="Z449" s="291">
        <v>19.347627547169811</v>
      </c>
      <c r="AA449" s="291" t="s">
        <v>2133</v>
      </c>
      <c r="AB449" s="291" t="s">
        <v>2133</v>
      </c>
      <c r="AC449" s="291" t="s">
        <v>2133</v>
      </c>
      <c r="AD449" s="291">
        <v>0.18616201625160361</v>
      </c>
      <c r="AE449" s="291">
        <v>0.18327474878836833</v>
      </c>
      <c r="AF449" s="291">
        <v>2.8872674632352941E-3</v>
      </c>
      <c r="AG449" s="291">
        <v>7.0164706218079091</v>
      </c>
      <c r="AH449" s="291">
        <v>0</v>
      </c>
      <c r="AI449" s="291">
        <v>0</v>
      </c>
      <c r="AJ449" s="291">
        <v>0</v>
      </c>
      <c r="AK449" s="291">
        <v>0</v>
      </c>
      <c r="AL449" s="291">
        <v>0</v>
      </c>
      <c r="AM449" s="291">
        <v>0</v>
      </c>
      <c r="AN449" s="291">
        <v>7.0164706218079091</v>
      </c>
      <c r="AO449" s="291"/>
      <c r="AP449" s="291">
        <v>77.250814329999997</v>
      </c>
      <c r="AQ449" s="291">
        <v>0</v>
      </c>
      <c r="AR449" s="291">
        <v>0</v>
      </c>
      <c r="AS449" s="291">
        <v>2846.9008011699998</v>
      </c>
      <c r="AT449" s="291">
        <v>10.8</v>
      </c>
      <c r="AU449" s="291">
        <v>5.0807999999999999E-2</v>
      </c>
      <c r="AV449" s="226"/>
    </row>
    <row r="450" spans="1:48" s="1" customFormat="1" ht="16.5" customHeight="1" x14ac:dyDescent="0.3">
      <c r="A450" s="568"/>
      <c r="B450" s="561"/>
      <c r="C450" s="563"/>
      <c r="D450" s="564"/>
      <c r="E450" s="592"/>
      <c r="F450" s="564"/>
      <c r="G450" s="592"/>
      <c r="H450" s="564"/>
      <c r="I450" s="79" t="s">
        <v>1470</v>
      </c>
      <c r="J450" s="10" t="s">
        <v>368</v>
      </c>
      <c r="K450" s="32"/>
      <c r="L450" s="157">
        <f t="shared" si="108"/>
        <v>0</v>
      </c>
      <c r="M450" s="157">
        <f t="shared" si="109"/>
        <v>0</v>
      </c>
      <c r="N450" s="157"/>
      <c r="O450" s="157"/>
      <c r="P450" s="157">
        <f t="shared" si="110"/>
        <v>0</v>
      </c>
      <c r="Q450" s="157"/>
      <c r="R450" s="157"/>
      <c r="S450" s="157">
        <f t="shared" si="111"/>
        <v>0</v>
      </c>
      <c r="T450" s="157">
        <f t="shared" si="112"/>
        <v>0</v>
      </c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>
        <f t="shared" si="113"/>
        <v>0</v>
      </c>
      <c r="AE450" s="157"/>
      <c r="AF450" s="157"/>
      <c r="AG450" s="157">
        <f t="shared" si="114"/>
        <v>0</v>
      </c>
      <c r="AH450" s="157"/>
      <c r="AI450" s="157"/>
      <c r="AJ450" s="157"/>
      <c r="AK450" s="157"/>
      <c r="AL450" s="157"/>
      <c r="AM450" s="157"/>
      <c r="AN450" s="157"/>
      <c r="AO450" s="157"/>
      <c r="AP450" s="157"/>
      <c r="AQ450" s="157"/>
      <c r="AR450" s="157"/>
      <c r="AS450" s="157"/>
      <c r="AT450" s="157"/>
      <c r="AU450" s="157"/>
      <c r="AV450" s="157"/>
    </row>
    <row r="451" spans="1:48" s="1" customFormat="1" ht="16.5" customHeight="1" x14ac:dyDescent="0.3">
      <c r="A451" s="568"/>
      <c r="B451" s="561"/>
      <c r="C451" s="563"/>
      <c r="D451" s="564"/>
      <c r="E451" s="592"/>
      <c r="F451" s="564"/>
      <c r="G451" s="592"/>
      <c r="H451" s="564"/>
      <c r="I451" s="79" t="s">
        <v>1471</v>
      </c>
      <c r="J451" s="10" t="s">
        <v>370</v>
      </c>
      <c r="K451" s="32"/>
      <c r="L451" s="157">
        <f t="shared" si="108"/>
        <v>0</v>
      </c>
      <c r="M451" s="157">
        <f t="shared" si="109"/>
        <v>0</v>
      </c>
      <c r="N451" s="157"/>
      <c r="O451" s="157"/>
      <c r="P451" s="157">
        <f t="shared" si="110"/>
        <v>0</v>
      </c>
      <c r="Q451" s="157"/>
      <c r="R451" s="157"/>
      <c r="S451" s="157">
        <f t="shared" si="111"/>
        <v>0</v>
      </c>
      <c r="T451" s="157">
        <f t="shared" si="112"/>
        <v>0</v>
      </c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>
        <f t="shared" si="113"/>
        <v>0</v>
      </c>
      <c r="AE451" s="157"/>
      <c r="AF451" s="157"/>
      <c r="AG451" s="157">
        <f t="shared" si="114"/>
        <v>0</v>
      </c>
      <c r="AH451" s="157"/>
      <c r="AI451" s="157"/>
      <c r="AJ451" s="157"/>
      <c r="AK451" s="157"/>
      <c r="AL451" s="157"/>
      <c r="AM451" s="157"/>
      <c r="AN451" s="157"/>
      <c r="AO451" s="157"/>
      <c r="AP451" s="157"/>
      <c r="AQ451" s="157"/>
      <c r="AR451" s="157"/>
      <c r="AS451" s="157"/>
      <c r="AT451" s="157"/>
      <c r="AU451" s="157"/>
      <c r="AV451" s="157"/>
    </row>
    <row r="452" spans="1:48" s="1" customFormat="1" ht="16.5" customHeight="1" x14ac:dyDescent="0.3">
      <c r="A452" s="568"/>
      <c r="B452" s="561"/>
      <c r="C452" s="563"/>
      <c r="D452" s="564"/>
      <c r="E452" s="592"/>
      <c r="F452" s="564"/>
      <c r="G452" s="592"/>
      <c r="H452" s="564"/>
      <c r="I452" s="79" t="s">
        <v>1473</v>
      </c>
      <c r="J452" s="11" t="s">
        <v>1842</v>
      </c>
      <c r="K452" s="32"/>
      <c r="L452" s="157">
        <f t="shared" si="108"/>
        <v>0</v>
      </c>
      <c r="M452" s="157">
        <f t="shared" si="109"/>
        <v>0</v>
      </c>
      <c r="N452" s="157"/>
      <c r="O452" s="157"/>
      <c r="P452" s="157">
        <f t="shared" si="110"/>
        <v>0</v>
      </c>
      <c r="Q452" s="157"/>
      <c r="R452" s="157"/>
      <c r="S452" s="157">
        <f t="shared" si="111"/>
        <v>0</v>
      </c>
      <c r="T452" s="157">
        <f t="shared" si="112"/>
        <v>0</v>
      </c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>
        <f t="shared" si="113"/>
        <v>0</v>
      </c>
      <c r="AE452" s="157"/>
      <c r="AF452" s="157"/>
      <c r="AG452" s="157">
        <f t="shared" si="114"/>
        <v>0</v>
      </c>
      <c r="AH452" s="157"/>
      <c r="AI452" s="157"/>
      <c r="AJ452" s="157"/>
      <c r="AK452" s="157"/>
      <c r="AL452" s="157"/>
      <c r="AM452" s="157"/>
      <c r="AN452" s="157"/>
      <c r="AO452" s="157"/>
      <c r="AP452" s="157"/>
      <c r="AQ452" s="157"/>
      <c r="AR452" s="157"/>
      <c r="AS452" s="157"/>
      <c r="AT452" s="157"/>
      <c r="AU452" s="157"/>
      <c r="AV452" s="157"/>
    </row>
    <row r="453" spans="1:48" s="1" customFormat="1" ht="16.5" customHeight="1" x14ac:dyDescent="0.3">
      <c r="A453" s="568"/>
      <c r="B453" s="561"/>
      <c r="C453" s="563"/>
      <c r="D453" s="564"/>
      <c r="E453" s="592"/>
      <c r="F453" s="564"/>
      <c r="G453" s="592" t="s">
        <v>1006</v>
      </c>
      <c r="H453" s="564" t="s">
        <v>1007</v>
      </c>
      <c r="I453" s="79" t="s">
        <v>1475</v>
      </c>
      <c r="J453" s="11" t="s">
        <v>1943</v>
      </c>
      <c r="K453" s="32"/>
      <c r="L453" s="157">
        <f t="shared" si="108"/>
        <v>0</v>
      </c>
      <c r="M453" s="157">
        <f t="shared" si="109"/>
        <v>0</v>
      </c>
      <c r="N453" s="157"/>
      <c r="O453" s="157"/>
      <c r="P453" s="157">
        <f t="shared" si="110"/>
        <v>0</v>
      </c>
      <c r="Q453" s="157"/>
      <c r="R453" s="157"/>
      <c r="S453" s="157">
        <f t="shared" si="111"/>
        <v>0</v>
      </c>
      <c r="T453" s="157">
        <f t="shared" si="112"/>
        <v>0</v>
      </c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>
        <f t="shared" si="113"/>
        <v>0</v>
      </c>
      <c r="AE453" s="157"/>
      <c r="AF453" s="157"/>
      <c r="AG453" s="157">
        <f t="shared" si="114"/>
        <v>0</v>
      </c>
      <c r="AH453" s="157"/>
      <c r="AI453" s="157"/>
      <c r="AJ453" s="157"/>
      <c r="AK453" s="157"/>
      <c r="AL453" s="157"/>
      <c r="AM453" s="157"/>
      <c r="AN453" s="157"/>
      <c r="AO453" s="157"/>
      <c r="AP453" s="157"/>
      <c r="AQ453" s="157"/>
      <c r="AR453" s="157"/>
      <c r="AS453" s="157"/>
      <c r="AT453" s="157"/>
      <c r="AU453" s="157"/>
      <c r="AV453" s="157"/>
    </row>
    <row r="454" spans="1:48" s="1" customFormat="1" ht="16.5" customHeight="1" x14ac:dyDescent="0.3">
      <c r="A454" s="568"/>
      <c r="B454" s="561"/>
      <c r="C454" s="563"/>
      <c r="D454" s="564"/>
      <c r="E454" s="592"/>
      <c r="F454" s="564"/>
      <c r="G454" s="592"/>
      <c r="H454" s="564"/>
      <c r="I454" s="79" t="s">
        <v>1477</v>
      </c>
      <c r="J454" s="10" t="s">
        <v>371</v>
      </c>
      <c r="K454" s="32"/>
      <c r="L454" s="157">
        <f t="shared" si="108"/>
        <v>0</v>
      </c>
      <c r="M454" s="157">
        <f t="shared" si="109"/>
        <v>0</v>
      </c>
      <c r="N454" s="157"/>
      <c r="O454" s="157"/>
      <c r="P454" s="157">
        <f t="shared" si="110"/>
        <v>0</v>
      </c>
      <c r="Q454" s="157"/>
      <c r="R454" s="157"/>
      <c r="S454" s="157">
        <f t="shared" si="111"/>
        <v>0</v>
      </c>
      <c r="T454" s="157">
        <f t="shared" si="112"/>
        <v>0</v>
      </c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>
        <f t="shared" si="113"/>
        <v>0</v>
      </c>
      <c r="AE454" s="157"/>
      <c r="AF454" s="157"/>
      <c r="AG454" s="157">
        <f t="shared" si="114"/>
        <v>0</v>
      </c>
      <c r="AH454" s="157"/>
      <c r="AI454" s="157"/>
      <c r="AJ454" s="157"/>
      <c r="AK454" s="157"/>
      <c r="AL454" s="157"/>
      <c r="AM454" s="157"/>
      <c r="AN454" s="157"/>
      <c r="AO454" s="157"/>
      <c r="AP454" s="157"/>
      <c r="AQ454" s="157"/>
      <c r="AR454" s="157"/>
      <c r="AS454" s="157"/>
      <c r="AT454" s="157"/>
      <c r="AU454" s="157"/>
      <c r="AV454" s="157"/>
    </row>
    <row r="455" spans="1:48" s="1" customFormat="1" ht="16.5" customHeight="1" x14ac:dyDescent="0.3">
      <c r="A455" s="568"/>
      <c r="B455" s="561"/>
      <c r="C455" s="563"/>
      <c r="D455" s="564"/>
      <c r="E455" s="592" t="s">
        <v>1008</v>
      </c>
      <c r="F455" s="564" t="s">
        <v>1009</v>
      </c>
      <c r="G455" s="592" t="s">
        <v>1010</v>
      </c>
      <c r="H455" s="564" t="s">
        <v>1009</v>
      </c>
      <c r="I455" s="79" t="s">
        <v>1567</v>
      </c>
      <c r="J455" s="10" t="s">
        <v>375</v>
      </c>
      <c r="K455" s="32"/>
      <c r="L455" s="157">
        <f t="shared" si="108"/>
        <v>0</v>
      </c>
      <c r="M455" s="157">
        <f t="shared" si="109"/>
        <v>0</v>
      </c>
      <c r="N455" s="157"/>
      <c r="O455" s="157"/>
      <c r="P455" s="157">
        <f t="shared" si="110"/>
        <v>0</v>
      </c>
      <c r="Q455" s="157"/>
      <c r="R455" s="157"/>
      <c r="S455" s="157">
        <f t="shared" si="111"/>
        <v>0</v>
      </c>
      <c r="T455" s="157">
        <f t="shared" si="112"/>
        <v>0</v>
      </c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>
        <f t="shared" si="113"/>
        <v>0</v>
      </c>
      <c r="AE455" s="157"/>
      <c r="AF455" s="157"/>
      <c r="AG455" s="157">
        <f t="shared" si="114"/>
        <v>0</v>
      </c>
      <c r="AH455" s="157"/>
      <c r="AI455" s="157"/>
      <c r="AJ455" s="157"/>
      <c r="AK455" s="157"/>
      <c r="AL455" s="157"/>
      <c r="AM455" s="157"/>
      <c r="AN455" s="157"/>
      <c r="AO455" s="157"/>
      <c r="AP455" s="157"/>
      <c r="AQ455" s="157"/>
      <c r="AR455" s="157"/>
      <c r="AS455" s="157"/>
      <c r="AT455" s="157"/>
      <c r="AU455" s="157"/>
      <c r="AV455" s="157"/>
    </row>
    <row r="456" spans="1:48" s="1" customFormat="1" ht="16.5" customHeight="1" x14ac:dyDescent="0.3">
      <c r="A456" s="568"/>
      <c r="B456" s="561"/>
      <c r="C456" s="563"/>
      <c r="D456" s="564"/>
      <c r="E456" s="592"/>
      <c r="F456" s="564"/>
      <c r="G456" s="592"/>
      <c r="H456" s="564"/>
      <c r="I456" s="79" t="s">
        <v>1568</v>
      </c>
      <c r="J456" s="10" t="s">
        <v>376</v>
      </c>
      <c r="K456" s="32"/>
      <c r="L456" s="157">
        <f t="shared" si="108"/>
        <v>0</v>
      </c>
      <c r="M456" s="157">
        <f t="shared" si="109"/>
        <v>0</v>
      </c>
      <c r="N456" s="157"/>
      <c r="O456" s="157"/>
      <c r="P456" s="157">
        <f t="shared" si="110"/>
        <v>0</v>
      </c>
      <c r="Q456" s="157"/>
      <c r="R456" s="157"/>
      <c r="S456" s="157">
        <f t="shared" si="111"/>
        <v>0</v>
      </c>
      <c r="T456" s="157">
        <f t="shared" si="112"/>
        <v>0</v>
      </c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>
        <f t="shared" si="113"/>
        <v>0</v>
      </c>
      <c r="AE456" s="157"/>
      <c r="AF456" s="157"/>
      <c r="AG456" s="157">
        <f t="shared" si="114"/>
        <v>0</v>
      </c>
      <c r="AH456" s="157"/>
      <c r="AI456" s="157"/>
      <c r="AJ456" s="157"/>
      <c r="AK456" s="157"/>
      <c r="AL456" s="157"/>
      <c r="AM456" s="157"/>
      <c r="AN456" s="157"/>
      <c r="AO456" s="157"/>
      <c r="AP456" s="157"/>
      <c r="AQ456" s="157"/>
      <c r="AR456" s="157"/>
      <c r="AS456" s="157"/>
      <c r="AT456" s="157"/>
      <c r="AU456" s="157"/>
      <c r="AV456" s="157"/>
    </row>
    <row r="457" spans="1:48" s="1" customFormat="1" ht="16.5" customHeight="1" x14ac:dyDescent="0.3">
      <c r="A457" s="568"/>
      <c r="B457" s="561"/>
      <c r="C457" s="563"/>
      <c r="D457" s="564"/>
      <c r="E457" s="592" t="s">
        <v>1011</v>
      </c>
      <c r="F457" s="564" t="s">
        <v>581</v>
      </c>
      <c r="G457" s="592" t="s">
        <v>1012</v>
      </c>
      <c r="H457" s="564" t="s">
        <v>581</v>
      </c>
      <c r="I457" s="79" t="s">
        <v>1565</v>
      </c>
      <c r="J457" s="10" t="s">
        <v>373</v>
      </c>
      <c r="K457" s="32"/>
      <c r="L457" s="157">
        <f t="shared" si="108"/>
        <v>0</v>
      </c>
      <c r="M457" s="157">
        <f t="shared" si="109"/>
        <v>0</v>
      </c>
      <c r="N457" s="157"/>
      <c r="O457" s="157"/>
      <c r="P457" s="157">
        <f t="shared" si="110"/>
        <v>0</v>
      </c>
      <c r="Q457" s="157"/>
      <c r="R457" s="157"/>
      <c r="S457" s="157">
        <f t="shared" si="111"/>
        <v>0</v>
      </c>
      <c r="T457" s="157">
        <f t="shared" si="112"/>
        <v>0</v>
      </c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>
        <f t="shared" si="113"/>
        <v>0</v>
      </c>
      <c r="AE457" s="157"/>
      <c r="AF457" s="157"/>
      <c r="AG457" s="157">
        <f t="shared" si="114"/>
        <v>0</v>
      </c>
      <c r="AH457" s="157"/>
      <c r="AI457" s="157"/>
      <c r="AJ457" s="157"/>
      <c r="AK457" s="157"/>
      <c r="AL457" s="157"/>
      <c r="AM457" s="157"/>
      <c r="AN457" s="157"/>
      <c r="AO457" s="157"/>
      <c r="AP457" s="157"/>
      <c r="AQ457" s="157"/>
      <c r="AR457" s="157"/>
      <c r="AS457" s="157"/>
      <c r="AT457" s="157"/>
      <c r="AU457" s="157"/>
      <c r="AV457" s="157"/>
    </row>
    <row r="458" spans="1:48" s="1" customFormat="1" ht="16.5" customHeight="1" x14ac:dyDescent="0.3">
      <c r="A458" s="568"/>
      <c r="B458" s="561"/>
      <c r="C458" s="563"/>
      <c r="D458" s="564"/>
      <c r="E458" s="592"/>
      <c r="F458" s="564"/>
      <c r="G458" s="592"/>
      <c r="H458" s="564"/>
      <c r="I458" s="79" t="s">
        <v>1565</v>
      </c>
      <c r="J458" s="10" t="s">
        <v>1606</v>
      </c>
      <c r="K458" s="32"/>
      <c r="L458" s="157">
        <f t="shared" si="108"/>
        <v>0</v>
      </c>
      <c r="M458" s="157">
        <f t="shared" si="109"/>
        <v>0</v>
      </c>
      <c r="N458" s="157"/>
      <c r="O458" s="157"/>
      <c r="P458" s="157">
        <f t="shared" si="110"/>
        <v>0</v>
      </c>
      <c r="Q458" s="157"/>
      <c r="R458" s="157"/>
      <c r="S458" s="157">
        <f t="shared" si="111"/>
        <v>0</v>
      </c>
      <c r="T458" s="157">
        <f t="shared" si="112"/>
        <v>0</v>
      </c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>
        <f t="shared" si="113"/>
        <v>0</v>
      </c>
      <c r="AE458" s="157"/>
      <c r="AF458" s="157"/>
      <c r="AG458" s="157">
        <f t="shared" si="114"/>
        <v>0</v>
      </c>
      <c r="AH458" s="157"/>
      <c r="AI458" s="157"/>
      <c r="AJ458" s="157"/>
      <c r="AK458" s="157"/>
      <c r="AL458" s="157"/>
      <c r="AM458" s="157"/>
      <c r="AN458" s="157"/>
      <c r="AO458" s="157"/>
      <c r="AP458" s="157"/>
      <c r="AQ458" s="157"/>
      <c r="AR458" s="157"/>
      <c r="AS458" s="157"/>
      <c r="AT458" s="157"/>
      <c r="AU458" s="157"/>
      <c r="AV458" s="157"/>
    </row>
    <row r="459" spans="1:48" s="1" customFormat="1" ht="16.5" customHeight="1" x14ac:dyDescent="0.3">
      <c r="A459" s="568"/>
      <c r="B459" s="561"/>
      <c r="C459" s="563"/>
      <c r="D459" s="564"/>
      <c r="E459" s="592"/>
      <c r="F459" s="564"/>
      <c r="G459" s="592"/>
      <c r="H459" s="564"/>
      <c r="I459" s="79" t="s">
        <v>1564</v>
      </c>
      <c r="J459" s="10" t="s">
        <v>372</v>
      </c>
      <c r="K459" s="32"/>
      <c r="L459" s="157">
        <f t="shared" si="108"/>
        <v>0</v>
      </c>
      <c r="M459" s="157">
        <f t="shared" si="109"/>
        <v>0</v>
      </c>
      <c r="N459" s="157"/>
      <c r="O459" s="157"/>
      <c r="P459" s="157">
        <f t="shared" si="110"/>
        <v>0</v>
      </c>
      <c r="Q459" s="157"/>
      <c r="R459" s="157"/>
      <c r="S459" s="157">
        <f t="shared" si="111"/>
        <v>0</v>
      </c>
      <c r="T459" s="157">
        <f t="shared" si="112"/>
        <v>0</v>
      </c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>
        <f t="shared" si="113"/>
        <v>0</v>
      </c>
      <c r="AE459" s="157"/>
      <c r="AF459" s="157"/>
      <c r="AG459" s="157">
        <f t="shared" si="114"/>
        <v>0</v>
      </c>
      <c r="AH459" s="157"/>
      <c r="AI459" s="157"/>
      <c r="AJ459" s="157"/>
      <c r="AK459" s="157"/>
      <c r="AL459" s="157"/>
      <c r="AM459" s="157"/>
      <c r="AN459" s="157"/>
      <c r="AO459" s="157"/>
      <c r="AP459" s="157"/>
      <c r="AQ459" s="157"/>
      <c r="AR459" s="157"/>
      <c r="AS459" s="157"/>
      <c r="AT459" s="157"/>
      <c r="AU459" s="157"/>
      <c r="AV459" s="157"/>
    </row>
    <row r="460" spans="1:48" s="1" customFormat="1" ht="16.5" customHeight="1" x14ac:dyDescent="0.3">
      <c r="A460" s="568"/>
      <c r="B460" s="561"/>
      <c r="C460" s="563"/>
      <c r="D460" s="564"/>
      <c r="E460" s="592"/>
      <c r="F460" s="564"/>
      <c r="G460" s="592"/>
      <c r="H460" s="564"/>
      <c r="I460" s="79" t="s">
        <v>1566</v>
      </c>
      <c r="J460" s="11" t="s">
        <v>1841</v>
      </c>
      <c r="K460" s="32"/>
      <c r="L460" s="157">
        <f t="shared" si="108"/>
        <v>0</v>
      </c>
      <c r="M460" s="157">
        <f t="shared" si="109"/>
        <v>0</v>
      </c>
      <c r="N460" s="157"/>
      <c r="O460" s="157"/>
      <c r="P460" s="157">
        <f t="shared" si="110"/>
        <v>0</v>
      </c>
      <c r="Q460" s="157"/>
      <c r="R460" s="157"/>
      <c r="S460" s="157">
        <f t="shared" si="111"/>
        <v>0</v>
      </c>
      <c r="T460" s="157">
        <f t="shared" si="112"/>
        <v>0</v>
      </c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>
        <f t="shared" si="113"/>
        <v>0</v>
      </c>
      <c r="AE460" s="157"/>
      <c r="AF460" s="157"/>
      <c r="AG460" s="157">
        <f t="shared" si="114"/>
        <v>0</v>
      </c>
      <c r="AH460" s="157"/>
      <c r="AI460" s="157"/>
      <c r="AJ460" s="157"/>
      <c r="AK460" s="157"/>
      <c r="AL460" s="157"/>
      <c r="AM460" s="157"/>
      <c r="AN460" s="157"/>
      <c r="AO460" s="157"/>
      <c r="AP460" s="157"/>
      <c r="AQ460" s="157"/>
      <c r="AR460" s="157"/>
      <c r="AS460" s="157"/>
      <c r="AT460" s="157"/>
      <c r="AU460" s="157"/>
      <c r="AV460" s="157"/>
    </row>
    <row r="461" spans="1:48" s="1" customFormat="1" ht="16.5" customHeight="1" x14ac:dyDescent="0.3">
      <c r="A461" s="568"/>
      <c r="B461" s="561"/>
      <c r="C461" s="563"/>
      <c r="D461" s="564"/>
      <c r="E461" s="592" t="s">
        <v>1013</v>
      </c>
      <c r="F461" s="564" t="s">
        <v>1014</v>
      </c>
      <c r="G461" s="74" t="s">
        <v>1015</v>
      </c>
      <c r="H461" s="70" t="s">
        <v>1942</v>
      </c>
      <c r="I461" s="79" t="s">
        <v>1569</v>
      </c>
      <c r="J461" s="10" t="s">
        <v>377</v>
      </c>
      <c r="K461" s="32"/>
      <c r="L461" s="157">
        <f t="shared" si="108"/>
        <v>0</v>
      </c>
      <c r="M461" s="157">
        <f t="shared" si="109"/>
        <v>0</v>
      </c>
      <c r="N461" s="157"/>
      <c r="O461" s="157"/>
      <c r="P461" s="157">
        <f t="shared" si="110"/>
        <v>0</v>
      </c>
      <c r="Q461" s="157"/>
      <c r="R461" s="157"/>
      <c r="S461" s="157">
        <f t="shared" si="111"/>
        <v>0</v>
      </c>
      <c r="T461" s="157">
        <f t="shared" si="112"/>
        <v>0</v>
      </c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>
        <f t="shared" si="113"/>
        <v>0</v>
      </c>
      <c r="AE461" s="157"/>
      <c r="AF461" s="157"/>
      <c r="AG461" s="157">
        <f t="shared" si="114"/>
        <v>0</v>
      </c>
      <c r="AH461" s="157"/>
      <c r="AI461" s="157"/>
      <c r="AJ461" s="157"/>
      <c r="AK461" s="157"/>
      <c r="AL461" s="157"/>
      <c r="AM461" s="157"/>
      <c r="AN461" s="157"/>
      <c r="AO461" s="157"/>
      <c r="AP461" s="157"/>
      <c r="AQ461" s="157"/>
      <c r="AR461" s="157"/>
      <c r="AS461" s="157"/>
      <c r="AT461" s="157"/>
      <c r="AU461" s="157"/>
      <c r="AV461" s="157"/>
    </row>
    <row r="462" spans="1:48" s="1" customFormat="1" ht="16.5" customHeight="1" x14ac:dyDescent="0.3">
      <c r="A462" s="568"/>
      <c r="B462" s="561"/>
      <c r="C462" s="563"/>
      <c r="D462" s="564"/>
      <c r="E462" s="592"/>
      <c r="F462" s="564"/>
      <c r="G462" s="592" t="s">
        <v>1016</v>
      </c>
      <c r="H462" s="564" t="s">
        <v>1017</v>
      </c>
      <c r="I462" s="79" t="s">
        <v>1570</v>
      </c>
      <c r="J462" s="10" t="s">
        <v>378</v>
      </c>
      <c r="K462" s="32"/>
      <c r="L462" s="157">
        <f t="shared" si="108"/>
        <v>0</v>
      </c>
      <c r="M462" s="157">
        <f t="shared" si="109"/>
        <v>0</v>
      </c>
      <c r="N462" s="157"/>
      <c r="O462" s="157"/>
      <c r="P462" s="157">
        <f t="shared" si="110"/>
        <v>0</v>
      </c>
      <c r="Q462" s="157"/>
      <c r="R462" s="157"/>
      <c r="S462" s="157">
        <f t="shared" si="111"/>
        <v>0</v>
      </c>
      <c r="T462" s="157">
        <f t="shared" si="112"/>
        <v>0</v>
      </c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>
        <f t="shared" si="113"/>
        <v>0</v>
      </c>
      <c r="AE462" s="157"/>
      <c r="AF462" s="157"/>
      <c r="AG462" s="157">
        <f t="shared" si="114"/>
        <v>0</v>
      </c>
      <c r="AH462" s="157"/>
      <c r="AI462" s="157"/>
      <c r="AJ462" s="157"/>
      <c r="AK462" s="157"/>
      <c r="AL462" s="157"/>
      <c r="AM462" s="157"/>
      <c r="AN462" s="157"/>
      <c r="AO462" s="157"/>
      <c r="AP462" s="157"/>
      <c r="AQ462" s="157"/>
      <c r="AR462" s="157"/>
      <c r="AS462" s="157"/>
      <c r="AT462" s="157"/>
      <c r="AU462" s="157"/>
      <c r="AV462" s="157"/>
    </row>
    <row r="463" spans="1:48" s="1" customFormat="1" ht="16.5" customHeight="1" x14ac:dyDescent="0.3">
      <c r="A463" s="568"/>
      <c r="B463" s="561"/>
      <c r="C463" s="563"/>
      <c r="D463" s="564"/>
      <c r="E463" s="592"/>
      <c r="F463" s="564"/>
      <c r="G463" s="592"/>
      <c r="H463" s="564"/>
      <c r="I463" s="79" t="s">
        <v>1570</v>
      </c>
      <c r="J463" s="10" t="s">
        <v>378</v>
      </c>
      <c r="K463" s="32"/>
      <c r="L463" s="157">
        <f t="shared" ref="L463:L526" si="115">M463+P463</f>
        <v>0</v>
      </c>
      <c r="M463" s="157">
        <f t="shared" ref="M463:M526" si="116">N463+O463</f>
        <v>0</v>
      </c>
      <c r="N463" s="157"/>
      <c r="O463" s="157"/>
      <c r="P463" s="157">
        <f t="shared" ref="P463:P526" si="117">Q463+R463</f>
        <v>0</v>
      </c>
      <c r="Q463" s="157"/>
      <c r="R463" s="157"/>
      <c r="S463" s="157">
        <f t="shared" ref="S463:S526" si="118">T463+AD463+AG463</f>
        <v>0</v>
      </c>
      <c r="T463" s="157">
        <f t="shared" ref="T463:T526" si="119">SUM(U463:AC463)</f>
        <v>0</v>
      </c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>
        <f t="shared" ref="AD463:AD526" si="120">SUM(AE463:AF463)</f>
        <v>0</v>
      </c>
      <c r="AE463" s="157"/>
      <c r="AF463" s="157"/>
      <c r="AG463" s="157">
        <f t="shared" ref="AG463:AG526" si="121">SUM(AH463:AN463)</f>
        <v>0</v>
      </c>
      <c r="AH463" s="157"/>
      <c r="AI463" s="157"/>
      <c r="AJ463" s="157"/>
      <c r="AK463" s="157"/>
      <c r="AL463" s="157"/>
      <c r="AM463" s="157"/>
      <c r="AN463" s="157"/>
      <c r="AO463" s="157"/>
      <c r="AP463" s="157"/>
      <c r="AQ463" s="157"/>
      <c r="AR463" s="157"/>
      <c r="AS463" s="157"/>
      <c r="AT463" s="157"/>
      <c r="AU463" s="157"/>
      <c r="AV463" s="157"/>
    </row>
    <row r="464" spans="1:48" s="1" customFormat="1" ht="27" x14ac:dyDescent="0.3">
      <c r="A464" s="568"/>
      <c r="B464" s="561"/>
      <c r="C464" s="563"/>
      <c r="D464" s="564"/>
      <c r="E464" s="592"/>
      <c r="F464" s="564"/>
      <c r="G464" s="592"/>
      <c r="H464" s="564"/>
      <c r="I464" s="79" t="s">
        <v>1571</v>
      </c>
      <c r="J464" s="10" t="s">
        <v>380</v>
      </c>
      <c r="K464" s="32"/>
      <c r="L464" s="157">
        <f t="shared" si="115"/>
        <v>0</v>
      </c>
      <c r="M464" s="157">
        <f t="shared" si="116"/>
        <v>0</v>
      </c>
      <c r="N464" s="157"/>
      <c r="O464" s="157"/>
      <c r="P464" s="157">
        <f t="shared" si="117"/>
        <v>0</v>
      </c>
      <c r="Q464" s="157"/>
      <c r="R464" s="157"/>
      <c r="S464" s="157">
        <f t="shared" si="118"/>
        <v>0</v>
      </c>
      <c r="T464" s="157">
        <f t="shared" si="119"/>
        <v>0</v>
      </c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>
        <f t="shared" si="120"/>
        <v>0</v>
      </c>
      <c r="AE464" s="157"/>
      <c r="AF464" s="157"/>
      <c r="AG464" s="157">
        <f t="shared" si="121"/>
        <v>0</v>
      </c>
      <c r="AH464" s="157"/>
      <c r="AI464" s="157"/>
      <c r="AJ464" s="157"/>
      <c r="AK464" s="157"/>
      <c r="AL464" s="157"/>
      <c r="AM464" s="157"/>
      <c r="AN464" s="157"/>
      <c r="AO464" s="157"/>
      <c r="AP464" s="157"/>
      <c r="AQ464" s="157"/>
      <c r="AR464" s="157"/>
      <c r="AS464" s="157"/>
      <c r="AT464" s="157"/>
      <c r="AU464" s="157"/>
      <c r="AV464" s="157"/>
    </row>
    <row r="465" spans="1:48" s="1" customFormat="1" ht="16.5" customHeight="1" x14ac:dyDescent="0.3">
      <c r="A465" s="568"/>
      <c r="B465" s="561"/>
      <c r="C465" s="563"/>
      <c r="D465" s="564"/>
      <c r="E465" s="592"/>
      <c r="F465" s="564"/>
      <c r="G465" s="592"/>
      <c r="H465" s="564"/>
      <c r="I465" s="79" t="s">
        <v>1572</v>
      </c>
      <c r="J465" s="10" t="s">
        <v>385</v>
      </c>
      <c r="K465" s="32"/>
      <c r="L465" s="157">
        <f t="shared" si="115"/>
        <v>0</v>
      </c>
      <c r="M465" s="157">
        <f t="shared" si="116"/>
        <v>0</v>
      </c>
      <c r="N465" s="157"/>
      <c r="O465" s="157"/>
      <c r="P465" s="157">
        <f t="shared" si="117"/>
        <v>0</v>
      </c>
      <c r="Q465" s="157"/>
      <c r="R465" s="157"/>
      <c r="S465" s="157">
        <f t="shared" si="118"/>
        <v>0</v>
      </c>
      <c r="T465" s="157">
        <f t="shared" si="119"/>
        <v>0</v>
      </c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>
        <f t="shared" si="120"/>
        <v>0</v>
      </c>
      <c r="AE465" s="157"/>
      <c r="AF465" s="157"/>
      <c r="AG465" s="157">
        <f t="shared" si="121"/>
        <v>0</v>
      </c>
      <c r="AH465" s="157"/>
      <c r="AI465" s="157"/>
      <c r="AJ465" s="157"/>
      <c r="AK465" s="157"/>
      <c r="AL465" s="157"/>
      <c r="AM465" s="157"/>
      <c r="AN465" s="157"/>
      <c r="AO465" s="157"/>
      <c r="AP465" s="157"/>
      <c r="AQ465" s="157"/>
      <c r="AR465" s="157"/>
      <c r="AS465" s="157"/>
      <c r="AT465" s="157"/>
      <c r="AU465" s="157"/>
      <c r="AV465" s="157"/>
    </row>
    <row r="466" spans="1:48" s="1" customFormat="1" ht="16.5" customHeight="1" x14ac:dyDescent="0.3">
      <c r="A466" s="568"/>
      <c r="B466" s="561"/>
      <c r="C466" s="563"/>
      <c r="D466" s="564"/>
      <c r="E466" s="592"/>
      <c r="F466" s="564"/>
      <c r="G466" s="592"/>
      <c r="H466" s="564"/>
      <c r="I466" s="79" t="s">
        <v>1572</v>
      </c>
      <c r="J466" s="10" t="s">
        <v>1573</v>
      </c>
      <c r="K466" s="32"/>
      <c r="L466" s="157">
        <f t="shared" si="115"/>
        <v>0</v>
      </c>
      <c r="M466" s="157">
        <f t="shared" si="116"/>
        <v>0</v>
      </c>
      <c r="N466" s="157"/>
      <c r="O466" s="157"/>
      <c r="P466" s="157">
        <f t="shared" si="117"/>
        <v>0</v>
      </c>
      <c r="Q466" s="157"/>
      <c r="R466" s="157"/>
      <c r="S466" s="157">
        <f t="shared" si="118"/>
        <v>0</v>
      </c>
      <c r="T466" s="157">
        <f t="shared" si="119"/>
        <v>0</v>
      </c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>
        <f t="shared" si="120"/>
        <v>0</v>
      </c>
      <c r="AE466" s="157"/>
      <c r="AF466" s="157"/>
      <c r="AG466" s="157">
        <f t="shared" si="121"/>
        <v>0</v>
      </c>
      <c r="AH466" s="157"/>
      <c r="AI466" s="157"/>
      <c r="AJ466" s="157"/>
      <c r="AK466" s="157"/>
      <c r="AL466" s="157"/>
      <c r="AM466" s="157"/>
      <c r="AN466" s="157"/>
      <c r="AO466" s="157"/>
      <c r="AP466" s="157"/>
      <c r="AQ466" s="157"/>
      <c r="AR466" s="157"/>
      <c r="AS466" s="157"/>
      <c r="AT466" s="157"/>
      <c r="AU466" s="157"/>
      <c r="AV466" s="157"/>
    </row>
    <row r="467" spans="1:48" s="1" customFormat="1" ht="16.5" customHeight="1" x14ac:dyDescent="0.3">
      <c r="A467" s="568"/>
      <c r="B467" s="561"/>
      <c r="C467" s="563"/>
      <c r="D467" s="564"/>
      <c r="E467" s="592"/>
      <c r="F467" s="564"/>
      <c r="G467" s="592"/>
      <c r="H467" s="564"/>
      <c r="I467" s="79" t="s">
        <v>1574</v>
      </c>
      <c r="J467" s="10" t="s">
        <v>383</v>
      </c>
      <c r="K467" s="32"/>
      <c r="L467" s="157">
        <f t="shared" si="115"/>
        <v>0</v>
      </c>
      <c r="M467" s="157">
        <f t="shared" si="116"/>
        <v>0</v>
      </c>
      <c r="N467" s="157"/>
      <c r="O467" s="157"/>
      <c r="P467" s="157">
        <f t="shared" si="117"/>
        <v>0</v>
      </c>
      <c r="Q467" s="157"/>
      <c r="R467" s="157"/>
      <c r="S467" s="157">
        <f t="shared" si="118"/>
        <v>0</v>
      </c>
      <c r="T467" s="157">
        <f t="shared" si="119"/>
        <v>0</v>
      </c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>
        <f t="shared" si="120"/>
        <v>0</v>
      </c>
      <c r="AE467" s="157"/>
      <c r="AF467" s="157"/>
      <c r="AG467" s="157">
        <f t="shared" si="121"/>
        <v>0</v>
      </c>
      <c r="AH467" s="157"/>
      <c r="AI467" s="157"/>
      <c r="AJ467" s="157"/>
      <c r="AK467" s="157"/>
      <c r="AL467" s="157"/>
      <c r="AM467" s="157"/>
      <c r="AN467" s="157"/>
      <c r="AO467" s="157"/>
      <c r="AP467" s="157"/>
      <c r="AQ467" s="157"/>
      <c r="AR467" s="157"/>
      <c r="AS467" s="157"/>
      <c r="AT467" s="157"/>
      <c r="AU467" s="157"/>
      <c r="AV467" s="157"/>
    </row>
    <row r="468" spans="1:48" s="1" customFormat="1" ht="16.5" customHeight="1" x14ac:dyDescent="0.3">
      <c r="A468" s="568"/>
      <c r="B468" s="561"/>
      <c r="C468" s="563"/>
      <c r="D468" s="564"/>
      <c r="E468" s="592" t="s">
        <v>1018</v>
      </c>
      <c r="F468" s="564" t="s">
        <v>1019</v>
      </c>
      <c r="G468" s="592" t="s">
        <v>1020</v>
      </c>
      <c r="H468" s="564" t="s">
        <v>1021</v>
      </c>
      <c r="I468" s="79" t="s">
        <v>1551</v>
      </c>
      <c r="J468" s="10" t="s">
        <v>344</v>
      </c>
      <c r="K468" s="32"/>
      <c r="L468" s="157">
        <f t="shared" si="115"/>
        <v>0</v>
      </c>
      <c r="M468" s="157">
        <f t="shared" si="116"/>
        <v>0</v>
      </c>
      <c r="N468" s="157"/>
      <c r="O468" s="157"/>
      <c r="P468" s="157">
        <f t="shared" si="117"/>
        <v>0</v>
      </c>
      <c r="Q468" s="157"/>
      <c r="R468" s="157"/>
      <c r="S468" s="157">
        <f t="shared" si="118"/>
        <v>0</v>
      </c>
      <c r="T468" s="157">
        <f t="shared" si="119"/>
        <v>0</v>
      </c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>
        <f t="shared" si="120"/>
        <v>0</v>
      </c>
      <c r="AE468" s="157"/>
      <c r="AF468" s="157"/>
      <c r="AG468" s="157">
        <f t="shared" si="121"/>
        <v>0</v>
      </c>
      <c r="AH468" s="157"/>
      <c r="AI468" s="157"/>
      <c r="AJ468" s="157"/>
      <c r="AK468" s="157"/>
      <c r="AL468" s="157"/>
      <c r="AM468" s="157"/>
      <c r="AN468" s="157"/>
      <c r="AO468" s="157"/>
      <c r="AP468" s="157"/>
      <c r="AQ468" s="157"/>
      <c r="AR468" s="157"/>
      <c r="AS468" s="157"/>
      <c r="AT468" s="157"/>
      <c r="AU468" s="157"/>
      <c r="AV468" s="157"/>
    </row>
    <row r="469" spans="1:48" s="1" customFormat="1" ht="16.5" customHeight="1" x14ac:dyDescent="0.3">
      <c r="A469" s="568"/>
      <c r="B469" s="561"/>
      <c r="C469" s="563"/>
      <c r="D469" s="564"/>
      <c r="E469" s="592"/>
      <c r="F469" s="564"/>
      <c r="G469" s="592"/>
      <c r="H469" s="564"/>
      <c r="I469" s="79" t="s">
        <v>1551</v>
      </c>
      <c r="J469" s="10" t="s">
        <v>1555</v>
      </c>
      <c r="K469" s="32"/>
      <c r="L469" s="157">
        <f t="shared" si="115"/>
        <v>0</v>
      </c>
      <c r="M469" s="157">
        <f t="shared" si="116"/>
        <v>0</v>
      </c>
      <c r="N469" s="157"/>
      <c r="O469" s="157"/>
      <c r="P469" s="157">
        <f t="shared" si="117"/>
        <v>0</v>
      </c>
      <c r="Q469" s="157"/>
      <c r="R469" s="157"/>
      <c r="S469" s="157">
        <f t="shared" si="118"/>
        <v>0</v>
      </c>
      <c r="T469" s="157">
        <f t="shared" si="119"/>
        <v>0</v>
      </c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>
        <f t="shared" si="120"/>
        <v>0</v>
      </c>
      <c r="AE469" s="157"/>
      <c r="AF469" s="157"/>
      <c r="AG469" s="157">
        <f t="shared" si="121"/>
        <v>0</v>
      </c>
      <c r="AH469" s="157"/>
      <c r="AI469" s="157"/>
      <c r="AJ469" s="157"/>
      <c r="AK469" s="157"/>
      <c r="AL469" s="157"/>
      <c r="AM469" s="157"/>
      <c r="AN469" s="157"/>
      <c r="AO469" s="157"/>
      <c r="AP469" s="157"/>
      <c r="AQ469" s="157"/>
      <c r="AR469" s="157"/>
      <c r="AS469" s="157"/>
      <c r="AT469" s="157"/>
      <c r="AU469" s="157"/>
      <c r="AV469" s="157"/>
    </row>
    <row r="470" spans="1:48" s="1" customFormat="1" ht="16.5" customHeight="1" x14ac:dyDescent="0.3">
      <c r="A470" s="568"/>
      <c r="B470" s="561"/>
      <c r="C470" s="563"/>
      <c r="D470" s="564"/>
      <c r="E470" s="592"/>
      <c r="F470" s="564"/>
      <c r="G470" s="592"/>
      <c r="H470" s="564"/>
      <c r="I470" s="79" t="s">
        <v>1552</v>
      </c>
      <c r="J470" s="10" t="s">
        <v>345</v>
      </c>
      <c r="K470" s="32"/>
      <c r="L470" s="157">
        <f t="shared" si="115"/>
        <v>0</v>
      </c>
      <c r="M470" s="157">
        <f t="shared" si="116"/>
        <v>0</v>
      </c>
      <c r="N470" s="157"/>
      <c r="O470" s="157"/>
      <c r="P470" s="157">
        <f t="shared" si="117"/>
        <v>0</v>
      </c>
      <c r="Q470" s="157"/>
      <c r="R470" s="157"/>
      <c r="S470" s="157">
        <f t="shared" si="118"/>
        <v>0</v>
      </c>
      <c r="T470" s="157">
        <f t="shared" si="119"/>
        <v>0</v>
      </c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>
        <f t="shared" si="120"/>
        <v>0</v>
      </c>
      <c r="AE470" s="157"/>
      <c r="AF470" s="157"/>
      <c r="AG470" s="157">
        <f t="shared" si="121"/>
        <v>0</v>
      </c>
      <c r="AH470" s="157"/>
      <c r="AI470" s="157"/>
      <c r="AJ470" s="157"/>
      <c r="AK470" s="157"/>
      <c r="AL470" s="157"/>
      <c r="AM470" s="157"/>
      <c r="AN470" s="157"/>
      <c r="AO470" s="157"/>
      <c r="AP470" s="157"/>
      <c r="AQ470" s="157"/>
      <c r="AR470" s="157"/>
      <c r="AS470" s="157"/>
      <c r="AT470" s="157"/>
      <c r="AU470" s="157"/>
      <c r="AV470" s="157"/>
    </row>
    <row r="471" spans="1:48" s="1" customFormat="1" ht="16.5" customHeight="1" x14ac:dyDescent="0.3">
      <c r="A471" s="568"/>
      <c r="B471" s="561"/>
      <c r="C471" s="563"/>
      <c r="D471" s="564"/>
      <c r="E471" s="592"/>
      <c r="F471" s="564"/>
      <c r="G471" s="592"/>
      <c r="H471" s="564"/>
      <c r="I471" s="79" t="s">
        <v>1553</v>
      </c>
      <c r="J471" s="10" t="s">
        <v>348</v>
      </c>
      <c r="K471" s="32"/>
      <c r="L471" s="157">
        <f t="shared" si="115"/>
        <v>0</v>
      </c>
      <c r="M471" s="157">
        <f t="shared" si="116"/>
        <v>0</v>
      </c>
      <c r="N471" s="157"/>
      <c r="O471" s="157"/>
      <c r="P471" s="157">
        <f t="shared" si="117"/>
        <v>0</v>
      </c>
      <c r="Q471" s="157"/>
      <c r="R471" s="157"/>
      <c r="S471" s="157">
        <f t="shared" si="118"/>
        <v>0</v>
      </c>
      <c r="T471" s="157">
        <f t="shared" si="119"/>
        <v>0</v>
      </c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>
        <f t="shared" si="120"/>
        <v>0</v>
      </c>
      <c r="AE471" s="157"/>
      <c r="AF471" s="157"/>
      <c r="AG471" s="157">
        <f t="shared" si="121"/>
        <v>0</v>
      </c>
      <c r="AH471" s="157"/>
      <c r="AI471" s="157"/>
      <c r="AJ471" s="157"/>
      <c r="AK471" s="157"/>
      <c r="AL471" s="157"/>
      <c r="AM471" s="157"/>
      <c r="AN471" s="157"/>
      <c r="AO471" s="157"/>
      <c r="AP471" s="157"/>
      <c r="AQ471" s="157"/>
      <c r="AR471" s="157"/>
      <c r="AS471" s="157"/>
      <c r="AT471" s="157"/>
      <c r="AU471" s="157"/>
      <c r="AV471" s="157"/>
    </row>
    <row r="472" spans="1:48" s="1" customFormat="1" ht="16.5" customHeight="1" x14ac:dyDescent="0.3">
      <c r="A472" s="568"/>
      <c r="B472" s="561"/>
      <c r="C472" s="563"/>
      <c r="D472" s="564"/>
      <c r="E472" s="592"/>
      <c r="F472" s="564"/>
      <c r="G472" s="592"/>
      <c r="H472" s="564"/>
      <c r="I472" s="79" t="s">
        <v>1553</v>
      </c>
      <c r="J472" s="10" t="s">
        <v>1554</v>
      </c>
      <c r="K472" s="32"/>
      <c r="L472" s="157">
        <f t="shared" si="115"/>
        <v>0</v>
      </c>
      <c r="M472" s="157">
        <f t="shared" si="116"/>
        <v>0</v>
      </c>
      <c r="N472" s="157"/>
      <c r="O472" s="157"/>
      <c r="P472" s="157">
        <f t="shared" si="117"/>
        <v>0</v>
      </c>
      <c r="Q472" s="157"/>
      <c r="R472" s="157"/>
      <c r="S472" s="157">
        <f t="shared" si="118"/>
        <v>0</v>
      </c>
      <c r="T472" s="157">
        <f t="shared" si="119"/>
        <v>0</v>
      </c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>
        <f t="shared" si="120"/>
        <v>0</v>
      </c>
      <c r="AE472" s="157"/>
      <c r="AF472" s="157"/>
      <c r="AG472" s="157">
        <f t="shared" si="121"/>
        <v>0</v>
      </c>
      <c r="AH472" s="157"/>
      <c r="AI472" s="157"/>
      <c r="AJ472" s="157"/>
      <c r="AK472" s="157"/>
      <c r="AL472" s="157"/>
      <c r="AM472" s="157"/>
      <c r="AN472" s="157"/>
      <c r="AO472" s="157"/>
      <c r="AP472" s="157"/>
      <c r="AQ472" s="157"/>
      <c r="AR472" s="157"/>
      <c r="AS472" s="157"/>
      <c r="AT472" s="157"/>
      <c r="AU472" s="157"/>
      <c r="AV472" s="157"/>
    </row>
    <row r="473" spans="1:48" s="1" customFormat="1" ht="27" x14ac:dyDescent="0.3">
      <c r="A473" s="568"/>
      <c r="B473" s="561"/>
      <c r="C473" s="563"/>
      <c r="D473" s="564"/>
      <c r="E473" s="592"/>
      <c r="F473" s="564"/>
      <c r="G473" s="592"/>
      <c r="H473" s="564"/>
      <c r="I473" s="79" t="s">
        <v>1553</v>
      </c>
      <c r="J473" s="11" t="s">
        <v>2125</v>
      </c>
      <c r="K473" s="32"/>
      <c r="L473" s="157">
        <f t="shared" si="115"/>
        <v>0</v>
      </c>
      <c r="M473" s="157">
        <f t="shared" si="116"/>
        <v>0</v>
      </c>
      <c r="N473" s="157"/>
      <c r="O473" s="157"/>
      <c r="P473" s="157">
        <f t="shared" si="117"/>
        <v>0</v>
      </c>
      <c r="Q473" s="157"/>
      <c r="R473" s="157"/>
      <c r="S473" s="157">
        <f t="shared" si="118"/>
        <v>0</v>
      </c>
      <c r="T473" s="157">
        <f t="shared" si="119"/>
        <v>0</v>
      </c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>
        <f t="shared" si="120"/>
        <v>0</v>
      </c>
      <c r="AE473" s="157"/>
      <c r="AF473" s="157"/>
      <c r="AG473" s="157">
        <f t="shared" si="121"/>
        <v>0</v>
      </c>
      <c r="AH473" s="157"/>
      <c r="AI473" s="157"/>
      <c r="AJ473" s="157"/>
      <c r="AK473" s="157"/>
      <c r="AL473" s="157"/>
      <c r="AM473" s="157"/>
      <c r="AN473" s="157"/>
      <c r="AO473" s="157"/>
      <c r="AP473" s="157"/>
      <c r="AQ473" s="157"/>
      <c r="AR473" s="157"/>
      <c r="AS473" s="157"/>
      <c r="AT473" s="157"/>
      <c r="AU473" s="157"/>
      <c r="AV473" s="157"/>
    </row>
    <row r="474" spans="1:48" s="1" customFormat="1" ht="54" x14ac:dyDescent="0.3">
      <c r="A474" s="568"/>
      <c r="B474" s="561"/>
      <c r="C474" s="563"/>
      <c r="D474" s="564"/>
      <c r="E474" s="592"/>
      <c r="F474" s="564"/>
      <c r="G474" s="74" t="s">
        <v>1022</v>
      </c>
      <c r="H474" s="70" t="s">
        <v>351</v>
      </c>
      <c r="I474" s="79" t="s">
        <v>1556</v>
      </c>
      <c r="J474" s="10" t="s">
        <v>351</v>
      </c>
      <c r="K474" s="32"/>
      <c r="L474" s="157">
        <f t="shared" si="115"/>
        <v>0</v>
      </c>
      <c r="M474" s="157">
        <f t="shared" si="116"/>
        <v>0</v>
      </c>
      <c r="N474" s="157"/>
      <c r="O474" s="157"/>
      <c r="P474" s="157">
        <f t="shared" si="117"/>
        <v>0</v>
      </c>
      <c r="Q474" s="157"/>
      <c r="R474" s="157"/>
      <c r="S474" s="157">
        <f t="shared" si="118"/>
        <v>0</v>
      </c>
      <c r="T474" s="157">
        <f t="shared" si="119"/>
        <v>0</v>
      </c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>
        <f t="shared" si="120"/>
        <v>0</v>
      </c>
      <c r="AE474" s="157"/>
      <c r="AF474" s="157"/>
      <c r="AG474" s="157">
        <f t="shared" si="121"/>
        <v>0</v>
      </c>
      <c r="AH474" s="157"/>
      <c r="AI474" s="157"/>
      <c r="AJ474" s="157"/>
      <c r="AK474" s="157"/>
      <c r="AL474" s="157"/>
      <c r="AM474" s="157"/>
      <c r="AN474" s="157"/>
      <c r="AO474" s="157"/>
      <c r="AP474" s="157"/>
      <c r="AQ474" s="157"/>
      <c r="AR474" s="157"/>
      <c r="AS474" s="157"/>
      <c r="AT474" s="157"/>
      <c r="AU474" s="157"/>
      <c r="AV474" s="157"/>
    </row>
    <row r="475" spans="1:48" s="1" customFormat="1" ht="27" x14ac:dyDescent="0.3">
      <c r="A475" s="568"/>
      <c r="B475" s="561"/>
      <c r="C475" s="563"/>
      <c r="D475" s="564"/>
      <c r="E475" s="592" t="s">
        <v>1023</v>
      </c>
      <c r="F475" s="564" t="s">
        <v>1923</v>
      </c>
      <c r="G475" s="592" t="s">
        <v>1025</v>
      </c>
      <c r="H475" s="564" t="s">
        <v>1024</v>
      </c>
      <c r="I475" s="79" t="s">
        <v>1578</v>
      </c>
      <c r="J475" s="11" t="s">
        <v>2121</v>
      </c>
      <c r="K475" s="32"/>
      <c r="L475" s="157">
        <f t="shared" si="115"/>
        <v>0</v>
      </c>
      <c r="M475" s="157">
        <f t="shared" si="116"/>
        <v>0</v>
      </c>
      <c r="N475" s="157"/>
      <c r="O475" s="157"/>
      <c r="P475" s="157">
        <f t="shared" si="117"/>
        <v>0</v>
      </c>
      <c r="Q475" s="157"/>
      <c r="R475" s="157"/>
      <c r="S475" s="157">
        <f t="shared" si="118"/>
        <v>0</v>
      </c>
      <c r="T475" s="157">
        <f t="shared" si="119"/>
        <v>0</v>
      </c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>
        <f t="shared" si="120"/>
        <v>0</v>
      </c>
      <c r="AE475" s="157"/>
      <c r="AF475" s="157"/>
      <c r="AG475" s="157">
        <f t="shared" si="121"/>
        <v>0</v>
      </c>
      <c r="AH475" s="157"/>
      <c r="AI475" s="157"/>
      <c r="AJ475" s="157"/>
      <c r="AK475" s="157"/>
      <c r="AL475" s="157"/>
      <c r="AM475" s="157"/>
      <c r="AN475" s="157"/>
      <c r="AO475" s="157"/>
      <c r="AP475" s="157"/>
      <c r="AQ475" s="157"/>
      <c r="AR475" s="157"/>
      <c r="AS475" s="157"/>
      <c r="AT475" s="157"/>
      <c r="AU475" s="157"/>
      <c r="AV475" s="157"/>
    </row>
    <row r="476" spans="1:48" s="1" customFormat="1" ht="16.5" customHeight="1" x14ac:dyDescent="0.3">
      <c r="A476" s="568"/>
      <c r="B476" s="561"/>
      <c r="C476" s="563"/>
      <c r="D476" s="564"/>
      <c r="E476" s="592"/>
      <c r="F476" s="564"/>
      <c r="G476" s="592"/>
      <c r="H476" s="564"/>
      <c r="I476" s="79" t="s">
        <v>1580</v>
      </c>
      <c r="J476" s="11" t="s">
        <v>1840</v>
      </c>
      <c r="K476" s="32"/>
      <c r="L476" s="157">
        <f t="shared" si="115"/>
        <v>0</v>
      </c>
      <c r="M476" s="157">
        <f t="shared" si="116"/>
        <v>0</v>
      </c>
      <c r="N476" s="157"/>
      <c r="O476" s="157"/>
      <c r="P476" s="157">
        <f t="shared" si="117"/>
        <v>0</v>
      </c>
      <c r="Q476" s="157"/>
      <c r="R476" s="157"/>
      <c r="S476" s="157">
        <f t="shared" si="118"/>
        <v>0</v>
      </c>
      <c r="T476" s="157">
        <f t="shared" si="119"/>
        <v>0</v>
      </c>
      <c r="U476" s="157"/>
      <c r="V476" s="157"/>
      <c r="W476" s="157"/>
      <c r="X476" s="157"/>
      <c r="Y476" s="157"/>
      <c r="Z476" s="157"/>
      <c r="AA476" s="157"/>
      <c r="AB476" s="157"/>
      <c r="AC476" s="157"/>
      <c r="AD476" s="157">
        <f t="shared" si="120"/>
        <v>0</v>
      </c>
      <c r="AE476" s="157"/>
      <c r="AF476" s="157"/>
      <c r="AG476" s="157">
        <f t="shared" si="121"/>
        <v>0</v>
      </c>
      <c r="AH476" s="157"/>
      <c r="AI476" s="157"/>
      <c r="AJ476" s="157"/>
      <c r="AK476" s="157"/>
      <c r="AL476" s="157"/>
      <c r="AM476" s="157"/>
      <c r="AN476" s="157"/>
      <c r="AO476" s="157"/>
      <c r="AP476" s="157"/>
      <c r="AQ476" s="157"/>
      <c r="AR476" s="157"/>
      <c r="AS476" s="157"/>
      <c r="AT476" s="157"/>
      <c r="AU476" s="157"/>
      <c r="AV476" s="157"/>
    </row>
    <row r="477" spans="1:48" s="1" customFormat="1" ht="16.5" customHeight="1" x14ac:dyDescent="0.3">
      <c r="A477" s="568"/>
      <c r="B477" s="561"/>
      <c r="C477" s="563"/>
      <c r="D477" s="564"/>
      <c r="E477" s="592"/>
      <c r="F477" s="564"/>
      <c r="G477" s="592"/>
      <c r="H477" s="564"/>
      <c r="I477" s="25" t="s">
        <v>1581</v>
      </c>
      <c r="J477" s="368" t="s">
        <v>403</v>
      </c>
      <c r="K477" s="32"/>
      <c r="L477" s="157">
        <f t="shared" si="115"/>
        <v>0</v>
      </c>
      <c r="M477" s="157">
        <f t="shared" si="116"/>
        <v>0</v>
      </c>
      <c r="N477" s="157"/>
      <c r="O477" s="157"/>
      <c r="P477" s="157">
        <f t="shared" si="117"/>
        <v>0</v>
      </c>
      <c r="Q477" s="157"/>
      <c r="R477" s="157"/>
      <c r="S477" s="157">
        <f t="shared" si="118"/>
        <v>0</v>
      </c>
      <c r="T477" s="157">
        <f t="shared" si="119"/>
        <v>0</v>
      </c>
      <c r="U477" s="157"/>
      <c r="V477" s="157"/>
      <c r="W477" s="157"/>
      <c r="X477" s="157"/>
      <c r="Y477" s="157"/>
      <c r="Z477" s="157"/>
      <c r="AA477" s="157"/>
      <c r="AB477" s="157"/>
      <c r="AC477" s="157"/>
      <c r="AD477" s="157">
        <f t="shared" si="120"/>
        <v>0</v>
      </c>
      <c r="AE477" s="157"/>
      <c r="AF477" s="157"/>
      <c r="AG477" s="157">
        <f t="shared" si="121"/>
        <v>0</v>
      </c>
      <c r="AH477" s="157"/>
      <c r="AI477" s="157"/>
      <c r="AJ477" s="157"/>
      <c r="AK477" s="157"/>
      <c r="AL477" s="157"/>
      <c r="AM477" s="157"/>
      <c r="AN477" s="157"/>
      <c r="AO477" s="157"/>
      <c r="AP477" s="157"/>
      <c r="AQ477" s="157"/>
      <c r="AR477" s="157"/>
      <c r="AS477" s="157"/>
      <c r="AT477" s="157"/>
      <c r="AU477" s="157"/>
      <c r="AV477" s="157"/>
    </row>
    <row r="478" spans="1:48" s="1" customFormat="1" ht="16.5" customHeight="1" x14ac:dyDescent="0.3">
      <c r="A478" s="568"/>
      <c r="B478" s="561"/>
      <c r="C478" s="563"/>
      <c r="D478" s="564"/>
      <c r="E478" s="592"/>
      <c r="F478" s="564"/>
      <c r="G478" s="592"/>
      <c r="H478" s="564"/>
      <c r="I478" s="79" t="s">
        <v>1531</v>
      </c>
      <c r="J478" s="10" t="s">
        <v>401</v>
      </c>
      <c r="K478" s="32"/>
      <c r="L478" s="157">
        <f t="shared" si="115"/>
        <v>0</v>
      </c>
      <c r="M478" s="157">
        <f t="shared" si="116"/>
        <v>0</v>
      </c>
      <c r="N478" s="157"/>
      <c r="O478" s="157"/>
      <c r="P478" s="157">
        <f t="shared" si="117"/>
        <v>0</v>
      </c>
      <c r="Q478" s="157"/>
      <c r="R478" s="157"/>
      <c r="S478" s="157">
        <f t="shared" si="118"/>
        <v>0</v>
      </c>
      <c r="T478" s="157">
        <f t="shared" si="119"/>
        <v>0</v>
      </c>
      <c r="U478" s="157"/>
      <c r="V478" s="157"/>
      <c r="W478" s="157"/>
      <c r="X478" s="157"/>
      <c r="Y478" s="157"/>
      <c r="Z478" s="157"/>
      <c r="AA478" s="157"/>
      <c r="AB478" s="157"/>
      <c r="AC478" s="157"/>
      <c r="AD478" s="157">
        <f t="shared" si="120"/>
        <v>0</v>
      </c>
      <c r="AE478" s="157"/>
      <c r="AF478" s="157"/>
      <c r="AG478" s="157">
        <f t="shared" si="121"/>
        <v>0</v>
      </c>
      <c r="AH478" s="157"/>
      <c r="AI478" s="157"/>
      <c r="AJ478" s="157"/>
      <c r="AK478" s="157"/>
      <c r="AL478" s="157"/>
      <c r="AM478" s="157"/>
      <c r="AN478" s="157"/>
      <c r="AO478" s="157"/>
      <c r="AP478" s="157"/>
      <c r="AQ478" s="157"/>
      <c r="AR478" s="157"/>
      <c r="AS478" s="157"/>
      <c r="AT478" s="157"/>
      <c r="AU478" s="157"/>
      <c r="AV478" s="157"/>
    </row>
    <row r="479" spans="1:48" s="1" customFormat="1" ht="16.5" customHeight="1" x14ac:dyDescent="0.3">
      <c r="A479" s="568"/>
      <c r="B479" s="561"/>
      <c r="C479" s="563"/>
      <c r="D479" s="564"/>
      <c r="E479" s="592"/>
      <c r="F479" s="564"/>
      <c r="G479" s="592"/>
      <c r="H479" s="564"/>
      <c r="I479" s="79" t="s">
        <v>1531</v>
      </c>
      <c r="J479" s="10" t="s">
        <v>1532</v>
      </c>
      <c r="K479" s="32"/>
      <c r="L479" s="157">
        <f t="shared" si="115"/>
        <v>0</v>
      </c>
      <c r="M479" s="157">
        <f t="shared" si="116"/>
        <v>0</v>
      </c>
      <c r="N479" s="157"/>
      <c r="O479" s="157"/>
      <c r="P479" s="157">
        <f t="shared" si="117"/>
        <v>0</v>
      </c>
      <c r="Q479" s="157"/>
      <c r="R479" s="157"/>
      <c r="S479" s="157">
        <f t="shared" si="118"/>
        <v>0</v>
      </c>
      <c r="T479" s="157">
        <f t="shared" si="119"/>
        <v>0</v>
      </c>
      <c r="U479" s="157"/>
      <c r="V479" s="157"/>
      <c r="W479" s="157"/>
      <c r="X479" s="157"/>
      <c r="Y479" s="157"/>
      <c r="Z479" s="157"/>
      <c r="AA479" s="157"/>
      <c r="AB479" s="157"/>
      <c r="AC479" s="157"/>
      <c r="AD479" s="157">
        <f t="shared" si="120"/>
        <v>0</v>
      </c>
      <c r="AE479" s="157"/>
      <c r="AF479" s="157"/>
      <c r="AG479" s="157">
        <f t="shared" si="121"/>
        <v>0</v>
      </c>
      <c r="AH479" s="157"/>
      <c r="AI479" s="157"/>
      <c r="AJ479" s="157"/>
      <c r="AK479" s="157"/>
      <c r="AL479" s="157"/>
      <c r="AM479" s="157"/>
      <c r="AN479" s="157"/>
      <c r="AO479" s="157"/>
      <c r="AP479" s="157"/>
      <c r="AQ479" s="157"/>
      <c r="AR479" s="157"/>
      <c r="AS479" s="157"/>
      <c r="AT479" s="157"/>
      <c r="AU479" s="157"/>
      <c r="AV479" s="157"/>
    </row>
    <row r="480" spans="1:48" s="1" customFormat="1" ht="16.5" customHeight="1" x14ac:dyDescent="0.3">
      <c r="A480" s="568"/>
      <c r="B480" s="561"/>
      <c r="C480" s="563"/>
      <c r="D480" s="564"/>
      <c r="E480" s="592"/>
      <c r="F480" s="564"/>
      <c r="G480" s="592"/>
      <c r="H480" s="564"/>
      <c r="I480" s="79" t="s">
        <v>1531</v>
      </c>
      <c r="J480" s="10" t="s">
        <v>1532</v>
      </c>
      <c r="K480" s="32"/>
      <c r="L480" s="157">
        <f t="shared" si="115"/>
        <v>0</v>
      </c>
      <c r="M480" s="157">
        <f t="shared" si="116"/>
        <v>0</v>
      </c>
      <c r="N480" s="157"/>
      <c r="O480" s="157"/>
      <c r="P480" s="157">
        <f t="shared" si="117"/>
        <v>0</v>
      </c>
      <c r="Q480" s="157"/>
      <c r="R480" s="157"/>
      <c r="S480" s="157">
        <f t="shared" si="118"/>
        <v>0</v>
      </c>
      <c r="T480" s="157">
        <f t="shared" si="119"/>
        <v>0</v>
      </c>
      <c r="U480" s="157"/>
      <c r="V480" s="157"/>
      <c r="W480" s="157"/>
      <c r="X480" s="157"/>
      <c r="Y480" s="157"/>
      <c r="Z480" s="157"/>
      <c r="AA480" s="157"/>
      <c r="AB480" s="157"/>
      <c r="AC480" s="157"/>
      <c r="AD480" s="157">
        <f t="shared" si="120"/>
        <v>0</v>
      </c>
      <c r="AE480" s="157"/>
      <c r="AF480" s="157"/>
      <c r="AG480" s="157">
        <f t="shared" si="121"/>
        <v>0</v>
      </c>
      <c r="AH480" s="157"/>
      <c r="AI480" s="157"/>
      <c r="AJ480" s="157"/>
      <c r="AK480" s="157"/>
      <c r="AL480" s="157"/>
      <c r="AM480" s="157"/>
      <c r="AN480" s="157"/>
      <c r="AO480" s="157"/>
      <c r="AP480" s="157"/>
      <c r="AQ480" s="157"/>
      <c r="AR480" s="157"/>
      <c r="AS480" s="157"/>
      <c r="AT480" s="157"/>
      <c r="AU480" s="157"/>
      <c r="AV480" s="157"/>
    </row>
    <row r="481" spans="1:48" s="1" customFormat="1" ht="27" x14ac:dyDescent="0.3">
      <c r="A481" s="568"/>
      <c r="B481" s="561"/>
      <c r="C481" s="563"/>
      <c r="D481" s="564"/>
      <c r="E481" s="592"/>
      <c r="F481" s="564"/>
      <c r="G481" s="592"/>
      <c r="H481" s="564"/>
      <c r="I481" s="79" t="s">
        <v>1531</v>
      </c>
      <c r="J481" s="10" t="s">
        <v>1532</v>
      </c>
      <c r="K481" s="32"/>
      <c r="L481" s="157">
        <f t="shared" si="115"/>
        <v>0</v>
      </c>
      <c r="M481" s="157">
        <f t="shared" si="116"/>
        <v>0</v>
      </c>
      <c r="N481" s="157"/>
      <c r="O481" s="157"/>
      <c r="P481" s="157">
        <f t="shared" si="117"/>
        <v>0</v>
      </c>
      <c r="Q481" s="157"/>
      <c r="R481" s="157"/>
      <c r="S481" s="157">
        <f t="shared" si="118"/>
        <v>0</v>
      </c>
      <c r="T481" s="157">
        <f t="shared" si="119"/>
        <v>0</v>
      </c>
      <c r="U481" s="157"/>
      <c r="V481" s="157"/>
      <c r="W481" s="157"/>
      <c r="X481" s="157"/>
      <c r="Y481" s="157"/>
      <c r="Z481" s="157"/>
      <c r="AA481" s="157"/>
      <c r="AB481" s="157"/>
      <c r="AC481" s="157"/>
      <c r="AD481" s="157">
        <f t="shared" si="120"/>
        <v>0</v>
      </c>
      <c r="AE481" s="157"/>
      <c r="AF481" s="157"/>
      <c r="AG481" s="157">
        <f t="shared" si="121"/>
        <v>0</v>
      </c>
      <c r="AH481" s="157"/>
      <c r="AI481" s="157"/>
      <c r="AJ481" s="157"/>
      <c r="AK481" s="157"/>
      <c r="AL481" s="157"/>
      <c r="AM481" s="157"/>
      <c r="AN481" s="157"/>
      <c r="AO481" s="157"/>
      <c r="AP481" s="157"/>
      <c r="AQ481" s="157"/>
      <c r="AR481" s="157"/>
      <c r="AS481" s="157"/>
      <c r="AT481" s="157"/>
      <c r="AU481" s="157"/>
      <c r="AV481" s="157"/>
    </row>
    <row r="482" spans="1:48" s="1" customFormat="1" ht="16.5" customHeight="1" x14ac:dyDescent="0.3">
      <c r="A482" s="568"/>
      <c r="B482" s="561"/>
      <c r="C482" s="563"/>
      <c r="D482" s="564"/>
      <c r="E482" s="592"/>
      <c r="F482" s="564"/>
      <c r="G482" s="592"/>
      <c r="H482" s="564"/>
      <c r="I482" s="79" t="s">
        <v>1531</v>
      </c>
      <c r="J482" s="10" t="s">
        <v>1532</v>
      </c>
      <c r="K482" s="32"/>
      <c r="L482" s="157">
        <f t="shared" si="115"/>
        <v>0</v>
      </c>
      <c r="M482" s="157">
        <f t="shared" si="116"/>
        <v>0</v>
      </c>
      <c r="N482" s="157"/>
      <c r="O482" s="157"/>
      <c r="P482" s="157">
        <f t="shared" si="117"/>
        <v>0</v>
      </c>
      <c r="Q482" s="157"/>
      <c r="R482" s="157"/>
      <c r="S482" s="157">
        <f t="shared" si="118"/>
        <v>0</v>
      </c>
      <c r="T482" s="157">
        <f t="shared" si="119"/>
        <v>0</v>
      </c>
      <c r="U482" s="157"/>
      <c r="V482" s="157"/>
      <c r="W482" s="157"/>
      <c r="X482" s="157"/>
      <c r="Y482" s="157"/>
      <c r="Z482" s="157"/>
      <c r="AA482" s="157"/>
      <c r="AB482" s="157"/>
      <c r="AC482" s="157"/>
      <c r="AD482" s="157">
        <f t="shared" si="120"/>
        <v>0</v>
      </c>
      <c r="AE482" s="157"/>
      <c r="AF482" s="157"/>
      <c r="AG482" s="157">
        <f t="shared" si="121"/>
        <v>0</v>
      </c>
      <c r="AH482" s="157"/>
      <c r="AI482" s="157"/>
      <c r="AJ482" s="157"/>
      <c r="AK482" s="157"/>
      <c r="AL482" s="157"/>
      <c r="AM482" s="157"/>
      <c r="AN482" s="157"/>
      <c r="AO482" s="157"/>
      <c r="AP482" s="157"/>
      <c r="AQ482" s="157"/>
      <c r="AR482" s="157"/>
      <c r="AS482" s="157"/>
      <c r="AT482" s="157"/>
      <c r="AU482" s="157"/>
      <c r="AV482" s="157"/>
    </row>
    <row r="483" spans="1:48" s="1" customFormat="1" ht="16.5" customHeight="1" x14ac:dyDescent="0.3">
      <c r="A483" s="568"/>
      <c r="B483" s="561"/>
      <c r="C483" s="563"/>
      <c r="D483" s="564"/>
      <c r="E483" s="592"/>
      <c r="F483" s="564"/>
      <c r="G483" s="592"/>
      <c r="H483" s="564"/>
      <c r="I483" s="79" t="s">
        <v>1531</v>
      </c>
      <c r="J483" s="10" t="s">
        <v>1532</v>
      </c>
      <c r="K483" s="32"/>
      <c r="L483" s="157">
        <f t="shared" si="115"/>
        <v>0</v>
      </c>
      <c r="M483" s="157">
        <f t="shared" si="116"/>
        <v>0</v>
      </c>
      <c r="N483" s="157"/>
      <c r="O483" s="157"/>
      <c r="P483" s="157">
        <f t="shared" si="117"/>
        <v>0</v>
      </c>
      <c r="Q483" s="157"/>
      <c r="R483" s="157"/>
      <c r="S483" s="157">
        <f t="shared" si="118"/>
        <v>0</v>
      </c>
      <c r="T483" s="157">
        <f t="shared" si="119"/>
        <v>0</v>
      </c>
      <c r="U483" s="157"/>
      <c r="V483" s="157"/>
      <c r="W483" s="157"/>
      <c r="X483" s="157"/>
      <c r="Y483" s="157"/>
      <c r="Z483" s="157"/>
      <c r="AA483" s="157"/>
      <c r="AB483" s="157"/>
      <c r="AC483" s="157"/>
      <c r="AD483" s="157">
        <f t="shared" si="120"/>
        <v>0</v>
      </c>
      <c r="AE483" s="157"/>
      <c r="AF483" s="157"/>
      <c r="AG483" s="157">
        <f t="shared" si="121"/>
        <v>0</v>
      </c>
      <c r="AH483" s="157"/>
      <c r="AI483" s="157"/>
      <c r="AJ483" s="157"/>
      <c r="AK483" s="157"/>
      <c r="AL483" s="157"/>
      <c r="AM483" s="157"/>
      <c r="AN483" s="157"/>
      <c r="AO483" s="157"/>
      <c r="AP483" s="157"/>
      <c r="AQ483" s="157"/>
      <c r="AR483" s="157"/>
      <c r="AS483" s="157"/>
      <c r="AT483" s="157"/>
      <c r="AU483" s="157"/>
      <c r="AV483" s="157"/>
    </row>
    <row r="484" spans="1:48" s="1" customFormat="1" ht="13.5" customHeight="1" x14ac:dyDescent="0.3">
      <c r="A484" s="568"/>
      <c r="B484" s="561"/>
      <c r="C484" s="563" t="s">
        <v>1026</v>
      </c>
      <c r="D484" s="564" t="s">
        <v>1027</v>
      </c>
      <c r="E484" s="592" t="s">
        <v>1028</v>
      </c>
      <c r="F484" s="564" t="s">
        <v>1029</v>
      </c>
      <c r="G484" s="592" t="s">
        <v>1030</v>
      </c>
      <c r="H484" s="564" t="s">
        <v>1031</v>
      </c>
      <c r="I484" s="79" t="s">
        <v>1502</v>
      </c>
      <c r="J484" s="10" t="s">
        <v>284</v>
      </c>
      <c r="K484" s="377" t="s">
        <v>1924</v>
      </c>
      <c r="L484" s="292">
        <v>8.6860007850467297E-2</v>
      </c>
      <c r="M484" s="292">
        <v>4.7664120000000004E-2</v>
      </c>
      <c r="N484" s="292">
        <v>4.7664120000000004E-2</v>
      </c>
      <c r="O484" s="292">
        <v>0</v>
      </c>
      <c r="P484" s="292">
        <v>3.9195887850467293E-2</v>
      </c>
      <c r="Q484" s="292">
        <v>5.4000000000000001E-4</v>
      </c>
      <c r="R484" s="292">
        <v>3.8655887850467294E-2</v>
      </c>
      <c r="S484" s="292">
        <v>309.94854365723978</v>
      </c>
      <c r="T484" s="292">
        <v>305.14673251572322</v>
      </c>
      <c r="U484" s="292">
        <v>0.54765238993710696</v>
      </c>
      <c r="V484" s="292">
        <v>43.806182830188668</v>
      </c>
      <c r="W484" s="292">
        <v>74.833271761006287</v>
      </c>
      <c r="X484" s="292">
        <v>114.57232704402514</v>
      </c>
      <c r="Y484" s="292">
        <v>0</v>
      </c>
      <c r="Z484" s="292">
        <v>71.387298490566025</v>
      </c>
      <c r="AA484" s="292" t="s">
        <v>2133</v>
      </c>
      <c r="AB484" s="292" t="s">
        <v>2133</v>
      </c>
      <c r="AC484" s="292" t="s">
        <v>2133</v>
      </c>
      <c r="AD484" s="292">
        <v>0.54426317725903961</v>
      </c>
      <c r="AE484" s="292">
        <v>0.52881815428109846</v>
      </c>
      <c r="AF484" s="292">
        <v>1.5445022977941177E-2</v>
      </c>
      <c r="AG484" s="292">
        <v>4.257547964257542</v>
      </c>
      <c r="AH484" s="292">
        <v>2.1698113207547172</v>
      </c>
      <c r="AI484" s="292">
        <v>0</v>
      </c>
      <c r="AJ484" s="292">
        <v>0</v>
      </c>
      <c r="AK484" s="292">
        <v>0</v>
      </c>
      <c r="AL484" s="292">
        <v>0</v>
      </c>
      <c r="AM484" s="292">
        <v>0</v>
      </c>
      <c r="AN484" s="292">
        <v>2.0877366435028248</v>
      </c>
      <c r="AO484" s="292"/>
      <c r="AP484" s="292">
        <v>117.62494229000001</v>
      </c>
      <c r="AQ484" s="292">
        <v>0</v>
      </c>
      <c r="AR484" s="292">
        <v>0</v>
      </c>
      <c r="AS484" s="292">
        <v>4304.4658210799998</v>
      </c>
      <c r="AT484" s="292">
        <v>18.5</v>
      </c>
      <c r="AU484" s="292">
        <v>0.11277899999999999</v>
      </c>
      <c r="AV484" s="226"/>
    </row>
    <row r="485" spans="1:48" s="1" customFormat="1" ht="16.5" customHeight="1" x14ac:dyDescent="0.3">
      <c r="A485" s="568"/>
      <c r="B485" s="561"/>
      <c r="C485" s="563"/>
      <c r="D485" s="564"/>
      <c r="E485" s="592"/>
      <c r="F485" s="564"/>
      <c r="G485" s="592"/>
      <c r="H485" s="564"/>
      <c r="I485" s="79" t="s">
        <v>1503</v>
      </c>
      <c r="J485" s="10" t="s">
        <v>285</v>
      </c>
      <c r="K485" s="32"/>
      <c r="L485" s="157">
        <f t="shared" si="115"/>
        <v>0</v>
      </c>
      <c r="M485" s="157">
        <f t="shared" si="116"/>
        <v>0</v>
      </c>
      <c r="N485" s="157"/>
      <c r="O485" s="157"/>
      <c r="P485" s="157">
        <f t="shared" si="117"/>
        <v>0</v>
      </c>
      <c r="Q485" s="157"/>
      <c r="R485" s="157"/>
      <c r="S485" s="157">
        <f t="shared" si="118"/>
        <v>0</v>
      </c>
      <c r="T485" s="157">
        <f t="shared" si="119"/>
        <v>0</v>
      </c>
      <c r="U485" s="157"/>
      <c r="V485" s="157"/>
      <c r="W485" s="157"/>
      <c r="X485" s="157"/>
      <c r="Y485" s="157"/>
      <c r="Z485" s="157"/>
      <c r="AA485" s="157"/>
      <c r="AB485" s="157"/>
      <c r="AC485" s="157"/>
      <c r="AD485" s="157">
        <f t="shared" si="120"/>
        <v>0</v>
      </c>
      <c r="AE485" s="157"/>
      <c r="AF485" s="157"/>
      <c r="AG485" s="157">
        <f t="shared" si="121"/>
        <v>0</v>
      </c>
      <c r="AH485" s="157"/>
      <c r="AI485" s="157"/>
      <c r="AJ485" s="157"/>
      <c r="AK485" s="157"/>
      <c r="AL485" s="157"/>
      <c r="AM485" s="157"/>
      <c r="AN485" s="157"/>
      <c r="AO485" s="157"/>
      <c r="AP485" s="157"/>
      <c r="AQ485" s="157"/>
      <c r="AR485" s="157"/>
      <c r="AS485" s="157"/>
      <c r="AT485" s="157"/>
      <c r="AU485" s="157"/>
      <c r="AV485" s="157"/>
    </row>
    <row r="486" spans="1:48" s="1" customFormat="1" ht="16.5" customHeight="1" x14ac:dyDescent="0.3">
      <c r="A486" s="568"/>
      <c r="B486" s="561"/>
      <c r="C486" s="563"/>
      <c r="D486" s="564"/>
      <c r="E486" s="592"/>
      <c r="F486" s="564"/>
      <c r="G486" s="592" t="s">
        <v>1032</v>
      </c>
      <c r="H486" s="564" t="s">
        <v>286</v>
      </c>
      <c r="I486" s="79" t="s">
        <v>1504</v>
      </c>
      <c r="J486" s="10" t="s">
        <v>286</v>
      </c>
      <c r="K486" s="32"/>
      <c r="L486" s="157">
        <f t="shared" si="115"/>
        <v>0</v>
      </c>
      <c r="M486" s="157">
        <f t="shared" si="116"/>
        <v>0</v>
      </c>
      <c r="N486" s="157"/>
      <c r="O486" s="157"/>
      <c r="P486" s="157">
        <f t="shared" si="117"/>
        <v>0</v>
      </c>
      <c r="Q486" s="157"/>
      <c r="R486" s="157"/>
      <c r="S486" s="157">
        <f t="shared" si="118"/>
        <v>0</v>
      </c>
      <c r="T486" s="157">
        <f t="shared" si="119"/>
        <v>0</v>
      </c>
      <c r="U486" s="157"/>
      <c r="V486" s="157"/>
      <c r="W486" s="157"/>
      <c r="X486" s="157"/>
      <c r="Y486" s="157"/>
      <c r="Z486" s="157"/>
      <c r="AA486" s="157"/>
      <c r="AB486" s="157"/>
      <c r="AC486" s="157"/>
      <c r="AD486" s="157">
        <f t="shared" si="120"/>
        <v>0</v>
      </c>
      <c r="AE486" s="157"/>
      <c r="AF486" s="157"/>
      <c r="AG486" s="157">
        <f t="shared" si="121"/>
        <v>0</v>
      </c>
      <c r="AH486" s="157"/>
      <c r="AI486" s="157"/>
      <c r="AJ486" s="157"/>
      <c r="AK486" s="157"/>
      <c r="AL486" s="157"/>
      <c r="AM486" s="157"/>
      <c r="AN486" s="157"/>
      <c r="AO486" s="157"/>
      <c r="AP486" s="157"/>
      <c r="AQ486" s="157"/>
      <c r="AR486" s="157"/>
      <c r="AS486" s="157"/>
      <c r="AT486" s="157"/>
      <c r="AU486" s="157"/>
      <c r="AV486" s="157"/>
    </row>
    <row r="487" spans="1:48" s="1" customFormat="1" ht="16.5" customHeight="1" x14ac:dyDescent="0.3">
      <c r="A487" s="568"/>
      <c r="B487" s="561"/>
      <c r="C487" s="563"/>
      <c r="D487" s="564"/>
      <c r="E487" s="592"/>
      <c r="F487" s="564"/>
      <c r="G487" s="592"/>
      <c r="H487" s="564"/>
      <c r="I487" s="79" t="s">
        <v>1504</v>
      </c>
      <c r="J487" s="10" t="s">
        <v>1505</v>
      </c>
      <c r="K487" s="32"/>
      <c r="L487" s="157">
        <f t="shared" si="115"/>
        <v>0</v>
      </c>
      <c r="M487" s="157">
        <f t="shared" si="116"/>
        <v>0</v>
      </c>
      <c r="N487" s="157"/>
      <c r="O487" s="157"/>
      <c r="P487" s="157">
        <f t="shared" si="117"/>
        <v>0</v>
      </c>
      <c r="Q487" s="157"/>
      <c r="R487" s="157"/>
      <c r="S487" s="157">
        <f t="shared" si="118"/>
        <v>0</v>
      </c>
      <c r="T487" s="157">
        <f t="shared" si="119"/>
        <v>0</v>
      </c>
      <c r="U487" s="157"/>
      <c r="V487" s="157"/>
      <c r="W487" s="157"/>
      <c r="X487" s="157"/>
      <c r="Y487" s="157"/>
      <c r="Z487" s="157"/>
      <c r="AA487" s="157"/>
      <c r="AB487" s="157"/>
      <c r="AC487" s="157"/>
      <c r="AD487" s="157">
        <f t="shared" si="120"/>
        <v>0</v>
      </c>
      <c r="AE487" s="157"/>
      <c r="AF487" s="157"/>
      <c r="AG487" s="157">
        <f t="shared" si="121"/>
        <v>0</v>
      </c>
      <c r="AH487" s="157"/>
      <c r="AI487" s="157"/>
      <c r="AJ487" s="157"/>
      <c r="AK487" s="157"/>
      <c r="AL487" s="157"/>
      <c r="AM487" s="157"/>
      <c r="AN487" s="157"/>
      <c r="AO487" s="157"/>
      <c r="AP487" s="157"/>
      <c r="AQ487" s="157"/>
      <c r="AR487" s="157"/>
      <c r="AS487" s="157"/>
      <c r="AT487" s="157"/>
      <c r="AU487" s="157"/>
      <c r="AV487" s="157"/>
    </row>
    <row r="488" spans="1:48" s="1" customFormat="1" ht="16.5" customHeight="1" x14ac:dyDescent="0.3">
      <c r="A488" s="568"/>
      <c r="B488" s="561"/>
      <c r="C488" s="563"/>
      <c r="D488" s="564"/>
      <c r="E488" s="592"/>
      <c r="F488" s="564"/>
      <c r="G488" s="592"/>
      <c r="H488" s="564"/>
      <c r="I488" s="79" t="s">
        <v>1504</v>
      </c>
      <c r="J488" s="10" t="s">
        <v>1505</v>
      </c>
      <c r="K488" s="32"/>
      <c r="L488" s="157">
        <f t="shared" si="115"/>
        <v>0</v>
      </c>
      <c r="M488" s="157">
        <f t="shared" si="116"/>
        <v>0</v>
      </c>
      <c r="N488" s="157"/>
      <c r="O488" s="157"/>
      <c r="P488" s="157">
        <f t="shared" si="117"/>
        <v>0</v>
      </c>
      <c r="Q488" s="157"/>
      <c r="R488" s="157"/>
      <c r="S488" s="157">
        <f t="shared" si="118"/>
        <v>0</v>
      </c>
      <c r="T488" s="157">
        <f t="shared" si="119"/>
        <v>0</v>
      </c>
      <c r="U488" s="157"/>
      <c r="V488" s="157"/>
      <c r="W488" s="157"/>
      <c r="X488" s="157"/>
      <c r="Y488" s="157"/>
      <c r="Z488" s="157"/>
      <c r="AA488" s="157"/>
      <c r="AB488" s="157"/>
      <c r="AC488" s="157"/>
      <c r="AD488" s="157">
        <f t="shared" si="120"/>
        <v>0</v>
      </c>
      <c r="AE488" s="157"/>
      <c r="AF488" s="157"/>
      <c r="AG488" s="157">
        <f t="shared" si="121"/>
        <v>0</v>
      </c>
      <c r="AH488" s="157"/>
      <c r="AI488" s="157"/>
      <c r="AJ488" s="157"/>
      <c r="AK488" s="157"/>
      <c r="AL488" s="157"/>
      <c r="AM488" s="157"/>
      <c r="AN488" s="157"/>
      <c r="AO488" s="157"/>
      <c r="AP488" s="157"/>
      <c r="AQ488" s="157"/>
      <c r="AR488" s="157"/>
      <c r="AS488" s="157"/>
      <c r="AT488" s="157"/>
      <c r="AU488" s="157"/>
      <c r="AV488" s="157"/>
    </row>
    <row r="489" spans="1:48" s="1" customFormat="1" ht="16.5" customHeight="1" x14ac:dyDescent="0.3">
      <c r="A489" s="568"/>
      <c r="B489" s="561"/>
      <c r="C489" s="563"/>
      <c r="D489" s="564"/>
      <c r="E489" s="592"/>
      <c r="F489" s="564"/>
      <c r="G489" s="592"/>
      <c r="H489" s="564"/>
      <c r="I489" s="79" t="s">
        <v>1504</v>
      </c>
      <c r="J489" s="10" t="s">
        <v>1505</v>
      </c>
      <c r="K489" s="32"/>
      <c r="L489" s="157">
        <f t="shared" si="115"/>
        <v>0</v>
      </c>
      <c r="M489" s="157">
        <f t="shared" si="116"/>
        <v>0</v>
      </c>
      <c r="N489" s="157"/>
      <c r="O489" s="157"/>
      <c r="P489" s="157">
        <f t="shared" si="117"/>
        <v>0</v>
      </c>
      <c r="Q489" s="157"/>
      <c r="R489" s="157"/>
      <c r="S489" s="157">
        <f t="shared" si="118"/>
        <v>0</v>
      </c>
      <c r="T489" s="157">
        <f t="shared" si="119"/>
        <v>0</v>
      </c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>
        <f t="shared" si="120"/>
        <v>0</v>
      </c>
      <c r="AE489" s="157"/>
      <c r="AF489" s="157"/>
      <c r="AG489" s="157">
        <f t="shared" si="121"/>
        <v>0</v>
      </c>
      <c r="AH489" s="157"/>
      <c r="AI489" s="157"/>
      <c r="AJ489" s="157"/>
      <c r="AK489" s="157"/>
      <c r="AL489" s="157"/>
      <c r="AM489" s="157"/>
      <c r="AN489" s="157"/>
      <c r="AO489" s="157"/>
      <c r="AP489" s="157"/>
      <c r="AQ489" s="157"/>
      <c r="AR489" s="157"/>
      <c r="AS489" s="157"/>
      <c r="AT489" s="157"/>
      <c r="AU489" s="157"/>
      <c r="AV489" s="157"/>
    </row>
    <row r="490" spans="1:48" s="1" customFormat="1" ht="16.5" customHeight="1" x14ac:dyDescent="0.3">
      <c r="A490" s="568"/>
      <c r="B490" s="561"/>
      <c r="C490" s="563"/>
      <c r="D490" s="564"/>
      <c r="E490" s="592"/>
      <c r="F490" s="564"/>
      <c r="G490" s="592" t="s">
        <v>1033</v>
      </c>
      <c r="H490" s="564" t="s">
        <v>1034</v>
      </c>
      <c r="I490" s="79" t="s">
        <v>1506</v>
      </c>
      <c r="J490" s="10" t="s">
        <v>288</v>
      </c>
      <c r="K490" s="32"/>
      <c r="L490" s="157">
        <f t="shared" si="115"/>
        <v>0</v>
      </c>
      <c r="M490" s="157">
        <f t="shared" si="116"/>
        <v>0</v>
      </c>
      <c r="N490" s="157"/>
      <c r="O490" s="157"/>
      <c r="P490" s="157">
        <f t="shared" si="117"/>
        <v>0</v>
      </c>
      <c r="Q490" s="157"/>
      <c r="R490" s="157"/>
      <c r="S490" s="157">
        <f t="shared" si="118"/>
        <v>0</v>
      </c>
      <c r="T490" s="157">
        <f t="shared" si="119"/>
        <v>0</v>
      </c>
      <c r="U490" s="157"/>
      <c r="V490" s="157"/>
      <c r="W490" s="157"/>
      <c r="X490" s="157"/>
      <c r="Y490" s="157"/>
      <c r="Z490" s="157"/>
      <c r="AA490" s="157"/>
      <c r="AB490" s="157"/>
      <c r="AC490" s="157"/>
      <c r="AD490" s="157">
        <f t="shared" si="120"/>
        <v>0</v>
      </c>
      <c r="AE490" s="157"/>
      <c r="AF490" s="157"/>
      <c r="AG490" s="157">
        <f t="shared" si="121"/>
        <v>0</v>
      </c>
      <c r="AH490" s="157"/>
      <c r="AI490" s="157"/>
      <c r="AJ490" s="157"/>
      <c r="AK490" s="157"/>
      <c r="AL490" s="157"/>
      <c r="AM490" s="157"/>
      <c r="AN490" s="157"/>
      <c r="AO490" s="157"/>
      <c r="AP490" s="157"/>
      <c r="AQ490" s="157"/>
      <c r="AR490" s="157"/>
      <c r="AS490" s="157"/>
      <c r="AT490" s="157"/>
      <c r="AU490" s="157"/>
      <c r="AV490" s="157"/>
    </row>
    <row r="491" spans="1:48" s="1" customFormat="1" ht="16.5" customHeight="1" x14ac:dyDescent="0.3">
      <c r="A491" s="568"/>
      <c r="B491" s="561"/>
      <c r="C491" s="563"/>
      <c r="D491" s="564"/>
      <c r="E491" s="592"/>
      <c r="F491" s="564"/>
      <c r="G491" s="592"/>
      <c r="H491" s="564"/>
      <c r="I491" s="79" t="s">
        <v>1507</v>
      </c>
      <c r="J491" s="10" t="s">
        <v>292</v>
      </c>
      <c r="K491" s="32"/>
      <c r="L491" s="157">
        <f t="shared" si="115"/>
        <v>0</v>
      </c>
      <c r="M491" s="157">
        <f t="shared" si="116"/>
        <v>0</v>
      </c>
      <c r="N491" s="157"/>
      <c r="O491" s="157"/>
      <c r="P491" s="157">
        <f t="shared" si="117"/>
        <v>0</v>
      </c>
      <c r="Q491" s="157"/>
      <c r="R491" s="157"/>
      <c r="S491" s="157">
        <f t="shared" si="118"/>
        <v>0</v>
      </c>
      <c r="T491" s="157">
        <f t="shared" si="119"/>
        <v>0</v>
      </c>
      <c r="U491" s="157"/>
      <c r="V491" s="157"/>
      <c r="W491" s="157"/>
      <c r="X491" s="157"/>
      <c r="Y491" s="157"/>
      <c r="Z491" s="157"/>
      <c r="AA491" s="157"/>
      <c r="AB491" s="157"/>
      <c r="AC491" s="157"/>
      <c r="AD491" s="157">
        <f t="shared" si="120"/>
        <v>0</v>
      </c>
      <c r="AE491" s="157"/>
      <c r="AF491" s="157"/>
      <c r="AG491" s="157">
        <f t="shared" si="121"/>
        <v>0</v>
      </c>
      <c r="AH491" s="157"/>
      <c r="AI491" s="157"/>
      <c r="AJ491" s="157"/>
      <c r="AK491" s="157"/>
      <c r="AL491" s="157"/>
      <c r="AM491" s="157"/>
      <c r="AN491" s="157"/>
      <c r="AO491" s="157"/>
      <c r="AP491" s="157"/>
      <c r="AQ491" s="157"/>
      <c r="AR491" s="157"/>
      <c r="AS491" s="157"/>
      <c r="AT491" s="157"/>
      <c r="AU491" s="157"/>
      <c r="AV491" s="157"/>
    </row>
    <row r="492" spans="1:48" s="1" customFormat="1" ht="16.5" customHeight="1" x14ac:dyDescent="0.3">
      <c r="A492" s="568"/>
      <c r="B492" s="561"/>
      <c r="C492" s="563"/>
      <c r="D492" s="564"/>
      <c r="E492" s="592"/>
      <c r="F492" s="564"/>
      <c r="G492" s="592"/>
      <c r="H492" s="564"/>
      <c r="I492" s="79" t="s">
        <v>1508</v>
      </c>
      <c r="J492" s="10" t="s">
        <v>294</v>
      </c>
      <c r="K492" s="32"/>
      <c r="L492" s="157">
        <f t="shared" si="115"/>
        <v>0</v>
      </c>
      <c r="M492" s="157">
        <f t="shared" si="116"/>
        <v>0</v>
      </c>
      <c r="N492" s="157"/>
      <c r="O492" s="157"/>
      <c r="P492" s="157">
        <f t="shared" si="117"/>
        <v>0</v>
      </c>
      <c r="Q492" s="157"/>
      <c r="R492" s="157"/>
      <c r="S492" s="157">
        <f t="shared" si="118"/>
        <v>0</v>
      </c>
      <c r="T492" s="157">
        <f t="shared" si="119"/>
        <v>0</v>
      </c>
      <c r="U492" s="157"/>
      <c r="V492" s="157"/>
      <c r="W492" s="157"/>
      <c r="X492" s="157"/>
      <c r="Y492" s="157"/>
      <c r="Z492" s="157"/>
      <c r="AA492" s="157"/>
      <c r="AB492" s="157"/>
      <c r="AC492" s="157"/>
      <c r="AD492" s="157">
        <f t="shared" si="120"/>
        <v>0</v>
      </c>
      <c r="AE492" s="157"/>
      <c r="AF492" s="157"/>
      <c r="AG492" s="157">
        <f t="shared" si="121"/>
        <v>0</v>
      </c>
      <c r="AH492" s="157"/>
      <c r="AI492" s="157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7"/>
      <c r="AT492" s="157"/>
      <c r="AU492" s="157"/>
      <c r="AV492" s="157"/>
    </row>
    <row r="493" spans="1:48" s="1" customFormat="1" ht="16.5" customHeight="1" x14ac:dyDescent="0.3">
      <c r="A493" s="568"/>
      <c r="B493" s="561"/>
      <c r="C493" s="563"/>
      <c r="D493" s="564"/>
      <c r="E493" s="592"/>
      <c r="F493" s="564"/>
      <c r="G493" s="592" t="s">
        <v>1035</v>
      </c>
      <c r="H493" s="564" t="s">
        <v>1036</v>
      </c>
      <c r="I493" s="79" t="s">
        <v>1509</v>
      </c>
      <c r="J493" s="10" t="s">
        <v>295</v>
      </c>
      <c r="K493" s="32"/>
      <c r="L493" s="157">
        <f t="shared" si="115"/>
        <v>0</v>
      </c>
      <c r="M493" s="157">
        <f t="shared" si="116"/>
        <v>0</v>
      </c>
      <c r="N493" s="157"/>
      <c r="O493" s="157"/>
      <c r="P493" s="157">
        <f t="shared" si="117"/>
        <v>0</v>
      </c>
      <c r="Q493" s="157"/>
      <c r="R493" s="157"/>
      <c r="S493" s="157">
        <f t="shared" si="118"/>
        <v>0</v>
      </c>
      <c r="T493" s="157">
        <f t="shared" si="119"/>
        <v>0</v>
      </c>
      <c r="U493" s="157"/>
      <c r="V493" s="157"/>
      <c r="W493" s="157"/>
      <c r="X493" s="157"/>
      <c r="Y493" s="157"/>
      <c r="Z493" s="157"/>
      <c r="AA493" s="157"/>
      <c r="AB493" s="157"/>
      <c r="AC493" s="157"/>
      <c r="AD493" s="157">
        <f t="shared" si="120"/>
        <v>0</v>
      </c>
      <c r="AE493" s="157"/>
      <c r="AF493" s="157"/>
      <c r="AG493" s="157">
        <f t="shared" si="121"/>
        <v>0</v>
      </c>
      <c r="AH493" s="157"/>
      <c r="AI493" s="157"/>
      <c r="AJ493" s="157"/>
      <c r="AK493" s="157"/>
      <c r="AL493" s="157"/>
      <c r="AM493" s="157"/>
      <c r="AN493" s="157"/>
      <c r="AO493" s="157"/>
      <c r="AP493" s="157"/>
      <c r="AQ493" s="157"/>
      <c r="AR493" s="157"/>
      <c r="AS493" s="157"/>
      <c r="AT493" s="157"/>
      <c r="AU493" s="157"/>
      <c r="AV493" s="157"/>
    </row>
    <row r="494" spans="1:48" s="1" customFormat="1" ht="16.5" customHeight="1" x14ac:dyDescent="0.3">
      <c r="A494" s="568"/>
      <c r="B494" s="561"/>
      <c r="C494" s="563"/>
      <c r="D494" s="564"/>
      <c r="E494" s="592"/>
      <c r="F494" s="564"/>
      <c r="G494" s="592"/>
      <c r="H494" s="564"/>
      <c r="I494" s="79" t="s">
        <v>1510</v>
      </c>
      <c r="J494" s="10" t="s">
        <v>297</v>
      </c>
      <c r="K494" s="32"/>
      <c r="L494" s="157">
        <f t="shared" si="115"/>
        <v>0</v>
      </c>
      <c r="M494" s="157">
        <f t="shared" si="116"/>
        <v>0</v>
      </c>
      <c r="N494" s="157"/>
      <c r="O494" s="157"/>
      <c r="P494" s="157">
        <f t="shared" si="117"/>
        <v>0</v>
      </c>
      <c r="Q494" s="157"/>
      <c r="R494" s="157"/>
      <c r="S494" s="157">
        <f t="shared" si="118"/>
        <v>0</v>
      </c>
      <c r="T494" s="157">
        <f t="shared" si="119"/>
        <v>0</v>
      </c>
      <c r="U494" s="157"/>
      <c r="V494" s="157"/>
      <c r="W494" s="157"/>
      <c r="X494" s="157"/>
      <c r="Y494" s="157"/>
      <c r="Z494" s="157"/>
      <c r="AA494" s="157"/>
      <c r="AB494" s="157"/>
      <c r="AC494" s="157"/>
      <c r="AD494" s="157">
        <f t="shared" si="120"/>
        <v>0</v>
      </c>
      <c r="AE494" s="157"/>
      <c r="AF494" s="157"/>
      <c r="AG494" s="157">
        <f t="shared" si="121"/>
        <v>0</v>
      </c>
      <c r="AH494" s="157"/>
      <c r="AI494" s="157"/>
      <c r="AJ494" s="157"/>
      <c r="AK494" s="157"/>
      <c r="AL494" s="157"/>
      <c r="AM494" s="157"/>
      <c r="AN494" s="157"/>
      <c r="AO494" s="157"/>
      <c r="AP494" s="157"/>
      <c r="AQ494" s="157"/>
      <c r="AR494" s="157"/>
      <c r="AS494" s="157"/>
      <c r="AT494" s="157"/>
      <c r="AU494" s="157"/>
      <c r="AV494" s="157"/>
    </row>
    <row r="495" spans="1:48" s="1" customFormat="1" ht="27" x14ac:dyDescent="0.3">
      <c r="A495" s="568"/>
      <c r="B495" s="561"/>
      <c r="C495" s="563"/>
      <c r="D495" s="564"/>
      <c r="E495" s="592"/>
      <c r="F495" s="564"/>
      <c r="G495" s="592" t="s">
        <v>1037</v>
      </c>
      <c r="H495" s="564" t="s">
        <v>299</v>
      </c>
      <c r="I495" s="25" t="s">
        <v>1511</v>
      </c>
      <c r="J495" s="369" t="s">
        <v>2122</v>
      </c>
      <c r="K495" s="32"/>
      <c r="L495" s="157">
        <f t="shared" si="115"/>
        <v>0</v>
      </c>
      <c r="M495" s="157">
        <f t="shared" si="116"/>
        <v>0</v>
      </c>
      <c r="N495" s="157"/>
      <c r="O495" s="157"/>
      <c r="P495" s="157">
        <f t="shared" si="117"/>
        <v>0</v>
      </c>
      <c r="Q495" s="157"/>
      <c r="R495" s="157"/>
      <c r="S495" s="157">
        <f t="shared" si="118"/>
        <v>0</v>
      </c>
      <c r="T495" s="157">
        <f t="shared" si="119"/>
        <v>0</v>
      </c>
      <c r="U495" s="157"/>
      <c r="V495" s="157"/>
      <c r="W495" s="157"/>
      <c r="X495" s="157"/>
      <c r="Y495" s="157"/>
      <c r="Z495" s="157"/>
      <c r="AA495" s="157"/>
      <c r="AB495" s="157"/>
      <c r="AC495" s="157"/>
      <c r="AD495" s="157">
        <f t="shared" si="120"/>
        <v>0</v>
      </c>
      <c r="AE495" s="157"/>
      <c r="AF495" s="157"/>
      <c r="AG495" s="157">
        <f t="shared" si="121"/>
        <v>0</v>
      </c>
      <c r="AH495" s="157"/>
      <c r="AI495" s="157"/>
      <c r="AJ495" s="157"/>
      <c r="AK495" s="157"/>
      <c r="AL495" s="157"/>
      <c r="AM495" s="157"/>
      <c r="AN495" s="157"/>
      <c r="AO495" s="157"/>
      <c r="AP495" s="157"/>
      <c r="AQ495" s="157"/>
      <c r="AR495" s="157"/>
      <c r="AS495" s="157"/>
      <c r="AT495" s="157"/>
      <c r="AU495" s="157"/>
      <c r="AV495" s="157"/>
    </row>
    <row r="496" spans="1:48" s="1" customFormat="1" ht="16.5" customHeight="1" x14ac:dyDescent="0.3">
      <c r="A496" s="568"/>
      <c r="B496" s="561"/>
      <c r="C496" s="563"/>
      <c r="D496" s="564"/>
      <c r="E496" s="592"/>
      <c r="F496" s="564"/>
      <c r="G496" s="592"/>
      <c r="H496" s="564"/>
      <c r="I496" s="25" t="s">
        <v>1511</v>
      </c>
      <c r="J496" s="369" t="s">
        <v>1839</v>
      </c>
      <c r="K496" s="32"/>
      <c r="L496" s="157">
        <f t="shared" si="115"/>
        <v>0</v>
      </c>
      <c r="M496" s="157">
        <f t="shared" si="116"/>
        <v>0</v>
      </c>
      <c r="N496" s="157"/>
      <c r="O496" s="157"/>
      <c r="P496" s="157">
        <f t="shared" si="117"/>
        <v>0</v>
      </c>
      <c r="Q496" s="157"/>
      <c r="R496" s="157"/>
      <c r="S496" s="157">
        <f t="shared" si="118"/>
        <v>0</v>
      </c>
      <c r="T496" s="157">
        <f t="shared" si="119"/>
        <v>0</v>
      </c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>
        <f t="shared" si="120"/>
        <v>0</v>
      </c>
      <c r="AE496" s="157"/>
      <c r="AF496" s="157"/>
      <c r="AG496" s="157">
        <f t="shared" si="121"/>
        <v>0</v>
      </c>
      <c r="AH496" s="157"/>
      <c r="AI496" s="157"/>
      <c r="AJ496" s="157"/>
      <c r="AK496" s="157"/>
      <c r="AL496" s="157"/>
      <c r="AM496" s="157"/>
      <c r="AN496" s="157"/>
      <c r="AO496" s="157"/>
      <c r="AP496" s="157"/>
      <c r="AQ496" s="157"/>
      <c r="AR496" s="157"/>
      <c r="AS496" s="157"/>
      <c r="AT496" s="157"/>
      <c r="AU496" s="157"/>
      <c r="AV496" s="157"/>
    </row>
    <row r="497" spans="1:48" s="1" customFormat="1" ht="16.5" customHeight="1" x14ac:dyDescent="0.3">
      <c r="A497" s="568"/>
      <c r="B497" s="561"/>
      <c r="C497" s="563"/>
      <c r="D497" s="564"/>
      <c r="E497" s="592"/>
      <c r="F497" s="564"/>
      <c r="G497" s="606" t="s">
        <v>1038</v>
      </c>
      <c r="H497" s="564" t="s">
        <v>1039</v>
      </c>
      <c r="I497" s="79" t="s">
        <v>1513</v>
      </c>
      <c r="J497" s="10" t="s">
        <v>303</v>
      </c>
      <c r="K497" s="32"/>
      <c r="L497" s="157">
        <f t="shared" si="115"/>
        <v>0</v>
      </c>
      <c r="M497" s="157">
        <f t="shared" si="116"/>
        <v>0</v>
      </c>
      <c r="N497" s="157"/>
      <c r="O497" s="157"/>
      <c r="P497" s="157">
        <f t="shared" si="117"/>
        <v>0</v>
      </c>
      <c r="Q497" s="157"/>
      <c r="R497" s="157"/>
      <c r="S497" s="157">
        <f t="shared" si="118"/>
        <v>0</v>
      </c>
      <c r="T497" s="157">
        <f t="shared" si="119"/>
        <v>0</v>
      </c>
      <c r="U497" s="157"/>
      <c r="V497" s="157"/>
      <c r="W497" s="157"/>
      <c r="X497" s="157"/>
      <c r="Y497" s="157"/>
      <c r="Z497" s="157"/>
      <c r="AA497" s="157"/>
      <c r="AB497" s="157"/>
      <c r="AC497" s="157"/>
      <c r="AD497" s="157">
        <f t="shared" si="120"/>
        <v>0</v>
      </c>
      <c r="AE497" s="157"/>
      <c r="AF497" s="157"/>
      <c r="AG497" s="157">
        <f t="shared" si="121"/>
        <v>0</v>
      </c>
      <c r="AH497" s="157"/>
      <c r="AI497" s="157"/>
      <c r="AJ497" s="157"/>
      <c r="AK497" s="157"/>
      <c r="AL497" s="157"/>
      <c r="AM497" s="157"/>
      <c r="AN497" s="157"/>
      <c r="AO497" s="157"/>
      <c r="AP497" s="157"/>
      <c r="AQ497" s="157"/>
      <c r="AR497" s="157"/>
      <c r="AS497" s="157"/>
      <c r="AT497" s="157"/>
      <c r="AU497" s="157"/>
      <c r="AV497" s="157"/>
    </row>
    <row r="498" spans="1:48" s="1" customFormat="1" ht="16.5" customHeight="1" x14ac:dyDescent="0.3">
      <c r="A498" s="568"/>
      <c r="B498" s="561"/>
      <c r="C498" s="563"/>
      <c r="D498" s="564"/>
      <c r="E498" s="592"/>
      <c r="F498" s="564"/>
      <c r="G498" s="606"/>
      <c r="H498" s="564"/>
      <c r="I498" s="79" t="s">
        <v>1514</v>
      </c>
      <c r="J498" s="10" t="s">
        <v>304</v>
      </c>
      <c r="K498" s="32"/>
      <c r="L498" s="157">
        <f t="shared" si="115"/>
        <v>0</v>
      </c>
      <c r="M498" s="157">
        <f t="shared" si="116"/>
        <v>0</v>
      </c>
      <c r="N498" s="157"/>
      <c r="O498" s="157"/>
      <c r="P498" s="157">
        <f t="shared" si="117"/>
        <v>0</v>
      </c>
      <c r="Q498" s="157"/>
      <c r="R498" s="157"/>
      <c r="S498" s="157">
        <f t="shared" si="118"/>
        <v>0</v>
      </c>
      <c r="T498" s="157">
        <f t="shared" si="119"/>
        <v>0</v>
      </c>
      <c r="U498" s="157"/>
      <c r="V498" s="157"/>
      <c r="W498" s="157"/>
      <c r="X498" s="157"/>
      <c r="Y498" s="157"/>
      <c r="Z498" s="157"/>
      <c r="AA498" s="157"/>
      <c r="AB498" s="157"/>
      <c r="AC498" s="157"/>
      <c r="AD498" s="157">
        <f t="shared" si="120"/>
        <v>0</v>
      </c>
      <c r="AE498" s="157"/>
      <c r="AF498" s="157"/>
      <c r="AG498" s="157">
        <f t="shared" si="121"/>
        <v>0</v>
      </c>
      <c r="AH498" s="157"/>
      <c r="AI498" s="157"/>
      <c r="AJ498" s="157"/>
      <c r="AK498" s="157"/>
      <c r="AL498" s="157"/>
      <c r="AM498" s="157"/>
      <c r="AN498" s="157"/>
      <c r="AO498" s="157"/>
      <c r="AP498" s="157"/>
      <c r="AQ498" s="157"/>
      <c r="AR498" s="157"/>
      <c r="AS498" s="157"/>
      <c r="AT498" s="157"/>
      <c r="AU498" s="157"/>
      <c r="AV498" s="157"/>
    </row>
    <row r="499" spans="1:48" s="1" customFormat="1" ht="16.5" customHeight="1" x14ac:dyDescent="0.3">
      <c r="A499" s="568"/>
      <c r="B499" s="561"/>
      <c r="C499" s="563"/>
      <c r="D499" s="564"/>
      <c r="E499" s="592"/>
      <c r="F499" s="564"/>
      <c r="G499" s="606"/>
      <c r="H499" s="564"/>
      <c r="I499" s="79" t="s">
        <v>1515</v>
      </c>
      <c r="J499" s="10" t="s">
        <v>306</v>
      </c>
      <c r="K499" s="32"/>
      <c r="L499" s="157">
        <f t="shared" si="115"/>
        <v>0</v>
      </c>
      <c r="M499" s="157">
        <f t="shared" si="116"/>
        <v>0</v>
      </c>
      <c r="N499" s="157"/>
      <c r="O499" s="157"/>
      <c r="P499" s="157">
        <f t="shared" si="117"/>
        <v>0</v>
      </c>
      <c r="Q499" s="157"/>
      <c r="R499" s="157"/>
      <c r="S499" s="157">
        <f t="shared" si="118"/>
        <v>0</v>
      </c>
      <c r="T499" s="157">
        <f t="shared" si="119"/>
        <v>0</v>
      </c>
      <c r="U499" s="157"/>
      <c r="V499" s="157"/>
      <c r="W499" s="157"/>
      <c r="X499" s="157"/>
      <c r="Y499" s="157"/>
      <c r="Z499" s="157"/>
      <c r="AA499" s="157"/>
      <c r="AB499" s="157"/>
      <c r="AC499" s="157"/>
      <c r="AD499" s="157">
        <f t="shared" si="120"/>
        <v>0</v>
      </c>
      <c r="AE499" s="157"/>
      <c r="AF499" s="157"/>
      <c r="AG499" s="157">
        <f t="shared" si="121"/>
        <v>0</v>
      </c>
      <c r="AH499" s="157"/>
      <c r="AI499" s="157"/>
      <c r="AJ499" s="157"/>
      <c r="AK499" s="157"/>
      <c r="AL499" s="157"/>
      <c r="AM499" s="157"/>
      <c r="AN499" s="157"/>
      <c r="AO499" s="157"/>
      <c r="AP499" s="157"/>
      <c r="AQ499" s="157"/>
      <c r="AR499" s="157"/>
      <c r="AS499" s="157"/>
      <c r="AT499" s="157"/>
      <c r="AU499" s="157"/>
      <c r="AV499" s="157"/>
    </row>
    <row r="500" spans="1:48" s="1" customFormat="1" ht="16.5" customHeight="1" x14ac:dyDescent="0.3">
      <c r="A500" s="568"/>
      <c r="B500" s="561"/>
      <c r="C500" s="563"/>
      <c r="D500" s="564"/>
      <c r="E500" s="592"/>
      <c r="F500" s="564"/>
      <c r="G500" s="606"/>
      <c r="H500" s="564"/>
      <c r="I500" s="79" t="s">
        <v>1516</v>
      </c>
      <c r="J500" s="10" t="s">
        <v>307</v>
      </c>
      <c r="K500" s="32"/>
      <c r="L500" s="157">
        <f t="shared" si="115"/>
        <v>0</v>
      </c>
      <c r="M500" s="157">
        <f t="shared" si="116"/>
        <v>0</v>
      </c>
      <c r="N500" s="157"/>
      <c r="O500" s="157"/>
      <c r="P500" s="157">
        <f t="shared" si="117"/>
        <v>0</v>
      </c>
      <c r="Q500" s="157"/>
      <c r="R500" s="157"/>
      <c r="S500" s="157">
        <f t="shared" si="118"/>
        <v>0</v>
      </c>
      <c r="T500" s="157">
        <f t="shared" si="119"/>
        <v>0</v>
      </c>
      <c r="U500" s="157"/>
      <c r="V500" s="157"/>
      <c r="W500" s="157"/>
      <c r="X500" s="157"/>
      <c r="Y500" s="157"/>
      <c r="Z500" s="157"/>
      <c r="AA500" s="157"/>
      <c r="AB500" s="157"/>
      <c r="AC500" s="157"/>
      <c r="AD500" s="157">
        <f t="shared" si="120"/>
        <v>0</v>
      </c>
      <c r="AE500" s="157"/>
      <c r="AF500" s="157"/>
      <c r="AG500" s="157">
        <f t="shared" si="121"/>
        <v>0</v>
      </c>
      <c r="AH500" s="157"/>
      <c r="AI500" s="157"/>
      <c r="AJ500" s="157"/>
      <c r="AK500" s="157"/>
      <c r="AL500" s="157"/>
      <c r="AM500" s="157"/>
      <c r="AN500" s="157"/>
      <c r="AO500" s="157"/>
      <c r="AP500" s="157"/>
      <c r="AQ500" s="157"/>
      <c r="AR500" s="157"/>
      <c r="AS500" s="157"/>
      <c r="AT500" s="157"/>
      <c r="AU500" s="157"/>
      <c r="AV500" s="157"/>
    </row>
    <row r="501" spans="1:48" s="1" customFormat="1" ht="16.5" customHeight="1" x14ac:dyDescent="0.3">
      <c r="A501" s="568"/>
      <c r="B501" s="561"/>
      <c r="C501" s="563"/>
      <c r="D501" s="564"/>
      <c r="E501" s="592"/>
      <c r="F501" s="564"/>
      <c r="G501" s="592" t="s">
        <v>1040</v>
      </c>
      <c r="H501" s="564" t="s">
        <v>1041</v>
      </c>
      <c r="I501" s="79" t="s">
        <v>1517</v>
      </c>
      <c r="J501" s="10" t="s">
        <v>308</v>
      </c>
      <c r="K501" s="32"/>
      <c r="L501" s="157">
        <f t="shared" si="115"/>
        <v>0</v>
      </c>
      <c r="M501" s="157">
        <f t="shared" si="116"/>
        <v>0</v>
      </c>
      <c r="N501" s="157"/>
      <c r="O501" s="157"/>
      <c r="P501" s="157">
        <f t="shared" si="117"/>
        <v>0</v>
      </c>
      <c r="Q501" s="157"/>
      <c r="R501" s="157"/>
      <c r="S501" s="157">
        <f t="shared" si="118"/>
        <v>0</v>
      </c>
      <c r="T501" s="157">
        <f t="shared" si="119"/>
        <v>0</v>
      </c>
      <c r="U501" s="157"/>
      <c r="V501" s="157"/>
      <c r="W501" s="157"/>
      <c r="X501" s="157"/>
      <c r="Y501" s="157"/>
      <c r="Z501" s="157"/>
      <c r="AA501" s="157"/>
      <c r="AB501" s="157"/>
      <c r="AC501" s="157"/>
      <c r="AD501" s="157">
        <f t="shared" si="120"/>
        <v>0</v>
      </c>
      <c r="AE501" s="157"/>
      <c r="AF501" s="157"/>
      <c r="AG501" s="157">
        <f t="shared" si="121"/>
        <v>0</v>
      </c>
      <c r="AH501" s="157"/>
      <c r="AI501" s="157"/>
      <c r="AJ501" s="157"/>
      <c r="AK501" s="157"/>
      <c r="AL501" s="157"/>
      <c r="AM501" s="157"/>
      <c r="AN501" s="157"/>
      <c r="AO501" s="157"/>
      <c r="AP501" s="157"/>
      <c r="AQ501" s="157"/>
      <c r="AR501" s="157"/>
      <c r="AS501" s="157"/>
      <c r="AT501" s="157"/>
      <c r="AU501" s="157"/>
      <c r="AV501" s="157"/>
    </row>
    <row r="502" spans="1:48" s="1" customFormat="1" ht="16.5" customHeight="1" x14ac:dyDescent="0.3">
      <c r="A502" s="568"/>
      <c r="B502" s="561"/>
      <c r="C502" s="563"/>
      <c r="D502" s="564"/>
      <c r="E502" s="592"/>
      <c r="F502" s="564"/>
      <c r="G502" s="592"/>
      <c r="H502" s="564"/>
      <c r="I502" s="79" t="s">
        <v>1518</v>
      </c>
      <c r="J502" s="10" t="s">
        <v>309</v>
      </c>
      <c r="K502" s="32"/>
      <c r="L502" s="157">
        <f t="shared" si="115"/>
        <v>0</v>
      </c>
      <c r="M502" s="157">
        <f t="shared" si="116"/>
        <v>0</v>
      </c>
      <c r="N502" s="157"/>
      <c r="O502" s="157"/>
      <c r="P502" s="157">
        <f t="shared" si="117"/>
        <v>0</v>
      </c>
      <c r="Q502" s="157"/>
      <c r="R502" s="157"/>
      <c r="S502" s="157">
        <f t="shared" si="118"/>
        <v>0</v>
      </c>
      <c r="T502" s="157">
        <f t="shared" si="119"/>
        <v>0</v>
      </c>
      <c r="U502" s="157"/>
      <c r="V502" s="157"/>
      <c r="W502" s="157"/>
      <c r="X502" s="157"/>
      <c r="Y502" s="157"/>
      <c r="Z502" s="157"/>
      <c r="AA502" s="157"/>
      <c r="AB502" s="157"/>
      <c r="AC502" s="157"/>
      <c r="AD502" s="157">
        <f t="shared" si="120"/>
        <v>0</v>
      </c>
      <c r="AE502" s="157"/>
      <c r="AF502" s="157"/>
      <c r="AG502" s="157">
        <f t="shared" si="121"/>
        <v>0</v>
      </c>
      <c r="AH502" s="157"/>
      <c r="AI502" s="157"/>
      <c r="AJ502" s="157"/>
      <c r="AK502" s="157"/>
      <c r="AL502" s="157"/>
      <c r="AM502" s="157"/>
      <c r="AN502" s="157"/>
      <c r="AO502" s="157"/>
      <c r="AP502" s="157"/>
      <c r="AQ502" s="157"/>
      <c r="AR502" s="157"/>
      <c r="AS502" s="157"/>
      <c r="AT502" s="157"/>
      <c r="AU502" s="157"/>
      <c r="AV502" s="157"/>
    </row>
    <row r="503" spans="1:48" s="1" customFormat="1" ht="16.5" customHeight="1" x14ac:dyDescent="0.3">
      <c r="A503" s="568"/>
      <c r="B503" s="561"/>
      <c r="C503" s="563"/>
      <c r="D503" s="564"/>
      <c r="E503" s="592"/>
      <c r="F503" s="564"/>
      <c r="G503" s="592"/>
      <c r="H503" s="564"/>
      <c r="I503" s="79" t="s">
        <v>1519</v>
      </c>
      <c r="J503" s="11" t="s">
        <v>1860</v>
      </c>
      <c r="K503" s="32"/>
      <c r="L503" s="157">
        <f t="shared" si="115"/>
        <v>0</v>
      </c>
      <c r="M503" s="157">
        <f t="shared" si="116"/>
        <v>0</v>
      </c>
      <c r="N503" s="157"/>
      <c r="O503" s="157"/>
      <c r="P503" s="157">
        <f t="shared" si="117"/>
        <v>0</v>
      </c>
      <c r="Q503" s="157"/>
      <c r="R503" s="157"/>
      <c r="S503" s="157">
        <f t="shared" si="118"/>
        <v>0</v>
      </c>
      <c r="T503" s="157">
        <f t="shared" si="119"/>
        <v>0</v>
      </c>
      <c r="U503" s="157"/>
      <c r="V503" s="157"/>
      <c r="W503" s="157"/>
      <c r="X503" s="157"/>
      <c r="Y503" s="157"/>
      <c r="Z503" s="157"/>
      <c r="AA503" s="157"/>
      <c r="AB503" s="157"/>
      <c r="AC503" s="157"/>
      <c r="AD503" s="157">
        <f t="shared" si="120"/>
        <v>0</v>
      </c>
      <c r="AE503" s="157"/>
      <c r="AF503" s="157"/>
      <c r="AG503" s="157">
        <f t="shared" si="121"/>
        <v>0</v>
      </c>
      <c r="AH503" s="157"/>
      <c r="AI503" s="157"/>
      <c r="AJ503" s="157"/>
      <c r="AK503" s="157"/>
      <c r="AL503" s="157"/>
      <c r="AM503" s="157"/>
      <c r="AN503" s="157"/>
      <c r="AO503" s="157"/>
      <c r="AP503" s="157"/>
      <c r="AQ503" s="157"/>
      <c r="AR503" s="157"/>
      <c r="AS503" s="157"/>
      <c r="AT503" s="157"/>
      <c r="AU503" s="157"/>
      <c r="AV503" s="157"/>
    </row>
    <row r="504" spans="1:48" s="1" customFormat="1" ht="16.5" customHeight="1" x14ac:dyDescent="0.3">
      <c r="A504" s="568"/>
      <c r="B504" s="561"/>
      <c r="C504" s="563"/>
      <c r="D504" s="564"/>
      <c r="E504" s="592"/>
      <c r="F504" s="564"/>
      <c r="G504" s="592"/>
      <c r="H504" s="564"/>
      <c r="I504" s="79" t="s">
        <v>1520</v>
      </c>
      <c r="J504" s="10" t="s">
        <v>310</v>
      </c>
      <c r="K504" s="32"/>
      <c r="L504" s="157">
        <f t="shared" si="115"/>
        <v>0</v>
      </c>
      <c r="M504" s="157">
        <f t="shared" si="116"/>
        <v>0</v>
      </c>
      <c r="N504" s="157"/>
      <c r="O504" s="157"/>
      <c r="P504" s="157">
        <f t="shared" si="117"/>
        <v>0</v>
      </c>
      <c r="Q504" s="157"/>
      <c r="R504" s="157"/>
      <c r="S504" s="157">
        <f t="shared" si="118"/>
        <v>0</v>
      </c>
      <c r="T504" s="157">
        <f t="shared" si="119"/>
        <v>0</v>
      </c>
      <c r="U504" s="157"/>
      <c r="V504" s="157"/>
      <c r="W504" s="157"/>
      <c r="X504" s="157"/>
      <c r="Y504" s="157"/>
      <c r="Z504" s="157"/>
      <c r="AA504" s="157"/>
      <c r="AB504" s="157"/>
      <c r="AC504" s="157"/>
      <c r="AD504" s="157">
        <f t="shared" si="120"/>
        <v>0</v>
      </c>
      <c r="AE504" s="157"/>
      <c r="AF504" s="157"/>
      <c r="AG504" s="157">
        <f t="shared" si="121"/>
        <v>0</v>
      </c>
      <c r="AH504" s="157"/>
      <c r="AI504" s="157"/>
      <c r="AJ504" s="157"/>
      <c r="AK504" s="157"/>
      <c r="AL504" s="157"/>
      <c r="AM504" s="157"/>
      <c r="AN504" s="157"/>
      <c r="AO504" s="157"/>
      <c r="AP504" s="157"/>
      <c r="AQ504" s="157"/>
      <c r="AR504" s="157"/>
      <c r="AS504" s="157"/>
      <c r="AT504" s="157"/>
      <c r="AU504" s="157"/>
      <c r="AV504" s="157"/>
    </row>
    <row r="505" spans="1:48" s="1" customFormat="1" ht="16.5" customHeight="1" x14ac:dyDescent="0.3">
      <c r="A505" s="568"/>
      <c r="B505" s="561"/>
      <c r="C505" s="563"/>
      <c r="D505" s="564"/>
      <c r="E505" s="592"/>
      <c r="F505" s="564"/>
      <c r="G505" s="592"/>
      <c r="H505" s="564"/>
      <c r="I505" s="79" t="s">
        <v>1521</v>
      </c>
      <c r="J505" s="10" t="s">
        <v>311</v>
      </c>
      <c r="K505" s="32"/>
      <c r="L505" s="157">
        <f t="shared" si="115"/>
        <v>0</v>
      </c>
      <c r="M505" s="157">
        <f t="shared" si="116"/>
        <v>0</v>
      </c>
      <c r="N505" s="157"/>
      <c r="O505" s="157"/>
      <c r="P505" s="157">
        <f t="shared" si="117"/>
        <v>0</v>
      </c>
      <c r="Q505" s="157"/>
      <c r="R505" s="157"/>
      <c r="S505" s="157">
        <f t="shared" si="118"/>
        <v>0</v>
      </c>
      <c r="T505" s="157">
        <f t="shared" si="119"/>
        <v>0</v>
      </c>
      <c r="U505" s="157"/>
      <c r="V505" s="157"/>
      <c r="W505" s="157"/>
      <c r="X505" s="157"/>
      <c r="Y505" s="157"/>
      <c r="Z505" s="157"/>
      <c r="AA505" s="157"/>
      <c r="AB505" s="157"/>
      <c r="AC505" s="157"/>
      <c r="AD505" s="157">
        <f t="shared" si="120"/>
        <v>0</v>
      </c>
      <c r="AE505" s="157"/>
      <c r="AF505" s="157"/>
      <c r="AG505" s="157">
        <f t="shared" si="121"/>
        <v>0</v>
      </c>
      <c r="AH505" s="157"/>
      <c r="AI505" s="157"/>
      <c r="AJ505" s="157"/>
      <c r="AK505" s="157"/>
      <c r="AL505" s="157"/>
      <c r="AM505" s="157"/>
      <c r="AN505" s="157"/>
      <c r="AO505" s="157"/>
      <c r="AP505" s="157"/>
      <c r="AQ505" s="157"/>
      <c r="AR505" s="157"/>
      <c r="AS505" s="157"/>
      <c r="AT505" s="157"/>
      <c r="AU505" s="157"/>
      <c r="AV505" s="157"/>
    </row>
    <row r="506" spans="1:48" s="1" customFormat="1" ht="16.5" customHeight="1" x14ac:dyDescent="0.3">
      <c r="A506" s="568"/>
      <c r="B506" s="561"/>
      <c r="C506" s="563"/>
      <c r="D506" s="564"/>
      <c r="E506" s="592"/>
      <c r="F506" s="564"/>
      <c r="G506" s="592"/>
      <c r="H506" s="564"/>
      <c r="I506" s="79" t="s">
        <v>1522</v>
      </c>
      <c r="J506" s="11" t="s">
        <v>1939</v>
      </c>
      <c r="K506" s="32"/>
      <c r="L506" s="157">
        <f t="shared" si="115"/>
        <v>0</v>
      </c>
      <c r="M506" s="157">
        <f t="shared" si="116"/>
        <v>0</v>
      </c>
      <c r="N506" s="157"/>
      <c r="O506" s="157"/>
      <c r="P506" s="157">
        <f t="shared" si="117"/>
        <v>0</v>
      </c>
      <c r="Q506" s="157"/>
      <c r="R506" s="157"/>
      <c r="S506" s="157">
        <f t="shared" si="118"/>
        <v>0</v>
      </c>
      <c r="T506" s="157">
        <f t="shared" si="119"/>
        <v>0</v>
      </c>
      <c r="U506" s="157"/>
      <c r="V506" s="157"/>
      <c r="W506" s="157"/>
      <c r="X506" s="157"/>
      <c r="Y506" s="157"/>
      <c r="Z506" s="157"/>
      <c r="AA506" s="157"/>
      <c r="AB506" s="157"/>
      <c r="AC506" s="157"/>
      <c r="AD506" s="157">
        <f t="shared" si="120"/>
        <v>0</v>
      </c>
      <c r="AE506" s="157"/>
      <c r="AF506" s="157"/>
      <c r="AG506" s="157">
        <f t="shared" si="121"/>
        <v>0</v>
      </c>
      <c r="AH506" s="157"/>
      <c r="AI506" s="157"/>
      <c r="AJ506" s="157"/>
      <c r="AK506" s="157"/>
      <c r="AL506" s="157"/>
      <c r="AM506" s="157"/>
      <c r="AN506" s="157"/>
      <c r="AO506" s="157"/>
      <c r="AP506" s="157"/>
      <c r="AQ506" s="157"/>
      <c r="AR506" s="157"/>
      <c r="AS506" s="157"/>
      <c r="AT506" s="157"/>
      <c r="AU506" s="157"/>
      <c r="AV506" s="157"/>
    </row>
    <row r="507" spans="1:48" s="1" customFormat="1" ht="16.5" customHeight="1" x14ac:dyDescent="0.3">
      <c r="A507" s="568"/>
      <c r="B507" s="561"/>
      <c r="C507" s="563"/>
      <c r="D507" s="564"/>
      <c r="E507" s="592"/>
      <c r="F507" s="564"/>
      <c r="G507" s="592" t="s">
        <v>1042</v>
      </c>
      <c r="H507" s="564" t="s">
        <v>364</v>
      </c>
      <c r="I507" s="79" t="s">
        <v>1559</v>
      </c>
      <c r="J507" s="10" t="s">
        <v>364</v>
      </c>
      <c r="K507" s="32"/>
      <c r="L507" s="157">
        <f t="shared" si="115"/>
        <v>0</v>
      </c>
      <c r="M507" s="157">
        <f t="shared" si="116"/>
        <v>0</v>
      </c>
      <c r="N507" s="157"/>
      <c r="O507" s="157"/>
      <c r="P507" s="157">
        <f t="shared" si="117"/>
        <v>0</v>
      </c>
      <c r="Q507" s="157"/>
      <c r="R507" s="157"/>
      <c r="S507" s="157">
        <f t="shared" si="118"/>
        <v>0</v>
      </c>
      <c r="T507" s="157">
        <f t="shared" si="119"/>
        <v>0</v>
      </c>
      <c r="U507" s="157"/>
      <c r="V507" s="157"/>
      <c r="W507" s="157"/>
      <c r="X507" s="157"/>
      <c r="Y507" s="157"/>
      <c r="Z507" s="157"/>
      <c r="AA507" s="157"/>
      <c r="AB507" s="157"/>
      <c r="AC507" s="157"/>
      <c r="AD507" s="157">
        <f t="shared" si="120"/>
        <v>0</v>
      </c>
      <c r="AE507" s="157"/>
      <c r="AF507" s="157"/>
      <c r="AG507" s="157">
        <f t="shared" si="121"/>
        <v>0</v>
      </c>
      <c r="AH507" s="157"/>
      <c r="AI507" s="157"/>
      <c r="AJ507" s="157"/>
      <c r="AK507" s="157"/>
      <c r="AL507" s="157"/>
      <c r="AM507" s="157"/>
      <c r="AN507" s="157"/>
      <c r="AO507" s="157"/>
      <c r="AP507" s="157"/>
      <c r="AQ507" s="157"/>
      <c r="AR507" s="157"/>
      <c r="AS507" s="157"/>
      <c r="AT507" s="157"/>
      <c r="AU507" s="157"/>
      <c r="AV507" s="157"/>
    </row>
    <row r="508" spans="1:48" s="1" customFormat="1" ht="16.5" customHeight="1" x14ac:dyDescent="0.3">
      <c r="A508" s="568"/>
      <c r="B508" s="561"/>
      <c r="C508" s="563"/>
      <c r="D508" s="564"/>
      <c r="E508" s="592"/>
      <c r="F508" s="564"/>
      <c r="G508" s="592"/>
      <c r="H508" s="564"/>
      <c r="I508" s="79" t="s">
        <v>1559</v>
      </c>
      <c r="J508" s="10" t="s">
        <v>1560</v>
      </c>
      <c r="K508" s="32"/>
      <c r="L508" s="157">
        <f t="shared" si="115"/>
        <v>0</v>
      </c>
      <c r="M508" s="157">
        <f t="shared" si="116"/>
        <v>0</v>
      </c>
      <c r="N508" s="157"/>
      <c r="O508" s="157"/>
      <c r="P508" s="157">
        <f t="shared" si="117"/>
        <v>0</v>
      </c>
      <c r="Q508" s="157"/>
      <c r="R508" s="157"/>
      <c r="S508" s="157">
        <f t="shared" si="118"/>
        <v>0</v>
      </c>
      <c r="T508" s="157">
        <f t="shared" si="119"/>
        <v>0</v>
      </c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>
        <f t="shared" si="120"/>
        <v>0</v>
      </c>
      <c r="AE508" s="157"/>
      <c r="AF508" s="157"/>
      <c r="AG508" s="157">
        <f t="shared" si="121"/>
        <v>0</v>
      </c>
      <c r="AH508" s="157"/>
      <c r="AI508" s="157"/>
      <c r="AJ508" s="157"/>
      <c r="AK508" s="157"/>
      <c r="AL508" s="157"/>
      <c r="AM508" s="157"/>
      <c r="AN508" s="157"/>
      <c r="AO508" s="157"/>
      <c r="AP508" s="157"/>
      <c r="AQ508" s="157"/>
      <c r="AR508" s="157"/>
      <c r="AS508" s="157"/>
      <c r="AT508" s="157"/>
      <c r="AU508" s="157"/>
      <c r="AV508" s="157"/>
    </row>
    <row r="509" spans="1:48" s="1" customFormat="1" ht="16.5" customHeight="1" x14ac:dyDescent="0.3">
      <c r="A509" s="568"/>
      <c r="B509" s="561"/>
      <c r="C509" s="563"/>
      <c r="D509" s="564"/>
      <c r="E509" s="592"/>
      <c r="F509" s="564"/>
      <c r="G509" s="592"/>
      <c r="H509" s="564"/>
      <c r="I509" s="25" t="s">
        <v>1559</v>
      </c>
      <c r="J509" s="368" t="s">
        <v>364</v>
      </c>
      <c r="K509" s="32"/>
      <c r="L509" s="157">
        <f t="shared" si="115"/>
        <v>0</v>
      </c>
      <c r="M509" s="157">
        <f t="shared" si="116"/>
        <v>0</v>
      </c>
      <c r="N509" s="157"/>
      <c r="O509" s="157"/>
      <c r="P509" s="157">
        <f t="shared" si="117"/>
        <v>0</v>
      </c>
      <c r="Q509" s="157"/>
      <c r="R509" s="157"/>
      <c r="S509" s="157">
        <f t="shared" si="118"/>
        <v>0</v>
      </c>
      <c r="T509" s="157">
        <f t="shared" si="119"/>
        <v>0</v>
      </c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>
        <f t="shared" si="120"/>
        <v>0</v>
      </c>
      <c r="AE509" s="157"/>
      <c r="AF509" s="157"/>
      <c r="AG509" s="157">
        <f t="shared" si="121"/>
        <v>0</v>
      </c>
      <c r="AH509" s="157"/>
      <c r="AI509" s="157"/>
      <c r="AJ509" s="157"/>
      <c r="AK509" s="157"/>
      <c r="AL509" s="157"/>
      <c r="AM509" s="157"/>
      <c r="AN509" s="157"/>
      <c r="AO509" s="157"/>
      <c r="AP509" s="157"/>
      <c r="AQ509" s="157"/>
      <c r="AR509" s="157"/>
      <c r="AS509" s="157"/>
      <c r="AT509" s="157"/>
      <c r="AU509" s="157"/>
      <c r="AV509" s="157"/>
    </row>
    <row r="510" spans="1:48" s="1" customFormat="1" ht="16.5" customHeight="1" x14ac:dyDescent="0.3">
      <c r="A510" s="568"/>
      <c r="B510" s="561"/>
      <c r="C510" s="563"/>
      <c r="D510" s="564"/>
      <c r="E510" s="592"/>
      <c r="F510" s="564"/>
      <c r="G510" s="592"/>
      <c r="H510" s="564"/>
      <c r="I510" s="25" t="s">
        <v>1559</v>
      </c>
      <c r="J510" s="368" t="s">
        <v>1560</v>
      </c>
      <c r="K510" s="32"/>
      <c r="L510" s="157">
        <f t="shared" si="115"/>
        <v>0</v>
      </c>
      <c r="M510" s="157">
        <f t="shared" si="116"/>
        <v>0</v>
      </c>
      <c r="N510" s="157"/>
      <c r="O510" s="157"/>
      <c r="P510" s="157">
        <f t="shared" si="117"/>
        <v>0</v>
      </c>
      <c r="Q510" s="157"/>
      <c r="R510" s="157"/>
      <c r="S510" s="157">
        <f t="shared" si="118"/>
        <v>0</v>
      </c>
      <c r="T510" s="157">
        <f t="shared" si="119"/>
        <v>0</v>
      </c>
      <c r="U510" s="157"/>
      <c r="V510" s="157"/>
      <c r="W510" s="157"/>
      <c r="X510" s="157"/>
      <c r="Y510" s="157"/>
      <c r="Z510" s="157"/>
      <c r="AA510" s="157"/>
      <c r="AB510" s="157"/>
      <c r="AC510" s="157"/>
      <c r="AD510" s="157">
        <f t="shared" si="120"/>
        <v>0</v>
      </c>
      <c r="AE510" s="157"/>
      <c r="AF510" s="157"/>
      <c r="AG510" s="157">
        <f t="shared" si="121"/>
        <v>0</v>
      </c>
      <c r="AH510" s="157"/>
      <c r="AI510" s="157"/>
      <c r="AJ510" s="157"/>
      <c r="AK510" s="157"/>
      <c r="AL510" s="157"/>
      <c r="AM510" s="157"/>
      <c r="AN510" s="157"/>
      <c r="AO510" s="157"/>
      <c r="AP510" s="157"/>
      <c r="AQ510" s="157"/>
      <c r="AR510" s="157"/>
      <c r="AS510" s="157"/>
      <c r="AT510" s="157"/>
      <c r="AU510" s="157"/>
      <c r="AV510" s="157"/>
    </row>
    <row r="511" spans="1:48" s="1" customFormat="1" ht="16.5" customHeight="1" x14ac:dyDescent="0.3">
      <c r="A511" s="568"/>
      <c r="B511" s="561"/>
      <c r="C511" s="563"/>
      <c r="D511" s="564"/>
      <c r="E511" s="592"/>
      <c r="F511" s="564"/>
      <c r="G511" s="592"/>
      <c r="H511" s="564"/>
      <c r="I511" s="25" t="s">
        <v>1559</v>
      </c>
      <c r="J511" s="368" t="s">
        <v>1560</v>
      </c>
      <c r="K511" s="32"/>
      <c r="L511" s="157">
        <f t="shared" si="115"/>
        <v>0</v>
      </c>
      <c r="M511" s="157">
        <f t="shared" si="116"/>
        <v>0</v>
      </c>
      <c r="N511" s="157"/>
      <c r="O511" s="157"/>
      <c r="P511" s="157">
        <f t="shared" si="117"/>
        <v>0</v>
      </c>
      <c r="Q511" s="157"/>
      <c r="R511" s="157"/>
      <c r="S511" s="157">
        <f t="shared" si="118"/>
        <v>0</v>
      </c>
      <c r="T511" s="157">
        <f t="shared" si="119"/>
        <v>0</v>
      </c>
      <c r="U511" s="157"/>
      <c r="V511" s="157"/>
      <c r="W511" s="157"/>
      <c r="X511" s="157"/>
      <c r="Y511" s="157"/>
      <c r="Z511" s="157"/>
      <c r="AA511" s="157"/>
      <c r="AB511" s="157"/>
      <c r="AC511" s="157"/>
      <c r="AD511" s="157">
        <f t="shared" si="120"/>
        <v>0</v>
      </c>
      <c r="AE511" s="157"/>
      <c r="AF511" s="157"/>
      <c r="AG511" s="157">
        <f t="shared" si="121"/>
        <v>0</v>
      </c>
      <c r="AH511" s="157"/>
      <c r="AI511" s="157"/>
      <c r="AJ511" s="157"/>
      <c r="AK511" s="157"/>
      <c r="AL511" s="157"/>
      <c r="AM511" s="157"/>
      <c r="AN511" s="157"/>
      <c r="AO511" s="157"/>
      <c r="AP511" s="157"/>
      <c r="AQ511" s="157"/>
      <c r="AR511" s="157"/>
      <c r="AS511" s="157"/>
      <c r="AT511" s="157"/>
      <c r="AU511" s="157"/>
      <c r="AV511" s="157"/>
    </row>
    <row r="512" spans="1:48" s="1" customFormat="1" ht="16.5" customHeight="1" x14ac:dyDescent="0.3">
      <c r="A512" s="568"/>
      <c r="B512" s="561"/>
      <c r="C512" s="563"/>
      <c r="D512" s="564"/>
      <c r="E512" s="592"/>
      <c r="F512" s="564"/>
      <c r="G512" s="592" t="s">
        <v>1043</v>
      </c>
      <c r="H512" s="564" t="s">
        <v>1044</v>
      </c>
      <c r="I512" s="79" t="s">
        <v>1523</v>
      </c>
      <c r="J512" s="10" t="s">
        <v>312</v>
      </c>
      <c r="K512" s="32"/>
      <c r="L512" s="157">
        <f t="shared" si="115"/>
        <v>0</v>
      </c>
      <c r="M512" s="157">
        <f t="shared" si="116"/>
        <v>0</v>
      </c>
      <c r="N512" s="157"/>
      <c r="O512" s="157"/>
      <c r="P512" s="157">
        <f t="shared" si="117"/>
        <v>0</v>
      </c>
      <c r="Q512" s="157"/>
      <c r="R512" s="157"/>
      <c r="S512" s="157">
        <f t="shared" si="118"/>
        <v>0</v>
      </c>
      <c r="T512" s="157">
        <f t="shared" si="119"/>
        <v>0</v>
      </c>
      <c r="U512" s="157"/>
      <c r="V512" s="157"/>
      <c r="W512" s="157"/>
      <c r="X512" s="157"/>
      <c r="Y512" s="157"/>
      <c r="Z512" s="157"/>
      <c r="AA512" s="157"/>
      <c r="AB512" s="157"/>
      <c r="AC512" s="157"/>
      <c r="AD512" s="157">
        <f t="shared" si="120"/>
        <v>0</v>
      </c>
      <c r="AE512" s="157"/>
      <c r="AF512" s="157"/>
      <c r="AG512" s="157">
        <f t="shared" si="121"/>
        <v>0</v>
      </c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  <c r="AV512" s="157"/>
    </row>
    <row r="513" spans="1:48" s="1" customFormat="1" ht="16.5" customHeight="1" x14ac:dyDescent="0.3">
      <c r="A513" s="568"/>
      <c r="B513" s="561"/>
      <c r="C513" s="563"/>
      <c r="D513" s="564"/>
      <c r="E513" s="592"/>
      <c r="F513" s="564"/>
      <c r="G513" s="592"/>
      <c r="H513" s="564"/>
      <c r="I513" s="79" t="s">
        <v>1524</v>
      </c>
      <c r="J513" s="10" t="s">
        <v>313</v>
      </c>
      <c r="K513" s="32"/>
      <c r="L513" s="157">
        <f t="shared" si="115"/>
        <v>0</v>
      </c>
      <c r="M513" s="157">
        <f t="shared" si="116"/>
        <v>0</v>
      </c>
      <c r="N513" s="157"/>
      <c r="O513" s="157"/>
      <c r="P513" s="157">
        <f t="shared" si="117"/>
        <v>0</v>
      </c>
      <c r="Q513" s="157"/>
      <c r="R513" s="157"/>
      <c r="S513" s="157">
        <f t="shared" si="118"/>
        <v>0</v>
      </c>
      <c r="T513" s="157">
        <f t="shared" si="119"/>
        <v>0</v>
      </c>
      <c r="U513" s="157"/>
      <c r="V513" s="157"/>
      <c r="W513" s="157"/>
      <c r="X513" s="157"/>
      <c r="Y513" s="157"/>
      <c r="Z513" s="157"/>
      <c r="AA513" s="157"/>
      <c r="AB513" s="157"/>
      <c r="AC513" s="157"/>
      <c r="AD513" s="157">
        <f t="shared" si="120"/>
        <v>0</v>
      </c>
      <c r="AE513" s="157"/>
      <c r="AF513" s="157"/>
      <c r="AG513" s="157">
        <f t="shared" si="121"/>
        <v>0</v>
      </c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  <c r="AV513" s="157"/>
    </row>
    <row r="514" spans="1:48" s="1" customFormat="1" ht="16.5" customHeight="1" x14ac:dyDescent="0.3">
      <c r="A514" s="568"/>
      <c r="B514" s="561"/>
      <c r="C514" s="563"/>
      <c r="D514" s="564"/>
      <c r="E514" s="592"/>
      <c r="F514" s="564"/>
      <c r="G514" s="592"/>
      <c r="H514" s="564"/>
      <c r="I514" s="28" t="s">
        <v>1651</v>
      </c>
      <c r="J514" s="10" t="s">
        <v>314</v>
      </c>
      <c r="K514" s="32"/>
      <c r="L514" s="157">
        <f t="shared" si="115"/>
        <v>0</v>
      </c>
      <c r="M514" s="157">
        <f t="shared" si="116"/>
        <v>0</v>
      </c>
      <c r="N514" s="157"/>
      <c r="O514" s="157"/>
      <c r="P514" s="157">
        <f t="shared" si="117"/>
        <v>0</v>
      </c>
      <c r="Q514" s="157"/>
      <c r="R514" s="157"/>
      <c r="S514" s="157">
        <f t="shared" si="118"/>
        <v>0</v>
      </c>
      <c r="T514" s="157">
        <f t="shared" si="119"/>
        <v>0</v>
      </c>
      <c r="U514" s="157"/>
      <c r="V514" s="157"/>
      <c r="W514" s="157"/>
      <c r="X514" s="157"/>
      <c r="Y514" s="157"/>
      <c r="Z514" s="157"/>
      <c r="AA514" s="157"/>
      <c r="AB514" s="157"/>
      <c r="AC514" s="157"/>
      <c r="AD514" s="157">
        <f t="shared" si="120"/>
        <v>0</v>
      </c>
      <c r="AE514" s="157"/>
      <c r="AF514" s="157"/>
      <c r="AG514" s="157">
        <f t="shared" si="121"/>
        <v>0</v>
      </c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  <c r="AV514" s="157"/>
    </row>
    <row r="515" spans="1:48" s="1" customFormat="1" ht="16.5" customHeight="1" x14ac:dyDescent="0.3">
      <c r="A515" s="568"/>
      <c r="B515" s="561"/>
      <c r="C515" s="563"/>
      <c r="D515" s="564"/>
      <c r="E515" s="592"/>
      <c r="F515" s="564"/>
      <c r="G515" s="592"/>
      <c r="H515" s="564"/>
      <c r="I515" s="79" t="s">
        <v>1525</v>
      </c>
      <c r="J515" s="10" t="s">
        <v>315</v>
      </c>
      <c r="K515" s="32"/>
      <c r="L515" s="157">
        <f t="shared" si="115"/>
        <v>0</v>
      </c>
      <c r="M515" s="157">
        <f t="shared" si="116"/>
        <v>0</v>
      </c>
      <c r="N515" s="157"/>
      <c r="O515" s="157"/>
      <c r="P515" s="157">
        <f t="shared" si="117"/>
        <v>0</v>
      </c>
      <c r="Q515" s="157"/>
      <c r="R515" s="157"/>
      <c r="S515" s="157">
        <f t="shared" si="118"/>
        <v>0</v>
      </c>
      <c r="T515" s="157">
        <f t="shared" si="119"/>
        <v>0</v>
      </c>
      <c r="U515" s="157"/>
      <c r="V515" s="157"/>
      <c r="W515" s="157"/>
      <c r="X515" s="157"/>
      <c r="Y515" s="157"/>
      <c r="Z515" s="157"/>
      <c r="AA515" s="157"/>
      <c r="AB515" s="157"/>
      <c r="AC515" s="157"/>
      <c r="AD515" s="157">
        <f t="shared" si="120"/>
        <v>0</v>
      </c>
      <c r="AE515" s="157"/>
      <c r="AF515" s="157"/>
      <c r="AG515" s="157">
        <f t="shared" si="121"/>
        <v>0</v>
      </c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  <c r="AV515" s="157"/>
    </row>
    <row r="516" spans="1:48" s="1" customFormat="1" ht="16.5" customHeight="1" x14ac:dyDescent="0.3">
      <c r="A516" s="568"/>
      <c r="B516" s="561"/>
      <c r="C516" s="563"/>
      <c r="D516" s="564"/>
      <c r="E516" s="592"/>
      <c r="F516" s="564"/>
      <c r="G516" s="592"/>
      <c r="H516" s="564"/>
      <c r="I516" s="79" t="s">
        <v>1534</v>
      </c>
      <c r="J516" s="10" t="s">
        <v>321</v>
      </c>
      <c r="K516" s="32"/>
      <c r="L516" s="157">
        <f t="shared" si="115"/>
        <v>0</v>
      </c>
      <c r="M516" s="157">
        <f t="shared" si="116"/>
        <v>0</v>
      </c>
      <c r="N516" s="157"/>
      <c r="O516" s="157"/>
      <c r="P516" s="157">
        <f t="shared" si="117"/>
        <v>0</v>
      </c>
      <c r="Q516" s="157"/>
      <c r="R516" s="157"/>
      <c r="S516" s="157">
        <f t="shared" si="118"/>
        <v>0</v>
      </c>
      <c r="T516" s="157">
        <f t="shared" si="119"/>
        <v>0</v>
      </c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>
        <f t="shared" si="120"/>
        <v>0</v>
      </c>
      <c r="AE516" s="157"/>
      <c r="AF516" s="157"/>
      <c r="AG516" s="157">
        <f t="shared" si="121"/>
        <v>0</v>
      </c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  <c r="AV516" s="157"/>
    </row>
    <row r="517" spans="1:48" s="1" customFormat="1" ht="16.5" customHeight="1" x14ac:dyDescent="0.3">
      <c r="A517" s="568"/>
      <c r="B517" s="561"/>
      <c r="C517" s="563"/>
      <c r="D517" s="564"/>
      <c r="E517" s="592"/>
      <c r="F517" s="564"/>
      <c r="G517" s="592"/>
      <c r="H517" s="564"/>
      <c r="I517" s="79" t="s">
        <v>1526</v>
      </c>
      <c r="J517" s="11" t="s">
        <v>1836</v>
      </c>
      <c r="K517" s="32"/>
      <c r="L517" s="157">
        <f t="shared" si="115"/>
        <v>0</v>
      </c>
      <c r="M517" s="157">
        <f t="shared" si="116"/>
        <v>0</v>
      </c>
      <c r="N517" s="157"/>
      <c r="O517" s="157"/>
      <c r="P517" s="157">
        <f t="shared" si="117"/>
        <v>0</v>
      </c>
      <c r="Q517" s="157"/>
      <c r="R517" s="157"/>
      <c r="S517" s="157">
        <f t="shared" si="118"/>
        <v>0</v>
      </c>
      <c r="T517" s="157">
        <f t="shared" si="119"/>
        <v>0</v>
      </c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>
        <f t="shared" si="120"/>
        <v>0</v>
      </c>
      <c r="AE517" s="157"/>
      <c r="AF517" s="157"/>
      <c r="AG517" s="157">
        <f t="shared" si="121"/>
        <v>0</v>
      </c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  <c r="AV517" s="157"/>
    </row>
    <row r="518" spans="1:48" s="1" customFormat="1" ht="16.5" customHeight="1" x14ac:dyDescent="0.3">
      <c r="A518" s="568"/>
      <c r="B518" s="561"/>
      <c r="C518" s="563"/>
      <c r="D518" s="564"/>
      <c r="E518" s="592"/>
      <c r="F518" s="564"/>
      <c r="G518" s="592"/>
      <c r="H518" s="564"/>
      <c r="I518" s="79" t="s">
        <v>1526</v>
      </c>
      <c r="J518" s="11" t="s">
        <v>1837</v>
      </c>
      <c r="K518" s="32"/>
      <c r="L518" s="157">
        <f t="shared" si="115"/>
        <v>0</v>
      </c>
      <c r="M518" s="157">
        <f t="shared" si="116"/>
        <v>0</v>
      </c>
      <c r="N518" s="157"/>
      <c r="O518" s="157"/>
      <c r="P518" s="157">
        <f t="shared" si="117"/>
        <v>0</v>
      </c>
      <c r="Q518" s="157"/>
      <c r="R518" s="157"/>
      <c r="S518" s="157">
        <f t="shared" si="118"/>
        <v>0</v>
      </c>
      <c r="T518" s="157">
        <f t="shared" si="119"/>
        <v>0</v>
      </c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>
        <f t="shared" si="120"/>
        <v>0</v>
      </c>
      <c r="AE518" s="157"/>
      <c r="AF518" s="157"/>
      <c r="AG518" s="157">
        <f t="shared" si="121"/>
        <v>0</v>
      </c>
      <c r="AH518" s="157"/>
      <c r="AI518" s="157"/>
      <c r="AJ518" s="157"/>
      <c r="AK518" s="157"/>
      <c r="AL518" s="157"/>
      <c r="AM518" s="157"/>
      <c r="AN518" s="157"/>
      <c r="AO518" s="157"/>
      <c r="AP518" s="157"/>
      <c r="AQ518" s="157"/>
      <c r="AR518" s="157"/>
      <c r="AS518" s="157"/>
      <c r="AT518" s="157"/>
      <c r="AU518" s="157"/>
      <c r="AV518" s="157"/>
    </row>
    <row r="519" spans="1:48" s="1" customFormat="1" ht="16.5" customHeight="1" x14ac:dyDescent="0.3">
      <c r="A519" s="568"/>
      <c r="B519" s="561"/>
      <c r="C519" s="563"/>
      <c r="D519" s="564"/>
      <c r="E519" s="592" t="s">
        <v>1045</v>
      </c>
      <c r="F519" s="564" t="s">
        <v>1046</v>
      </c>
      <c r="G519" s="74" t="s">
        <v>1047</v>
      </c>
      <c r="H519" s="70" t="s">
        <v>323</v>
      </c>
      <c r="I519" s="79" t="s">
        <v>1537</v>
      </c>
      <c r="J519" s="10" t="s">
        <v>323</v>
      </c>
      <c r="K519" s="32"/>
      <c r="L519" s="157">
        <f t="shared" si="115"/>
        <v>0</v>
      </c>
      <c r="M519" s="157">
        <f t="shared" si="116"/>
        <v>0</v>
      </c>
      <c r="N519" s="157"/>
      <c r="O519" s="157"/>
      <c r="P519" s="157">
        <f t="shared" si="117"/>
        <v>0</v>
      </c>
      <c r="Q519" s="157"/>
      <c r="R519" s="157"/>
      <c r="S519" s="157">
        <f t="shared" si="118"/>
        <v>0</v>
      </c>
      <c r="T519" s="157">
        <f t="shared" si="119"/>
        <v>0</v>
      </c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>
        <f t="shared" si="120"/>
        <v>0</v>
      </c>
      <c r="AE519" s="157"/>
      <c r="AF519" s="157"/>
      <c r="AG519" s="157">
        <f t="shared" si="121"/>
        <v>0</v>
      </c>
      <c r="AH519" s="157"/>
      <c r="AI519" s="157"/>
      <c r="AJ519" s="157"/>
      <c r="AK519" s="157"/>
      <c r="AL519" s="157"/>
      <c r="AM519" s="157"/>
      <c r="AN519" s="157"/>
      <c r="AO519" s="157"/>
      <c r="AP519" s="157"/>
      <c r="AQ519" s="157"/>
      <c r="AR519" s="157"/>
      <c r="AS519" s="157"/>
      <c r="AT519" s="157"/>
      <c r="AU519" s="157"/>
      <c r="AV519" s="157"/>
    </row>
    <row r="520" spans="1:48" s="1" customFormat="1" ht="16.5" customHeight="1" x14ac:dyDescent="0.3">
      <c r="A520" s="568"/>
      <c r="B520" s="561"/>
      <c r="C520" s="563"/>
      <c r="D520" s="564"/>
      <c r="E520" s="592"/>
      <c r="F520" s="564"/>
      <c r="G520" s="592" t="s">
        <v>1048</v>
      </c>
      <c r="H520" s="564" t="s">
        <v>1049</v>
      </c>
      <c r="I520" s="79" t="s">
        <v>1527</v>
      </c>
      <c r="J520" s="10" t="s">
        <v>316</v>
      </c>
      <c r="K520" s="32"/>
      <c r="L520" s="157">
        <f t="shared" si="115"/>
        <v>0</v>
      </c>
      <c r="M520" s="157">
        <f t="shared" si="116"/>
        <v>0</v>
      </c>
      <c r="N520" s="157"/>
      <c r="O520" s="157"/>
      <c r="P520" s="157">
        <f t="shared" si="117"/>
        <v>0</v>
      </c>
      <c r="Q520" s="157"/>
      <c r="R520" s="157"/>
      <c r="S520" s="157">
        <f t="shared" si="118"/>
        <v>0</v>
      </c>
      <c r="T520" s="157">
        <f t="shared" si="119"/>
        <v>0</v>
      </c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>
        <f t="shared" si="120"/>
        <v>0</v>
      </c>
      <c r="AE520" s="157"/>
      <c r="AF520" s="157"/>
      <c r="AG520" s="157">
        <f t="shared" si="121"/>
        <v>0</v>
      </c>
      <c r="AH520" s="157"/>
      <c r="AI520" s="157"/>
      <c r="AJ520" s="157"/>
      <c r="AK520" s="157"/>
      <c r="AL520" s="157"/>
      <c r="AM520" s="157"/>
      <c r="AN520" s="157"/>
      <c r="AO520" s="157"/>
      <c r="AP520" s="157"/>
      <c r="AQ520" s="157"/>
      <c r="AR520" s="157"/>
      <c r="AS520" s="157"/>
      <c r="AT520" s="157"/>
      <c r="AU520" s="157"/>
      <c r="AV520" s="157"/>
    </row>
    <row r="521" spans="1:48" s="1" customFormat="1" ht="16.5" customHeight="1" x14ac:dyDescent="0.3">
      <c r="A521" s="568"/>
      <c r="B521" s="561"/>
      <c r="C521" s="563"/>
      <c r="D521" s="564"/>
      <c r="E521" s="592"/>
      <c r="F521" s="564"/>
      <c r="G521" s="592"/>
      <c r="H521" s="564"/>
      <c r="I521" s="79" t="s">
        <v>1528</v>
      </c>
      <c r="J521" s="10" t="s">
        <v>317</v>
      </c>
      <c r="K521" s="32"/>
      <c r="L521" s="157">
        <f t="shared" si="115"/>
        <v>0</v>
      </c>
      <c r="M521" s="157">
        <f t="shared" si="116"/>
        <v>0</v>
      </c>
      <c r="N521" s="157"/>
      <c r="O521" s="157"/>
      <c r="P521" s="157">
        <f t="shared" si="117"/>
        <v>0</v>
      </c>
      <c r="Q521" s="157"/>
      <c r="R521" s="157"/>
      <c r="S521" s="157">
        <f t="shared" si="118"/>
        <v>0</v>
      </c>
      <c r="T521" s="157">
        <f t="shared" si="119"/>
        <v>0</v>
      </c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>
        <f t="shared" si="120"/>
        <v>0</v>
      </c>
      <c r="AE521" s="157"/>
      <c r="AF521" s="157"/>
      <c r="AG521" s="157">
        <f t="shared" si="121"/>
        <v>0</v>
      </c>
      <c r="AH521" s="157"/>
      <c r="AI521" s="157"/>
      <c r="AJ521" s="157"/>
      <c r="AK521" s="157"/>
      <c r="AL521" s="157"/>
      <c r="AM521" s="157"/>
      <c r="AN521" s="157"/>
      <c r="AO521" s="157"/>
      <c r="AP521" s="157"/>
      <c r="AQ521" s="157"/>
      <c r="AR521" s="157"/>
      <c r="AS521" s="157"/>
      <c r="AT521" s="157"/>
      <c r="AU521" s="157"/>
      <c r="AV521" s="157"/>
    </row>
    <row r="522" spans="1:48" s="1" customFormat="1" ht="16.5" customHeight="1" x14ac:dyDescent="0.3">
      <c r="A522" s="568"/>
      <c r="B522" s="561"/>
      <c r="C522" s="563"/>
      <c r="D522" s="564"/>
      <c r="E522" s="592"/>
      <c r="F522" s="564"/>
      <c r="G522" s="592"/>
      <c r="H522" s="564"/>
      <c r="I522" s="79" t="s">
        <v>1529</v>
      </c>
      <c r="J522" s="10" t="s">
        <v>318</v>
      </c>
      <c r="K522" s="32"/>
      <c r="L522" s="157">
        <f t="shared" si="115"/>
        <v>0</v>
      </c>
      <c r="M522" s="157">
        <f t="shared" si="116"/>
        <v>0</v>
      </c>
      <c r="N522" s="157"/>
      <c r="O522" s="157"/>
      <c r="P522" s="157">
        <f t="shared" si="117"/>
        <v>0</v>
      </c>
      <c r="Q522" s="157"/>
      <c r="R522" s="157"/>
      <c r="S522" s="157">
        <f t="shared" si="118"/>
        <v>0</v>
      </c>
      <c r="T522" s="157">
        <f t="shared" si="119"/>
        <v>0</v>
      </c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>
        <f t="shared" si="120"/>
        <v>0</v>
      </c>
      <c r="AE522" s="157"/>
      <c r="AF522" s="157"/>
      <c r="AG522" s="157">
        <f t="shared" si="121"/>
        <v>0</v>
      </c>
      <c r="AH522" s="157"/>
      <c r="AI522" s="157"/>
      <c r="AJ522" s="157"/>
      <c r="AK522" s="157"/>
      <c r="AL522" s="157"/>
      <c r="AM522" s="157"/>
      <c r="AN522" s="157"/>
      <c r="AO522" s="157"/>
      <c r="AP522" s="157"/>
      <c r="AQ522" s="157"/>
      <c r="AR522" s="157"/>
      <c r="AS522" s="157"/>
      <c r="AT522" s="157"/>
      <c r="AU522" s="157"/>
      <c r="AV522" s="157"/>
    </row>
    <row r="523" spans="1:48" s="1" customFormat="1" ht="16.5" customHeight="1" x14ac:dyDescent="0.3">
      <c r="A523" s="568"/>
      <c r="B523" s="561"/>
      <c r="C523" s="563"/>
      <c r="D523" s="564"/>
      <c r="E523" s="592"/>
      <c r="F523" s="564"/>
      <c r="G523" s="592"/>
      <c r="H523" s="564"/>
      <c r="I523" s="79" t="s">
        <v>1536</v>
      </c>
      <c r="J523" s="10" t="s">
        <v>322</v>
      </c>
      <c r="K523" s="32"/>
      <c r="L523" s="157">
        <f t="shared" si="115"/>
        <v>0</v>
      </c>
      <c r="M523" s="157">
        <f t="shared" si="116"/>
        <v>0</v>
      </c>
      <c r="N523" s="157"/>
      <c r="O523" s="157"/>
      <c r="P523" s="157">
        <f t="shared" si="117"/>
        <v>0</v>
      </c>
      <c r="Q523" s="157"/>
      <c r="R523" s="157"/>
      <c r="S523" s="157">
        <f t="shared" si="118"/>
        <v>0</v>
      </c>
      <c r="T523" s="157">
        <f t="shared" si="119"/>
        <v>0</v>
      </c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>
        <f t="shared" si="120"/>
        <v>0</v>
      </c>
      <c r="AE523" s="157"/>
      <c r="AF523" s="157"/>
      <c r="AG523" s="157">
        <f t="shared" si="121"/>
        <v>0</v>
      </c>
      <c r="AH523" s="157"/>
      <c r="AI523" s="157"/>
      <c r="AJ523" s="157"/>
      <c r="AK523" s="157"/>
      <c r="AL523" s="157"/>
      <c r="AM523" s="157"/>
      <c r="AN523" s="157"/>
      <c r="AO523" s="157"/>
      <c r="AP523" s="157"/>
      <c r="AQ523" s="157"/>
      <c r="AR523" s="157"/>
      <c r="AS523" s="157"/>
      <c r="AT523" s="157"/>
      <c r="AU523" s="157"/>
      <c r="AV523" s="157"/>
    </row>
    <row r="524" spans="1:48" s="1" customFormat="1" ht="16.5" customHeight="1" x14ac:dyDescent="0.3">
      <c r="A524" s="568"/>
      <c r="B524" s="561"/>
      <c r="C524" s="563"/>
      <c r="D524" s="564"/>
      <c r="E524" s="592"/>
      <c r="F524" s="564"/>
      <c r="G524" s="74" t="s">
        <v>1050</v>
      </c>
      <c r="H524" s="70" t="s">
        <v>1051</v>
      </c>
      <c r="I524" s="79" t="s">
        <v>1538</v>
      </c>
      <c r="J524" s="11" t="s">
        <v>1834</v>
      </c>
      <c r="K524" s="32"/>
      <c r="L524" s="157">
        <f t="shared" si="115"/>
        <v>0</v>
      </c>
      <c r="M524" s="157">
        <f t="shared" si="116"/>
        <v>0</v>
      </c>
      <c r="N524" s="157"/>
      <c r="O524" s="157"/>
      <c r="P524" s="157">
        <f t="shared" si="117"/>
        <v>0</v>
      </c>
      <c r="Q524" s="157"/>
      <c r="R524" s="157"/>
      <c r="S524" s="157">
        <f t="shared" si="118"/>
        <v>0</v>
      </c>
      <c r="T524" s="157">
        <f t="shared" si="119"/>
        <v>0</v>
      </c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>
        <f t="shared" si="120"/>
        <v>0</v>
      </c>
      <c r="AE524" s="157"/>
      <c r="AF524" s="157"/>
      <c r="AG524" s="157">
        <f t="shared" si="121"/>
        <v>0</v>
      </c>
      <c r="AH524" s="157"/>
      <c r="AI524" s="157"/>
      <c r="AJ524" s="157"/>
      <c r="AK524" s="157"/>
      <c r="AL524" s="157"/>
      <c r="AM524" s="157"/>
      <c r="AN524" s="157"/>
      <c r="AO524" s="157"/>
      <c r="AP524" s="157"/>
      <c r="AQ524" s="157"/>
      <c r="AR524" s="157"/>
      <c r="AS524" s="157"/>
      <c r="AT524" s="157"/>
      <c r="AU524" s="157"/>
      <c r="AV524" s="157"/>
    </row>
    <row r="525" spans="1:48" s="1" customFormat="1" ht="16.5" customHeight="1" x14ac:dyDescent="0.3">
      <c r="A525" s="568"/>
      <c r="B525" s="561"/>
      <c r="C525" s="563"/>
      <c r="D525" s="564"/>
      <c r="E525" s="592"/>
      <c r="F525" s="564"/>
      <c r="G525" s="592" t="s">
        <v>1052</v>
      </c>
      <c r="H525" s="564" t="s">
        <v>1053</v>
      </c>
      <c r="I525" s="79" t="s">
        <v>1539</v>
      </c>
      <c r="J525" s="11" t="s">
        <v>1835</v>
      </c>
      <c r="K525" s="32"/>
      <c r="L525" s="157">
        <f t="shared" si="115"/>
        <v>0</v>
      </c>
      <c r="M525" s="157">
        <f t="shared" si="116"/>
        <v>0</v>
      </c>
      <c r="N525" s="157"/>
      <c r="O525" s="157"/>
      <c r="P525" s="157">
        <f t="shared" si="117"/>
        <v>0</v>
      </c>
      <c r="Q525" s="157"/>
      <c r="R525" s="157"/>
      <c r="S525" s="157">
        <f t="shared" si="118"/>
        <v>0</v>
      </c>
      <c r="T525" s="157">
        <f t="shared" si="119"/>
        <v>0</v>
      </c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>
        <f t="shared" si="120"/>
        <v>0</v>
      </c>
      <c r="AE525" s="157"/>
      <c r="AF525" s="157"/>
      <c r="AG525" s="157">
        <f t="shared" si="121"/>
        <v>0</v>
      </c>
      <c r="AH525" s="157"/>
      <c r="AI525" s="157"/>
      <c r="AJ525" s="157"/>
      <c r="AK525" s="157"/>
      <c r="AL525" s="157"/>
      <c r="AM525" s="157"/>
      <c r="AN525" s="157"/>
      <c r="AO525" s="157"/>
      <c r="AP525" s="157"/>
      <c r="AQ525" s="157"/>
      <c r="AR525" s="157"/>
      <c r="AS525" s="157"/>
      <c r="AT525" s="157"/>
      <c r="AU525" s="157"/>
      <c r="AV525" s="157"/>
    </row>
    <row r="526" spans="1:48" s="1" customFormat="1" ht="16.5" customHeight="1" x14ac:dyDescent="0.3">
      <c r="A526" s="568"/>
      <c r="B526" s="561"/>
      <c r="C526" s="563"/>
      <c r="D526" s="564"/>
      <c r="E526" s="592"/>
      <c r="F526" s="564"/>
      <c r="G526" s="592"/>
      <c r="H526" s="564"/>
      <c r="I526" s="79" t="s">
        <v>1540</v>
      </c>
      <c r="J526" s="10" t="s">
        <v>324</v>
      </c>
      <c r="K526" s="32"/>
      <c r="L526" s="157">
        <f t="shared" si="115"/>
        <v>0</v>
      </c>
      <c r="M526" s="157">
        <f t="shared" si="116"/>
        <v>0</v>
      </c>
      <c r="N526" s="157"/>
      <c r="O526" s="157"/>
      <c r="P526" s="157">
        <f t="shared" si="117"/>
        <v>0</v>
      </c>
      <c r="Q526" s="157"/>
      <c r="R526" s="157"/>
      <c r="S526" s="157">
        <f t="shared" si="118"/>
        <v>0</v>
      </c>
      <c r="T526" s="157">
        <f t="shared" si="119"/>
        <v>0</v>
      </c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>
        <f t="shared" si="120"/>
        <v>0</v>
      </c>
      <c r="AE526" s="157"/>
      <c r="AF526" s="157"/>
      <c r="AG526" s="157">
        <f t="shared" si="121"/>
        <v>0</v>
      </c>
      <c r="AH526" s="157"/>
      <c r="AI526" s="157"/>
      <c r="AJ526" s="157"/>
      <c r="AK526" s="157"/>
      <c r="AL526" s="157"/>
      <c r="AM526" s="157"/>
      <c r="AN526" s="157"/>
      <c r="AO526" s="157"/>
      <c r="AP526" s="157"/>
      <c r="AQ526" s="157"/>
      <c r="AR526" s="157"/>
      <c r="AS526" s="157"/>
      <c r="AT526" s="157"/>
      <c r="AU526" s="157"/>
      <c r="AV526" s="157"/>
    </row>
    <row r="527" spans="1:48" s="1" customFormat="1" ht="16.5" customHeight="1" x14ac:dyDescent="0.3">
      <c r="A527" s="568"/>
      <c r="B527" s="561"/>
      <c r="C527" s="563"/>
      <c r="D527" s="564"/>
      <c r="E527" s="592"/>
      <c r="F527" s="564"/>
      <c r="G527" s="592" t="s">
        <v>1054</v>
      </c>
      <c r="H527" s="564" t="s">
        <v>301</v>
      </c>
      <c r="I527" s="25" t="s">
        <v>1512</v>
      </c>
      <c r="J527" s="369" t="s">
        <v>1833</v>
      </c>
      <c r="K527" s="32"/>
      <c r="L527" s="157">
        <f t="shared" ref="L527:L590" si="122">M527+P527</f>
        <v>0</v>
      </c>
      <c r="M527" s="157">
        <f t="shared" ref="M527:M590" si="123">N527+O527</f>
        <v>0</v>
      </c>
      <c r="N527" s="157"/>
      <c r="O527" s="157"/>
      <c r="P527" s="157">
        <f t="shared" ref="P527:P590" si="124">Q527+R527</f>
        <v>0</v>
      </c>
      <c r="Q527" s="157"/>
      <c r="R527" s="157"/>
      <c r="S527" s="157">
        <f t="shared" ref="S527:S590" si="125">T527+AD527+AG527</f>
        <v>0</v>
      </c>
      <c r="T527" s="157">
        <f t="shared" ref="T527:T590" si="126">SUM(U527:AC527)</f>
        <v>0</v>
      </c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>
        <f t="shared" ref="AD527:AD590" si="127">SUM(AE527:AF527)</f>
        <v>0</v>
      </c>
      <c r="AE527" s="157"/>
      <c r="AF527" s="157"/>
      <c r="AG527" s="157">
        <f t="shared" ref="AG527:AG590" si="128">SUM(AH527:AN527)</f>
        <v>0</v>
      </c>
      <c r="AH527" s="157"/>
      <c r="AI527" s="157"/>
      <c r="AJ527" s="157"/>
      <c r="AK527" s="157"/>
      <c r="AL527" s="157"/>
      <c r="AM527" s="157"/>
      <c r="AN527" s="157"/>
      <c r="AO527" s="157"/>
      <c r="AP527" s="157"/>
      <c r="AQ527" s="157"/>
      <c r="AR527" s="157"/>
      <c r="AS527" s="157"/>
      <c r="AT527" s="157"/>
      <c r="AU527" s="157"/>
      <c r="AV527" s="157"/>
    </row>
    <row r="528" spans="1:48" s="1" customFormat="1" ht="16.5" customHeight="1" x14ac:dyDescent="0.3">
      <c r="A528" s="568"/>
      <c r="B528" s="561"/>
      <c r="C528" s="563"/>
      <c r="D528" s="564"/>
      <c r="E528" s="592"/>
      <c r="F528" s="564"/>
      <c r="G528" s="592"/>
      <c r="H528" s="564"/>
      <c r="I528" s="25" t="s">
        <v>1512</v>
      </c>
      <c r="J528" s="369" t="s">
        <v>1833</v>
      </c>
      <c r="K528" s="32"/>
      <c r="L528" s="157">
        <f t="shared" si="122"/>
        <v>0</v>
      </c>
      <c r="M528" s="157">
        <f t="shared" si="123"/>
        <v>0</v>
      </c>
      <c r="N528" s="157"/>
      <c r="O528" s="157"/>
      <c r="P528" s="157">
        <f t="shared" si="124"/>
        <v>0</v>
      </c>
      <c r="Q528" s="157"/>
      <c r="R528" s="157"/>
      <c r="S528" s="157">
        <f t="shared" si="125"/>
        <v>0</v>
      </c>
      <c r="T528" s="157">
        <f t="shared" si="126"/>
        <v>0</v>
      </c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>
        <f t="shared" si="127"/>
        <v>0</v>
      </c>
      <c r="AE528" s="157"/>
      <c r="AF528" s="157"/>
      <c r="AG528" s="157">
        <f t="shared" si="128"/>
        <v>0</v>
      </c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  <c r="AV528" s="157"/>
    </row>
    <row r="529" spans="1:48" s="1" customFormat="1" ht="16.5" customHeight="1" x14ac:dyDescent="0.3">
      <c r="A529" s="568"/>
      <c r="B529" s="561"/>
      <c r="C529" s="563"/>
      <c r="D529" s="564"/>
      <c r="E529" s="592"/>
      <c r="F529" s="564"/>
      <c r="G529" s="592" t="s">
        <v>1055</v>
      </c>
      <c r="H529" s="564" t="s">
        <v>1056</v>
      </c>
      <c r="I529" s="79" t="s">
        <v>1542</v>
      </c>
      <c r="J529" s="10" t="s">
        <v>328</v>
      </c>
      <c r="K529" s="32"/>
      <c r="L529" s="157">
        <f t="shared" si="122"/>
        <v>0</v>
      </c>
      <c r="M529" s="157">
        <f t="shared" si="123"/>
        <v>0</v>
      </c>
      <c r="N529" s="157"/>
      <c r="O529" s="157"/>
      <c r="P529" s="157">
        <f t="shared" si="124"/>
        <v>0</v>
      </c>
      <c r="Q529" s="157"/>
      <c r="R529" s="157"/>
      <c r="S529" s="157">
        <f t="shared" si="125"/>
        <v>0</v>
      </c>
      <c r="T529" s="157">
        <f t="shared" si="126"/>
        <v>0</v>
      </c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>
        <f t="shared" si="127"/>
        <v>0</v>
      </c>
      <c r="AE529" s="157"/>
      <c r="AF529" s="157"/>
      <c r="AG529" s="157">
        <f t="shared" si="128"/>
        <v>0</v>
      </c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  <c r="AV529" s="157"/>
    </row>
    <row r="530" spans="1:48" s="1" customFormat="1" ht="16.5" customHeight="1" x14ac:dyDescent="0.3">
      <c r="A530" s="568"/>
      <c r="B530" s="561"/>
      <c r="C530" s="563"/>
      <c r="D530" s="564"/>
      <c r="E530" s="592"/>
      <c r="F530" s="564"/>
      <c r="G530" s="592"/>
      <c r="H530" s="564"/>
      <c r="I530" s="79" t="s">
        <v>1541</v>
      </c>
      <c r="J530" s="10" t="s">
        <v>326</v>
      </c>
      <c r="K530" s="32"/>
      <c r="L530" s="157">
        <f t="shared" si="122"/>
        <v>0</v>
      </c>
      <c r="M530" s="157">
        <f t="shared" si="123"/>
        <v>0</v>
      </c>
      <c r="N530" s="157"/>
      <c r="O530" s="157"/>
      <c r="P530" s="157">
        <f t="shared" si="124"/>
        <v>0</v>
      </c>
      <c r="Q530" s="157"/>
      <c r="R530" s="157"/>
      <c r="S530" s="157">
        <f t="shared" si="125"/>
        <v>0</v>
      </c>
      <c r="T530" s="157">
        <f t="shared" si="126"/>
        <v>0</v>
      </c>
      <c r="U530" s="157"/>
      <c r="V530" s="157"/>
      <c r="W530" s="157"/>
      <c r="X530" s="157"/>
      <c r="Y530" s="157"/>
      <c r="Z530" s="157"/>
      <c r="AA530" s="157"/>
      <c r="AB530" s="157"/>
      <c r="AC530" s="157"/>
      <c r="AD530" s="157">
        <f t="shared" si="127"/>
        <v>0</v>
      </c>
      <c r="AE530" s="157"/>
      <c r="AF530" s="157"/>
      <c r="AG530" s="157">
        <f t="shared" si="128"/>
        <v>0</v>
      </c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  <c r="AV530" s="157"/>
    </row>
    <row r="531" spans="1:48" s="1" customFormat="1" ht="40.5" x14ac:dyDescent="0.3">
      <c r="A531" s="568"/>
      <c r="B531" s="561"/>
      <c r="C531" s="563"/>
      <c r="D531" s="564"/>
      <c r="E531" s="592"/>
      <c r="F531" s="564"/>
      <c r="G531" s="592"/>
      <c r="H531" s="564"/>
      <c r="I531" s="79" t="s">
        <v>1541</v>
      </c>
      <c r="J531" s="10" t="s">
        <v>326</v>
      </c>
      <c r="K531" s="32"/>
      <c r="L531" s="157">
        <f t="shared" si="122"/>
        <v>0</v>
      </c>
      <c r="M531" s="157">
        <f t="shared" si="123"/>
        <v>0</v>
      </c>
      <c r="N531" s="157"/>
      <c r="O531" s="157"/>
      <c r="P531" s="157">
        <f t="shared" si="124"/>
        <v>0</v>
      </c>
      <c r="Q531" s="157"/>
      <c r="R531" s="157"/>
      <c r="S531" s="157">
        <f t="shared" si="125"/>
        <v>0</v>
      </c>
      <c r="T531" s="157">
        <f t="shared" si="126"/>
        <v>0</v>
      </c>
      <c r="U531" s="157"/>
      <c r="V531" s="157"/>
      <c r="W531" s="157"/>
      <c r="X531" s="157"/>
      <c r="Y531" s="157"/>
      <c r="Z531" s="157"/>
      <c r="AA531" s="157"/>
      <c r="AB531" s="157"/>
      <c r="AC531" s="157"/>
      <c r="AD531" s="157">
        <f t="shared" si="127"/>
        <v>0</v>
      </c>
      <c r="AE531" s="157"/>
      <c r="AF531" s="157"/>
      <c r="AG531" s="157">
        <f t="shared" si="128"/>
        <v>0</v>
      </c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  <c r="AV531" s="157"/>
    </row>
    <row r="532" spans="1:48" s="1" customFormat="1" ht="27" x14ac:dyDescent="0.3">
      <c r="A532" s="568"/>
      <c r="B532" s="561"/>
      <c r="C532" s="563"/>
      <c r="D532" s="564"/>
      <c r="E532" s="592"/>
      <c r="F532" s="564"/>
      <c r="G532" s="606" t="s">
        <v>1057</v>
      </c>
      <c r="H532" s="564" t="s">
        <v>1058</v>
      </c>
      <c r="I532" s="79" t="s">
        <v>1543</v>
      </c>
      <c r="J532" s="11" t="s">
        <v>2126</v>
      </c>
      <c r="K532" s="32"/>
      <c r="L532" s="157">
        <f t="shared" si="122"/>
        <v>0</v>
      </c>
      <c r="M532" s="157">
        <f t="shared" si="123"/>
        <v>0</v>
      </c>
      <c r="N532" s="157"/>
      <c r="O532" s="157"/>
      <c r="P532" s="157">
        <f t="shared" si="124"/>
        <v>0</v>
      </c>
      <c r="Q532" s="157"/>
      <c r="R532" s="157"/>
      <c r="S532" s="157">
        <f t="shared" si="125"/>
        <v>0</v>
      </c>
      <c r="T532" s="157">
        <f t="shared" si="126"/>
        <v>0</v>
      </c>
      <c r="U532" s="157"/>
      <c r="V532" s="157"/>
      <c r="W532" s="157"/>
      <c r="X532" s="157"/>
      <c r="Y532" s="157"/>
      <c r="Z532" s="157"/>
      <c r="AA532" s="157"/>
      <c r="AB532" s="157"/>
      <c r="AC532" s="157"/>
      <c r="AD532" s="157">
        <f t="shared" si="127"/>
        <v>0</v>
      </c>
      <c r="AE532" s="157"/>
      <c r="AF532" s="157"/>
      <c r="AG532" s="157">
        <f t="shared" si="128"/>
        <v>0</v>
      </c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  <c r="AV532" s="157"/>
    </row>
    <row r="533" spans="1:48" s="1" customFormat="1" ht="16.5" customHeight="1" x14ac:dyDescent="0.3">
      <c r="A533" s="568"/>
      <c r="B533" s="561"/>
      <c r="C533" s="563"/>
      <c r="D533" s="564"/>
      <c r="E533" s="592"/>
      <c r="F533" s="564"/>
      <c r="G533" s="606"/>
      <c r="H533" s="564"/>
      <c r="I533" s="79" t="s">
        <v>1544</v>
      </c>
      <c r="J533" s="11" t="s">
        <v>1832</v>
      </c>
      <c r="K533" s="32"/>
      <c r="L533" s="157">
        <f t="shared" si="122"/>
        <v>0</v>
      </c>
      <c r="M533" s="157">
        <f t="shared" si="123"/>
        <v>0</v>
      </c>
      <c r="N533" s="157"/>
      <c r="O533" s="157"/>
      <c r="P533" s="157">
        <f t="shared" si="124"/>
        <v>0</v>
      </c>
      <c r="Q533" s="157"/>
      <c r="R533" s="157"/>
      <c r="S533" s="157">
        <f t="shared" si="125"/>
        <v>0</v>
      </c>
      <c r="T533" s="157">
        <f t="shared" si="126"/>
        <v>0</v>
      </c>
      <c r="U533" s="157"/>
      <c r="V533" s="157"/>
      <c r="W533" s="157"/>
      <c r="X533" s="157"/>
      <c r="Y533" s="157"/>
      <c r="Z533" s="157"/>
      <c r="AA533" s="157"/>
      <c r="AB533" s="157"/>
      <c r="AC533" s="157"/>
      <c r="AD533" s="157">
        <f t="shared" si="127"/>
        <v>0</v>
      </c>
      <c r="AE533" s="157"/>
      <c r="AF533" s="157"/>
      <c r="AG533" s="157">
        <f t="shared" si="128"/>
        <v>0</v>
      </c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  <c r="AV533" s="157"/>
    </row>
    <row r="534" spans="1:48" s="1" customFormat="1" ht="16.5" customHeight="1" x14ac:dyDescent="0.3">
      <c r="A534" s="568"/>
      <c r="B534" s="561"/>
      <c r="C534" s="563"/>
      <c r="D534" s="564"/>
      <c r="E534" s="592"/>
      <c r="F534" s="564"/>
      <c r="G534" s="74" t="s">
        <v>1059</v>
      </c>
      <c r="H534" s="70" t="s">
        <v>1938</v>
      </c>
      <c r="I534" s="79" t="s">
        <v>1547</v>
      </c>
      <c r="J534" s="10" t="s">
        <v>337</v>
      </c>
      <c r="K534" s="32"/>
      <c r="L534" s="157">
        <f t="shared" si="122"/>
        <v>0</v>
      </c>
      <c r="M534" s="157">
        <f t="shared" si="123"/>
        <v>0</v>
      </c>
      <c r="N534" s="157"/>
      <c r="O534" s="157"/>
      <c r="P534" s="157">
        <f t="shared" si="124"/>
        <v>0</v>
      </c>
      <c r="Q534" s="157"/>
      <c r="R534" s="157"/>
      <c r="S534" s="157">
        <f t="shared" si="125"/>
        <v>0</v>
      </c>
      <c r="T534" s="157">
        <f t="shared" si="126"/>
        <v>0</v>
      </c>
      <c r="U534" s="157"/>
      <c r="V534" s="157"/>
      <c r="W534" s="157"/>
      <c r="X534" s="157"/>
      <c r="Y534" s="157"/>
      <c r="Z534" s="157"/>
      <c r="AA534" s="157"/>
      <c r="AB534" s="157"/>
      <c r="AC534" s="157"/>
      <c r="AD534" s="157">
        <f t="shared" si="127"/>
        <v>0</v>
      </c>
      <c r="AE534" s="157"/>
      <c r="AF534" s="157"/>
      <c r="AG534" s="157">
        <f t="shared" si="128"/>
        <v>0</v>
      </c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  <c r="AV534" s="157"/>
    </row>
    <row r="535" spans="1:48" s="1" customFormat="1" ht="16.5" customHeight="1" x14ac:dyDescent="0.3">
      <c r="A535" s="568"/>
      <c r="B535" s="561"/>
      <c r="C535" s="563"/>
      <c r="D535" s="564"/>
      <c r="E535" s="592"/>
      <c r="F535" s="564"/>
      <c r="G535" s="592" t="s">
        <v>1060</v>
      </c>
      <c r="H535" s="564" t="s">
        <v>1061</v>
      </c>
      <c r="I535" s="79" t="s">
        <v>1530</v>
      </c>
      <c r="J535" s="10" t="s">
        <v>333</v>
      </c>
      <c r="K535" s="32"/>
      <c r="L535" s="157">
        <f t="shared" si="122"/>
        <v>0</v>
      </c>
      <c r="M535" s="157">
        <f t="shared" si="123"/>
        <v>0</v>
      </c>
      <c r="N535" s="157"/>
      <c r="O535" s="157"/>
      <c r="P535" s="157">
        <f t="shared" si="124"/>
        <v>0</v>
      </c>
      <c r="Q535" s="157"/>
      <c r="R535" s="157"/>
      <c r="S535" s="157">
        <f t="shared" si="125"/>
        <v>0</v>
      </c>
      <c r="T535" s="157">
        <f t="shared" si="126"/>
        <v>0</v>
      </c>
      <c r="U535" s="157"/>
      <c r="V535" s="157"/>
      <c r="W535" s="157"/>
      <c r="X535" s="157"/>
      <c r="Y535" s="157"/>
      <c r="Z535" s="157"/>
      <c r="AA535" s="157"/>
      <c r="AB535" s="157"/>
      <c r="AC535" s="157"/>
      <c r="AD535" s="157">
        <f t="shared" si="127"/>
        <v>0</v>
      </c>
      <c r="AE535" s="157"/>
      <c r="AF535" s="157"/>
      <c r="AG535" s="157">
        <f t="shared" si="128"/>
        <v>0</v>
      </c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  <c r="AV535" s="157"/>
    </row>
    <row r="536" spans="1:48" s="1" customFormat="1" ht="16.5" customHeight="1" x14ac:dyDescent="0.3">
      <c r="A536" s="568"/>
      <c r="B536" s="561"/>
      <c r="C536" s="563"/>
      <c r="D536" s="564"/>
      <c r="E536" s="592"/>
      <c r="F536" s="564"/>
      <c r="G536" s="592"/>
      <c r="H536" s="564"/>
      <c r="I536" s="79" t="s">
        <v>1533</v>
      </c>
      <c r="J536" s="10" t="s">
        <v>334</v>
      </c>
      <c r="K536" s="32"/>
      <c r="L536" s="157">
        <f t="shared" si="122"/>
        <v>0</v>
      </c>
      <c r="M536" s="157">
        <f t="shared" si="123"/>
        <v>0</v>
      </c>
      <c r="N536" s="157"/>
      <c r="O536" s="157"/>
      <c r="P536" s="157">
        <f t="shared" si="124"/>
        <v>0</v>
      </c>
      <c r="Q536" s="157"/>
      <c r="R536" s="157"/>
      <c r="S536" s="157">
        <f t="shared" si="125"/>
        <v>0</v>
      </c>
      <c r="T536" s="157">
        <f t="shared" si="126"/>
        <v>0</v>
      </c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>
        <f t="shared" si="127"/>
        <v>0</v>
      </c>
      <c r="AE536" s="157"/>
      <c r="AF536" s="157"/>
      <c r="AG536" s="157">
        <f t="shared" si="128"/>
        <v>0</v>
      </c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  <c r="AV536" s="157"/>
    </row>
    <row r="537" spans="1:48" s="1" customFormat="1" ht="16.5" customHeight="1" x14ac:dyDescent="0.3">
      <c r="A537" s="568"/>
      <c r="B537" s="561"/>
      <c r="C537" s="563"/>
      <c r="D537" s="564"/>
      <c r="E537" s="592"/>
      <c r="F537" s="564"/>
      <c r="G537" s="592"/>
      <c r="H537" s="564"/>
      <c r="I537" s="79" t="s">
        <v>1545</v>
      </c>
      <c r="J537" s="10" t="s">
        <v>335</v>
      </c>
      <c r="K537" s="32"/>
      <c r="L537" s="157">
        <f t="shared" si="122"/>
        <v>0</v>
      </c>
      <c r="M537" s="157">
        <f t="shared" si="123"/>
        <v>0</v>
      </c>
      <c r="N537" s="157"/>
      <c r="O537" s="157"/>
      <c r="P537" s="157">
        <f t="shared" si="124"/>
        <v>0</v>
      </c>
      <c r="Q537" s="157"/>
      <c r="R537" s="157"/>
      <c r="S537" s="157">
        <f t="shared" si="125"/>
        <v>0</v>
      </c>
      <c r="T537" s="157">
        <f t="shared" si="126"/>
        <v>0</v>
      </c>
      <c r="U537" s="157"/>
      <c r="V537" s="157"/>
      <c r="W537" s="157"/>
      <c r="X537" s="157"/>
      <c r="Y537" s="157"/>
      <c r="Z537" s="157"/>
      <c r="AA537" s="157"/>
      <c r="AB537" s="157"/>
      <c r="AC537" s="157"/>
      <c r="AD537" s="157">
        <f t="shared" si="127"/>
        <v>0</v>
      </c>
      <c r="AE537" s="157"/>
      <c r="AF537" s="157"/>
      <c r="AG537" s="157">
        <f t="shared" si="128"/>
        <v>0</v>
      </c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  <c r="AV537" s="157"/>
    </row>
    <row r="538" spans="1:48" s="1" customFormat="1" ht="16.5" customHeight="1" x14ac:dyDescent="0.3">
      <c r="A538" s="568"/>
      <c r="B538" s="561"/>
      <c r="C538" s="563"/>
      <c r="D538" s="564"/>
      <c r="E538" s="592"/>
      <c r="F538" s="564"/>
      <c r="G538" s="592"/>
      <c r="H538" s="564"/>
      <c r="I538" s="79" t="s">
        <v>1546</v>
      </c>
      <c r="J538" s="10" t="s">
        <v>336</v>
      </c>
      <c r="K538" s="32"/>
      <c r="L538" s="157">
        <f t="shared" si="122"/>
        <v>0</v>
      </c>
      <c r="M538" s="157">
        <f t="shared" si="123"/>
        <v>0</v>
      </c>
      <c r="N538" s="157"/>
      <c r="O538" s="157"/>
      <c r="P538" s="157">
        <f t="shared" si="124"/>
        <v>0</v>
      </c>
      <c r="Q538" s="157"/>
      <c r="R538" s="157"/>
      <c r="S538" s="157">
        <f t="shared" si="125"/>
        <v>0</v>
      </c>
      <c r="T538" s="157">
        <f t="shared" si="126"/>
        <v>0</v>
      </c>
      <c r="U538" s="157"/>
      <c r="V538" s="157"/>
      <c r="W538" s="157"/>
      <c r="X538" s="157"/>
      <c r="Y538" s="157"/>
      <c r="Z538" s="157"/>
      <c r="AA538" s="157"/>
      <c r="AB538" s="157"/>
      <c r="AC538" s="157"/>
      <c r="AD538" s="157">
        <f t="shared" si="127"/>
        <v>0</v>
      </c>
      <c r="AE538" s="157"/>
      <c r="AF538" s="157"/>
      <c r="AG538" s="157">
        <f t="shared" si="128"/>
        <v>0</v>
      </c>
      <c r="AH538" s="157"/>
      <c r="AI538" s="157"/>
      <c r="AJ538" s="157"/>
      <c r="AK538" s="157"/>
      <c r="AL538" s="157"/>
      <c r="AM538" s="157"/>
      <c r="AN538" s="157"/>
      <c r="AO538" s="157"/>
      <c r="AP538" s="157"/>
      <c r="AQ538" s="157"/>
      <c r="AR538" s="157"/>
      <c r="AS538" s="157"/>
      <c r="AT538" s="157"/>
      <c r="AU538" s="157"/>
      <c r="AV538" s="157"/>
    </row>
    <row r="539" spans="1:48" s="1" customFormat="1" ht="27" x14ac:dyDescent="0.3">
      <c r="A539" s="568"/>
      <c r="B539" s="561"/>
      <c r="C539" s="563"/>
      <c r="D539" s="564"/>
      <c r="E539" s="592"/>
      <c r="F539" s="564"/>
      <c r="G539" s="592"/>
      <c r="H539" s="564"/>
      <c r="I539" s="79" t="s">
        <v>1535</v>
      </c>
      <c r="J539" s="11" t="s">
        <v>2123</v>
      </c>
      <c r="K539" s="32"/>
      <c r="L539" s="157">
        <f t="shared" si="122"/>
        <v>0</v>
      </c>
      <c r="M539" s="157">
        <f t="shared" si="123"/>
        <v>0</v>
      </c>
      <c r="N539" s="157"/>
      <c r="O539" s="157"/>
      <c r="P539" s="157">
        <f t="shared" si="124"/>
        <v>0</v>
      </c>
      <c r="Q539" s="157"/>
      <c r="R539" s="157"/>
      <c r="S539" s="157">
        <f t="shared" si="125"/>
        <v>0</v>
      </c>
      <c r="T539" s="157">
        <f t="shared" si="126"/>
        <v>0</v>
      </c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>
        <f t="shared" si="127"/>
        <v>0</v>
      </c>
      <c r="AE539" s="157"/>
      <c r="AF539" s="157"/>
      <c r="AG539" s="157">
        <f t="shared" si="128"/>
        <v>0</v>
      </c>
      <c r="AH539" s="157"/>
      <c r="AI539" s="157"/>
      <c r="AJ539" s="157"/>
      <c r="AK539" s="157"/>
      <c r="AL539" s="157"/>
      <c r="AM539" s="157"/>
      <c r="AN539" s="157"/>
      <c r="AO539" s="157"/>
      <c r="AP539" s="157"/>
      <c r="AQ539" s="157"/>
      <c r="AR539" s="157"/>
      <c r="AS539" s="157"/>
      <c r="AT539" s="157"/>
      <c r="AU539" s="157"/>
      <c r="AV539" s="157"/>
    </row>
    <row r="540" spans="1:48" s="1" customFormat="1" ht="13.5" customHeight="1" x14ac:dyDescent="0.3">
      <c r="A540" s="568"/>
      <c r="B540" s="561"/>
      <c r="C540" s="573" t="s">
        <v>1062</v>
      </c>
      <c r="D540" s="564" t="s">
        <v>1925</v>
      </c>
      <c r="E540" s="606" t="s">
        <v>1063</v>
      </c>
      <c r="F540" s="564" t="s">
        <v>1064</v>
      </c>
      <c r="G540" s="71" t="s">
        <v>1065</v>
      </c>
      <c r="H540" s="70" t="s">
        <v>1937</v>
      </c>
      <c r="I540" s="25" t="s">
        <v>1611</v>
      </c>
      <c r="J540" s="10" t="s">
        <v>451</v>
      </c>
      <c r="K540" s="382" t="s">
        <v>1926</v>
      </c>
      <c r="L540" s="293">
        <v>2.9482814766355143</v>
      </c>
      <c r="M540" s="293">
        <v>3.0024000000000002E-2</v>
      </c>
      <c r="N540" s="293">
        <v>3.0024000000000002E-2</v>
      </c>
      <c r="O540" s="293">
        <v>0</v>
      </c>
      <c r="P540" s="293">
        <v>2.9182574766355143</v>
      </c>
      <c r="Q540" s="293">
        <v>2.911</v>
      </c>
      <c r="R540" s="293">
        <v>7.2574766355140187E-3</v>
      </c>
      <c r="S540" s="293">
        <v>83.16917185365925</v>
      </c>
      <c r="T540" s="293">
        <v>78.749251132075472</v>
      </c>
      <c r="U540" s="293">
        <v>5.2900413207547174</v>
      </c>
      <c r="V540" s="293">
        <v>29.795302389937106</v>
      </c>
      <c r="W540" s="293">
        <v>4.8973326415094336</v>
      </c>
      <c r="X540" s="293">
        <v>0</v>
      </c>
      <c r="Y540" s="293">
        <v>0</v>
      </c>
      <c r="Z540" s="293">
        <v>38.766574779874219</v>
      </c>
      <c r="AA540" s="293" t="s">
        <v>2133</v>
      </c>
      <c r="AB540" s="293" t="s">
        <v>2133</v>
      </c>
      <c r="AC540" s="293" t="s">
        <v>2133</v>
      </c>
      <c r="AD540" s="293">
        <v>1.0075110731092012</v>
      </c>
      <c r="AE540" s="293">
        <v>0.99448395638126008</v>
      </c>
      <c r="AF540" s="293">
        <v>1.3027116727941174E-2</v>
      </c>
      <c r="AG540" s="293">
        <v>3.4124096484745765</v>
      </c>
      <c r="AH540" s="293">
        <v>0</v>
      </c>
      <c r="AI540" s="293">
        <v>0</v>
      </c>
      <c r="AJ540" s="293">
        <v>0</v>
      </c>
      <c r="AK540" s="293">
        <v>0</v>
      </c>
      <c r="AL540" s="293">
        <v>0</v>
      </c>
      <c r="AM540" s="293">
        <v>0</v>
      </c>
      <c r="AN540" s="293">
        <v>3.4124096484745765</v>
      </c>
      <c r="AO540" s="293"/>
      <c r="AP540" s="293">
        <v>595.17637367999998</v>
      </c>
      <c r="AQ540" s="293">
        <v>0</v>
      </c>
      <c r="AR540" s="293">
        <v>0</v>
      </c>
      <c r="AS540" s="293">
        <v>11637.00300773</v>
      </c>
      <c r="AT540" s="293">
        <v>6.3</v>
      </c>
      <c r="AU540" s="293">
        <v>6.0869999999999995E-3</v>
      </c>
      <c r="AV540" s="226"/>
    </row>
    <row r="541" spans="1:48" s="1" customFormat="1" ht="16.5" customHeight="1" x14ac:dyDescent="0.3">
      <c r="A541" s="568"/>
      <c r="B541" s="561"/>
      <c r="C541" s="573"/>
      <c r="D541" s="564"/>
      <c r="E541" s="606"/>
      <c r="F541" s="564"/>
      <c r="G541" s="606" t="s">
        <v>1066</v>
      </c>
      <c r="H541" s="564" t="s">
        <v>1067</v>
      </c>
      <c r="I541" s="25" t="s">
        <v>1612</v>
      </c>
      <c r="J541" s="11" t="s">
        <v>1936</v>
      </c>
      <c r="K541" s="67"/>
      <c r="L541" s="157">
        <f t="shared" si="122"/>
        <v>0</v>
      </c>
      <c r="M541" s="157">
        <f t="shared" si="123"/>
        <v>0</v>
      </c>
      <c r="N541" s="157"/>
      <c r="O541" s="157"/>
      <c r="P541" s="157">
        <f t="shared" si="124"/>
        <v>0</v>
      </c>
      <c r="Q541" s="157"/>
      <c r="R541" s="157"/>
      <c r="S541" s="157">
        <f t="shared" si="125"/>
        <v>0</v>
      </c>
      <c r="T541" s="157">
        <f t="shared" si="126"/>
        <v>0</v>
      </c>
      <c r="U541" s="157"/>
      <c r="V541" s="157"/>
      <c r="W541" s="157"/>
      <c r="X541" s="157"/>
      <c r="Y541" s="157"/>
      <c r="Z541" s="157"/>
      <c r="AA541" s="157"/>
      <c r="AB541" s="157"/>
      <c r="AC541" s="157"/>
      <c r="AD541" s="157">
        <f t="shared" si="127"/>
        <v>0</v>
      </c>
      <c r="AE541" s="157"/>
      <c r="AF541" s="157"/>
      <c r="AG541" s="157">
        <f t="shared" si="128"/>
        <v>0</v>
      </c>
      <c r="AH541" s="157"/>
      <c r="AI541" s="157"/>
      <c r="AJ541" s="157"/>
      <c r="AK541" s="157"/>
      <c r="AL541" s="157"/>
      <c r="AM541" s="157"/>
      <c r="AN541" s="157"/>
      <c r="AO541" s="157"/>
      <c r="AP541" s="157"/>
      <c r="AQ541" s="157"/>
      <c r="AR541" s="157"/>
      <c r="AS541" s="157"/>
      <c r="AT541" s="157"/>
      <c r="AU541" s="157"/>
      <c r="AV541" s="157"/>
    </row>
    <row r="542" spans="1:48" s="1" customFormat="1" ht="16.5" customHeight="1" x14ac:dyDescent="0.3">
      <c r="A542" s="568"/>
      <c r="B542" s="561"/>
      <c r="C542" s="573"/>
      <c r="D542" s="564"/>
      <c r="E542" s="606"/>
      <c r="F542" s="564"/>
      <c r="G542" s="606"/>
      <c r="H542" s="564"/>
      <c r="I542" s="25" t="s">
        <v>1613</v>
      </c>
      <c r="J542" s="11" t="s">
        <v>1935</v>
      </c>
      <c r="K542" s="67"/>
      <c r="L542" s="157">
        <f t="shared" si="122"/>
        <v>0</v>
      </c>
      <c r="M542" s="157">
        <f t="shared" si="123"/>
        <v>0</v>
      </c>
      <c r="N542" s="157"/>
      <c r="O542" s="157"/>
      <c r="P542" s="157">
        <f t="shared" si="124"/>
        <v>0</v>
      </c>
      <c r="Q542" s="157"/>
      <c r="R542" s="157"/>
      <c r="S542" s="157">
        <f t="shared" si="125"/>
        <v>0</v>
      </c>
      <c r="T542" s="157">
        <f t="shared" si="126"/>
        <v>0</v>
      </c>
      <c r="U542" s="157"/>
      <c r="V542" s="157"/>
      <c r="W542" s="157"/>
      <c r="X542" s="157"/>
      <c r="Y542" s="157"/>
      <c r="Z542" s="157"/>
      <c r="AA542" s="157"/>
      <c r="AB542" s="157"/>
      <c r="AC542" s="157"/>
      <c r="AD542" s="157">
        <f t="shared" si="127"/>
        <v>0</v>
      </c>
      <c r="AE542" s="157"/>
      <c r="AF542" s="157"/>
      <c r="AG542" s="157">
        <f t="shared" si="128"/>
        <v>0</v>
      </c>
      <c r="AH542" s="157"/>
      <c r="AI542" s="157"/>
      <c r="AJ542" s="157"/>
      <c r="AK542" s="157"/>
      <c r="AL542" s="157"/>
      <c r="AM542" s="157"/>
      <c r="AN542" s="157"/>
      <c r="AO542" s="157"/>
      <c r="AP542" s="157"/>
      <c r="AQ542" s="157"/>
      <c r="AR542" s="157"/>
      <c r="AS542" s="157"/>
      <c r="AT542" s="157"/>
      <c r="AU542" s="157"/>
      <c r="AV542" s="157"/>
    </row>
    <row r="543" spans="1:48" s="1" customFormat="1" ht="16.5" customHeight="1" x14ac:dyDescent="0.3">
      <c r="A543" s="568"/>
      <c r="B543" s="561"/>
      <c r="C543" s="573"/>
      <c r="D543" s="564"/>
      <c r="E543" s="606" t="s">
        <v>1068</v>
      </c>
      <c r="F543" s="564" t="s">
        <v>1069</v>
      </c>
      <c r="G543" s="606" t="s">
        <v>1070</v>
      </c>
      <c r="H543" s="564" t="s">
        <v>1069</v>
      </c>
      <c r="I543" s="25" t="s">
        <v>1614</v>
      </c>
      <c r="J543" s="10" t="s">
        <v>452</v>
      </c>
      <c r="K543" s="67"/>
      <c r="L543" s="157">
        <f t="shared" si="122"/>
        <v>0</v>
      </c>
      <c r="M543" s="157">
        <f t="shared" si="123"/>
        <v>0</v>
      </c>
      <c r="N543" s="157"/>
      <c r="O543" s="157"/>
      <c r="P543" s="157">
        <f t="shared" si="124"/>
        <v>0</v>
      </c>
      <c r="Q543" s="157"/>
      <c r="R543" s="157"/>
      <c r="S543" s="157">
        <f t="shared" si="125"/>
        <v>0</v>
      </c>
      <c r="T543" s="157">
        <f t="shared" si="126"/>
        <v>0</v>
      </c>
      <c r="U543" s="157"/>
      <c r="V543" s="157"/>
      <c r="W543" s="157"/>
      <c r="X543" s="157"/>
      <c r="Y543" s="157"/>
      <c r="Z543" s="157"/>
      <c r="AA543" s="157"/>
      <c r="AB543" s="157"/>
      <c r="AC543" s="157"/>
      <c r="AD543" s="157">
        <f t="shared" si="127"/>
        <v>0</v>
      </c>
      <c r="AE543" s="157"/>
      <c r="AF543" s="157"/>
      <c r="AG543" s="157">
        <f t="shared" si="128"/>
        <v>0</v>
      </c>
      <c r="AH543" s="157"/>
      <c r="AI543" s="157"/>
      <c r="AJ543" s="157"/>
      <c r="AK543" s="157"/>
      <c r="AL543" s="157"/>
      <c r="AM543" s="157"/>
      <c r="AN543" s="157"/>
      <c r="AO543" s="157"/>
      <c r="AP543" s="157"/>
      <c r="AQ543" s="157"/>
      <c r="AR543" s="157"/>
      <c r="AS543" s="157"/>
      <c r="AT543" s="157"/>
      <c r="AU543" s="157"/>
      <c r="AV543" s="157"/>
    </row>
    <row r="544" spans="1:48" s="1" customFormat="1" ht="16.5" customHeight="1" x14ac:dyDescent="0.3">
      <c r="A544" s="568"/>
      <c r="B544" s="561"/>
      <c r="C544" s="573"/>
      <c r="D544" s="564"/>
      <c r="E544" s="606"/>
      <c r="F544" s="564"/>
      <c r="G544" s="606"/>
      <c r="H544" s="564"/>
      <c r="I544" s="25" t="s">
        <v>1615</v>
      </c>
      <c r="J544" s="10" t="s">
        <v>453</v>
      </c>
      <c r="K544" s="67"/>
      <c r="L544" s="157">
        <f t="shared" si="122"/>
        <v>0</v>
      </c>
      <c r="M544" s="157">
        <f t="shared" si="123"/>
        <v>0</v>
      </c>
      <c r="N544" s="157"/>
      <c r="O544" s="157"/>
      <c r="P544" s="157">
        <f t="shared" si="124"/>
        <v>0</v>
      </c>
      <c r="Q544" s="157"/>
      <c r="R544" s="157"/>
      <c r="S544" s="157">
        <f t="shared" si="125"/>
        <v>0</v>
      </c>
      <c r="T544" s="157">
        <f t="shared" si="126"/>
        <v>0</v>
      </c>
      <c r="U544" s="157"/>
      <c r="V544" s="157"/>
      <c r="W544" s="157"/>
      <c r="X544" s="157"/>
      <c r="Y544" s="157"/>
      <c r="Z544" s="157"/>
      <c r="AA544" s="157"/>
      <c r="AB544" s="157"/>
      <c r="AC544" s="157"/>
      <c r="AD544" s="157">
        <f t="shared" si="127"/>
        <v>0</v>
      </c>
      <c r="AE544" s="157"/>
      <c r="AF544" s="157"/>
      <c r="AG544" s="157">
        <f t="shared" si="128"/>
        <v>0</v>
      </c>
      <c r="AH544" s="157"/>
      <c r="AI544" s="157"/>
      <c r="AJ544" s="157"/>
      <c r="AK544" s="157"/>
      <c r="AL544" s="157"/>
      <c r="AM544" s="157"/>
      <c r="AN544" s="157"/>
      <c r="AO544" s="157"/>
      <c r="AP544" s="157"/>
      <c r="AQ544" s="157"/>
      <c r="AR544" s="157"/>
      <c r="AS544" s="157"/>
      <c r="AT544" s="157"/>
      <c r="AU544" s="157"/>
      <c r="AV544" s="157"/>
    </row>
    <row r="545" spans="1:48" s="1" customFormat="1" ht="16.5" customHeight="1" x14ac:dyDescent="0.3">
      <c r="A545" s="568"/>
      <c r="B545" s="561"/>
      <c r="C545" s="573"/>
      <c r="D545" s="564"/>
      <c r="E545" s="606"/>
      <c r="F545" s="564"/>
      <c r="G545" s="606"/>
      <c r="H545" s="564"/>
      <c r="I545" s="25" t="s">
        <v>1616</v>
      </c>
      <c r="J545" s="10" t="s">
        <v>454</v>
      </c>
      <c r="K545" s="67"/>
      <c r="L545" s="157">
        <f t="shared" si="122"/>
        <v>0</v>
      </c>
      <c r="M545" s="157">
        <f t="shared" si="123"/>
        <v>0</v>
      </c>
      <c r="N545" s="157"/>
      <c r="O545" s="157"/>
      <c r="P545" s="157">
        <f t="shared" si="124"/>
        <v>0</v>
      </c>
      <c r="Q545" s="157"/>
      <c r="R545" s="157"/>
      <c r="S545" s="157">
        <f t="shared" si="125"/>
        <v>0</v>
      </c>
      <c r="T545" s="157">
        <f t="shared" si="126"/>
        <v>0</v>
      </c>
      <c r="U545" s="157"/>
      <c r="V545" s="157"/>
      <c r="W545" s="157"/>
      <c r="X545" s="157"/>
      <c r="Y545" s="157"/>
      <c r="Z545" s="157"/>
      <c r="AA545" s="157"/>
      <c r="AB545" s="157"/>
      <c r="AC545" s="157"/>
      <c r="AD545" s="157">
        <f t="shared" si="127"/>
        <v>0</v>
      </c>
      <c r="AE545" s="157"/>
      <c r="AF545" s="157"/>
      <c r="AG545" s="157">
        <f t="shared" si="128"/>
        <v>0</v>
      </c>
      <c r="AH545" s="157"/>
      <c r="AI545" s="157"/>
      <c r="AJ545" s="157"/>
      <c r="AK545" s="157"/>
      <c r="AL545" s="157"/>
      <c r="AM545" s="157"/>
      <c r="AN545" s="157"/>
      <c r="AO545" s="157"/>
      <c r="AP545" s="157"/>
      <c r="AQ545" s="157"/>
      <c r="AR545" s="157"/>
      <c r="AS545" s="157"/>
      <c r="AT545" s="157"/>
      <c r="AU545" s="157"/>
      <c r="AV545" s="157"/>
    </row>
    <row r="546" spans="1:48" s="1" customFormat="1" ht="16.5" customHeight="1" x14ac:dyDescent="0.3">
      <c r="A546" s="568"/>
      <c r="B546" s="561"/>
      <c r="C546" s="573"/>
      <c r="D546" s="564"/>
      <c r="E546" s="606" t="s">
        <v>1071</v>
      </c>
      <c r="F546" s="564" t="s">
        <v>1072</v>
      </c>
      <c r="G546" s="71" t="s">
        <v>1073</v>
      </c>
      <c r="H546" s="70" t="s">
        <v>455</v>
      </c>
      <c r="I546" s="25" t="s">
        <v>1617</v>
      </c>
      <c r="J546" s="10" t="s">
        <v>455</v>
      </c>
      <c r="K546" s="67"/>
      <c r="L546" s="157">
        <f t="shared" si="122"/>
        <v>0</v>
      </c>
      <c r="M546" s="157">
        <f t="shared" si="123"/>
        <v>0</v>
      </c>
      <c r="N546" s="157"/>
      <c r="O546" s="157"/>
      <c r="P546" s="157">
        <f t="shared" si="124"/>
        <v>0</v>
      </c>
      <c r="Q546" s="157"/>
      <c r="R546" s="157"/>
      <c r="S546" s="157">
        <f t="shared" si="125"/>
        <v>0</v>
      </c>
      <c r="T546" s="157">
        <f t="shared" si="126"/>
        <v>0</v>
      </c>
      <c r="U546" s="157"/>
      <c r="V546" s="157"/>
      <c r="W546" s="157"/>
      <c r="X546" s="157"/>
      <c r="Y546" s="157"/>
      <c r="Z546" s="157"/>
      <c r="AA546" s="157"/>
      <c r="AB546" s="157"/>
      <c r="AC546" s="157"/>
      <c r="AD546" s="157">
        <f t="shared" si="127"/>
        <v>0</v>
      </c>
      <c r="AE546" s="157"/>
      <c r="AF546" s="157"/>
      <c r="AG546" s="157">
        <f t="shared" si="128"/>
        <v>0</v>
      </c>
      <c r="AH546" s="157"/>
      <c r="AI546" s="157"/>
      <c r="AJ546" s="157"/>
      <c r="AK546" s="157"/>
      <c r="AL546" s="157"/>
      <c r="AM546" s="157"/>
      <c r="AN546" s="157"/>
      <c r="AO546" s="157"/>
      <c r="AP546" s="157"/>
      <c r="AQ546" s="157"/>
      <c r="AR546" s="157"/>
      <c r="AS546" s="157"/>
      <c r="AT546" s="157"/>
      <c r="AU546" s="157"/>
      <c r="AV546" s="157"/>
    </row>
    <row r="547" spans="1:48" s="1" customFormat="1" ht="16.5" customHeight="1" x14ac:dyDescent="0.3">
      <c r="A547" s="568"/>
      <c r="B547" s="561"/>
      <c r="C547" s="573"/>
      <c r="D547" s="564"/>
      <c r="E547" s="606"/>
      <c r="F547" s="564"/>
      <c r="G547" s="71" t="s">
        <v>1074</v>
      </c>
      <c r="H547" s="70" t="s">
        <v>456</v>
      </c>
      <c r="I547" s="25" t="s">
        <v>1618</v>
      </c>
      <c r="J547" s="10" t="s">
        <v>456</v>
      </c>
      <c r="K547" s="67"/>
      <c r="L547" s="157">
        <f t="shared" si="122"/>
        <v>0</v>
      </c>
      <c r="M547" s="157">
        <f t="shared" si="123"/>
        <v>0</v>
      </c>
      <c r="N547" s="157"/>
      <c r="O547" s="157"/>
      <c r="P547" s="157">
        <f t="shared" si="124"/>
        <v>0</v>
      </c>
      <c r="Q547" s="157"/>
      <c r="R547" s="157"/>
      <c r="S547" s="157">
        <f t="shared" si="125"/>
        <v>0</v>
      </c>
      <c r="T547" s="157">
        <f t="shared" si="126"/>
        <v>0</v>
      </c>
      <c r="U547" s="157"/>
      <c r="V547" s="157"/>
      <c r="W547" s="157"/>
      <c r="X547" s="157"/>
      <c r="Y547" s="157"/>
      <c r="Z547" s="157"/>
      <c r="AA547" s="157"/>
      <c r="AB547" s="157"/>
      <c r="AC547" s="157"/>
      <c r="AD547" s="157">
        <f t="shared" si="127"/>
        <v>0</v>
      </c>
      <c r="AE547" s="157"/>
      <c r="AF547" s="157"/>
      <c r="AG547" s="157">
        <f t="shared" si="128"/>
        <v>0</v>
      </c>
      <c r="AH547" s="157"/>
      <c r="AI547" s="157"/>
      <c r="AJ547" s="157"/>
      <c r="AK547" s="157"/>
      <c r="AL547" s="157"/>
      <c r="AM547" s="157"/>
      <c r="AN547" s="157"/>
      <c r="AO547" s="157"/>
      <c r="AP547" s="157"/>
      <c r="AQ547" s="157"/>
      <c r="AR547" s="157"/>
      <c r="AS547" s="157"/>
      <c r="AT547" s="157"/>
      <c r="AU547" s="157"/>
      <c r="AV547" s="157"/>
    </row>
    <row r="548" spans="1:48" s="1" customFormat="1" ht="16.5" customHeight="1" x14ac:dyDescent="0.3">
      <c r="A548" s="568"/>
      <c r="B548" s="561"/>
      <c r="C548" s="573"/>
      <c r="D548" s="564"/>
      <c r="E548" s="606"/>
      <c r="F548" s="564"/>
      <c r="G548" s="606" t="s">
        <v>1075</v>
      </c>
      <c r="H548" s="564" t="s">
        <v>1076</v>
      </c>
      <c r="I548" s="25" t="s">
        <v>1619</v>
      </c>
      <c r="J548" s="10" t="s">
        <v>457</v>
      </c>
      <c r="K548" s="67"/>
      <c r="L548" s="157">
        <f t="shared" si="122"/>
        <v>0</v>
      </c>
      <c r="M548" s="157">
        <f t="shared" si="123"/>
        <v>0</v>
      </c>
      <c r="N548" s="157"/>
      <c r="O548" s="157"/>
      <c r="P548" s="157">
        <f t="shared" si="124"/>
        <v>0</v>
      </c>
      <c r="Q548" s="157"/>
      <c r="R548" s="157"/>
      <c r="S548" s="157">
        <f t="shared" si="125"/>
        <v>0</v>
      </c>
      <c r="T548" s="157">
        <f t="shared" si="126"/>
        <v>0</v>
      </c>
      <c r="U548" s="157"/>
      <c r="V548" s="157"/>
      <c r="W548" s="157"/>
      <c r="X548" s="157"/>
      <c r="Y548" s="157"/>
      <c r="Z548" s="157"/>
      <c r="AA548" s="157"/>
      <c r="AB548" s="157"/>
      <c r="AC548" s="157"/>
      <c r="AD548" s="157">
        <f t="shared" si="127"/>
        <v>0</v>
      </c>
      <c r="AE548" s="157"/>
      <c r="AF548" s="157"/>
      <c r="AG548" s="157">
        <f t="shared" si="128"/>
        <v>0</v>
      </c>
      <c r="AH548" s="157"/>
      <c r="AI548" s="157"/>
      <c r="AJ548" s="157"/>
      <c r="AK548" s="157"/>
      <c r="AL548" s="157"/>
      <c r="AM548" s="157"/>
      <c r="AN548" s="157"/>
      <c r="AO548" s="157"/>
      <c r="AP548" s="157"/>
      <c r="AQ548" s="157"/>
      <c r="AR548" s="157"/>
      <c r="AS548" s="157"/>
      <c r="AT548" s="157"/>
      <c r="AU548" s="157"/>
      <c r="AV548" s="157"/>
    </row>
    <row r="549" spans="1:48" s="1" customFormat="1" ht="16.5" customHeight="1" x14ac:dyDescent="0.3">
      <c r="A549" s="568"/>
      <c r="B549" s="561"/>
      <c r="C549" s="573"/>
      <c r="D549" s="564"/>
      <c r="E549" s="606"/>
      <c r="F549" s="564"/>
      <c r="G549" s="606"/>
      <c r="H549" s="564"/>
      <c r="I549" s="25" t="s">
        <v>1575</v>
      </c>
      <c r="J549" s="10" t="s">
        <v>388</v>
      </c>
      <c r="K549" s="67"/>
      <c r="L549" s="157">
        <f t="shared" si="122"/>
        <v>0</v>
      </c>
      <c r="M549" s="157">
        <f t="shared" si="123"/>
        <v>0</v>
      </c>
      <c r="N549" s="157"/>
      <c r="O549" s="157"/>
      <c r="P549" s="157">
        <f t="shared" si="124"/>
        <v>0</v>
      </c>
      <c r="Q549" s="157"/>
      <c r="R549" s="157"/>
      <c r="S549" s="157">
        <f t="shared" si="125"/>
        <v>0</v>
      </c>
      <c r="T549" s="157">
        <f t="shared" si="126"/>
        <v>0</v>
      </c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>
        <f t="shared" si="127"/>
        <v>0</v>
      </c>
      <c r="AE549" s="157"/>
      <c r="AF549" s="157"/>
      <c r="AG549" s="157">
        <f t="shared" si="128"/>
        <v>0</v>
      </c>
      <c r="AH549" s="157"/>
      <c r="AI549" s="157"/>
      <c r="AJ549" s="157"/>
      <c r="AK549" s="157"/>
      <c r="AL549" s="157"/>
      <c r="AM549" s="157"/>
      <c r="AN549" s="157"/>
      <c r="AO549" s="157"/>
      <c r="AP549" s="157"/>
      <c r="AQ549" s="157"/>
      <c r="AR549" s="157"/>
      <c r="AS549" s="157"/>
      <c r="AT549" s="157"/>
      <c r="AU549" s="157"/>
      <c r="AV549" s="157"/>
    </row>
    <row r="550" spans="1:48" s="1" customFormat="1" ht="16.5" customHeight="1" x14ac:dyDescent="0.3">
      <c r="A550" s="568"/>
      <c r="B550" s="561"/>
      <c r="C550" s="573"/>
      <c r="D550" s="564"/>
      <c r="E550" s="606"/>
      <c r="F550" s="564"/>
      <c r="G550" s="606"/>
      <c r="H550" s="564"/>
      <c r="I550" s="25" t="s">
        <v>1575</v>
      </c>
      <c r="J550" s="10" t="s">
        <v>388</v>
      </c>
      <c r="K550" s="67"/>
      <c r="L550" s="157">
        <f t="shared" si="122"/>
        <v>0</v>
      </c>
      <c r="M550" s="157">
        <f t="shared" si="123"/>
        <v>0</v>
      </c>
      <c r="N550" s="157"/>
      <c r="O550" s="157"/>
      <c r="P550" s="157">
        <f t="shared" si="124"/>
        <v>0</v>
      </c>
      <c r="Q550" s="157"/>
      <c r="R550" s="157"/>
      <c r="S550" s="157">
        <f t="shared" si="125"/>
        <v>0</v>
      </c>
      <c r="T550" s="157">
        <f t="shared" si="126"/>
        <v>0</v>
      </c>
      <c r="U550" s="157"/>
      <c r="V550" s="157"/>
      <c r="W550" s="157"/>
      <c r="X550" s="157"/>
      <c r="Y550" s="157"/>
      <c r="Z550" s="157"/>
      <c r="AA550" s="157"/>
      <c r="AB550" s="157"/>
      <c r="AC550" s="157"/>
      <c r="AD550" s="157">
        <f t="shared" si="127"/>
        <v>0</v>
      </c>
      <c r="AE550" s="157"/>
      <c r="AF550" s="157"/>
      <c r="AG550" s="157">
        <f t="shared" si="128"/>
        <v>0</v>
      </c>
      <c r="AH550" s="157"/>
      <c r="AI550" s="157"/>
      <c r="AJ550" s="157"/>
      <c r="AK550" s="157"/>
      <c r="AL550" s="157"/>
      <c r="AM550" s="157"/>
      <c r="AN550" s="157"/>
      <c r="AO550" s="157"/>
      <c r="AP550" s="157"/>
      <c r="AQ550" s="157"/>
      <c r="AR550" s="157"/>
      <c r="AS550" s="157"/>
      <c r="AT550" s="157"/>
      <c r="AU550" s="157"/>
      <c r="AV550" s="157"/>
    </row>
    <row r="551" spans="1:48" s="1" customFormat="1" ht="16.5" customHeight="1" x14ac:dyDescent="0.3">
      <c r="A551" s="568"/>
      <c r="B551" s="561"/>
      <c r="C551" s="573"/>
      <c r="D551" s="564"/>
      <c r="E551" s="606"/>
      <c r="F551" s="564"/>
      <c r="G551" s="606"/>
      <c r="H551" s="564"/>
      <c r="I551" s="25" t="s">
        <v>1620</v>
      </c>
      <c r="J551" s="10" t="s">
        <v>459</v>
      </c>
      <c r="K551" s="67"/>
      <c r="L551" s="157">
        <f t="shared" si="122"/>
        <v>0</v>
      </c>
      <c r="M551" s="157">
        <f t="shared" si="123"/>
        <v>0</v>
      </c>
      <c r="N551" s="157"/>
      <c r="O551" s="157"/>
      <c r="P551" s="157">
        <f t="shared" si="124"/>
        <v>0</v>
      </c>
      <c r="Q551" s="157"/>
      <c r="R551" s="157"/>
      <c r="S551" s="157">
        <f t="shared" si="125"/>
        <v>0</v>
      </c>
      <c r="T551" s="157">
        <f t="shared" si="126"/>
        <v>0</v>
      </c>
      <c r="U551" s="157"/>
      <c r="V551" s="157"/>
      <c r="W551" s="157"/>
      <c r="X551" s="157"/>
      <c r="Y551" s="157"/>
      <c r="Z551" s="157"/>
      <c r="AA551" s="157"/>
      <c r="AB551" s="157"/>
      <c r="AC551" s="157"/>
      <c r="AD551" s="157">
        <f t="shared" si="127"/>
        <v>0</v>
      </c>
      <c r="AE551" s="157"/>
      <c r="AF551" s="157"/>
      <c r="AG551" s="157">
        <f t="shared" si="128"/>
        <v>0</v>
      </c>
      <c r="AH551" s="157"/>
      <c r="AI551" s="157"/>
      <c r="AJ551" s="157"/>
      <c r="AK551" s="157"/>
      <c r="AL551" s="157"/>
      <c r="AM551" s="157"/>
      <c r="AN551" s="157"/>
      <c r="AO551" s="157"/>
      <c r="AP551" s="157"/>
      <c r="AQ551" s="157"/>
      <c r="AR551" s="157"/>
      <c r="AS551" s="157"/>
      <c r="AT551" s="157"/>
      <c r="AU551" s="157"/>
      <c r="AV551" s="157"/>
    </row>
    <row r="552" spans="1:48" s="1" customFormat="1" ht="13.5" customHeight="1" x14ac:dyDescent="0.3">
      <c r="A552" s="568"/>
      <c r="B552" s="561"/>
      <c r="C552" s="573" t="s">
        <v>1077</v>
      </c>
      <c r="D552" s="564" t="s">
        <v>1927</v>
      </c>
      <c r="E552" s="606" t="s">
        <v>1078</v>
      </c>
      <c r="F552" s="564" t="s">
        <v>1079</v>
      </c>
      <c r="G552" s="606" t="s">
        <v>1080</v>
      </c>
      <c r="H552" s="564" t="s">
        <v>1081</v>
      </c>
      <c r="I552" s="25" t="s">
        <v>1622</v>
      </c>
      <c r="J552" s="10" t="s">
        <v>461</v>
      </c>
      <c r="K552" s="377" t="s">
        <v>1928</v>
      </c>
      <c r="L552" s="294">
        <v>9.3869158878504661E-4</v>
      </c>
      <c r="M552" s="294">
        <v>0</v>
      </c>
      <c r="N552" s="294">
        <v>0</v>
      </c>
      <c r="O552" s="294">
        <v>0</v>
      </c>
      <c r="P552" s="294">
        <v>9.3869158878504661E-4</v>
      </c>
      <c r="Q552" s="294">
        <v>0</v>
      </c>
      <c r="R552" s="294">
        <v>9.3869158878504661E-4</v>
      </c>
      <c r="S552" s="294">
        <v>240.37473040957394</v>
      </c>
      <c r="T552" s="294">
        <v>208.362443081761</v>
      </c>
      <c r="U552" s="294">
        <v>0.16464150943396225</v>
      </c>
      <c r="V552" s="294">
        <v>28.759377421383643</v>
      </c>
      <c r="W552" s="294">
        <v>47.085762578616347</v>
      </c>
      <c r="X552" s="294">
        <v>112.9458679245283</v>
      </c>
      <c r="Y552" s="294">
        <v>0</v>
      </c>
      <c r="Z552" s="294">
        <v>19.406793647798743</v>
      </c>
      <c r="AA552" s="294" t="s">
        <v>2133</v>
      </c>
      <c r="AB552" s="294" t="s">
        <v>2133</v>
      </c>
      <c r="AC552" s="294" t="s">
        <v>2133</v>
      </c>
      <c r="AD552" s="294">
        <v>0.79338903232205638</v>
      </c>
      <c r="AE552" s="294">
        <v>0.7896627455573505</v>
      </c>
      <c r="AF552" s="294">
        <v>3.726286764705882E-3</v>
      </c>
      <c r="AG552" s="294">
        <v>31.218898295490888</v>
      </c>
      <c r="AH552" s="294">
        <v>9.0069182389937108</v>
      </c>
      <c r="AI552" s="294">
        <v>0</v>
      </c>
      <c r="AJ552" s="294">
        <v>0</v>
      </c>
      <c r="AK552" s="294">
        <v>0</v>
      </c>
      <c r="AL552" s="294">
        <v>0</v>
      </c>
      <c r="AM552" s="294">
        <v>0</v>
      </c>
      <c r="AN552" s="294">
        <v>22.211980056497175</v>
      </c>
      <c r="AO552" s="294"/>
      <c r="AP552" s="294">
        <v>85.53482206999999</v>
      </c>
      <c r="AQ552" s="294">
        <v>0</v>
      </c>
      <c r="AR552" s="294">
        <v>0</v>
      </c>
      <c r="AS552" s="294">
        <v>3203.6986242600001</v>
      </c>
      <c r="AT552" s="294">
        <v>0</v>
      </c>
      <c r="AU552" s="294">
        <v>2.0484000000000002E-2</v>
      </c>
      <c r="AV552" s="226"/>
    </row>
    <row r="553" spans="1:48" s="1" customFormat="1" ht="16.5" customHeight="1" x14ac:dyDescent="0.3">
      <c r="A553" s="568"/>
      <c r="B553" s="561"/>
      <c r="C553" s="573"/>
      <c r="D553" s="564"/>
      <c r="E553" s="606"/>
      <c r="F553" s="564"/>
      <c r="G553" s="606"/>
      <c r="H553" s="564"/>
      <c r="I553" s="25" t="s">
        <v>1624</v>
      </c>
      <c r="J553" s="10" t="s">
        <v>462</v>
      </c>
      <c r="K553" s="32"/>
      <c r="L553" s="157">
        <f t="shared" si="122"/>
        <v>0</v>
      </c>
      <c r="M553" s="157">
        <f t="shared" si="123"/>
        <v>0</v>
      </c>
      <c r="N553" s="157"/>
      <c r="O553" s="157"/>
      <c r="P553" s="157">
        <f t="shared" si="124"/>
        <v>0</v>
      </c>
      <c r="Q553" s="157"/>
      <c r="R553" s="157"/>
      <c r="S553" s="157">
        <f t="shared" si="125"/>
        <v>0</v>
      </c>
      <c r="T553" s="157">
        <f t="shared" si="126"/>
        <v>0</v>
      </c>
      <c r="U553" s="157"/>
      <c r="V553" s="157"/>
      <c r="W553" s="157"/>
      <c r="X553" s="157"/>
      <c r="Y553" s="157"/>
      <c r="Z553" s="157"/>
      <c r="AA553" s="157"/>
      <c r="AB553" s="157"/>
      <c r="AC553" s="157"/>
      <c r="AD553" s="157">
        <f t="shared" si="127"/>
        <v>0</v>
      </c>
      <c r="AE553" s="157"/>
      <c r="AF553" s="157"/>
      <c r="AG553" s="157">
        <f t="shared" si="128"/>
        <v>0</v>
      </c>
      <c r="AH553" s="157"/>
      <c r="AI553" s="157"/>
      <c r="AJ553" s="157"/>
      <c r="AK553" s="157"/>
      <c r="AL553" s="157"/>
      <c r="AM553" s="157"/>
      <c r="AN553" s="157"/>
      <c r="AO553" s="157"/>
      <c r="AP553" s="157"/>
      <c r="AQ553" s="157"/>
      <c r="AR553" s="157"/>
      <c r="AS553" s="157"/>
      <c r="AT553" s="157"/>
      <c r="AU553" s="157"/>
      <c r="AV553" s="157"/>
    </row>
    <row r="554" spans="1:48" s="1" customFormat="1" ht="16.5" customHeight="1" x14ac:dyDescent="0.3">
      <c r="A554" s="568"/>
      <c r="B554" s="561"/>
      <c r="C554" s="573"/>
      <c r="D554" s="564"/>
      <c r="E554" s="606"/>
      <c r="F554" s="564"/>
      <c r="G554" s="606"/>
      <c r="H554" s="564"/>
      <c r="I554" s="25" t="s">
        <v>1626</v>
      </c>
      <c r="J554" s="11" t="s">
        <v>1934</v>
      </c>
      <c r="K554" s="32"/>
      <c r="L554" s="157">
        <f t="shared" si="122"/>
        <v>0</v>
      </c>
      <c r="M554" s="157">
        <f t="shared" si="123"/>
        <v>0</v>
      </c>
      <c r="N554" s="157"/>
      <c r="O554" s="157"/>
      <c r="P554" s="157">
        <f t="shared" si="124"/>
        <v>0</v>
      </c>
      <c r="Q554" s="157"/>
      <c r="R554" s="157"/>
      <c r="S554" s="157">
        <f t="shared" si="125"/>
        <v>0</v>
      </c>
      <c r="T554" s="157">
        <f t="shared" si="126"/>
        <v>0</v>
      </c>
      <c r="U554" s="157"/>
      <c r="V554" s="157"/>
      <c r="W554" s="157"/>
      <c r="X554" s="157"/>
      <c r="Y554" s="157"/>
      <c r="Z554" s="157"/>
      <c r="AA554" s="157"/>
      <c r="AB554" s="157"/>
      <c r="AC554" s="157"/>
      <c r="AD554" s="157">
        <f t="shared" si="127"/>
        <v>0</v>
      </c>
      <c r="AE554" s="157"/>
      <c r="AF554" s="157"/>
      <c r="AG554" s="157">
        <f t="shared" si="128"/>
        <v>0</v>
      </c>
      <c r="AH554" s="157"/>
      <c r="AI554" s="157"/>
      <c r="AJ554" s="157"/>
      <c r="AK554" s="157"/>
      <c r="AL554" s="157"/>
      <c r="AM554" s="157"/>
      <c r="AN554" s="157"/>
      <c r="AO554" s="157"/>
      <c r="AP554" s="157"/>
      <c r="AQ554" s="157"/>
      <c r="AR554" s="157"/>
      <c r="AS554" s="157"/>
      <c r="AT554" s="157"/>
      <c r="AU554" s="157"/>
      <c r="AV554" s="157"/>
    </row>
    <row r="555" spans="1:48" s="1" customFormat="1" ht="16.5" customHeight="1" x14ac:dyDescent="0.3">
      <c r="A555" s="568"/>
      <c r="B555" s="561"/>
      <c r="C555" s="573"/>
      <c r="D555" s="564"/>
      <c r="E555" s="606"/>
      <c r="F555" s="564"/>
      <c r="G555" s="606"/>
      <c r="H555" s="564"/>
      <c r="I555" s="25" t="s">
        <v>1627</v>
      </c>
      <c r="J555" s="10" t="s">
        <v>463</v>
      </c>
      <c r="K555" s="32"/>
      <c r="L555" s="157">
        <f t="shared" si="122"/>
        <v>0</v>
      </c>
      <c r="M555" s="157">
        <f t="shared" si="123"/>
        <v>0</v>
      </c>
      <c r="N555" s="157"/>
      <c r="O555" s="157"/>
      <c r="P555" s="157">
        <f t="shared" si="124"/>
        <v>0</v>
      </c>
      <c r="Q555" s="157"/>
      <c r="R555" s="157"/>
      <c r="S555" s="157">
        <f t="shared" si="125"/>
        <v>0</v>
      </c>
      <c r="T555" s="157">
        <f t="shared" si="126"/>
        <v>0</v>
      </c>
      <c r="U555" s="157"/>
      <c r="V555" s="157"/>
      <c r="W555" s="157"/>
      <c r="X555" s="157"/>
      <c r="Y555" s="157"/>
      <c r="Z555" s="157"/>
      <c r="AA555" s="157"/>
      <c r="AB555" s="157"/>
      <c r="AC555" s="157"/>
      <c r="AD555" s="157">
        <f t="shared" si="127"/>
        <v>0</v>
      </c>
      <c r="AE555" s="157"/>
      <c r="AF555" s="157"/>
      <c r="AG555" s="157">
        <f t="shared" si="128"/>
        <v>0</v>
      </c>
      <c r="AH555" s="157"/>
      <c r="AI555" s="157"/>
      <c r="AJ555" s="157"/>
      <c r="AK555" s="157"/>
      <c r="AL555" s="157"/>
      <c r="AM555" s="157"/>
      <c r="AN555" s="157"/>
      <c r="AO555" s="157"/>
      <c r="AP555" s="157"/>
      <c r="AQ555" s="157"/>
      <c r="AR555" s="157"/>
      <c r="AS555" s="157"/>
      <c r="AT555" s="157"/>
      <c r="AU555" s="157"/>
      <c r="AV555" s="157"/>
    </row>
    <row r="556" spans="1:48" s="1" customFormat="1" ht="16.5" customHeight="1" x14ac:dyDescent="0.3">
      <c r="A556" s="568"/>
      <c r="B556" s="561"/>
      <c r="C556" s="573"/>
      <c r="D556" s="564"/>
      <c r="E556" s="606"/>
      <c r="F556" s="564"/>
      <c r="G556" s="606"/>
      <c r="H556" s="564"/>
      <c r="I556" s="25" t="s">
        <v>1629</v>
      </c>
      <c r="J556" s="10" t="s">
        <v>464</v>
      </c>
      <c r="K556" s="32"/>
      <c r="L556" s="157">
        <f t="shared" si="122"/>
        <v>0</v>
      </c>
      <c r="M556" s="157">
        <f t="shared" si="123"/>
        <v>0</v>
      </c>
      <c r="N556" s="157"/>
      <c r="O556" s="157"/>
      <c r="P556" s="157">
        <f t="shared" si="124"/>
        <v>0</v>
      </c>
      <c r="Q556" s="157"/>
      <c r="R556" s="157"/>
      <c r="S556" s="157">
        <f t="shared" si="125"/>
        <v>0</v>
      </c>
      <c r="T556" s="157">
        <f t="shared" si="126"/>
        <v>0</v>
      </c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>
        <f t="shared" si="127"/>
        <v>0</v>
      </c>
      <c r="AE556" s="157"/>
      <c r="AF556" s="157"/>
      <c r="AG556" s="157">
        <f t="shared" si="128"/>
        <v>0</v>
      </c>
      <c r="AH556" s="157"/>
      <c r="AI556" s="157"/>
      <c r="AJ556" s="157"/>
      <c r="AK556" s="157"/>
      <c r="AL556" s="157"/>
      <c r="AM556" s="157"/>
      <c r="AN556" s="157"/>
      <c r="AO556" s="157"/>
      <c r="AP556" s="157"/>
      <c r="AQ556" s="157"/>
      <c r="AR556" s="157"/>
      <c r="AS556" s="157"/>
      <c r="AT556" s="157"/>
      <c r="AU556" s="157"/>
      <c r="AV556" s="157"/>
    </row>
    <row r="557" spans="1:48" s="1" customFormat="1" ht="16.5" customHeight="1" x14ac:dyDescent="0.3">
      <c r="A557" s="568"/>
      <c r="B557" s="561"/>
      <c r="C557" s="573"/>
      <c r="D557" s="564"/>
      <c r="E557" s="606"/>
      <c r="F557" s="564"/>
      <c r="G557" s="71" t="s">
        <v>1082</v>
      </c>
      <c r="H557" s="70" t="s">
        <v>465</v>
      </c>
      <c r="I557" s="25" t="s">
        <v>1631</v>
      </c>
      <c r="J557" s="10" t="s">
        <v>465</v>
      </c>
      <c r="K557" s="32"/>
      <c r="L557" s="157">
        <f t="shared" si="122"/>
        <v>0</v>
      </c>
      <c r="M557" s="157">
        <f t="shared" si="123"/>
        <v>0</v>
      </c>
      <c r="N557" s="157"/>
      <c r="O557" s="157"/>
      <c r="P557" s="157">
        <f t="shared" si="124"/>
        <v>0</v>
      </c>
      <c r="Q557" s="157"/>
      <c r="R557" s="157"/>
      <c r="S557" s="157">
        <f t="shared" si="125"/>
        <v>0</v>
      </c>
      <c r="T557" s="157">
        <f t="shared" si="126"/>
        <v>0</v>
      </c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>
        <f t="shared" si="127"/>
        <v>0</v>
      </c>
      <c r="AE557" s="157"/>
      <c r="AF557" s="157"/>
      <c r="AG557" s="157">
        <f t="shared" si="128"/>
        <v>0</v>
      </c>
      <c r="AH557" s="157"/>
      <c r="AI557" s="157"/>
      <c r="AJ557" s="157"/>
      <c r="AK557" s="157"/>
      <c r="AL557" s="157"/>
      <c r="AM557" s="157"/>
      <c r="AN557" s="157"/>
      <c r="AO557" s="157"/>
      <c r="AP557" s="157"/>
      <c r="AQ557" s="157"/>
      <c r="AR557" s="157"/>
      <c r="AS557" s="157"/>
      <c r="AT557" s="157"/>
      <c r="AU557" s="157"/>
      <c r="AV557" s="157"/>
    </row>
    <row r="558" spans="1:48" s="1" customFormat="1" ht="16.5" customHeight="1" x14ac:dyDescent="0.3">
      <c r="A558" s="568"/>
      <c r="B558" s="561"/>
      <c r="C558" s="573"/>
      <c r="D558" s="564"/>
      <c r="E558" s="606" t="s">
        <v>1083</v>
      </c>
      <c r="F558" s="564" t="s">
        <v>1084</v>
      </c>
      <c r="G558" s="606" t="s">
        <v>1085</v>
      </c>
      <c r="H558" s="564" t="s">
        <v>1084</v>
      </c>
      <c r="I558" s="25" t="s">
        <v>1562</v>
      </c>
      <c r="J558" s="10" t="s">
        <v>466</v>
      </c>
      <c r="K558" s="32"/>
      <c r="L558" s="157">
        <f t="shared" si="122"/>
        <v>0</v>
      </c>
      <c r="M558" s="157">
        <f t="shared" si="123"/>
        <v>0</v>
      </c>
      <c r="N558" s="157"/>
      <c r="O558" s="157"/>
      <c r="P558" s="157">
        <f t="shared" si="124"/>
        <v>0</v>
      </c>
      <c r="Q558" s="157"/>
      <c r="R558" s="157"/>
      <c r="S558" s="157">
        <f t="shared" si="125"/>
        <v>0</v>
      </c>
      <c r="T558" s="157">
        <f t="shared" si="126"/>
        <v>0</v>
      </c>
      <c r="U558" s="157"/>
      <c r="V558" s="157"/>
      <c r="W558" s="157"/>
      <c r="X558" s="157"/>
      <c r="Y558" s="157"/>
      <c r="Z558" s="157"/>
      <c r="AA558" s="157"/>
      <c r="AB558" s="157"/>
      <c r="AC558" s="157"/>
      <c r="AD558" s="157">
        <f t="shared" si="127"/>
        <v>0</v>
      </c>
      <c r="AE558" s="157"/>
      <c r="AF558" s="157"/>
      <c r="AG558" s="157">
        <f t="shared" si="128"/>
        <v>0</v>
      </c>
      <c r="AH558" s="157"/>
      <c r="AI558" s="157"/>
      <c r="AJ558" s="157"/>
      <c r="AK558" s="157"/>
      <c r="AL558" s="157"/>
      <c r="AM558" s="157"/>
      <c r="AN558" s="157"/>
      <c r="AO558" s="157"/>
      <c r="AP558" s="157"/>
      <c r="AQ558" s="157"/>
      <c r="AR558" s="157"/>
      <c r="AS558" s="157"/>
      <c r="AT558" s="157"/>
      <c r="AU558" s="157"/>
      <c r="AV558" s="157"/>
    </row>
    <row r="559" spans="1:48" s="1" customFormat="1" ht="16.5" customHeight="1" x14ac:dyDescent="0.3">
      <c r="A559" s="568"/>
      <c r="B559" s="561"/>
      <c r="C559" s="573"/>
      <c r="D559" s="564"/>
      <c r="E559" s="606"/>
      <c r="F559" s="564"/>
      <c r="G559" s="606"/>
      <c r="H559" s="564"/>
      <c r="I559" s="25" t="s">
        <v>1563</v>
      </c>
      <c r="J559" s="369" t="s">
        <v>1830</v>
      </c>
      <c r="K559" s="32"/>
      <c r="L559" s="157">
        <f t="shared" si="122"/>
        <v>0</v>
      </c>
      <c r="M559" s="157">
        <f t="shared" si="123"/>
        <v>0</v>
      </c>
      <c r="N559" s="157"/>
      <c r="O559" s="157"/>
      <c r="P559" s="157">
        <f t="shared" si="124"/>
        <v>0</v>
      </c>
      <c r="Q559" s="157"/>
      <c r="R559" s="157"/>
      <c r="S559" s="157">
        <f t="shared" si="125"/>
        <v>0</v>
      </c>
      <c r="T559" s="157">
        <f t="shared" si="126"/>
        <v>0</v>
      </c>
      <c r="U559" s="157"/>
      <c r="V559" s="157"/>
      <c r="W559" s="157"/>
      <c r="X559" s="157"/>
      <c r="Y559" s="157"/>
      <c r="Z559" s="157"/>
      <c r="AA559" s="157"/>
      <c r="AB559" s="157"/>
      <c r="AC559" s="157"/>
      <c r="AD559" s="157">
        <f t="shared" si="127"/>
        <v>0</v>
      </c>
      <c r="AE559" s="157"/>
      <c r="AF559" s="157"/>
      <c r="AG559" s="157">
        <f t="shared" si="128"/>
        <v>0</v>
      </c>
      <c r="AH559" s="157"/>
      <c r="AI559" s="157"/>
      <c r="AJ559" s="157"/>
      <c r="AK559" s="157"/>
      <c r="AL559" s="157"/>
      <c r="AM559" s="157"/>
      <c r="AN559" s="157"/>
      <c r="AO559" s="157"/>
      <c r="AP559" s="157"/>
      <c r="AQ559" s="157"/>
      <c r="AR559" s="157"/>
      <c r="AS559" s="157"/>
      <c r="AT559" s="157"/>
      <c r="AU559" s="157"/>
      <c r="AV559" s="157"/>
    </row>
    <row r="560" spans="1:48" s="1" customFormat="1" ht="16.5" customHeight="1" x14ac:dyDescent="0.3">
      <c r="A560" s="568"/>
      <c r="B560" s="561"/>
      <c r="C560" s="573"/>
      <c r="D560" s="564"/>
      <c r="E560" s="606" t="s">
        <v>1086</v>
      </c>
      <c r="F560" s="564" t="s">
        <v>1087</v>
      </c>
      <c r="G560" s="606" t="s">
        <v>1088</v>
      </c>
      <c r="H560" s="564" t="s">
        <v>340</v>
      </c>
      <c r="I560" s="25" t="s">
        <v>1549</v>
      </c>
      <c r="J560" s="10" t="s">
        <v>340</v>
      </c>
      <c r="K560" s="32"/>
      <c r="L560" s="157">
        <f t="shared" si="122"/>
        <v>0</v>
      </c>
      <c r="M560" s="157">
        <f t="shared" si="123"/>
        <v>0</v>
      </c>
      <c r="N560" s="157"/>
      <c r="O560" s="157"/>
      <c r="P560" s="157">
        <f t="shared" si="124"/>
        <v>0</v>
      </c>
      <c r="Q560" s="157"/>
      <c r="R560" s="157"/>
      <c r="S560" s="157">
        <f t="shared" si="125"/>
        <v>0</v>
      </c>
      <c r="T560" s="157">
        <f t="shared" si="126"/>
        <v>0</v>
      </c>
      <c r="U560" s="157"/>
      <c r="V560" s="157"/>
      <c r="W560" s="157"/>
      <c r="X560" s="157"/>
      <c r="Y560" s="157"/>
      <c r="Z560" s="157"/>
      <c r="AA560" s="157"/>
      <c r="AB560" s="157"/>
      <c r="AC560" s="157"/>
      <c r="AD560" s="157">
        <f t="shared" si="127"/>
        <v>0</v>
      </c>
      <c r="AE560" s="157"/>
      <c r="AF560" s="157"/>
      <c r="AG560" s="157">
        <f t="shared" si="128"/>
        <v>0</v>
      </c>
      <c r="AH560" s="157"/>
      <c r="AI560" s="157"/>
      <c r="AJ560" s="157"/>
      <c r="AK560" s="157"/>
      <c r="AL560" s="157"/>
      <c r="AM560" s="157"/>
      <c r="AN560" s="157"/>
      <c r="AO560" s="157"/>
      <c r="AP560" s="157"/>
      <c r="AQ560" s="157"/>
      <c r="AR560" s="157"/>
      <c r="AS560" s="157"/>
      <c r="AT560" s="157"/>
      <c r="AU560" s="157"/>
      <c r="AV560" s="157"/>
    </row>
    <row r="561" spans="1:48" s="1" customFormat="1" ht="16.5" customHeight="1" x14ac:dyDescent="0.3">
      <c r="A561" s="568"/>
      <c r="B561" s="561"/>
      <c r="C561" s="573"/>
      <c r="D561" s="564"/>
      <c r="E561" s="606"/>
      <c r="F561" s="564"/>
      <c r="G561" s="606"/>
      <c r="H561" s="564"/>
      <c r="I561" s="25" t="s">
        <v>1549</v>
      </c>
      <c r="J561" s="10" t="s">
        <v>340</v>
      </c>
      <c r="K561" s="32"/>
      <c r="L561" s="157">
        <f t="shared" si="122"/>
        <v>0</v>
      </c>
      <c r="M561" s="157">
        <f t="shared" si="123"/>
        <v>0</v>
      </c>
      <c r="N561" s="157"/>
      <c r="O561" s="157"/>
      <c r="P561" s="157">
        <f t="shared" si="124"/>
        <v>0</v>
      </c>
      <c r="Q561" s="157"/>
      <c r="R561" s="157"/>
      <c r="S561" s="157">
        <f t="shared" si="125"/>
        <v>0</v>
      </c>
      <c r="T561" s="157">
        <f t="shared" si="126"/>
        <v>0</v>
      </c>
      <c r="U561" s="157"/>
      <c r="V561" s="157"/>
      <c r="W561" s="157"/>
      <c r="X561" s="157"/>
      <c r="Y561" s="157"/>
      <c r="Z561" s="157"/>
      <c r="AA561" s="157"/>
      <c r="AB561" s="157"/>
      <c r="AC561" s="157"/>
      <c r="AD561" s="157">
        <f t="shared" si="127"/>
        <v>0</v>
      </c>
      <c r="AE561" s="157"/>
      <c r="AF561" s="157"/>
      <c r="AG561" s="157">
        <f t="shared" si="128"/>
        <v>0</v>
      </c>
      <c r="AH561" s="157"/>
      <c r="AI561" s="157"/>
      <c r="AJ561" s="157"/>
      <c r="AK561" s="157"/>
      <c r="AL561" s="157"/>
      <c r="AM561" s="157"/>
      <c r="AN561" s="157"/>
      <c r="AO561" s="157"/>
      <c r="AP561" s="157"/>
      <c r="AQ561" s="157"/>
      <c r="AR561" s="157"/>
      <c r="AS561" s="157"/>
      <c r="AT561" s="157"/>
      <c r="AU561" s="157"/>
      <c r="AV561" s="157"/>
    </row>
    <row r="562" spans="1:48" s="1" customFormat="1" ht="16.5" customHeight="1" x14ac:dyDescent="0.3">
      <c r="A562" s="568"/>
      <c r="B562" s="561"/>
      <c r="C562" s="573"/>
      <c r="D562" s="564"/>
      <c r="E562" s="606"/>
      <c r="F562" s="564"/>
      <c r="G562" s="606" t="s">
        <v>1089</v>
      </c>
      <c r="H562" s="564" t="s">
        <v>1090</v>
      </c>
      <c r="I562" s="25" t="s">
        <v>1632</v>
      </c>
      <c r="J562" s="10" t="s">
        <v>468</v>
      </c>
      <c r="K562" s="32"/>
      <c r="L562" s="157">
        <f t="shared" si="122"/>
        <v>0</v>
      </c>
      <c r="M562" s="157">
        <f t="shared" si="123"/>
        <v>0</v>
      </c>
      <c r="N562" s="157"/>
      <c r="O562" s="157"/>
      <c r="P562" s="157">
        <f t="shared" si="124"/>
        <v>0</v>
      </c>
      <c r="Q562" s="157"/>
      <c r="R562" s="157"/>
      <c r="S562" s="157">
        <f t="shared" si="125"/>
        <v>0</v>
      </c>
      <c r="T562" s="157">
        <f t="shared" si="126"/>
        <v>0</v>
      </c>
      <c r="U562" s="157"/>
      <c r="V562" s="157"/>
      <c r="W562" s="157"/>
      <c r="X562" s="157"/>
      <c r="Y562" s="157"/>
      <c r="Z562" s="157"/>
      <c r="AA562" s="157"/>
      <c r="AB562" s="157"/>
      <c r="AC562" s="157"/>
      <c r="AD562" s="157">
        <f t="shared" si="127"/>
        <v>0</v>
      </c>
      <c r="AE562" s="157"/>
      <c r="AF562" s="157"/>
      <c r="AG562" s="157">
        <f t="shared" si="128"/>
        <v>0</v>
      </c>
      <c r="AH562" s="157"/>
      <c r="AI562" s="157"/>
      <c r="AJ562" s="157"/>
      <c r="AK562" s="157"/>
      <c r="AL562" s="157"/>
      <c r="AM562" s="157"/>
      <c r="AN562" s="157"/>
      <c r="AO562" s="157"/>
      <c r="AP562" s="157"/>
      <c r="AQ562" s="157"/>
      <c r="AR562" s="157"/>
      <c r="AS562" s="157"/>
      <c r="AT562" s="157"/>
      <c r="AU562" s="157"/>
      <c r="AV562" s="157"/>
    </row>
    <row r="563" spans="1:48" s="1" customFormat="1" ht="16.5" customHeight="1" x14ac:dyDescent="0.3">
      <c r="A563" s="568"/>
      <c r="B563" s="561"/>
      <c r="C563" s="573"/>
      <c r="D563" s="564"/>
      <c r="E563" s="606"/>
      <c r="F563" s="564"/>
      <c r="G563" s="606"/>
      <c r="H563" s="564"/>
      <c r="I563" s="25" t="s">
        <v>1633</v>
      </c>
      <c r="J563" s="10" t="s">
        <v>469</v>
      </c>
      <c r="K563" s="32"/>
      <c r="L563" s="157">
        <f t="shared" si="122"/>
        <v>0</v>
      </c>
      <c r="M563" s="157">
        <f t="shared" si="123"/>
        <v>0</v>
      </c>
      <c r="N563" s="157"/>
      <c r="O563" s="157"/>
      <c r="P563" s="157">
        <f t="shared" si="124"/>
        <v>0</v>
      </c>
      <c r="Q563" s="157"/>
      <c r="R563" s="157"/>
      <c r="S563" s="157">
        <f t="shared" si="125"/>
        <v>0</v>
      </c>
      <c r="T563" s="157">
        <f t="shared" si="126"/>
        <v>0</v>
      </c>
      <c r="U563" s="157"/>
      <c r="V563" s="157"/>
      <c r="W563" s="157"/>
      <c r="X563" s="157"/>
      <c r="Y563" s="157"/>
      <c r="Z563" s="157"/>
      <c r="AA563" s="157"/>
      <c r="AB563" s="157"/>
      <c r="AC563" s="157"/>
      <c r="AD563" s="157">
        <f t="shared" si="127"/>
        <v>0</v>
      </c>
      <c r="AE563" s="157"/>
      <c r="AF563" s="157"/>
      <c r="AG563" s="157">
        <f t="shared" si="128"/>
        <v>0</v>
      </c>
      <c r="AH563" s="157"/>
      <c r="AI563" s="157"/>
      <c r="AJ563" s="157"/>
      <c r="AK563" s="157"/>
      <c r="AL563" s="157"/>
      <c r="AM563" s="157"/>
      <c r="AN563" s="157"/>
      <c r="AO563" s="157"/>
      <c r="AP563" s="157"/>
      <c r="AQ563" s="157"/>
      <c r="AR563" s="157"/>
      <c r="AS563" s="157"/>
      <c r="AT563" s="157"/>
      <c r="AU563" s="157"/>
      <c r="AV563" s="157"/>
    </row>
    <row r="564" spans="1:48" s="1" customFormat="1" ht="27" x14ac:dyDescent="0.3">
      <c r="A564" s="568"/>
      <c r="B564" s="561"/>
      <c r="C564" s="573"/>
      <c r="D564" s="564"/>
      <c r="E564" s="606" t="s">
        <v>1091</v>
      </c>
      <c r="F564" s="564" t="s">
        <v>582</v>
      </c>
      <c r="G564" s="71" t="s">
        <v>1092</v>
      </c>
      <c r="H564" s="70" t="s">
        <v>342</v>
      </c>
      <c r="I564" s="25" t="s">
        <v>1550</v>
      </c>
      <c r="J564" s="10" t="s">
        <v>342</v>
      </c>
      <c r="K564" s="32"/>
      <c r="L564" s="157">
        <f t="shared" si="122"/>
        <v>0</v>
      </c>
      <c r="M564" s="157">
        <f t="shared" si="123"/>
        <v>0</v>
      </c>
      <c r="N564" s="157"/>
      <c r="O564" s="157"/>
      <c r="P564" s="157">
        <f t="shared" si="124"/>
        <v>0</v>
      </c>
      <c r="Q564" s="157"/>
      <c r="R564" s="157"/>
      <c r="S564" s="157">
        <f t="shared" si="125"/>
        <v>0</v>
      </c>
      <c r="T564" s="157">
        <f t="shared" si="126"/>
        <v>0</v>
      </c>
      <c r="U564" s="157"/>
      <c r="V564" s="157"/>
      <c r="W564" s="157"/>
      <c r="X564" s="157"/>
      <c r="Y564" s="157"/>
      <c r="Z564" s="157"/>
      <c r="AA564" s="157"/>
      <c r="AB564" s="157"/>
      <c r="AC564" s="157"/>
      <c r="AD564" s="157">
        <f t="shared" si="127"/>
        <v>0</v>
      </c>
      <c r="AE564" s="157"/>
      <c r="AF564" s="157"/>
      <c r="AG564" s="157">
        <f t="shared" si="128"/>
        <v>0</v>
      </c>
      <c r="AH564" s="157"/>
      <c r="AI564" s="157"/>
      <c r="AJ564" s="157"/>
      <c r="AK564" s="157"/>
      <c r="AL564" s="157"/>
      <c r="AM564" s="157"/>
      <c r="AN564" s="157"/>
      <c r="AO564" s="157"/>
      <c r="AP564" s="157"/>
      <c r="AQ564" s="157"/>
      <c r="AR564" s="157"/>
      <c r="AS564" s="157"/>
      <c r="AT564" s="157"/>
      <c r="AU564" s="157"/>
      <c r="AV564" s="157"/>
    </row>
    <row r="565" spans="1:48" s="1" customFormat="1" ht="16.5" customHeight="1" x14ac:dyDescent="0.3">
      <c r="A565" s="568"/>
      <c r="B565" s="561"/>
      <c r="C565" s="573"/>
      <c r="D565" s="564"/>
      <c r="E565" s="606"/>
      <c r="F565" s="564"/>
      <c r="G565" s="71" t="s">
        <v>1093</v>
      </c>
      <c r="H565" s="70" t="s">
        <v>1933</v>
      </c>
      <c r="I565" s="25" t="s">
        <v>1634</v>
      </c>
      <c r="J565" s="10" t="s">
        <v>470</v>
      </c>
      <c r="K565" s="32"/>
      <c r="L565" s="157">
        <f t="shared" si="122"/>
        <v>0</v>
      </c>
      <c r="M565" s="157">
        <f t="shared" si="123"/>
        <v>0</v>
      </c>
      <c r="N565" s="157"/>
      <c r="O565" s="157"/>
      <c r="P565" s="157">
        <f t="shared" si="124"/>
        <v>0</v>
      </c>
      <c r="Q565" s="157"/>
      <c r="R565" s="157"/>
      <c r="S565" s="157">
        <f t="shared" si="125"/>
        <v>0</v>
      </c>
      <c r="T565" s="157">
        <f t="shared" si="126"/>
        <v>0</v>
      </c>
      <c r="U565" s="157"/>
      <c r="V565" s="157"/>
      <c r="W565" s="157"/>
      <c r="X565" s="157"/>
      <c r="Y565" s="157"/>
      <c r="Z565" s="157"/>
      <c r="AA565" s="157"/>
      <c r="AB565" s="157"/>
      <c r="AC565" s="157"/>
      <c r="AD565" s="157">
        <f t="shared" si="127"/>
        <v>0</v>
      </c>
      <c r="AE565" s="157"/>
      <c r="AF565" s="157"/>
      <c r="AG565" s="157">
        <f t="shared" si="128"/>
        <v>0</v>
      </c>
      <c r="AH565" s="157"/>
      <c r="AI565" s="157"/>
      <c r="AJ565" s="157"/>
      <c r="AK565" s="157"/>
      <c r="AL565" s="157"/>
      <c r="AM565" s="157"/>
      <c r="AN565" s="157"/>
      <c r="AO565" s="157"/>
      <c r="AP565" s="157"/>
      <c r="AQ565" s="157"/>
      <c r="AR565" s="157"/>
      <c r="AS565" s="157"/>
      <c r="AT565" s="157"/>
      <c r="AU565" s="157"/>
      <c r="AV565" s="157"/>
    </row>
    <row r="566" spans="1:48" s="1" customFormat="1" ht="16.5" customHeight="1" x14ac:dyDescent="0.3">
      <c r="A566" s="568"/>
      <c r="B566" s="561"/>
      <c r="C566" s="573"/>
      <c r="D566" s="564"/>
      <c r="E566" s="606"/>
      <c r="F566" s="564"/>
      <c r="G566" s="606" t="s">
        <v>1094</v>
      </c>
      <c r="H566" s="564" t="s">
        <v>1095</v>
      </c>
      <c r="I566" s="25" t="s">
        <v>1576</v>
      </c>
      <c r="J566" s="10" t="s">
        <v>471</v>
      </c>
      <c r="K566" s="32"/>
      <c r="L566" s="157">
        <f t="shared" si="122"/>
        <v>0</v>
      </c>
      <c r="M566" s="157">
        <f t="shared" si="123"/>
        <v>0</v>
      </c>
      <c r="N566" s="157"/>
      <c r="O566" s="157"/>
      <c r="P566" s="157">
        <f t="shared" si="124"/>
        <v>0</v>
      </c>
      <c r="Q566" s="157"/>
      <c r="R566" s="157"/>
      <c r="S566" s="157">
        <f t="shared" si="125"/>
        <v>0</v>
      </c>
      <c r="T566" s="157">
        <f t="shared" si="126"/>
        <v>0</v>
      </c>
      <c r="U566" s="157"/>
      <c r="V566" s="157"/>
      <c r="W566" s="157"/>
      <c r="X566" s="157"/>
      <c r="Y566" s="157"/>
      <c r="Z566" s="157"/>
      <c r="AA566" s="157"/>
      <c r="AB566" s="157"/>
      <c r="AC566" s="157"/>
      <c r="AD566" s="157">
        <f t="shared" si="127"/>
        <v>0</v>
      </c>
      <c r="AE566" s="157"/>
      <c r="AF566" s="157"/>
      <c r="AG566" s="157">
        <f t="shared" si="128"/>
        <v>0</v>
      </c>
      <c r="AH566" s="157"/>
      <c r="AI566" s="157"/>
      <c r="AJ566" s="157"/>
      <c r="AK566" s="157"/>
      <c r="AL566" s="157"/>
      <c r="AM566" s="157"/>
      <c r="AN566" s="157"/>
      <c r="AO566" s="157"/>
      <c r="AP566" s="157"/>
      <c r="AQ566" s="157"/>
      <c r="AR566" s="157"/>
      <c r="AS566" s="157"/>
      <c r="AT566" s="157"/>
      <c r="AU566" s="157"/>
      <c r="AV566" s="157"/>
    </row>
    <row r="567" spans="1:48" s="1" customFormat="1" ht="16.5" customHeight="1" x14ac:dyDescent="0.3">
      <c r="A567" s="568"/>
      <c r="B567" s="561"/>
      <c r="C567" s="573"/>
      <c r="D567" s="564"/>
      <c r="E567" s="606"/>
      <c r="F567" s="564"/>
      <c r="G567" s="606"/>
      <c r="H567" s="564"/>
      <c r="I567" s="25" t="s">
        <v>1582</v>
      </c>
      <c r="J567" s="10" t="s">
        <v>472</v>
      </c>
      <c r="K567" s="32"/>
      <c r="L567" s="157">
        <f t="shared" si="122"/>
        <v>0</v>
      </c>
      <c r="M567" s="157">
        <f t="shared" si="123"/>
        <v>0</v>
      </c>
      <c r="N567" s="157"/>
      <c r="O567" s="157"/>
      <c r="P567" s="157">
        <f t="shared" si="124"/>
        <v>0</v>
      </c>
      <c r="Q567" s="157"/>
      <c r="R567" s="157"/>
      <c r="S567" s="157">
        <f t="shared" si="125"/>
        <v>0</v>
      </c>
      <c r="T567" s="157">
        <f t="shared" si="126"/>
        <v>0</v>
      </c>
      <c r="U567" s="157"/>
      <c r="V567" s="157"/>
      <c r="W567" s="157"/>
      <c r="X567" s="157"/>
      <c r="Y567" s="157"/>
      <c r="Z567" s="157"/>
      <c r="AA567" s="157"/>
      <c r="AB567" s="157"/>
      <c r="AC567" s="157"/>
      <c r="AD567" s="157">
        <f t="shared" si="127"/>
        <v>0</v>
      </c>
      <c r="AE567" s="157"/>
      <c r="AF567" s="157"/>
      <c r="AG567" s="157">
        <f t="shared" si="128"/>
        <v>0</v>
      </c>
      <c r="AH567" s="157"/>
      <c r="AI567" s="157"/>
      <c r="AJ567" s="157"/>
      <c r="AK567" s="157"/>
      <c r="AL567" s="157"/>
      <c r="AM567" s="157"/>
      <c r="AN567" s="157"/>
      <c r="AO567" s="157"/>
      <c r="AP567" s="157"/>
      <c r="AQ567" s="157"/>
      <c r="AR567" s="157"/>
      <c r="AS567" s="157"/>
      <c r="AT567" s="157"/>
      <c r="AU567" s="157"/>
      <c r="AV567" s="157"/>
    </row>
    <row r="568" spans="1:48" s="1" customFormat="1" ht="16.5" customHeight="1" x14ac:dyDescent="0.3">
      <c r="A568" s="568"/>
      <c r="B568" s="561"/>
      <c r="C568" s="573" t="s">
        <v>1096</v>
      </c>
      <c r="D568" s="564" t="s">
        <v>1097</v>
      </c>
      <c r="E568" s="606" t="s">
        <v>1098</v>
      </c>
      <c r="F568" s="564" t="s">
        <v>1097</v>
      </c>
      <c r="G568" s="606" t="s">
        <v>1099</v>
      </c>
      <c r="H568" s="564" t="s">
        <v>1100</v>
      </c>
      <c r="I568" s="25" t="s">
        <v>1635</v>
      </c>
      <c r="J568" s="10" t="s">
        <v>473</v>
      </c>
      <c r="K568" s="377" t="s">
        <v>1930</v>
      </c>
      <c r="L568" s="295">
        <v>9.3875230000000004E-2</v>
      </c>
      <c r="M568" s="295">
        <v>6.7215230000000001E-2</v>
      </c>
      <c r="N568" s="295">
        <v>6.7215230000000001E-2</v>
      </c>
      <c r="O568" s="295">
        <v>0</v>
      </c>
      <c r="P568" s="295">
        <v>2.6659999999999996E-2</v>
      </c>
      <c r="Q568" s="295">
        <v>0</v>
      </c>
      <c r="R568" s="295">
        <v>2.6659999999999996E-2</v>
      </c>
      <c r="S568" s="295">
        <v>27.232396919633782</v>
      </c>
      <c r="T568" s="295">
        <v>24.576051069182391</v>
      </c>
      <c r="U568" s="295">
        <v>7.6259308176100632E-2</v>
      </c>
      <c r="V568" s="295">
        <v>8.159559496855346</v>
      </c>
      <c r="W568" s="295">
        <v>8.4190010691823893</v>
      </c>
      <c r="X568" s="295">
        <v>0</v>
      </c>
      <c r="Y568" s="295">
        <v>0</v>
      </c>
      <c r="Z568" s="295">
        <v>7.9212311949685539</v>
      </c>
      <c r="AA568" s="295" t="s">
        <v>2133</v>
      </c>
      <c r="AB568" s="295" t="s">
        <v>2133</v>
      </c>
      <c r="AC568" s="295" t="s">
        <v>2133</v>
      </c>
      <c r="AD568" s="295">
        <v>4.8260250451392185E-2</v>
      </c>
      <c r="AE568" s="295">
        <v>4.4555103392568657E-2</v>
      </c>
      <c r="AF568" s="295">
        <v>3.7051470588235287E-3</v>
      </c>
      <c r="AG568" s="295">
        <v>2.6080855999999999</v>
      </c>
      <c r="AH568" s="295">
        <v>0</v>
      </c>
      <c r="AI568" s="295">
        <v>0</v>
      </c>
      <c r="AJ568" s="295">
        <v>0</v>
      </c>
      <c r="AK568" s="295">
        <v>0</v>
      </c>
      <c r="AL568" s="295">
        <v>0</v>
      </c>
      <c r="AM568" s="295">
        <v>0</v>
      </c>
      <c r="AN568" s="295">
        <v>2.6080855999999999</v>
      </c>
      <c r="AO568" s="295"/>
      <c r="AP568" s="295">
        <v>2.0764710100000001</v>
      </c>
      <c r="AQ568" s="295">
        <v>0</v>
      </c>
      <c r="AR568" s="295">
        <v>0</v>
      </c>
      <c r="AS568" s="295">
        <v>729.08759968999993</v>
      </c>
      <c r="AT568" s="295">
        <v>0</v>
      </c>
      <c r="AU568" s="295">
        <v>4.2910000000000005E-3</v>
      </c>
      <c r="AV568" s="226"/>
    </row>
    <row r="569" spans="1:48" s="1" customFormat="1" ht="16.5" customHeight="1" x14ac:dyDescent="0.3">
      <c r="A569" s="568"/>
      <c r="B569" s="561"/>
      <c r="C569" s="573"/>
      <c r="D569" s="564"/>
      <c r="E569" s="606"/>
      <c r="F569" s="564"/>
      <c r="G569" s="606"/>
      <c r="H569" s="564"/>
      <c r="I569" s="25" t="s">
        <v>1636</v>
      </c>
      <c r="J569" s="10" t="s">
        <v>474</v>
      </c>
      <c r="K569" s="32"/>
      <c r="L569" s="157">
        <f t="shared" si="122"/>
        <v>0</v>
      </c>
      <c r="M569" s="157">
        <f t="shared" si="123"/>
        <v>0</v>
      </c>
      <c r="N569" s="157"/>
      <c r="O569" s="157"/>
      <c r="P569" s="157">
        <f t="shared" si="124"/>
        <v>0</v>
      </c>
      <c r="Q569" s="157"/>
      <c r="R569" s="157"/>
      <c r="S569" s="157">
        <f t="shared" si="125"/>
        <v>0</v>
      </c>
      <c r="T569" s="157">
        <f t="shared" si="126"/>
        <v>0</v>
      </c>
      <c r="U569" s="157"/>
      <c r="V569" s="157"/>
      <c r="W569" s="157"/>
      <c r="X569" s="157"/>
      <c r="Y569" s="157"/>
      <c r="Z569" s="157"/>
      <c r="AA569" s="157"/>
      <c r="AB569" s="157"/>
      <c r="AC569" s="157"/>
      <c r="AD569" s="157">
        <f t="shared" si="127"/>
        <v>0</v>
      </c>
      <c r="AE569" s="157"/>
      <c r="AF569" s="157"/>
      <c r="AG569" s="157">
        <f t="shared" si="128"/>
        <v>0</v>
      </c>
      <c r="AH569" s="157"/>
      <c r="AI569" s="157"/>
      <c r="AJ569" s="157"/>
      <c r="AK569" s="157"/>
      <c r="AL569" s="157"/>
      <c r="AM569" s="157"/>
      <c r="AN569" s="157"/>
      <c r="AO569" s="157"/>
      <c r="AP569" s="157"/>
      <c r="AQ569" s="157"/>
      <c r="AR569" s="157"/>
      <c r="AS569" s="157"/>
      <c r="AT569" s="157"/>
      <c r="AU569" s="157"/>
      <c r="AV569" s="157"/>
    </row>
    <row r="570" spans="1:48" s="1" customFormat="1" ht="16.5" customHeight="1" x14ac:dyDescent="0.3">
      <c r="A570" s="568"/>
      <c r="B570" s="561"/>
      <c r="C570" s="573"/>
      <c r="D570" s="564"/>
      <c r="E570" s="606"/>
      <c r="F570" s="564"/>
      <c r="G570" s="606"/>
      <c r="H570" s="564"/>
      <c r="I570" s="25" t="s">
        <v>1637</v>
      </c>
      <c r="J570" s="10" t="s">
        <v>475</v>
      </c>
      <c r="K570" s="32"/>
      <c r="L570" s="157">
        <f t="shared" si="122"/>
        <v>0</v>
      </c>
      <c r="M570" s="157">
        <f t="shared" si="123"/>
        <v>0</v>
      </c>
      <c r="N570" s="157"/>
      <c r="O570" s="157"/>
      <c r="P570" s="157">
        <f t="shared" si="124"/>
        <v>0</v>
      </c>
      <c r="Q570" s="157"/>
      <c r="R570" s="157"/>
      <c r="S570" s="157">
        <f t="shared" si="125"/>
        <v>0</v>
      </c>
      <c r="T570" s="157">
        <f t="shared" si="126"/>
        <v>0</v>
      </c>
      <c r="U570" s="157"/>
      <c r="V570" s="157"/>
      <c r="W570" s="157"/>
      <c r="X570" s="157"/>
      <c r="Y570" s="157"/>
      <c r="Z570" s="157"/>
      <c r="AA570" s="157"/>
      <c r="AB570" s="157"/>
      <c r="AC570" s="157"/>
      <c r="AD570" s="157">
        <f t="shared" si="127"/>
        <v>0</v>
      </c>
      <c r="AE570" s="157"/>
      <c r="AF570" s="157"/>
      <c r="AG570" s="157">
        <f t="shared" si="128"/>
        <v>0</v>
      </c>
      <c r="AH570" s="157"/>
      <c r="AI570" s="157"/>
      <c r="AJ570" s="157"/>
      <c r="AK570" s="157"/>
      <c r="AL570" s="157"/>
      <c r="AM570" s="157"/>
      <c r="AN570" s="157"/>
      <c r="AO570" s="157"/>
      <c r="AP570" s="157"/>
      <c r="AQ570" s="157"/>
      <c r="AR570" s="157"/>
      <c r="AS570" s="157"/>
      <c r="AT570" s="157"/>
      <c r="AU570" s="157"/>
      <c r="AV570" s="157"/>
    </row>
    <row r="571" spans="1:48" s="1" customFormat="1" ht="16.5" customHeight="1" x14ac:dyDescent="0.3">
      <c r="A571" s="568"/>
      <c r="B571" s="561"/>
      <c r="C571" s="573"/>
      <c r="D571" s="564"/>
      <c r="E571" s="606"/>
      <c r="F571" s="564"/>
      <c r="G571" s="606" t="s">
        <v>1101</v>
      </c>
      <c r="H571" s="564" t="s">
        <v>1102</v>
      </c>
      <c r="I571" s="25" t="s">
        <v>1638</v>
      </c>
      <c r="J571" s="11" t="s">
        <v>1829</v>
      </c>
      <c r="K571" s="32"/>
      <c r="L571" s="157">
        <f t="shared" si="122"/>
        <v>0</v>
      </c>
      <c r="M571" s="157">
        <f t="shared" si="123"/>
        <v>0</v>
      </c>
      <c r="N571" s="157"/>
      <c r="O571" s="157"/>
      <c r="P571" s="157">
        <f t="shared" si="124"/>
        <v>0</v>
      </c>
      <c r="Q571" s="157"/>
      <c r="R571" s="157"/>
      <c r="S571" s="157">
        <f t="shared" si="125"/>
        <v>0</v>
      </c>
      <c r="T571" s="157">
        <f t="shared" si="126"/>
        <v>0</v>
      </c>
      <c r="U571" s="157"/>
      <c r="V571" s="157"/>
      <c r="W571" s="157"/>
      <c r="X571" s="157"/>
      <c r="Y571" s="157"/>
      <c r="Z571" s="157"/>
      <c r="AA571" s="157"/>
      <c r="AB571" s="157"/>
      <c r="AC571" s="157"/>
      <c r="AD571" s="157">
        <f t="shared" si="127"/>
        <v>0</v>
      </c>
      <c r="AE571" s="157"/>
      <c r="AF571" s="157"/>
      <c r="AG571" s="157">
        <f t="shared" si="128"/>
        <v>0</v>
      </c>
      <c r="AH571" s="157"/>
      <c r="AI571" s="157"/>
      <c r="AJ571" s="157"/>
      <c r="AK571" s="157"/>
      <c r="AL571" s="157"/>
      <c r="AM571" s="157"/>
      <c r="AN571" s="157"/>
      <c r="AO571" s="157"/>
      <c r="AP571" s="157"/>
      <c r="AQ571" s="157"/>
      <c r="AR571" s="157"/>
      <c r="AS571" s="157"/>
      <c r="AT571" s="157"/>
      <c r="AU571" s="157"/>
      <c r="AV571" s="157"/>
    </row>
    <row r="572" spans="1:48" s="1" customFormat="1" ht="16.5" customHeight="1" x14ac:dyDescent="0.3">
      <c r="A572" s="568"/>
      <c r="B572" s="561"/>
      <c r="C572" s="573"/>
      <c r="D572" s="564"/>
      <c r="E572" s="606"/>
      <c r="F572" s="564"/>
      <c r="G572" s="606"/>
      <c r="H572" s="564"/>
      <c r="I572" s="25" t="s">
        <v>1639</v>
      </c>
      <c r="J572" s="10" t="s">
        <v>476</v>
      </c>
      <c r="K572" s="32"/>
      <c r="L572" s="157">
        <f t="shared" si="122"/>
        <v>0</v>
      </c>
      <c r="M572" s="157">
        <f t="shared" si="123"/>
        <v>0</v>
      </c>
      <c r="N572" s="157"/>
      <c r="O572" s="157"/>
      <c r="P572" s="157">
        <f t="shared" si="124"/>
        <v>0</v>
      </c>
      <c r="Q572" s="157"/>
      <c r="R572" s="157"/>
      <c r="S572" s="157">
        <f t="shared" si="125"/>
        <v>0</v>
      </c>
      <c r="T572" s="157">
        <f t="shared" si="126"/>
        <v>0</v>
      </c>
      <c r="U572" s="157"/>
      <c r="V572" s="157"/>
      <c r="W572" s="157"/>
      <c r="X572" s="157"/>
      <c r="Y572" s="157"/>
      <c r="Z572" s="157"/>
      <c r="AA572" s="157"/>
      <c r="AB572" s="157"/>
      <c r="AC572" s="157"/>
      <c r="AD572" s="157">
        <f t="shared" si="127"/>
        <v>0</v>
      </c>
      <c r="AE572" s="157"/>
      <c r="AF572" s="157"/>
      <c r="AG572" s="157">
        <f t="shared" si="128"/>
        <v>0</v>
      </c>
      <c r="AH572" s="157"/>
      <c r="AI572" s="157"/>
      <c r="AJ572" s="157"/>
      <c r="AK572" s="157"/>
      <c r="AL572" s="157"/>
      <c r="AM572" s="157"/>
      <c r="AN572" s="157"/>
      <c r="AO572" s="157"/>
      <c r="AP572" s="157"/>
      <c r="AQ572" s="157"/>
      <c r="AR572" s="157"/>
      <c r="AS572" s="157"/>
      <c r="AT572" s="157"/>
      <c r="AU572" s="157"/>
      <c r="AV572" s="157"/>
    </row>
    <row r="573" spans="1:48" s="1" customFormat="1" ht="16.5" customHeight="1" x14ac:dyDescent="0.3">
      <c r="A573" s="568"/>
      <c r="B573" s="561"/>
      <c r="C573" s="573"/>
      <c r="D573" s="564"/>
      <c r="E573" s="606"/>
      <c r="F573" s="564"/>
      <c r="G573" s="606"/>
      <c r="H573" s="564"/>
      <c r="I573" s="25" t="s">
        <v>1640</v>
      </c>
      <c r="J573" s="368" t="s">
        <v>477</v>
      </c>
      <c r="K573" s="32"/>
      <c r="L573" s="157">
        <f t="shared" si="122"/>
        <v>0</v>
      </c>
      <c r="M573" s="157">
        <f t="shared" si="123"/>
        <v>0</v>
      </c>
      <c r="N573" s="157"/>
      <c r="O573" s="157"/>
      <c r="P573" s="157">
        <f t="shared" si="124"/>
        <v>0</v>
      </c>
      <c r="Q573" s="157"/>
      <c r="R573" s="157"/>
      <c r="S573" s="157">
        <f t="shared" si="125"/>
        <v>0</v>
      </c>
      <c r="T573" s="157">
        <f t="shared" si="126"/>
        <v>0</v>
      </c>
      <c r="U573" s="157"/>
      <c r="V573" s="157"/>
      <c r="W573" s="157"/>
      <c r="X573" s="157"/>
      <c r="Y573" s="157"/>
      <c r="Z573" s="157"/>
      <c r="AA573" s="157"/>
      <c r="AB573" s="157"/>
      <c r="AC573" s="157"/>
      <c r="AD573" s="157">
        <f t="shared" si="127"/>
        <v>0</v>
      </c>
      <c r="AE573" s="157"/>
      <c r="AF573" s="157"/>
      <c r="AG573" s="157">
        <f t="shared" si="128"/>
        <v>0</v>
      </c>
      <c r="AH573" s="157"/>
      <c r="AI573" s="157"/>
      <c r="AJ573" s="157"/>
      <c r="AK573" s="157"/>
      <c r="AL573" s="157"/>
      <c r="AM573" s="157"/>
      <c r="AN573" s="157"/>
      <c r="AO573" s="157"/>
      <c r="AP573" s="157"/>
      <c r="AQ573" s="157"/>
      <c r="AR573" s="157"/>
      <c r="AS573" s="157"/>
      <c r="AT573" s="157"/>
      <c r="AU573" s="157"/>
      <c r="AV573" s="157"/>
    </row>
    <row r="574" spans="1:48" s="1" customFormat="1" ht="16.5" customHeight="1" x14ac:dyDescent="0.3">
      <c r="A574" s="568"/>
      <c r="B574" s="561"/>
      <c r="C574" s="573"/>
      <c r="D574" s="564"/>
      <c r="E574" s="606"/>
      <c r="F574" s="564"/>
      <c r="G574" s="606" t="s">
        <v>1103</v>
      </c>
      <c r="H574" s="564" t="s">
        <v>1104</v>
      </c>
      <c r="I574" s="25" t="s">
        <v>1641</v>
      </c>
      <c r="J574" s="368" t="s">
        <v>481</v>
      </c>
      <c r="K574" s="32"/>
      <c r="L574" s="157">
        <f t="shared" si="122"/>
        <v>0</v>
      </c>
      <c r="M574" s="157">
        <f t="shared" si="123"/>
        <v>0</v>
      </c>
      <c r="N574" s="157"/>
      <c r="O574" s="157"/>
      <c r="P574" s="157">
        <f t="shared" si="124"/>
        <v>0</v>
      </c>
      <c r="Q574" s="157"/>
      <c r="R574" s="157"/>
      <c r="S574" s="157">
        <f t="shared" si="125"/>
        <v>0</v>
      </c>
      <c r="T574" s="157">
        <f t="shared" si="126"/>
        <v>0</v>
      </c>
      <c r="U574" s="157"/>
      <c r="V574" s="157"/>
      <c r="W574" s="157"/>
      <c r="X574" s="157"/>
      <c r="Y574" s="157"/>
      <c r="Z574" s="157"/>
      <c r="AA574" s="157"/>
      <c r="AB574" s="157"/>
      <c r="AC574" s="157"/>
      <c r="AD574" s="157">
        <f t="shared" si="127"/>
        <v>0</v>
      </c>
      <c r="AE574" s="157"/>
      <c r="AF574" s="157"/>
      <c r="AG574" s="157">
        <f t="shared" si="128"/>
        <v>0</v>
      </c>
      <c r="AH574" s="157"/>
      <c r="AI574" s="157"/>
      <c r="AJ574" s="157"/>
      <c r="AK574" s="157"/>
      <c r="AL574" s="157"/>
      <c r="AM574" s="157"/>
      <c r="AN574" s="157"/>
      <c r="AO574" s="157"/>
      <c r="AP574" s="157"/>
      <c r="AQ574" s="157"/>
      <c r="AR574" s="157"/>
      <c r="AS574" s="157"/>
      <c r="AT574" s="157"/>
      <c r="AU574" s="157"/>
      <c r="AV574" s="157"/>
    </row>
    <row r="575" spans="1:48" s="1" customFormat="1" ht="16.5" customHeight="1" x14ac:dyDescent="0.3">
      <c r="A575" s="568"/>
      <c r="B575" s="561"/>
      <c r="C575" s="573"/>
      <c r="D575" s="564"/>
      <c r="E575" s="606"/>
      <c r="F575" s="564"/>
      <c r="G575" s="606"/>
      <c r="H575" s="564"/>
      <c r="I575" s="25" t="s">
        <v>1642</v>
      </c>
      <c r="J575" s="368" t="s">
        <v>483</v>
      </c>
      <c r="K575" s="32"/>
      <c r="L575" s="157">
        <f t="shared" si="122"/>
        <v>0</v>
      </c>
      <c r="M575" s="157">
        <f t="shared" si="123"/>
        <v>0</v>
      </c>
      <c r="N575" s="157"/>
      <c r="O575" s="157"/>
      <c r="P575" s="157">
        <f t="shared" si="124"/>
        <v>0</v>
      </c>
      <c r="Q575" s="157"/>
      <c r="R575" s="157"/>
      <c r="S575" s="157">
        <f t="shared" si="125"/>
        <v>0</v>
      </c>
      <c r="T575" s="157">
        <f t="shared" si="126"/>
        <v>0</v>
      </c>
      <c r="U575" s="157"/>
      <c r="V575" s="157"/>
      <c r="W575" s="157"/>
      <c r="X575" s="157"/>
      <c r="Y575" s="157"/>
      <c r="Z575" s="157"/>
      <c r="AA575" s="157"/>
      <c r="AB575" s="157"/>
      <c r="AC575" s="157"/>
      <c r="AD575" s="157">
        <f t="shared" si="127"/>
        <v>0</v>
      </c>
      <c r="AE575" s="157"/>
      <c r="AF575" s="157"/>
      <c r="AG575" s="157">
        <f t="shared" si="128"/>
        <v>0</v>
      </c>
      <c r="AH575" s="157"/>
      <c r="AI575" s="157"/>
      <c r="AJ575" s="157"/>
      <c r="AK575" s="157"/>
      <c r="AL575" s="157"/>
      <c r="AM575" s="157"/>
      <c r="AN575" s="157"/>
      <c r="AO575" s="157"/>
      <c r="AP575" s="157"/>
      <c r="AQ575" s="157"/>
      <c r="AR575" s="157"/>
      <c r="AS575" s="157"/>
      <c r="AT575" s="157"/>
      <c r="AU575" s="157"/>
      <c r="AV575" s="157"/>
    </row>
    <row r="576" spans="1:48" s="1" customFormat="1" ht="13.5" customHeight="1" x14ac:dyDescent="0.3">
      <c r="A576" s="568"/>
      <c r="B576" s="561"/>
      <c r="C576" s="573" t="s">
        <v>1105</v>
      </c>
      <c r="D576" s="564" t="s">
        <v>1106</v>
      </c>
      <c r="E576" s="606" t="s">
        <v>1107</v>
      </c>
      <c r="F576" s="564" t="s">
        <v>1108</v>
      </c>
      <c r="G576" s="71" t="s">
        <v>1109</v>
      </c>
      <c r="H576" s="70" t="s">
        <v>486</v>
      </c>
      <c r="I576" s="25" t="s">
        <v>1643</v>
      </c>
      <c r="J576" s="10" t="s">
        <v>486</v>
      </c>
      <c r="K576" s="385" t="s">
        <v>506</v>
      </c>
      <c r="L576" s="296">
        <v>5.2307773271028035E-2</v>
      </c>
      <c r="M576" s="296">
        <v>3.3142820000000003E-2</v>
      </c>
      <c r="N576" s="296">
        <v>3.3142820000000003E-2</v>
      </c>
      <c r="O576" s="296">
        <v>0</v>
      </c>
      <c r="P576" s="296">
        <v>1.9164953271028035E-2</v>
      </c>
      <c r="Q576" s="296">
        <v>0</v>
      </c>
      <c r="R576" s="296">
        <v>1.9164953271028035E-2</v>
      </c>
      <c r="S576" s="296">
        <v>44.165178918658128</v>
      </c>
      <c r="T576" s="296">
        <v>36.591635471698112</v>
      </c>
      <c r="U576" s="296">
        <v>2.3540880503144651E-2</v>
      </c>
      <c r="V576" s="296">
        <v>22.871258113207542</v>
      </c>
      <c r="W576" s="296">
        <v>13.696836477987421</v>
      </c>
      <c r="X576" s="296">
        <v>0</v>
      </c>
      <c r="Y576" s="296">
        <v>0</v>
      </c>
      <c r="Z576" s="296">
        <v>0</v>
      </c>
      <c r="AA576" s="296" t="s">
        <v>2133</v>
      </c>
      <c r="AB576" s="296" t="s">
        <v>2133</v>
      </c>
      <c r="AC576" s="296" t="s">
        <v>2133</v>
      </c>
      <c r="AD576" s="296">
        <v>3.2699974417644675E-2</v>
      </c>
      <c r="AE576" s="296">
        <v>3.1510745557350561E-2</v>
      </c>
      <c r="AF576" s="296">
        <v>1.1892288602941177E-3</v>
      </c>
      <c r="AG576" s="296">
        <v>7.5408434725423721</v>
      </c>
      <c r="AH576" s="296">
        <v>0</v>
      </c>
      <c r="AI576" s="296">
        <v>0</v>
      </c>
      <c r="AJ576" s="296">
        <v>0</v>
      </c>
      <c r="AK576" s="296">
        <v>0</v>
      </c>
      <c r="AL576" s="296">
        <v>0</v>
      </c>
      <c r="AM576" s="296">
        <v>0</v>
      </c>
      <c r="AN576" s="296">
        <v>7.5408434725423721</v>
      </c>
      <c r="AO576" s="296"/>
      <c r="AP576" s="296">
        <v>18.392286339999998</v>
      </c>
      <c r="AQ576" s="296">
        <v>0</v>
      </c>
      <c r="AR576" s="296">
        <v>0</v>
      </c>
      <c r="AS576" s="296">
        <v>976.52513985000007</v>
      </c>
      <c r="AT576" s="296">
        <v>36.5</v>
      </c>
      <c r="AU576" s="296">
        <v>0</v>
      </c>
      <c r="AV576" s="226"/>
    </row>
    <row r="577" spans="1:48" s="1" customFormat="1" ht="16.5" customHeight="1" x14ac:dyDescent="0.3">
      <c r="A577" s="568"/>
      <c r="B577" s="561"/>
      <c r="C577" s="573"/>
      <c r="D577" s="564"/>
      <c r="E577" s="606"/>
      <c r="F577" s="564"/>
      <c r="G577" s="71" t="s">
        <v>1110</v>
      </c>
      <c r="H577" s="70" t="s">
        <v>502</v>
      </c>
      <c r="I577" s="25" t="s">
        <v>6</v>
      </c>
      <c r="J577" s="10" t="s">
        <v>502</v>
      </c>
      <c r="K577" s="31"/>
      <c r="L577" s="157">
        <f t="shared" si="122"/>
        <v>0</v>
      </c>
      <c r="M577" s="157">
        <f t="shared" si="123"/>
        <v>0</v>
      </c>
      <c r="N577" s="157"/>
      <c r="O577" s="157"/>
      <c r="P577" s="157">
        <f t="shared" si="124"/>
        <v>0</v>
      </c>
      <c r="Q577" s="157"/>
      <c r="R577" s="157"/>
      <c r="S577" s="157">
        <f t="shared" si="125"/>
        <v>0</v>
      </c>
      <c r="T577" s="157">
        <f t="shared" si="126"/>
        <v>0</v>
      </c>
      <c r="U577" s="157"/>
      <c r="V577" s="157"/>
      <c r="W577" s="157"/>
      <c r="X577" s="157"/>
      <c r="Y577" s="157"/>
      <c r="Z577" s="157"/>
      <c r="AA577" s="157"/>
      <c r="AB577" s="157"/>
      <c r="AC577" s="157"/>
      <c r="AD577" s="157">
        <f t="shared" si="127"/>
        <v>0</v>
      </c>
      <c r="AE577" s="157"/>
      <c r="AF577" s="157"/>
      <c r="AG577" s="157">
        <f t="shared" si="128"/>
        <v>0</v>
      </c>
      <c r="AH577" s="157"/>
      <c r="AI577" s="157"/>
      <c r="AJ577" s="157"/>
      <c r="AK577" s="157"/>
      <c r="AL577" s="157"/>
      <c r="AM577" s="157"/>
      <c r="AN577" s="157"/>
      <c r="AO577" s="157"/>
      <c r="AP577" s="157"/>
      <c r="AQ577" s="157"/>
      <c r="AR577" s="157"/>
      <c r="AS577" s="157"/>
      <c r="AT577" s="157"/>
      <c r="AU577" s="157"/>
      <c r="AV577" s="157"/>
    </row>
    <row r="578" spans="1:48" s="1" customFormat="1" ht="16.5" customHeight="1" x14ac:dyDescent="0.3">
      <c r="A578" s="568"/>
      <c r="B578" s="561"/>
      <c r="C578" s="573"/>
      <c r="D578" s="564"/>
      <c r="E578" s="606" t="s">
        <v>1111</v>
      </c>
      <c r="F578" s="564" t="s">
        <v>583</v>
      </c>
      <c r="G578" s="606" t="s">
        <v>1112</v>
      </c>
      <c r="H578" s="564" t="s">
        <v>1113</v>
      </c>
      <c r="I578" s="25" t="s">
        <v>1644</v>
      </c>
      <c r="J578" s="10" t="s">
        <v>487</v>
      </c>
      <c r="K578" s="31"/>
      <c r="L578" s="157">
        <f t="shared" si="122"/>
        <v>0</v>
      </c>
      <c r="M578" s="157">
        <f t="shared" si="123"/>
        <v>0</v>
      </c>
      <c r="N578" s="157"/>
      <c r="O578" s="157"/>
      <c r="P578" s="157">
        <f t="shared" si="124"/>
        <v>0</v>
      </c>
      <c r="Q578" s="157"/>
      <c r="R578" s="157"/>
      <c r="S578" s="157">
        <f t="shared" si="125"/>
        <v>0</v>
      </c>
      <c r="T578" s="157">
        <f t="shared" si="126"/>
        <v>0</v>
      </c>
      <c r="U578" s="157"/>
      <c r="V578" s="157"/>
      <c r="W578" s="157"/>
      <c r="X578" s="157"/>
      <c r="Y578" s="157"/>
      <c r="Z578" s="157"/>
      <c r="AA578" s="157"/>
      <c r="AB578" s="157"/>
      <c r="AC578" s="157"/>
      <c r="AD578" s="157">
        <f t="shared" si="127"/>
        <v>0</v>
      </c>
      <c r="AE578" s="157"/>
      <c r="AF578" s="157"/>
      <c r="AG578" s="157">
        <f t="shared" si="128"/>
        <v>0</v>
      </c>
      <c r="AH578" s="157"/>
      <c r="AI578" s="157"/>
      <c r="AJ578" s="157"/>
      <c r="AK578" s="157"/>
      <c r="AL578" s="157"/>
      <c r="AM578" s="157"/>
      <c r="AN578" s="157"/>
      <c r="AO578" s="157"/>
      <c r="AP578" s="157"/>
      <c r="AQ578" s="157"/>
      <c r="AR578" s="157"/>
      <c r="AS578" s="157"/>
      <c r="AT578" s="157"/>
      <c r="AU578" s="157"/>
      <c r="AV578" s="157"/>
    </row>
    <row r="579" spans="1:48" s="1" customFormat="1" ht="16.5" customHeight="1" x14ac:dyDescent="0.3">
      <c r="A579" s="568"/>
      <c r="B579" s="561"/>
      <c r="C579" s="573"/>
      <c r="D579" s="564"/>
      <c r="E579" s="606"/>
      <c r="F579" s="564"/>
      <c r="G579" s="606"/>
      <c r="H579" s="564"/>
      <c r="I579" s="25" t="s">
        <v>1645</v>
      </c>
      <c r="J579" s="10" t="s">
        <v>488</v>
      </c>
      <c r="K579" s="31"/>
      <c r="L579" s="157">
        <f t="shared" si="122"/>
        <v>0</v>
      </c>
      <c r="M579" s="157">
        <f t="shared" si="123"/>
        <v>0</v>
      </c>
      <c r="N579" s="157"/>
      <c r="O579" s="157"/>
      <c r="P579" s="157">
        <f t="shared" si="124"/>
        <v>0</v>
      </c>
      <c r="Q579" s="157"/>
      <c r="R579" s="157"/>
      <c r="S579" s="157">
        <f t="shared" si="125"/>
        <v>0</v>
      </c>
      <c r="T579" s="157">
        <f t="shared" si="126"/>
        <v>0</v>
      </c>
      <c r="U579" s="157"/>
      <c r="V579" s="157"/>
      <c r="W579" s="157"/>
      <c r="X579" s="157"/>
      <c r="Y579" s="157"/>
      <c r="Z579" s="157"/>
      <c r="AA579" s="157"/>
      <c r="AB579" s="157"/>
      <c r="AC579" s="157"/>
      <c r="AD579" s="157">
        <f t="shared" si="127"/>
        <v>0</v>
      </c>
      <c r="AE579" s="157"/>
      <c r="AF579" s="157"/>
      <c r="AG579" s="157">
        <f t="shared" si="128"/>
        <v>0</v>
      </c>
      <c r="AH579" s="157"/>
      <c r="AI579" s="157"/>
      <c r="AJ579" s="157"/>
      <c r="AK579" s="157"/>
      <c r="AL579" s="157"/>
      <c r="AM579" s="157"/>
      <c r="AN579" s="157"/>
      <c r="AO579" s="157"/>
      <c r="AP579" s="157"/>
      <c r="AQ579" s="157"/>
      <c r="AR579" s="157"/>
      <c r="AS579" s="157"/>
      <c r="AT579" s="157"/>
      <c r="AU579" s="157"/>
      <c r="AV579" s="157"/>
    </row>
    <row r="580" spans="1:48" s="1" customFormat="1" ht="16.5" customHeight="1" x14ac:dyDescent="0.3">
      <c r="A580" s="568"/>
      <c r="B580" s="561"/>
      <c r="C580" s="573"/>
      <c r="D580" s="564"/>
      <c r="E580" s="606"/>
      <c r="F580" s="564"/>
      <c r="G580" s="606"/>
      <c r="H580" s="564"/>
      <c r="I580" s="25" t="s">
        <v>1646</v>
      </c>
      <c r="J580" s="10" t="s">
        <v>489</v>
      </c>
      <c r="K580" s="31"/>
      <c r="L580" s="157">
        <f t="shared" si="122"/>
        <v>0</v>
      </c>
      <c r="M580" s="157">
        <f t="shared" si="123"/>
        <v>0</v>
      </c>
      <c r="N580" s="157"/>
      <c r="O580" s="157"/>
      <c r="P580" s="157">
        <f t="shared" si="124"/>
        <v>0</v>
      </c>
      <c r="Q580" s="157"/>
      <c r="R580" s="157"/>
      <c r="S580" s="157">
        <f t="shared" si="125"/>
        <v>0</v>
      </c>
      <c r="T580" s="157">
        <f t="shared" si="126"/>
        <v>0</v>
      </c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>
        <f t="shared" si="127"/>
        <v>0</v>
      </c>
      <c r="AE580" s="157"/>
      <c r="AF580" s="157"/>
      <c r="AG580" s="157">
        <f t="shared" si="128"/>
        <v>0</v>
      </c>
      <c r="AH580" s="157"/>
      <c r="AI580" s="157"/>
      <c r="AJ580" s="157"/>
      <c r="AK580" s="157"/>
      <c r="AL580" s="157"/>
      <c r="AM580" s="157"/>
      <c r="AN580" s="157"/>
      <c r="AO580" s="157"/>
      <c r="AP580" s="157"/>
      <c r="AQ580" s="157"/>
      <c r="AR580" s="157"/>
      <c r="AS580" s="157"/>
      <c r="AT580" s="157"/>
      <c r="AU580" s="157"/>
      <c r="AV580" s="157"/>
    </row>
    <row r="581" spans="1:48" s="1" customFormat="1" ht="16.5" customHeight="1" x14ac:dyDescent="0.3">
      <c r="A581" s="568"/>
      <c r="B581" s="561"/>
      <c r="C581" s="573"/>
      <c r="D581" s="564"/>
      <c r="E581" s="606"/>
      <c r="F581" s="564"/>
      <c r="G581" s="606"/>
      <c r="H581" s="564"/>
      <c r="I581" s="25" t="s">
        <v>1647</v>
      </c>
      <c r="J581" s="10" t="s">
        <v>490</v>
      </c>
      <c r="K581" s="31"/>
      <c r="L581" s="157">
        <f t="shared" si="122"/>
        <v>0</v>
      </c>
      <c r="M581" s="157">
        <f t="shared" si="123"/>
        <v>0</v>
      </c>
      <c r="N581" s="157"/>
      <c r="O581" s="157"/>
      <c r="P581" s="157">
        <f t="shared" si="124"/>
        <v>0</v>
      </c>
      <c r="Q581" s="157"/>
      <c r="R581" s="157"/>
      <c r="S581" s="157">
        <f t="shared" si="125"/>
        <v>0</v>
      </c>
      <c r="T581" s="157">
        <f t="shared" si="126"/>
        <v>0</v>
      </c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>
        <f t="shared" si="127"/>
        <v>0</v>
      </c>
      <c r="AE581" s="157"/>
      <c r="AF581" s="157"/>
      <c r="AG581" s="157">
        <f t="shared" si="128"/>
        <v>0</v>
      </c>
      <c r="AH581" s="157"/>
      <c r="AI581" s="157"/>
      <c r="AJ581" s="157"/>
      <c r="AK581" s="157"/>
      <c r="AL581" s="157"/>
      <c r="AM581" s="157"/>
      <c r="AN581" s="157"/>
      <c r="AO581" s="157"/>
      <c r="AP581" s="157"/>
      <c r="AQ581" s="157"/>
      <c r="AR581" s="157"/>
      <c r="AS581" s="157"/>
      <c r="AT581" s="157"/>
      <c r="AU581" s="157"/>
      <c r="AV581" s="157"/>
    </row>
    <row r="582" spans="1:48" s="1" customFormat="1" ht="16.5" customHeight="1" x14ac:dyDescent="0.3">
      <c r="A582" s="568"/>
      <c r="B582" s="561"/>
      <c r="C582" s="573"/>
      <c r="D582" s="564"/>
      <c r="E582" s="606"/>
      <c r="F582" s="564"/>
      <c r="G582" s="606"/>
      <c r="H582" s="564"/>
      <c r="I582" s="25" t="s">
        <v>1648</v>
      </c>
      <c r="J582" s="10" t="s">
        <v>491</v>
      </c>
      <c r="K582" s="31"/>
      <c r="L582" s="157">
        <f t="shared" si="122"/>
        <v>0</v>
      </c>
      <c r="M582" s="157">
        <f t="shared" si="123"/>
        <v>0</v>
      </c>
      <c r="N582" s="157"/>
      <c r="O582" s="157"/>
      <c r="P582" s="157">
        <f t="shared" si="124"/>
        <v>0</v>
      </c>
      <c r="Q582" s="157"/>
      <c r="R582" s="157"/>
      <c r="S582" s="157">
        <f t="shared" si="125"/>
        <v>0</v>
      </c>
      <c r="T582" s="157">
        <f t="shared" si="126"/>
        <v>0</v>
      </c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>
        <f t="shared" si="127"/>
        <v>0</v>
      </c>
      <c r="AE582" s="157"/>
      <c r="AF582" s="157"/>
      <c r="AG582" s="157">
        <f t="shared" si="128"/>
        <v>0</v>
      </c>
      <c r="AH582" s="157"/>
      <c r="AI582" s="157"/>
      <c r="AJ582" s="157"/>
      <c r="AK582" s="157"/>
      <c r="AL582" s="157"/>
      <c r="AM582" s="157"/>
      <c r="AN582" s="157"/>
      <c r="AO582" s="157"/>
      <c r="AP582" s="157"/>
      <c r="AQ582" s="157"/>
      <c r="AR582" s="157"/>
      <c r="AS582" s="157"/>
      <c r="AT582" s="157"/>
      <c r="AU582" s="157"/>
      <c r="AV582" s="157"/>
    </row>
    <row r="583" spans="1:48" s="1" customFormat="1" ht="16.5" customHeight="1" x14ac:dyDescent="0.3">
      <c r="A583" s="568"/>
      <c r="B583" s="561"/>
      <c r="C583" s="573"/>
      <c r="D583" s="564"/>
      <c r="E583" s="606" t="s">
        <v>1114</v>
      </c>
      <c r="F583" s="564" t="s">
        <v>1115</v>
      </c>
      <c r="G583" s="606" t="s">
        <v>1116</v>
      </c>
      <c r="H583" s="564" t="s">
        <v>1115</v>
      </c>
      <c r="I583" s="25" t="s">
        <v>1649</v>
      </c>
      <c r="J583" s="11" t="s">
        <v>1828</v>
      </c>
      <c r="K583" s="31"/>
      <c r="L583" s="157">
        <f t="shared" si="122"/>
        <v>0</v>
      </c>
      <c r="M583" s="157">
        <f t="shared" si="123"/>
        <v>0</v>
      </c>
      <c r="N583" s="157"/>
      <c r="O583" s="157"/>
      <c r="P583" s="157">
        <f t="shared" si="124"/>
        <v>0</v>
      </c>
      <c r="Q583" s="157"/>
      <c r="R583" s="157"/>
      <c r="S583" s="157">
        <f t="shared" si="125"/>
        <v>0</v>
      </c>
      <c r="T583" s="157">
        <f t="shared" si="126"/>
        <v>0</v>
      </c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>
        <f t="shared" si="127"/>
        <v>0</v>
      </c>
      <c r="AE583" s="157"/>
      <c r="AF583" s="157"/>
      <c r="AG583" s="157">
        <f t="shared" si="128"/>
        <v>0</v>
      </c>
      <c r="AH583" s="157"/>
      <c r="AI583" s="157"/>
      <c r="AJ583" s="157"/>
      <c r="AK583" s="157"/>
      <c r="AL583" s="157"/>
      <c r="AM583" s="157"/>
      <c r="AN583" s="157"/>
      <c r="AO583" s="157"/>
      <c r="AP583" s="157"/>
      <c r="AQ583" s="157"/>
      <c r="AR583" s="157"/>
      <c r="AS583" s="157"/>
      <c r="AT583" s="157"/>
      <c r="AU583" s="157"/>
      <c r="AV583" s="157"/>
    </row>
    <row r="584" spans="1:48" s="1" customFormat="1" ht="16.5" customHeight="1" x14ac:dyDescent="0.3">
      <c r="A584" s="568"/>
      <c r="B584" s="561"/>
      <c r="C584" s="573"/>
      <c r="D584" s="564"/>
      <c r="E584" s="606"/>
      <c r="F584" s="564"/>
      <c r="G584" s="606"/>
      <c r="H584" s="564"/>
      <c r="I584" s="25" t="s">
        <v>0</v>
      </c>
      <c r="J584" s="10" t="s">
        <v>492</v>
      </c>
      <c r="K584" s="31"/>
      <c r="L584" s="157">
        <f t="shared" si="122"/>
        <v>0</v>
      </c>
      <c r="M584" s="157">
        <f t="shared" si="123"/>
        <v>0</v>
      </c>
      <c r="N584" s="157"/>
      <c r="O584" s="157"/>
      <c r="P584" s="157">
        <f t="shared" si="124"/>
        <v>0</v>
      </c>
      <c r="Q584" s="157"/>
      <c r="R584" s="157"/>
      <c r="S584" s="157">
        <f t="shared" si="125"/>
        <v>0</v>
      </c>
      <c r="T584" s="157">
        <f t="shared" si="126"/>
        <v>0</v>
      </c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>
        <f t="shared" si="127"/>
        <v>0</v>
      </c>
      <c r="AE584" s="157"/>
      <c r="AF584" s="157"/>
      <c r="AG584" s="157">
        <f t="shared" si="128"/>
        <v>0</v>
      </c>
      <c r="AH584" s="157"/>
      <c r="AI584" s="157"/>
      <c r="AJ584" s="157"/>
      <c r="AK584" s="157"/>
      <c r="AL584" s="157"/>
      <c r="AM584" s="157"/>
      <c r="AN584" s="157"/>
      <c r="AO584" s="157"/>
      <c r="AP584" s="157"/>
      <c r="AQ584" s="157"/>
      <c r="AR584" s="157"/>
      <c r="AS584" s="157"/>
      <c r="AT584" s="157"/>
      <c r="AU584" s="157"/>
      <c r="AV584" s="157"/>
    </row>
    <row r="585" spans="1:48" s="1" customFormat="1" ht="16.5" customHeight="1" x14ac:dyDescent="0.3">
      <c r="A585" s="568"/>
      <c r="B585" s="561"/>
      <c r="C585" s="573"/>
      <c r="D585" s="564"/>
      <c r="E585" s="606"/>
      <c r="F585" s="564"/>
      <c r="G585" s="606"/>
      <c r="H585" s="564"/>
      <c r="I585" s="25" t="s">
        <v>1</v>
      </c>
      <c r="J585" s="10" t="s">
        <v>493</v>
      </c>
      <c r="K585" s="31"/>
      <c r="L585" s="157">
        <f t="shared" si="122"/>
        <v>0</v>
      </c>
      <c r="M585" s="157">
        <f t="shared" si="123"/>
        <v>0</v>
      </c>
      <c r="N585" s="157"/>
      <c r="O585" s="157"/>
      <c r="P585" s="157">
        <f t="shared" si="124"/>
        <v>0</v>
      </c>
      <c r="Q585" s="157"/>
      <c r="R585" s="157"/>
      <c r="S585" s="157">
        <f t="shared" si="125"/>
        <v>0</v>
      </c>
      <c r="T585" s="157">
        <f t="shared" si="126"/>
        <v>0</v>
      </c>
      <c r="U585" s="157"/>
      <c r="V585" s="157"/>
      <c r="W585" s="157"/>
      <c r="X585" s="157"/>
      <c r="Y585" s="157"/>
      <c r="Z585" s="157"/>
      <c r="AA585" s="157"/>
      <c r="AB585" s="157"/>
      <c r="AC585" s="157"/>
      <c r="AD585" s="157">
        <f t="shared" si="127"/>
        <v>0</v>
      </c>
      <c r="AE585" s="157"/>
      <c r="AF585" s="157"/>
      <c r="AG585" s="157">
        <f t="shared" si="128"/>
        <v>0</v>
      </c>
      <c r="AH585" s="157"/>
      <c r="AI585" s="157"/>
      <c r="AJ585" s="157"/>
      <c r="AK585" s="157"/>
      <c r="AL585" s="157"/>
      <c r="AM585" s="157"/>
      <c r="AN585" s="157"/>
      <c r="AO585" s="157"/>
      <c r="AP585" s="157"/>
      <c r="AQ585" s="157"/>
      <c r="AR585" s="157"/>
      <c r="AS585" s="157"/>
      <c r="AT585" s="157"/>
      <c r="AU585" s="157"/>
      <c r="AV585" s="157"/>
    </row>
    <row r="586" spans="1:48" s="1" customFormat="1" ht="16.5" customHeight="1" x14ac:dyDescent="0.3">
      <c r="A586" s="568"/>
      <c r="B586" s="561"/>
      <c r="C586" s="573"/>
      <c r="D586" s="564"/>
      <c r="E586" s="606"/>
      <c r="F586" s="564"/>
      <c r="G586" s="606"/>
      <c r="H586" s="564"/>
      <c r="I586" s="25" t="s">
        <v>2</v>
      </c>
      <c r="J586" s="10" t="s">
        <v>494</v>
      </c>
      <c r="K586" s="31"/>
      <c r="L586" s="157">
        <f t="shared" si="122"/>
        <v>0</v>
      </c>
      <c r="M586" s="157">
        <f t="shared" si="123"/>
        <v>0</v>
      </c>
      <c r="N586" s="157"/>
      <c r="O586" s="157"/>
      <c r="P586" s="157">
        <f t="shared" si="124"/>
        <v>0</v>
      </c>
      <c r="Q586" s="157"/>
      <c r="R586" s="157"/>
      <c r="S586" s="157">
        <f t="shared" si="125"/>
        <v>0</v>
      </c>
      <c r="T586" s="157">
        <f t="shared" si="126"/>
        <v>0</v>
      </c>
      <c r="U586" s="157"/>
      <c r="V586" s="157"/>
      <c r="W586" s="157"/>
      <c r="X586" s="157"/>
      <c r="Y586" s="157"/>
      <c r="Z586" s="157"/>
      <c r="AA586" s="157"/>
      <c r="AB586" s="157"/>
      <c r="AC586" s="157"/>
      <c r="AD586" s="157">
        <f t="shared" si="127"/>
        <v>0</v>
      </c>
      <c r="AE586" s="157"/>
      <c r="AF586" s="157"/>
      <c r="AG586" s="157">
        <f t="shared" si="128"/>
        <v>0</v>
      </c>
      <c r="AH586" s="157"/>
      <c r="AI586" s="157"/>
      <c r="AJ586" s="157"/>
      <c r="AK586" s="157"/>
      <c r="AL586" s="157"/>
      <c r="AM586" s="157"/>
      <c r="AN586" s="157"/>
      <c r="AO586" s="157"/>
      <c r="AP586" s="157"/>
      <c r="AQ586" s="157"/>
      <c r="AR586" s="157"/>
      <c r="AS586" s="157"/>
      <c r="AT586" s="157"/>
      <c r="AU586" s="157"/>
      <c r="AV586" s="157"/>
    </row>
    <row r="587" spans="1:48" s="1" customFormat="1" ht="16.5" customHeight="1" x14ac:dyDescent="0.3">
      <c r="A587" s="568"/>
      <c r="B587" s="561"/>
      <c r="C587" s="573"/>
      <c r="D587" s="564"/>
      <c r="E587" s="606" t="s">
        <v>1117</v>
      </c>
      <c r="F587" s="564" t="s">
        <v>1118</v>
      </c>
      <c r="G587" s="606" t="s">
        <v>1119</v>
      </c>
      <c r="H587" s="564" t="s">
        <v>1118</v>
      </c>
      <c r="I587" s="25" t="s">
        <v>1607</v>
      </c>
      <c r="J587" s="10" t="s">
        <v>495</v>
      </c>
      <c r="K587" s="31"/>
      <c r="L587" s="157">
        <f t="shared" si="122"/>
        <v>0</v>
      </c>
      <c r="M587" s="157">
        <f t="shared" si="123"/>
        <v>0</v>
      </c>
      <c r="N587" s="157"/>
      <c r="O587" s="157"/>
      <c r="P587" s="157">
        <f t="shared" si="124"/>
        <v>0</v>
      </c>
      <c r="Q587" s="157"/>
      <c r="R587" s="157"/>
      <c r="S587" s="157">
        <f t="shared" si="125"/>
        <v>0</v>
      </c>
      <c r="T587" s="157">
        <f t="shared" si="126"/>
        <v>0</v>
      </c>
      <c r="U587" s="157"/>
      <c r="V587" s="157"/>
      <c r="W587" s="157"/>
      <c r="X587" s="157"/>
      <c r="Y587" s="157"/>
      <c r="Z587" s="157"/>
      <c r="AA587" s="157"/>
      <c r="AB587" s="157"/>
      <c r="AC587" s="157"/>
      <c r="AD587" s="157">
        <f t="shared" si="127"/>
        <v>0</v>
      </c>
      <c r="AE587" s="157"/>
      <c r="AF587" s="157"/>
      <c r="AG587" s="157">
        <f t="shared" si="128"/>
        <v>0</v>
      </c>
      <c r="AH587" s="157"/>
      <c r="AI587" s="157"/>
      <c r="AJ587" s="157"/>
      <c r="AK587" s="157"/>
      <c r="AL587" s="157"/>
      <c r="AM587" s="157"/>
      <c r="AN587" s="157"/>
      <c r="AO587" s="157"/>
      <c r="AP587" s="157"/>
      <c r="AQ587" s="157"/>
      <c r="AR587" s="157"/>
      <c r="AS587" s="157"/>
      <c r="AT587" s="157"/>
      <c r="AU587" s="157"/>
      <c r="AV587" s="157"/>
    </row>
    <row r="588" spans="1:48" s="1" customFormat="1" ht="16.5" customHeight="1" x14ac:dyDescent="0.3">
      <c r="A588" s="568"/>
      <c r="B588" s="561"/>
      <c r="C588" s="573"/>
      <c r="D588" s="564"/>
      <c r="E588" s="606"/>
      <c r="F588" s="564"/>
      <c r="G588" s="606"/>
      <c r="H588" s="564"/>
      <c r="I588" s="25" t="s">
        <v>1607</v>
      </c>
      <c r="J588" s="10" t="s">
        <v>495</v>
      </c>
      <c r="K588" s="31"/>
      <c r="L588" s="157">
        <f t="shared" si="122"/>
        <v>0</v>
      </c>
      <c r="M588" s="157">
        <f t="shared" si="123"/>
        <v>0</v>
      </c>
      <c r="N588" s="157"/>
      <c r="O588" s="157"/>
      <c r="P588" s="157">
        <f t="shared" si="124"/>
        <v>0</v>
      </c>
      <c r="Q588" s="157"/>
      <c r="R588" s="157"/>
      <c r="S588" s="157">
        <f t="shared" si="125"/>
        <v>0</v>
      </c>
      <c r="T588" s="157">
        <f t="shared" si="126"/>
        <v>0</v>
      </c>
      <c r="U588" s="157"/>
      <c r="V588" s="157"/>
      <c r="W588" s="157"/>
      <c r="X588" s="157"/>
      <c r="Y588" s="157"/>
      <c r="Z588" s="157"/>
      <c r="AA588" s="157"/>
      <c r="AB588" s="157"/>
      <c r="AC588" s="157"/>
      <c r="AD588" s="157">
        <f t="shared" si="127"/>
        <v>0</v>
      </c>
      <c r="AE588" s="157"/>
      <c r="AF588" s="157"/>
      <c r="AG588" s="157">
        <f t="shared" si="128"/>
        <v>0</v>
      </c>
      <c r="AH588" s="157"/>
      <c r="AI588" s="157"/>
      <c r="AJ588" s="157"/>
      <c r="AK588" s="157"/>
      <c r="AL588" s="157"/>
      <c r="AM588" s="157"/>
      <c r="AN588" s="157"/>
      <c r="AO588" s="157"/>
      <c r="AP588" s="157"/>
      <c r="AQ588" s="157"/>
      <c r="AR588" s="157"/>
      <c r="AS588" s="157"/>
      <c r="AT588" s="157"/>
      <c r="AU588" s="157"/>
      <c r="AV588" s="157"/>
    </row>
    <row r="589" spans="1:48" s="1" customFormat="1" ht="16.5" customHeight="1" x14ac:dyDescent="0.3">
      <c r="A589" s="568"/>
      <c r="B589" s="561"/>
      <c r="C589" s="573"/>
      <c r="D589" s="564"/>
      <c r="E589" s="606"/>
      <c r="F589" s="564"/>
      <c r="G589" s="606"/>
      <c r="H589" s="564"/>
      <c r="I589" s="25" t="s">
        <v>1609</v>
      </c>
      <c r="J589" s="10" t="s">
        <v>498</v>
      </c>
      <c r="K589" s="31"/>
      <c r="L589" s="157">
        <f t="shared" si="122"/>
        <v>0</v>
      </c>
      <c r="M589" s="157">
        <f t="shared" si="123"/>
        <v>0</v>
      </c>
      <c r="N589" s="157"/>
      <c r="O589" s="157"/>
      <c r="P589" s="157">
        <f t="shared" si="124"/>
        <v>0</v>
      </c>
      <c r="Q589" s="157"/>
      <c r="R589" s="157"/>
      <c r="S589" s="157">
        <f t="shared" si="125"/>
        <v>0</v>
      </c>
      <c r="T589" s="157">
        <f t="shared" si="126"/>
        <v>0</v>
      </c>
      <c r="U589" s="157"/>
      <c r="V589" s="157"/>
      <c r="W589" s="157"/>
      <c r="X589" s="157"/>
      <c r="Y589" s="157"/>
      <c r="Z589" s="157"/>
      <c r="AA589" s="157"/>
      <c r="AB589" s="157"/>
      <c r="AC589" s="157"/>
      <c r="AD589" s="157">
        <f t="shared" si="127"/>
        <v>0</v>
      </c>
      <c r="AE589" s="157"/>
      <c r="AF589" s="157"/>
      <c r="AG589" s="157">
        <f t="shared" si="128"/>
        <v>0</v>
      </c>
      <c r="AH589" s="157"/>
      <c r="AI589" s="157"/>
      <c r="AJ589" s="157"/>
      <c r="AK589" s="157"/>
      <c r="AL589" s="157"/>
      <c r="AM589" s="157"/>
      <c r="AN589" s="157"/>
      <c r="AO589" s="157"/>
      <c r="AP589" s="157"/>
      <c r="AQ589" s="157"/>
      <c r="AR589" s="157"/>
      <c r="AS589" s="157"/>
      <c r="AT589" s="157"/>
      <c r="AU589" s="157"/>
      <c r="AV589" s="157"/>
    </row>
    <row r="590" spans="1:48" s="1" customFormat="1" ht="16.5" customHeight="1" x14ac:dyDescent="0.3">
      <c r="A590" s="568"/>
      <c r="B590" s="561"/>
      <c r="C590" s="573"/>
      <c r="D590" s="564"/>
      <c r="E590" s="606"/>
      <c r="F590" s="564"/>
      <c r="G590" s="606"/>
      <c r="H590" s="564"/>
      <c r="I590" s="25" t="s">
        <v>3</v>
      </c>
      <c r="J590" s="10" t="s">
        <v>499</v>
      </c>
      <c r="K590" s="31"/>
      <c r="L590" s="157">
        <f t="shared" si="122"/>
        <v>0</v>
      </c>
      <c r="M590" s="157">
        <f t="shared" si="123"/>
        <v>0</v>
      </c>
      <c r="N590" s="157"/>
      <c r="O590" s="157"/>
      <c r="P590" s="157">
        <f t="shared" si="124"/>
        <v>0</v>
      </c>
      <c r="Q590" s="157"/>
      <c r="R590" s="157"/>
      <c r="S590" s="157">
        <f t="shared" si="125"/>
        <v>0</v>
      </c>
      <c r="T590" s="157">
        <f t="shared" si="126"/>
        <v>0</v>
      </c>
      <c r="U590" s="157"/>
      <c r="V590" s="157"/>
      <c r="W590" s="157"/>
      <c r="X590" s="157"/>
      <c r="Y590" s="157"/>
      <c r="Z590" s="157"/>
      <c r="AA590" s="157"/>
      <c r="AB590" s="157"/>
      <c r="AC590" s="157"/>
      <c r="AD590" s="157">
        <f t="shared" si="127"/>
        <v>0</v>
      </c>
      <c r="AE590" s="157"/>
      <c r="AF590" s="157"/>
      <c r="AG590" s="157">
        <f t="shared" si="128"/>
        <v>0</v>
      </c>
      <c r="AH590" s="157"/>
      <c r="AI590" s="157"/>
      <c r="AJ590" s="157"/>
      <c r="AK590" s="157"/>
      <c r="AL590" s="157"/>
      <c r="AM590" s="157"/>
      <c r="AN590" s="157"/>
      <c r="AO590" s="157"/>
      <c r="AP590" s="157"/>
      <c r="AQ590" s="157"/>
      <c r="AR590" s="157"/>
      <c r="AS590" s="157"/>
      <c r="AT590" s="157"/>
      <c r="AU590" s="157"/>
      <c r="AV590" s="157"/>
    </row>
    <row r="591" spans="1:48" s="1" customFormat="1" ht="16.5" customHeight="1" x14ac:dyDescent="0.3">
      <c r="A591" s="568"/>
      <c r="B591" s="561"/>
      <c r="C591" s="573"/>
      <c r="D591" s="564"/>
      <c r="E591" s="606" t="s">
        <v>1120</v>
      </c>
      <c r="F591" s="564" t="s">
        <v>1121</v>
      </c>
      <c r="G591" s="71" t="s">
        <v>1122</v>
      </c>
      <c r="H591" s="70" t="s">
        <v>1931</v>
      </c>
      <c r="I591" s="25" t="s">
        <v>4</v>
      </c>
      <c r="J591" s="10" t="s">
        <v>500</v>
      </c>
      <c r="K591" s="31"/>
      <c r="L591" s="157">
        <f t="shared" ref="L591:L612" si="129">M591+P591</f>
        <v>0</v>
      </c>
      <c r="M591" s="157">
        <f t="shared" ref="M591:M612" si="130">N591+O591</f>
        <v>0</v>
      </c>
      <c r="N591" s="157"/>
      <c r="O591" s="157"/>
      <c r="P591" s="157">
        <f t="shared" ref="P591:P612" si="131">Q591+R591</f>
        <v>0</v>
      </c>
      <c r="Q591" s="157"/>
      <c r="R591" s="157"/>
      <c r="S591" s="157">
        <f t="shared" ref="S591:S612" si="132">T591+AD591+AG591</f>
        <v>0</v>
      </c>
      <c r="T591" s="157">
        <f t="shared" ref="T591:T612" si="133">SUM(U591:AC591)</f>
        <v>0</v>
      </c>
      <c r="U591" s="157"/>
      <c r="V591" s="157"/>
      <c r="W591" s="157"/>
      <c r="X591" s="157"/>
      <c r="Y591" s="157"/>
      <c r="Z591" s="157"/>
      <c r="AA591" s="157"/>
      <c r="AB591" s="157"/>
      <c r="AC591" s="157"/>
      <c r="AD591" s="157">
        <f t="shared" ref="AD591:AD612" si="134">SUM(AE591:AF591)</f>
        <v>0</v>
      </c>
      <c r="AE591" s="157"/>
      <c r="AF591" s="157"/>
      <c r="AG591" s="157">
        <f t="shared" ref="AG591:AG612" si="135">SUM(AH591:AN591)</f>
        <v>0</v>
      </c>
      <c r="AH591" s="157"/>
      <c r="AI591" s="157"/>
      <c r="AJ591" s="157"/>
      <c r="AK591" s="157"/>
      <c r="AL591" s="157"/>
      <c r="AM591" s="157"/>
      <c r="AN591" s="157"/>
      <c r="AO591" s="157"/>
      <c r="AP591" s="157"/>
      <c r="AQ591" s="157"/>
      <c r="AR591" s="157"/>
      <c r="AS591" s="157"/>
      <c r="AT591" s="157"/>
      <c r="AU591" s="157"/>
      <c r="AV591" s="157"/>
    </row>
    <row r="592" spans="1:48" s="1" customFormat="1" ht="16.5" customHeight="1" x14ac:dyDescent="0.3">
      <c r="A592" s="568"/>
      <c r="B592" s="561"/>
      <c r="C592" s="573"/>
      <c r="D592" s="564"/>
      <c r="E592" s="606"/>
      <c r="F592" s="564"/>
      <c r="G592" s="71" t="s">
        <v>1123</v>
      </c>
      <c r="H592" s="70" t="s">
        <v>1932</v>
      </c>
      <c r="I592" s="25" t="s">
        <v>5</v>
      </c>
      <c r="J592" s="10" t="s">
        <v>501</v>
      </c>
      <c r="K592" s="31"/>
      <c r="L592" s="157">
        <f t="shared" si="129"/>
        <v>0</v>
      </c>
      <c r="M592" s="157">
        <f t="shared" si="130"/>
        <v>0</v>
      </c>
      <c r="N592" s="157"/>
      <c r="O592" s="157"/>
      <c r="P592" s="157">
        <f t="shared" si="131"/>
        <v>0</v>
      </c>
      <c r="Q592" s="157"/>
      <c r="R592" s="157"/>
      <c r="S592" s="157">
        <f t="shared" si="132"/>
        <v>0</v>
      </c>
      <c r="T592" s="157">
        <f t="shared" si="133"/>
        <v>0</v>
      </c>
      <c r="U592" s="157"/>
      <c r="V592" s="157"/>
      <c r="W592" s="157"/>
      <c r="X592" s="157"/>
      <c r="Y592" s="157"/>
      <c r="Z592" s="157"/>
      <c r="AA592" s="157"/>
      <c r="AB592" s="157"/>
      <c r="AC592" s="157"/>
      <c r="AD592" s="157">
        <f t="shared" si="134"/>
        <v>0</v>
      </c>
      <c r="AE592" s="157"/>
      <c r="AF592" s="157"/>
      <c r="AG592" s="157">
        <f t="shared" si="135"/>
        <v>0</v>
      </c>
      <c r="AH592" s="157"/>
      <c r="AI592" s="157"/>
      <c r="AJ592" s="157"/>
      <c r="AK592" s="157"/>
      <c r="AL592" s="157"/>
      <c r="AM592" s="157"/>
      <c r="AN592" s="157"/>
      <c r="AO592" s="157"/>
      <c r="AP592" s="157"/>
      <c r="AQ592" s="157"/>
      <c r="AR592" s="157"/>
      <c r="AS592" s="157"/>
      <c r="AT592" s="157"/>
      <c r="AU592" s="157"/>
      <c r="AV592" s="157"/>
    </row>
    <row r="593" spans="1:48" s="1" customFormat="1" ht="16.5" customHeight="1" x14ac:dyDescent="0.3">
      <c r="A593" s="568"/>
      <c r="B593" s="561"/>
      <c r="C593" s="573"/>
      <c r="D593" s="564"/>
      <c r="E593" s="606"/>
      <c r="F593" s="564"/>
      <c r="G593" s="606" t="s">
        <v>1124</v>
      </c>
      <c r="H593" s="564" t="s">
        <v>1125</v>
      </c>
      <c r="I593" s="25" t="s">
        <v>7</v>
      </c>
      <c r="J593" s="10" t="s">
        <v>507</v>
      </c>
      <c r="K593" s="31"/>
      <c r="L593" s="157">
        <f t="shared" si="129"/>
        <v>0</v>
      </c>
      <c r="M593" s="157">
        <f t="shared" si="130"/>
        <v>0</v>
      </c>
      <c r="N593" s="157"/>
      <c r="O593" s="157"/>
      <c r="P593" s="157">
        <f t="shared" si="131"/>
        <v>0</v>
      </c>
      <c r="Q593" s="157"/>
      <c r="R593" s="157"/>
      <c r="S593" s="157">
        <f t="shared" si="132"/>
        <v>0</v>
      </c>
      <c r="T593" s="157">
        <f t="shared" si="133"/>
        <v>0</v>
      </c>
      <c r="U593" s="157"/>
      <c r="V593" s="157"/>
      <c r="W593" s="157"/>
      <c r="X593" s="157"/>
      <c r="Y593" s="157"/>
      <c r="Z593" s="157"/>
      <c r="AA593" s="157"/>
      <c r="AB593" s="157"/>
      <c r="AC593" s="157"/>
      <c r="AD593" s="157">
        <f t="shared" si="134"/>
        <v>0</v>
      </c>
      <c r="AE593" s="157"/>
      <c r="AF593" s="157"/>
      <c r="AG593" s="157">
        <f t="shared" si="135"/>
        <v>0</v>
      </c>
      <c r="AH593" s="157"/>
      <c r="AI593" s="157"/>
      <c r="AJ593" s="157"/>
      <c r="AK593" s="157"/>
      <c r="AL593" s="157"/>
      <c r="AM593" s="157"/>
      <c r="AN593" s="157"/>
      <c r="AO593" s="157"/>
      <c r="AP593" s="157"/>
      <c r="AQ593" s="157"/>
      <c r="AR593" s="157"/>
      <c r="AS593" s="157"/>
      <c r="AT593" s="157"/>
      <c r="AU593" s="157"/>
      <c r="AV593" s="157"/>
    </row>
    <row r="594" spans="1:48" s="1" customFormat="1" ht="16.5" customHeight="1" x14ac:dyDescent="0.3">
      <c r="A594" s="568"/>
      <c r="B594" s="561"/>
      <c r="C594" s="573"/>
      <c r="D594" s="564"/>
      <c r="E594" s="606"/>
      <c r="F594" s="564"/>
      <c r="G594" s="606"/>
      <c r="H594" s="564"/>
      <c r="I594" s="25" t="s">
        <v>8</v>
      </c>
      <c r="J594" s="10" t="s">
        <v>508</v>
      </c>
      <c r="K594" s="31"/>
      <c r="L594" s="157">
        <f t="shared" si="129"/>
        <v>0</v>
      </c>
      <c r="M594" s="157">
        <f t="shared" si="130"/>
        <v>0</v>
      </c>
      <c r="N594" s="157"/>
      <c r="O594" s="157"/>
      <c r="P594" s="157">
        <f t="shared" si="131"/>
        <v>0</v>
      </c>
      <c r="Q594" s="157"/>
      <c r="R594" s="157"/>
      <c r="S594" s="157">
        <f t="shared" si="132"/>
        <v>0</v>
      </c>
      <c r="T594" s="157">
        <f t="shared" si="133"/>
        <v>0</v>
      </c>
      <c r="U594" s="157"/>
      <c r="V594" s="157"/>
      <c r="W594" s="157"/>
      <c r="X594" s="157"/>
      <c r="Y594" s="157"/>
      <c r="Z594" s="157"/>
      <c r="AA594" s="157"/>
      <c r="AB594" s="157"/>
      <c r="AC594" s="157"/>
      <c r="AD594" s="157">
        <f t="shared" si="134"/>
        <v>0</v>
      </c>
      <c r="AE594" s="157"/>
      <c r="AF594" s="157"/>
      <c r="AG594" s="157">
        <f t="shared" si="135"/>
        <v>0</v>
      </c>
      <c r="AH594" s="157"/>
      <c r="AI594" s="157"/>
      <c r="AJ594" s="157"/>
      <c r="AK594" s="157"/>
      <c r="AL594" s="157"/>
      <c r="AM594" s="157"/>
      <c r="AN594" s="157"/>
      <c r="AO594" s="157"/>
      <c r="AP594" s="157"/>
      <c r="AQ594" s="157"/>
      <c r="AR594" s="157"/>
      <c r="AS594" s="157"/>
      <c r="AT594" s="157"/>
      <c r="AU594" s="157"/>
      <c r="AV594" s="157"/>
    </row>
    <row r="595" spans="1:48" s="1" customFormat="1" ht="16.5" customHeight="1" x14ac:dyDescent="0.3">
      <c r="A595" s="568"/>
      <c r="B595" s="561"/>
      <c r="C595" s="573"/>
      <c r="D595" s="564"/>
      <c r="E595" s="606"/>
      <c r="F595" s="564"/>
      <c r="G595" s="606"/>
      <c r="H595" s="564"/>
      <c r="I595" s="25" t="s">
        <v>9</v>
      </c>
      <c r="J595" s="10" t="s">
        <v>509</v>
      </c>
      <c r="K595" s="31"/>
      <c r="L595" s="157">
        <f t="shared" si="129"/>
        <v>0</v>
      </c>
      <c r="M595" s="157">
        <f t="shared" si="130"/>
        <v>0</v>
      </c>
      <c r="N595" s="157"/>
      <c r="O595" s="157"/>
      <c r="P595" s="157">
        <f t="shared" si="131"/>
        <v>0</v>
      </c>
      <c r="Q595" s="157"/>
      <c r="R595" s="157"/>
      <c r="S595" s="157">
        <f t="shared" si="132"/>
        <v>0</v>
      </c>
      <c r="T595" s="157">
        <f t="shared" si="133"/>
        <v>0</v>
      </c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>
        <f t="shared" si="134"/>
        <v>0</v>
      </c>
      <c r="AE595" s="157"/>
      <c r="AF595" s="157"/>
      <c r="AG595" s="157">
        <f t="shared" si="135"/>
        <v>0</v>
      </c>
      <c r="AH595" s="157"/>
      <c r="AI595" s="157"/>
      <c r="AJ595" s="157"/>
      <c r="AK595" s="157"/>
      <c r="AL595" s="157"/>
      <c r="AM595" s="157"/>
      <c r="AN595" s="157"/>
      <c r="AO595" s="157"/>
      <c r="AP595" s="157"/>
      <c r="AQ595" s="157"/>
      <c r="AR595" s="157"/>
      <c r="AS595" s="157"/>
      <c r="AT595" s="157"/>
      <c r="AU595" s="157"/>
      <c r="AV595" s="157"/>
    </row>
    <row r="596" spans="1:48" s="1" customFormat="1" ht="16.5" customHeight="1" x14ac:dyDescent="0.3">
      <c r="A596" s="568"/>
      <c r="B596" s="561"/>
      <c r="C596" s="573"/>
      <c r="D596" s="564"/>
      <c r="E596" s="606"/>
      <c r="F596" s="564"/>
      <c r="G596" s="606"/>
      <c r="H596" s="564"/>
      <c r="I596" s="25" t="s">
        <v>10</v>
      </c>
      <c r="J596" s="10" t="s">
        <v>510</v>
      </c>
      <c r="K596" s="31"/>
      <c r="L596" s="157">
        <f t="shared" si="129"/>
        <v>0</v>
      </c>
      <c r="M596" s="157">
        <f t="shared" si="130"/>
        <v>0</v>
      </c>
      <c r="N596" s="157"/>
      <c r="O596" s="157"/>
      <c r="P596" s="157">
        <f t="shared" si="131"/>
        <v>0</v>
      </c>
      <c r="Q596" s="157"/>
      <c r="R596" s="157"/>
      <c r="S596" s="157">
        <f t="shared" si="132"/>
        <v>0</v>
      </c>
      <c r="T596" s="157">
        <f t="shared" si="133"/>
        <v>0</v>
      </c>
      <c r="U596" s="157"/>
      <c r="V596" s="157"/>
      <c r="W596" s="157"/>
      <c r="X596" s="157"/>
      <c r="Y596" s="157"/>
      <c r="Z596" s="157"/>
      <c r="AA596" s="157"/>
      <c r="AB596" s="157"/>
      <c r="AC596" s="157"/>
      <c r="AD596" s="157">
        <f t="shared" si="134"/>
        <v>0</v>
      </c>
      <c r="AE596" s="157"/>
      <c r="AF596" s="157"/>
      <c r="AG596" s="157">
        <f t="shared" si="135"/>
        <v>0</v>
      </c>
      <c r="AH596" s="157"/>
      <c r="AI596" s="157"/>
      <c r="AJ596" s="157"/>
      <c r="AK596" s="157"/>
      <c r="AL596" s="157"/>
      <c r="AM596" s="157"/>
      <c r="AN596" s="157"/>
      <c r="AO596" s="157"/>
      <c r="AP596" s="157"/>
      <c r="AQ596" s="157"/>
      <c r="AR596" s="157"/>
      <c r="AS596" s="157"/>
      <c r="AT596" s="157"/>
      <c r="AU596" s="157"/>
      <c r="AV596" s="157"/>
    </row>
    <row r="597" spans="1:48" s="1" customFormat="1" ht="16.5" customHeight="1" x14ac:dyDescent="0.3">
      <c r="A597" s="568"/>
      <c r="B597" s="561"/>
      <c r="C597" s="573"/>
      <c r="D597" s="564"/>
      <c r="E597" s="606"/>
      <c r="F597" s="564"/>
      <c r="G597" s="606" t="s">
        <v>1126</v>
      </c>
      <c r="H597" s="564" t="s">
        <v>1127</v>
      </c>
      <c r="I597" s="25" t="s">
        <v>12</v>
      </c>
      <c r="J597" s="10" t="s">
        <v>512</v>
      </c>
      <c r="K597" s="31"/>
      <c r="L597" s="157">
        <f t="shared" si="129"/>
        <v>0</v>
      </c>
      <c r="M597" s="157">
        <f t="shared" si="130"/>
        <v>0</v>
      </c>
      <c r="N597" s="157"/>
      <c r="O597" s="157"/>
      <c r="P597" s="157">
        <f t="shared" si="131"/>
        <v>0</v>
      </c>
      <c r="Q597" s="157"/>
      <c r="R597" s="157"/>
      <c r="S597" s="157">
        <f t="shared" si="132"/>
        <v>0</v>
      </c>
      <c r="T597" s="157">
        <f t="shared" si="133"/>
        <v>0</v>
      </c>
      <c r="U597" s="157"/>
      <c r="V597" s="157"/>
      <c r="W597" s="157"/>
      <c r="X597" s="157"/>
      <c r="Y597" s="157"/>
      <c r="Z597" s="157"/>
      <c r="AA597" s="157"/>
      <c r="AB597" s="157"/>
      <c r="AC597" s="157"/>
      <c r="AD597" s="157">
        <f t="shared" si="134"/>
        <v>0</v>
      </c>
      <c r="AE597" s="157"/>
      <c r="AF597" s="157"/>
      <c r="AG597" s="157">
        <f t="shared" si="135"/>
        <v>0</v>
      </c>
      <c r="AH597" s="157"/>
      <c r="AI597" s="157"/>
      <c r="AJ597" s="157"/>
      <c r="AK597" s="157"/>
      <c r="AL597" s="157"/>
      <c r="AM597" s="157"/>
      <c r="AN597" s="157"/>
      <c r="AO597" s="157"/>
      <c r="AP597" s="157"/>
      <c r="AQ597" s="157"/>
      <c r="AR597" s="157"/>
      <c r="AS597" s="157"/>
      <c r="AT597" s="157"/>
      <c r="AU597" s="157"/>
      <c r="AV597" s="157"/>
    </row>
    <row r="598" spans="1:48" s="1" customFormat="1" ht="16.5" customHeight="1" x14ac:dyDescent="0.3">
      <c r="A598" s="568"/>
      <c r="B598" s="561"/>
      <c r="C598" s="573"/>
      <c r="D598" s="564"/>
      <c r="E598" s="606"/>
      <c r="F598" s="564"/>
      <c r="G598" s="606"/>
      <c r="H598" s="564"/>
      <c r="I598" s="25" t="s">
        <v>13</v>
      </c>
      <c r="J598" s="10" t="s">
        <v>513</v>
      </c>
      <c r="K598" s="31"/>
      <c r="L598" s="157">
        <f t="shared" si="129"/>
        <v>0</v>
      </c>
      <c r="M598" s="157">
        <f t="shared" si="130"/>
        <v>0</v>
      </c>
      <c r="N598" s="157"/>
      <c r="O598" s="157"/>
      <c r="P598" s="157">
        <f t="shared" si="131"/>
        <v>0</v>
      </c>
      <c r="Q598" s="157"/>
      <c r="R598" s="157"/>
      <c r="S598" s="157">
        <f t="shared" si="132"/>
        <v>0</v>
      </c>
      <c r="T598" s="157">
        <f t="shared" si="133"/>
        <v>0</v>
      </c>
      <c r="U598" s="157"/>
      <c r="V598" s="157"/>
      <c r="W598" s="157"/>
      <c r="X598" s="157"/>
      <c r="Y598" s="157"/>
      <c r="Z598" s="157"/>
      <c r="AA598" s="157"/>
      <c r="AB598" s="157"/>
      <c r="AC598" s="157"/>
      <c r="AD598" s="157">
        <f t="shared" si="134"/>
        <v>0</v>
      </c>
      <c r="AE598" s="157"/>
      <c r="AF598" s="157"/>
      <c r="AG598" s="157">
        <f t="shared" si="135"/>
        <v>0</v>
      </c>
      <c r="AH598" s="157"/>
      <c r="AI598" s="157"/>
      <c r="AJ598" s="157"/>
      <c r="AK598" s="157"/>
      <c r="AL598" s="157"/>
      <c r="AM598" s="157"/>
      <c r="AN598" s="157"/>
      <c r="AO598" s="157"/>
      <c r="AP598" s="157"/>
      <c r="AQ598" s="157"/>
      <c r="AR598" s="157"/>
      <c r="AS598" s="157"/>
      <c r="AT598" s="157"/>
      <c r="AU598" s="157"/>
      <c r="AV598" s="157"/>
    </row>
    <row r="599" spans="1:48" s="1" customFormat="1" ht="16.5" customHeight="1" x14ac:dyDescent="0.3">
      <c r="A599" s="568"/>
      <c r="B599" s="561"/>
      <c r="C599" s="573"/>
      <c r="D599" s="564"/>
      <c r="E599" s="606"/>
      <c r="F599" s="564"/>
      <c r="G599" s="606"/>
      <c r="H599" s="564"/>
      <c r="I599" s="25" t="s">
        <v>14</v>
      </c>
      <c r="J599" s="11" t="s">
        <v>1824</v>
      </c>
      <c r="K599" s="31"/>
      <c r="L599" s="157">
        <f t="shared" si="129"/>
        <v>0</v>
      </c>
      <c r="M599" s="157">
        <f t="shared" si="130"/>
        <v>0</v>
      </c>
      <c r="N599" s="157"/>
      <c r="O599" s="157"/>
      <c r="P599" s="157">
        <f t="shared" si="131"/>
        <v>0</v>
      </c>
      <c r="Q599" s="157"/>
      <c r="R599" s="157"/>
      <c r="S599" s="157">
        <f t="shared" si="132"/>
        <v>0</v>
      </c>
      <c r="T599" s="157">
        <f t="shared" si="133"/>
        <v>0</v>
      </c>
      <c r="U599" s="157"/>
      <c r="V599" s="157"/>
      <c r="W599" s="157"/>
      <c r="X599" s="157"/>
      <c r="Y599" s="157"/>
      <c r="Z599" s="157"/>
      <c r="AA599" s="157"/>
      <c r="AB599" s="157"/>
      <c r="AC599" s="157"/>
      <c r="AD599" s="157">
        <f t="shared" si="134"/>
        <v>0</v>
      </c>
      <c r="AE599" s="157"/>
      <c r="AF599" s="157"/>
      <c r="AG599" s="157">
        <f t="shared" si="135"/>
        <v>0</v>
      </c>
      <c r="AH599" s="157"/>
      <c r="AI599" s="157"/>
      <c r="AJ599" s="157"/>
      <c r="AK599" s="157"/>
      <c r="AL599" s="157"/>
      <c r="AM599" s="157"/>
      <c r="AN599" s="157"/>
      <c r="AO599" s="157"/>
      <c r="AP599" s="157"/>
      <c r="AQ599" s="157"/>
      <c r="AR599" s="157"/>
      <c r="AS599" s="157"/>
      <c r="AT599" s="157"/>
      <c r="AU599" s="157"/>
      <c r="AV599" s="157"/>
    </row>
    <row r="600" spans="1:48" s="1" customFormat="1" ht="16.5" customHeight="1" x14ac:dyDescent="0.3">
      <c r="A600" s="568"/>
      <c r="B600" s="561"/>
      <c r="C600" s="573"/>
      <c r="D600" s="564"/>
      <c r="E600" s="606"/>
      <c r="F600" s="564"/>
      <c r="G600" s="606"/>
      <c r="H600" s="564"/>
      <c r="I600" s="25" t="s">
        <v>15</v>
      </c>
      <c r="J600" s="10" t="s">
        <v>515</v>
      </c>
      <c r="K600" s="31"/>
      <c r="L600" s="157">
        <f t="shared" si="129"/>
        <v>0</v>
      </c>
      <c r="M600" s="157">
        <f t="shared" si="130"/>
        <v>0</v>
      </c>
      <c r="N600" s="157"/>
      <c r="O600" s="157"/>
      <c r="P600" s="157">
        <f t="shared" si="131"/>
        <v>0</v>
      </c>
      <c r="Q600" s="157"/>
      <c r="R600" s="157"/>
      <c r="S600" s="157">
        <f t="shared" si="132"/>
        <v>0</v>
      </c>
      <c r="T600" s="157">
        <f t="shared" si="133"/>
        <v>0</v>
      </c>
      <c r="U600" s="157"/>
      <c r="V600" s="157"/>
      <c r="W600" s="157"/>
      <c r="X600" s="157"/>
      <c r="Y600" s="157"/>
      <c r="Z600" s="157"/>
      <c r="AA600" s="157"/>
      <c r="AB600" s="157"/>
      <c r="AC600" s="157"/>
      <c r="AD600" s="157">
        <f t="shared" si="134"/>
        <v>0</v>
      </c>
      <c r="AE600" s="157"/>
      <c r="AF600" s="157"/>
      <c r="AG600" s="157">
        <f t="shared" si="135"/>
        <v>0</v>
      </c>
      <c r="AH600" s="157"/>
      <c r="AI600" s="157"/>
      <c r="AJ600" s="157"/>
      <c r="AK600" s="157"/>
      <c r="AL600" s="157"/>
      <c r="AM600" s="157"/>
      <c r="AN600" s="157"/>
      <c r="AO600" s="157"/>
      <c r="AP600" s="157"/>
      <c r="AQ600" s="157"/>
      <c r="AR600" s="157"/>
      <c r="AS600" s="157"/>
      <c r="AT600" s="157"/>
      <c r="AU600" s="157"/>
      <c r="AV600" s="157"/>
    </row>
    <row r="601" spans="1:48" s="1" customFormat="1" ht="16.5" customHeight="1" x14ac:dyDescent="0.3">
      <c r="A601" s="568"/>
      <c r="B601" s="561"/>
      <c r="C601" s="573"/>
      <c r="D601" s="564"/>
      <c r="E601" s="606"/>
      <c r="F601" s="564"/>
      <c r="G601" s="606"/>
      <c r="H601" s="564"/>
      <c r="I601" s="25" t="s">
        <v>11</v>
      </c>
      <c r="J601" s="11" t="s">
        <v>1826</v>
      </c>
      <c r="K601" s="31"/>
      <c r="L601" s="157">
        <f t="shared" si="129"/>
        <v>0</v>
      </c>
      <c r="M601" s="157">
        <f t="shared" si="130"/>
        <v>0</v>
      </c>
      <c r="N601" s="157"/>
      <c r="O601" s="157"/>
      <c r="P601" s="157">
        <f t="shared" si="131"/>
        <v>0</v>
      </c>
      <c r="Q601" s="157"/>
      <c r="R601" s="157"/>
      <c r="S601" s="157">
        <f t="shared" si="132"/>
        <v>0</v>
      </c>
      <c r="T601" s="157">
        <f t="shared" si="133"/>
        <v>0</v>
      </c>
      <c r="U601" s="157"/>
      <c r="V601" s="157"/>
      <c r="W601" s="157"/>
      <c r="X601" s="157"/>
      <c r="Y601" s="157"/>
      <c r="Z601" s="157"/>
      <c r="AA601" s="157"/>
      <c r="AB601" s="157"/>
      <c r="AC601" s="157"/>
      <c r="AD601" s="157">
        <f t="shared" si="134"/>
        <v>0</v>
      </c>
      <c r="AE601" s="157"/>
      <c r="AF601" s="157"/>
      <c r="AG601" s="157">
        <f t="shared" si="135"/>
        <v>0</v>
      </c>
      <c r="AH601" s="157"/>
      <c r="AI601" s="157"/>
      <c r="AJ601" s="157"/>
      <c r="AK601" s="157"/>
      <c r="AL601" s="157"/>
      <c r="AM601" s="157"/>
      <c r="AN601" s="157"/>
      <c r="AO601" s="157"/>
      <c r="AP601" s="157"/>
      <c r="AQ601" s="157"/>
      <c r="AR601" s="157"/>
      <c r="AS601" s="157"/>
      <c r="AT601" s="157"/>
      <c r="AU601" s="157"/>
      <c r="AV601" s="157"/>
    </row>
    <row r="602" spans="1:48" s="1" customFormat="1" ht="16.5" customHeight="1" x14ac:dyDescent="0.3">
      <c r="A602" s="569"/>
      <c r="B602" s="562"/>
      <c r="C602" s="641"/>
      <c r="D602" s="566"/>
      <c r="E602" s="634"/>
      <c r="F602" s="566"/>
      <c r="G602" s="634"/>
      <c r="H602" s="566"/>
      <c r="I602" s="61" t="s">
        <v>11</v>
      </c>
      <c r="J602" s="69" t="s">
        <v>1826</v>
      </c>
      <c r="K602" s="33"/>
      <c r="L602" s="157">
        <f t="shared" si="129"/>
        <v>0</v>
      </c>
      <c r="M602" s="157">
        <f t="shared" si="130"/>
        <v>0</v>
      </c>
      <c r="N602" s="157"/>
      <c r="O602" s="157"/>
      <c r="P602" s="157">
        <f t="shared" si="131"/>
        <v>0</v>
      </c>
      <c r="Q602" s="157"/>
      <c r="R602" s="157"/>
      <c r="S602" s="157">
        <f t="shared" si="132"/>
        <v>0</v>
      </c>
      <c r="T602" s="157">
        <f t="shared" si="133"/>
        <v>0</v>
      </c>
      <c r="U602" s="157"/>
      <c r="V602" s="157"/>
      <c r="W602" s="157"/>
      <c r="X602" s="157"/>
      <c r="Y602" s="157"/>
      <c r="Z602" s="157"/>
      <c r="AA602" s="157"/>
      <c r="AB602" s="157"/>
      <c r="AC602" s="157"/>
      <c r="AD602" s="157">
        <f t="shared" si="134"/>
        <v>0</v>
      </c>
      <c r="AE602" s="157"/>
      <c r="AF602" s="157"/>
      <c r="AG602" s="157">
        <f t="shared" si="135"/>
        <v>0</v>
      </c>
      <c r="AH602" s="157"/>
      <c r="AI602" s="157"/>
      <c r="AJ602" s="157"/>
      <c r="AK602" s="157"/>
      <c r="AL602" s="157"/>
      <c r="AM602" s="157"/>
      <c r="AN602" s="157"/>
      <c r="AO602" s="157"/>
      <c r="AP602" s="157"/>
      <c r="AQ602" s="157"/>
      <c r="AR602" s="157"/>
      <c r="AS602" s="157"/>
      <c r="AT602" s="157"/>
      <c r="AU602" s="157"/>
      <c r="AV602" s="157"/>
    </row>
    <row r="603" spans="1:48" s="1" customFormat="1" ht="13.5" customHeight="1" x14ac:dyDescent="0.3">
      <c r="A603" s="563" t="s">
        <v>1128</v>
      </c>
      <c r="B603" s="564" t="s">
        <v>1129</v>
      </c>
      <c r="C603" s="557" t="s">
        <v>1968</v>
      </c>
      <c r="D603" s="560" t="s">
        <v>1969</v>
      </c>
      <c r="E603" s="606" t="s">
        <v>584</v>
      </c>
      <c r="F603" s="564" t="s">
        <v>1130</v>
      </c>
      <c r="G603" s="606" t="s">
        <v>1131</v>
      </c>
      <c r="H603" s="564" t="s">
        <v>1132</v>
      </c>
      <c r="I603" s="79" t="s">
        <v>1621</v>
      </c>
      <c r="J603" s="10" t="s">
        <v>1133</v>
      </c>
      <c r="K603" s="202"/>
      <c r="L603" s="157">
        <f t="shared" si="129"/>
        <v>0</v>
      </c>
      <c r="M603" s="157">
        <f t="shared" si="130"/>
        <v>0</v>
      </c>
      <c r="N603" s="157"/>
      <c r="O603" s="157"/>
      <c r="P603" s="157">
        <f t="shared" si="131"/>
        <v>0</v>
      </c>
      <c r="Q603" s="157"/>
      <c r="R603" s="157"/>
      <c r="S603" s="157">
        <f t="shared" si="132"/>
        <v>0</v>
      </c>
      <c r="T603" s="157">
        <f t="shared" si="133"/>
        <v>0</v>
      </c>
      <c r="U603" s="157"/>
      <c r="V603" s="157"/>
      <c r="W603" s="157"/>
      <c r="X603" s="157"/>
      <c r="Y603" s="157"/>
      <c r="Z603" s="157"/>
      <c r="AA603" s="157"/>
      <c r="AB603" s="157"/>
      <c r="AC603" s="157"/>
      <c r="AD603" s="157">
        <f t="shared" si="134"/>
        <v>0</v>
      </c>
      <c r="AE603" s="157"/>
      <c r="AF603" s="157"/>
      <c r="AG603" s="157">
        <f t="shared" si="135"/>
        <v>0</v>
      </c>
      <c r="AH603" s="157"/>
      <c r="AI603" s="157"/>
      <c r="AJ603" s="157"/>
      <c r="AK603" s="157"/>
      <c r="AL603" s="157"/>
      <c r="AM603" s="157"/>
      <c r="AN603" s="157"/>
      <c r="AO603" s="157"/>
      <c r="AP603" s="157"/>
      <c r="AQ603" s="157"/>
      <c r="AR603" s="157"/>
      <c r="AS603" s="157"/>
      <c r="AT603" s="157"/>
      <c r="AU603" s="157"/>
      <c r="AV603" s="157"/>
    </row>
    <row r="604" spans="1:48" s="1" customFormat="1" ht="16.5" customHeight="1" x14ac:dyDescent="0.3">
      <c r="A604" s="563"/>
      <c r="B604" s="564"/>
      <c r="C604" s="558"/>
      <c r="D604" s="561"/>
      <c r="E604" s="606"/>
      <c r="F604" s="564"/>
      <c r="G604" s="606"/>
      <c r="H604" s="564"/>
      <c r="I604" s="79" t="s">
        <v>1623</v>
      </c>
      <c r="J604" s="10" t="s">
        <v>1135</v>
      </c>
      <c r="K604" s="202"/>
      <c r="L604" s="157">
        <f t="shared" si="129"/>
        <v>0</v>
      </c>
      <c r="M604" s="157">
        <f t="shared" si="130"/>
        <v>0</v>
      </c>
      <c r="N604" s="157"/>
      <c r="O604" s="157"/>
      <c r="P604" s="157">
        <f t="shared" si="131"/>
        <v>0</v>
      </c>
      <c r="Q604" s="157"/>
      <c r="R604" s="157"/>
      <c r="S604" s="157">
        <f t="shared" si="132"/>
        <v>0</v>
      </c>
      <c r="T604" s="157">
        <f t="shared" si="133"/>
        <v>0</v>
      </c>
      <c r="U604" s="157"/>
      <c r="V604" s="157"/>
      <c r="W604" s="157"/>
      <c r="X604" s="157"/>
      <c r="Y604" s="157"/>
      <c r="Z604" s="157"/>
      <c r="AA604" s="157"/>
      <c r="AB604" s="157"/>
      <c r="AC604" s="157"/>
      <c r="AD604" s="157">
        <f t="shared" si="134"/>
        <v>0</v>
      </c>
      <c r="AE604" s="157"/>
      <c r="AF604" s="157"/>
      <c r="AG604" s="157">
        <f t="shared" si="135"/>
        <v>0</v>
      </c>
      <c r="AH604" s="157"/>
      <c r="AI604" s="157"/>
      <c r="AJ604" s="157"/>
      <c r="AK604" s="157"/>
      <c r="AL604" s="157"/>
      <c r="AM604" s="157"/>
      <c r="AN604" s="157"/>
      <c r="AO604" s="157"/>
      <c r="AP604" s="157"/>
      <c r="AQ604" s="157"/>
      <c r="AR604" s="157"/>
      <c r="AS604" s="157"/>
      <c r="AT604" s="157"/>
      <c r="AU604" s="157"/>
      <c r="AV604" s="157"/>
    </row>
    <row r="605" spans="1:48" s="1" customFormat="1" ht="16.5" customHeight="1" x14ac:dyDescent="0.3">
      <c r="A605" s="563"/>
      <c r="B605" s="564"/>
      <c r="C605" s="558"/>
      <c r="D605" s="561"/>
      <c r="E605" s="606"/>
      <c r="F605" s="564"/>
      <c r="G605" s="606"/>
      <c r="H605" s="564"/>
      <c r="I605" s="79" t="s">
        <v>1625</v>
      </c>
      <c r="J605" s="10" t="s">
        <v>518</v>
      </c>
      <c r="K605" s="202"/>
      <c r="L605" s="157">
        <f t="shared" si="129"/>
        <v>0</v>
      </c>
      <c r="M605" s="157">
        <f t="shared" si="130"/>
        <v>0</v>
      </c>
      <c r="N605" s="157"/>
      <c r="O605" s="157"/>
      <c r="P605" s="157">
        <f t="shared" si="131"/>
        <v>0</v>
      </c>
      <c r="Q605" s="157"/>
      <c r="R605" s="157"/>
      <c r="S605" s="157">
        <f t="shared" si="132"/>
        <v>0</v>
      </c>
      <c r="T605" s="157">
        <f t="shared" si="133"/>
        <v>0</v>
      </c>
      <c r="U605" s="157"/>
      <c r="V605" s="157"/>
      <c r="W605" s="157"/>
      <c r="X605" s="157"/>
      <c r="Y605" s="157"/>
      <c r="Z605" s="157"/>
      <c r="AA605" s="157"/>
      <c r="AB605" s="157"/>
      <c r="AC605" s="157"/>
      <c r="AD605" s="157">
        <f t="shared" si="134"/>
        <v>0</v>
      </c>
      <c r="AE605" s="157"/>
      <c r="AF605" s="157"/>
      <c r="AG605" s="157">
        <f t="shared" si="135"/>
        <v>0</v>
      </c>
      <c r="AH605" s="157"/>
      <c r="AI605" s="157"/>
      <c r="AJ605" s="157"/>
      <c r="AK605" s="157"/>
      <c r="AL605" s="157"/>
      <c r="AM605" s="157"/>
      <c r="AN605" s="157"/>
      <c r="AO605" s="157"/>
      <c r="AP605" s="157"/>
      <c r="AQ605" s="157"/>
      <c r="AR605" s="157"/>
      <c r="AS605" s="157"/>
      <c r="AT605" s="157"/>
      <c r="AU605" s="157"/>
      <c r="AV605" s="157"/>
    </row>
    <row r="606" spans="1:48" s="1" customFormat="1" ht="16.5" customHeight="1" x14ac:dyDescent="0.3">
      <c r="A606" s="563"/>
      <c r="B606" s="564"/>
      <c r="C606" s="558"/>
      <c r="D606" s="561"/>
      <c r="E606" s="606"/>
      <c r="F606" s="564"/>
      <c r="G606" s="606"/>
      <c r="H606" s="564"/>
      <c r="I606" s="79" t="s">
        <v>1628</v>
      </c>
      <c r="J606" s="10" t="s">
        <v>520</v>
      </c>
      <c r="K606" s="202"/>
      <c r="L606" s="157">
        <f t="shared" si="129"/>
        <v>0</v>
      </c>
      <c r="M606" s="157">
        <f t="shared" si="130"/>
        <v>0</v>
      </c>
      <c r="N606" s="157"/>
      <c r="O606" s="157"/>
      <c r="P606" s="157">
        <f t="shared" si="131"/>
        <v>0</v>
      </c>
      <c r="Q606" s="157"/>
      <c r="R606" s="157"/>
      <c r="S606" s="157">
        <f t="shared" si="132"/>
        <v>0</v>
      </c>
      <c r="T606" s="157">
        <f t="shared" si="133"/>
        <v>0</v>
      </c>
      <c r="U606" s="157"/>
      <c r="V606" s="157"/>
      <c r="W606" s="157"/>
      <c r="X606" s="157"/>
      <c r="Y606" s="157"/>
      <c r="Z606" s="157"/>
      <c r="AA606" s="157"/>
      <c r="AB606" s="157"/>
      <c r="AC606" s="157"/>
      <c r="AD606" s="157">
        <f t="shared" si="134"/>
        <v>0</v>
      </c>
      <c r="AE606" s="157"/>
      <c r="AF606" s="157"/>
      <c r="AG606" s="157">
        <f t="shared" si="135"/>
        <v>0</v>
      </c>
      <c r="AH606" s="157"/>
      <c r="AI606" s="157"/>
      <c r="AJ606" s="157"/>
      <c r="AK606" s="157"/>
      <c r="AL606" s="157"/>
      <c r="AM606" s="157"/>
      <c r="AN606" s="157"/>
      <c r="AO606" s="157"/>
      <c r="AP606" s="157"/>
      <c r="AQ606" s="157"/>
      <c r="AR606" s="157"/>
      <c r="AS606" s="157"/>
      <c r="AT606" s="157"/>
      <c r="AU606" s="157"/>
      <c r="AV606" s="157"/>
    </row>
    <row r="607" spans="1:48" s="1" customFormat="1" ht="16.5" customHeight="1" x14ac:dyDescent="0.3">
      <c r="A607" s="563"/>
      <c r="B607" s="564"/>
      <c r="C607" s="558"/>
      <c r="D607" s="561"/>
      <c r="E607" s="606"/>
      <c r="F607" s="564"/>
      <c r="G607" s="592" t="s">
        <v>1136</v>
      </c>
      <c r="H607" s="564" t="s">
        <v>522</v>
      </c>
      <c r="I607" s="79" t="s">
        <v>1630</v>
      </c>
      <c r="J607" s="10" t="s">
        <v>522</v>
      </c>
      <c r="K607" s="202"/>
      <c r="L607" s="157">
        <f t="shared" si="129"/>
        <v>0</v>
      </c>
      <c r="M607" s="157">
        <f t="shared" si="130"/>
        <v>0</v>
      </c>
      <c r="N607" s="157"/>
      <c r="O607" s="157"/>
      <c r="P607" s="157">
        <f t="shared" si="131"/>
        <v>0</v>
      </c>
      <c r="Q607" s="157"/>
      <c r="R607" s="157"/>
      <c r="S607" s="157">
        <f t="shared" si="132"/>
        <v>0</v>
      </c>
      <c r="T607" s="157">
        <f t="shared" si="133"/>
        <v>0</v>
      </c>
      <c r="U607" s="157"/>
      <c r="V607" s="157"/>
      <c r="W607" s="157"/>
      <c r="X607" s="157"/>
      <c r="Y607" s="157"/>
      <c r="Z607" s="157"/>
      <c r="AA607" s="157"/>
      <c r="AB607" s="157"/>
      <c r="AC607" s="157"/>
      <c r="AD607" s="157">
        <f t="shared" si="134"/>
        <v>0</v>
      </c>
      <c r="AE607" s="157"/>
      <c r="AF607" s="157"/>
      <c r="AG607" s="157">
        <f t="shared" si="135"/>
        <v>0</v>
      </c>
      <c r="AH607" s="157"/>
      <c r="AI607" s="157"/>
      <c r="AJ607" s="157"/>
      <c r="AK607" s="157"/>
      <c r="AL607" s="157"/>
      <c r="AM607" s="157"/>
      <c r="AN607" s="157"/>
      <c r="AO607" s="157"/>
      <c r="AP607" s="157"/>
      <c r="AQ607" s="157"/>
      <c r="AR607" s="157"/>
      <c r="AS607" s="157"/>
      <c r="AT607" s="157"/>
      <c r="AU607" s="157"/>
      <c r="AV607" s="157"/>
    </row>
    <row r="608" spans="1:48" s="1" customFormat="1" ht="16.5" customHeight="1" x14ac:dyDescent="0.3">
      <c r="A608" s="563"/>
      <c r="B608" s="564"/>
      <c r="C608" s="558"/>
      <c r="D608" s="561"/>
      <c r="E608" s="606"/>
      <c r="F608" s="564"/>
      <c r="G608" s="592"/>
      <c r="H608" s="564"/>
      <c r="I608" s="79" t="s">
        <v>1630</v>
      </c>
      <c r="J608" s="10" t="s">
        <v>16</v>
      </c>
      <c r="K608" s="202"/>
      <c r="L608" s="157">
        <f t="shared" si="129"/>
        <v>0</v>
      </c>
      <c r="M608" s="157">
        <f t="shared" si="130"/>
        <v>0</v>
      </c>
      <c r="N608" s="157"/>
      <c r="O608" s="157"/>
      <c r="P608" s="157">
        <f t="shared" si="131"/>
        <v>0</v>
      </c>
      <c r="Q608" s="157"/>
      <c r="R608" s="157"/>
      <c r="S608" s="157">
        <f t="shared" si="132"/>
        <v>0</v>
      </c>
      <c r="T608" s="157">
        <f t="shared" si="133"/>
        <v>0</v>
      </c>
      <c r="U608" s="157"/>
      <c r="V608" s="157"/>
      <c r="W608" s="157"/>
      <c r="X608" s="157"/>
      <c r="Y608" s="157"/>
      <c r="Z608" s="157"/>
      <c r="AA608" s="157"/>
      <c r="AB608" s="157"/>
      <c r="AC608" s="157"/>
      <c r="AD608" s="157">
        <f t="shared" si="134"/>
        <v>0</v>
      </c>
      <c r="AE608" s="157"/>
      <c r="AF608" s="157"/>
      <c r="AG608" s="157">
        <f t="shared" si="135"/>
        <v>0</v>
      </c>
      <c r="AH608" s="157"/>
      <c r="AI608" s="157"/>
      <c r="AJ608" s="157"/>
      <c r="AK608" s="157"/>
      <c r="AL608" s="157"/>
      <c r="AM608" s="157"/>
      <c r="AN608" s="157"/>
      <c r="AO608" s="157"/>
      <c r="AP608" s="157"/>
      <c r="AQ608" s="157"/>
      <c r="AR608" s="157"/>
      <c r="AS608" s="157"/>
      <c r="AT608" s="157"/>
      <c r="AU608" s="157"/>
      <c r="AV608" s="157"/>
    </row>
    <row r="609" spans="1:48" s="1" customFormat="1" ht="16.5" customHeight="1" x14ac:dyDescent="0.3">
      <c r="A609" s="563"/>
      <c r="B609" s="564"/>
      <c r="C609" s="558"/>
      <c r="D609" s="561"/>
      <c r="E609" s="74" t="s">
        <v>1137</v>
      </c>
      <c r="F609" s="70" t="s">
        <v>524</v>
      </c>
      <c r="G609" s="74" t="s">
        <v>1138</v>
      </c>
      <c r="H609" s="70" t="s">
        <v>524</v>
      </c>
      <c r="I609" s="79" t="s">
        <v>17</v>
      </c>
      <c r="J609" s="10" t="s">
        <v>524</v>
      </c>
      <c r="K609" s="202"/>
      <c r="L609" s="157">
        <f t="shared" si="129"/>
        <v>0</v>
      </c>
      <c r="M609" s="157">
        <f t="shared" si="130"/>
        <v>0</v>
      </c>
      <c r="N609" s="157"/>
      <c r="O609" s="157"/>
      <c r="P609" s="157">
        <f t="shared" si="131"/>
        <v>0</v>
      </c>
      <c r="Q609" s="157"/>
      <c r="R609" s="157"/>
      <c r="S609" s="157">
        <f t="shared" si="132"/>
        <v>0</v>
      </c>
      <c r="T609" s="157">
        <f t="shared" si="133"/>
        <v>0</v>
      </c>
      <c r="U609" s="157"/>
      <c r="V609" s="157"/>
      <c r="W609" s="157"/>
      <c r="X609" s="157"/>
      <c r="Y609" s="157"/>
      <c r="Z609" s="157"/>
      <c r="AA609" s="157"/>
      <c r="AB609" s="157"/>
      <c r="AC609" s="157"/>
      <c r="AD609" s="157">
        <f t="shared" si="134"/>
        <v>0</v>
      </c>
      <c r="AE609" s="157"/>
      <c r="AF609" s="157"/>
      <c r="AG609" s="157">
        <f t="shared" si="135"/>
        <v>0</v>
      </c>
      <c r="AH609" s="157"/>
      <c r="AI609" s="157"/>
      <c r="AJ609" s="157"/>
      <c r="AK609" s="157"/>
      <c r="AL609" s="157"/>
      <c r="AM609" s="157"/>
      <c r="AN609" s="157"/>
      <c r="AO609" s="157"/>
      <c r="AP609" s="157"/>
      <c r="AQ609" s="157"/>
      <c r="AR609" s="157"/>
      <c r="AS609" s="157"/>
      <c r="AT609" s="157"/>
      <c r="AU609" s="157"/>
      <c r="AV609" s="157"/>
    </row>
    <row r="610" spans="1:48" s="1" customFormat="1" ht="16.5" customHeight="1" x14ac:dyDescent="0.3">
      <c r="A610" s="563"/>
      <c r="B610" s="564"/>
      <c r="C610" s="558"/>
      <c r="D610" s="561"/>
      <c r="E610" s="74" t="s">
        <v>1139</v>
      </c>
      <c r="F610" s="70" t="s">
        <v>525</v>
      </c>
      <c r="G610" s="74" t="s">
        <v>1140</v>
      </c>
      <c r="H610" s="70" t="s">
        <v>525</v>
      </c>
      <c r="I610" s="79" t="s">
        <v>18</v>
      </c>
      <c r="J610" s="10" t="s">
        <v>525</v>
      </c>
      <c r="K610" s="202"/>
      <c r="L610" s="157">
        <f t="shared" si="129"/>
        <v>0</v>
      </c>
      <c r="M610" s="157">
        <f t="shared" si="130"/>
        <v>0</v>
      </c>
      <c r="N610" s="157"/>
      <c r="O610" s="157"/>
      <c r="P610" s="157">
        <f t="shared" si="131"/>
        <v>0</v>
      </c>
      <c r="Q610" s="157"/>
      <c r="R610" s="157"/>
      <c r="S610" s="157">
        <f t="shared" si="132"/>
        <v>0</v>
      </c>
      <c r="T610" s="157">
        <f t="shared" si="133"/>
        <v>0</v>
      </c>
      <c r="U610" s="157"/>
      <c r="V610" s="157"/>
      <c r="W610" s="157"/>
      <c r="X610" s="157"/>
      <c r="Y610" s="157"/>
      <c r="Z610" s="157"/>
      <c r="AA610" s="157"/>
      <c r="AB610" s="157"/>
      <c r="AC610" s="157"/>
      <c r="AD610" s="157">
        <f t="shared" si="134"/>
        <v>0</v>
      </c>
      <c r="AE610" s="157"/>
      <c r="AF610" s="157"/>
      <c r="AG610" s="157">
        <f t="shared" si="135"/>
        <v>0</v>
      </c>
      <c r="AH610" s="157"/>
      <c r="AI610" s="157"/>
      <c r="AJ610" s="157"/>
      <c r="AK610" s="157"/>
      <c r="AL610" s="157"/>
      <c r="AM610" s="157"/>
      <c r="AN610" s="157"/>
      <c r="AO610" s="157"/>
      <c r="AP610" s="157"/>
      <c r="AQ610" s="157"/>
      <c r="AR610" s="157"/>
      <c r="AS610" s="157"/>
      <c r="AT610" s="157"/>
      <c r="AU610" s="157"/>
      <c r="AV610" s="157"/>
    </row>
    <row r="611" spans="1:48" s="1" customFormat="1" ht="16.5" customHeight="1" x14ac:dyDescent="0.3">
      <c r="A611" s="563" t="s">
        <v>1141</v>
      </c>
      <c r="B611" s="564" t="s">
        <v>1142</v>
      </c>
      <c r="C611" s="558"/>
      <c r="D611" s="561"/>
      <c r="E611" s="592" t="s">
        <v>1143</v>
      </c>
      <c r="F611" s="564" t="s">
        <v>1142</v>
      </c>
      <c r="G611" s="592" t="s">
        <v>1144</v>
      </c>
      <c r="H611" s="564" t="s">
        <v>526</v>
      </c>
      <c r="I611" s="79" t="s">
        <v>19</v>
      </c>
      <c r="J611" s="10" t="s">
        <v>526</v>
      </c>
      <c r="K611" s="202"/>
      <c r="L611" s="157">
        <f t="shared" si="129"/>
        <v>0</v>
      </c>
      <c r="M611" s="157">
        <f t="shared" si="130"/>
        <v>0</v>
      </c>
      <c r="N611" s="157"/>
      <c r="O611" s="157"/>
      <c r="P611" s="157">
        <f t="shared" si="131"/>
        <v>0</v>
      </c>
      <c r="Q611" s="157"/>
      <c r="R611" s="157"/>
      <c r="S611" s="157">
        <f t="shared" si="132"/>
        <v>0</v>
      </c>
      <c r="T611" s="157">
        <f t="shared" si="133"/>
        <v>0</v>
      </c>
      <c r="U611" s="157"/>
      <c r="V611" s="157"/>
      <c r="W611" s="157"/>
      <c r="X611" s="157"/>
      <c r="Y611" s="157"/>
      <c r="Z611" s="157"/>
      <c r="AA611" s="157"/>
      <c r="AB611" s="157"/>
      <c r="AC611" s="157"/>
      <c r="AD611" s="157">
        <f t="shared" si="134"/>
        <v>0</v>
      </c>
      <c r="AE611" s="157"/>
      <c r="AF611" s="157"/>
      <c r="AG611" s="157">
        <f t="shared" si="135"/>
        <v>0</v>
      </c>
      <c r="AH611" s="157"/>
      <c r="AI611" s="157"/>
      <c r="AJ611" s="157"/>
      <c r="AK611" s="157"/>
      <c r="AL611" s="157"/>
      <c r="AM611" s="157"/>
      <c r="AN611" s="157"/>
      <c r="AO611" s="157"/>
      <c r="AP611" s="157"/>
      <c r="AQ611" s="157"/>
      <c r="AR611" s="157"/>
      <c r="AS611" s="157"/>
      <c r="AT611" s="157"/>
      <c r="AU611" s="157"/>
      <c r="AV611" s="157"/>
    </row>
    <row r="612" spans="1:48" s="1" customFormat="1" ht="16.5" customHeight="1" x14ac:dyDescent="0.3">
      <c r="A612" s="565"/>
      <c r="B612" s="566"/>
      <c r="C612" s="559"/>
      <c r="D612" s="562"/>
      <c r="E612" s="643"/>
      <c r="F612" s="566"/>
      <c r="G612" s="643"/>
      <c r="H612" s="566"/>
      <c r="I612" s="29" t="s">
        <v>20</v>
      </c>
      <c r="J612" s="12" t="s">
        <v>527</v>
      </c>
      <c r="K612" s="9"/>
      <c r="L612" s="157">
        <f t="shared" si="129"/>
        <v>0</v>
      </c>
      <c r="M612" s="157">
        <f t="shared" si="130"/>
        <v>0</v>
      </c>
      <c r="N612" s="157"/>
      <c r="O612" s="157"/>
      <c r="P612" s="157">
        <f t="shared" si="131"/>
        <v>0</v>
      </c>
      <c r="Q612" s="157"/>
      <c r="R612" s="157"/>
      <c r="S612" s="157">
        <f t="shared" si="132"/>
        <v>0</v>
      </c>
      <c r="T612" s="157">
        <f t="shared" si="133"/>
        <v>0</v>
      </c>
      <c r="U612" s="157"/>
      <c r="V612" s="157"/>
      <c r="W612" s="157"/>
      <c r="X612" s="157"/>
      <c r="Y612" s="157"/>
      <c r="Z612" s="157"/>
      <c r="AA612" s="157"/>
      <c r="AB612" s="157"/>
      <c r="AC612" s="157"/>
      <c r="AD612" s="157">
        <f t="shared" si="134"/>
        <v>0</v>
      </c>
      <c r="AE612" s="157"/>
      <c r="AF612" s="157"/>
      <c r="AG612" s="157">
        <f t="shared" si="135"/>
        <v>0</v>
      </c>
      <c r="AH612" s="157"/>
      <c r="AI612" s="157"/>
      <c r="AJ612" s="157"/>
      <c r="AK612" s="157"/>
      <c r="AL612" s="157"/>
      <c r="AM612" s="157"/>
      <c r="AN612" s="157"/>
      <c r="AO612" s="157"/>
      <c r="AP612" s="157"/>
      <c r="AQ612" s="157"/>
      <c r="AR612" s="157"/>
      <c r="AS612" s="157"/>
      <c r="AT612" s="157"/>
      <c r="AU612" s="157"/>
      <c r="AV612" s="157"/>
    </row>
    <row r="613" spans="1:48" ht="16.5" customHeight="1" x14ac:dyDescent="0.25">
      <c r="A613" s="343"/>
      <c r="B613" s="92"/>
      <c r="C613" s="117"/>
      <c r="D613" s="118"/>
      <c r="E613" s="92"/>
      <c r="F613" s="730" t="s">
        <v>2170</v>
      </c>
      <c r="G613" s="402"/>
      <c r="H613" s="327" t="s">
        <v>2134</v>
      </c>
      <c r="I613" s="352"/>
      <c r="J613" s="94" t="s">
        <v>2172</v>
      </c>
      <c r="K613" s="225" t="s">
        <v>2181</v>
      </c>
      <c r="L613" s="388">
        <v>2.0593220846689242</v>
      </c>
      <c r="M613" s="389">
        <v>2.0593220846689242</v>
      </c>
      <c r="N613" s="389">
        <v>2.0593220846689242</v>
      </c>
      <c r="O613" s="389">
        <v>0</v>
      </c>
      <c r="P613" s="389">
        <v>0</v>
      </c>
      <c r="Q613" s="389">
        <v>0</v>
      </c>
      <c r="R613" s="389">
        <v>0</v>
      </c>
      <c r="S613" s="389">
        <v>8150.0670304902178</v>
      </c>
      <c r="T613" s="389">
        <v>8149.9039865608574</v>
      </c>
      <c r="U613" s="389">
        <v>0</v>
      </c>
      <c r="V613" s="389">
        <v>544.13144025157237</v>
      </c>
      <c r="W613" s="389">
        <v>7605.7725463092847</v>
      </c>
      <c r="X613" s="389">
        <v>0</v>
      </c>
      <c r="Y613" s="389">
        <v>0</v>
      </c>
      <c r="Z613" s="389">
        <v>0</v>
      </c>
      <c r="AA613" s="389">
        <v>0</v>
      </c>
      <c r="AB613" s="389">
        <v>0</v>
      </c>
      <c r="AC613" s="389">
        <v>0</v>
      </c>
      <c r="AD613" s="389">
        <v>0.16304392936010767</v>
      </c>
      <c r="AE613" s="389">
        <v>0.15227786752827141</v>
      </c>
      <c r="AF613" s="389">
        <v>1.0766061831836258E-2</v>
      </c>
      <c r="AG613" s="389">
        <v>0</v>
      </c>
      <c r="AH613" s="389">
        <v>0</v>
      </c>
      <c r="AI613" s="389">
        <v>0</v>
      </c>
      <c r="AJ613" s="389">
        <v>0</v>
      </c>
      <c r="AK613" s="389">
        <v>0</v>
      </c>
      <c r="AL613" s="389">
        <v>0</v>
      </c>
      <c r="AM613" s="389">
        <v>0</v>
      </c>
      <c r="AN613" s="389">
        <v>0</v>
      </c>
      <c r="AO613" s="389">
        <v>0</v>
      </c>
      <c r="AP613" s="389">
        <v>63.37080000000001</v>
      </c>
      <c r="AQ613" s="389">
        <v>0</v>
      </c>
      <c r="AR613" s="389">
        <v>0</v>
      </c>
      <c r="AS613" s="389">
        <v>2.406491699999993</v>
      </c>
      <c r="AT613" s="389">
        <v>0.26082015948951975</v>
      </c>
      <c r="AU613" s="389">
        <v>0</v>
      </c>
      <c r="AV613" s="389">
        <v>0</v>
      </c>
    </row>
    <row r="614" spans="1:48" ht="16.5" customHeight="1" x14ac:dyDescent="0.25">
      <c r="A614" s="343"/>
      <c r="B614" s="92"/>
      <c r="C614" s="117"/>
      <c r="D614" s="118"/>
      <c r="E614" s="92"/>
      <c r="F614" s="731"/>
      <c r="G614" s="398"/>
      <c r="H614" s="752" t="s">
        <v>2171</v>
      </c>
      <c r="I614" s="395"/>
      <c r="J614" s="393"/>
      <c r="K614" s="394"/>
      <c r="L614" s="392">
        <v>0.62728491940389774</v>
      </c>
      <c r="M614" s="392">
        <v>0.62728491940389774</v>
      </c>
      <c r="N614" s="392">
        <v>0.62728491940389774</v>
      </c>
      <c r="O614" s="392">
        <v>0</v>
      </c>
      <c r="P614" s="392">
        <v>0</v>
      </c>
      <c r="Q614" s="392">
        <v>0</v>
      </c>
      <c r="R614" s="392">
        <v>0</v>
      </c>
      <c r="S614" s="392">
        <v>6226.6434686980956</v>
      </c>
      <c r="T614" s="392">
        <v>6226.5903422136871</v>
      </c>
      <c r="U614" s="392">
        <v>0</v>
      </c>
      <c r="V614" s="392">
        <v>147.20000614941051</v>
      </c>
      <c r="W614" s="392">
        <v>6079.3903360642762</v>
      </c>
      <c r="X614" s="392">
        <v>0</v>
      </c>
      <c r="Y614" s="392">
        <v>0</v>
      </c>
      <c r="Z614" s="392">
        <v>0</v>
      </c>
      <c r="AA614" s="392">
        <v>0</v>
      </c>
      <c r="AB614" s="392">
        <v>0</v>
      </c>
      <c r="AC614" s="392">
        <v>0</v>
      </c>
      <c r="AD614" s="392">
        <v>5.3126484408197221E-2</v>
      </c>
      <c r="AE614" s="392">
        <v>4.5206758856193359E-2</v>
      </c>
      <c r="AF614" s="392">
        <v>7.9197255520038583E-3</v>
      </c>
      <c r="AG614" s="392">
        <v>0</v>
      </c>
      <c r="AH614" s="392">
        <v>0</v>
      </c>
      <c r="AI614" s="392">
        <v>0</v>
      </c>
      <c r="AJ614" s="392">
        <v>0</v>
      </c>
      <c r="AK614" s="392">
        <v>0</v>
      </c>
      <c r="AL614" s="392">
        <v>0</v>
      </c>
      <c r="AM614" s="392">
        <v>0</v>
      </c>
      <c r="AN614" s="392">
        <v>0</v>
      </c>
      <c r="AO614" s="392">
        <v>0</v>
      </c>
      <c r="AP614" s="392">
        <v>42.22491666693189</v>
      </c>
      <c r="AQ614" s="392">
        <v>0</v>
      </c>
      <c r="AR614" s="392">
        <v>0</v>
      </c>
      <c r="AS614" s="392">
        <v>0.9384415344040935</v>
      </c>
      <c r="AT614" s="392">
        <v>0.15126049347083703</v>
      </c>
      <c r="AU614" s="392">
        <v>0</v>
      </c>
      <c r="AV614" s="392">
        <v>0</v>
      </c>
    </row>
    <row r="615" spans="1:48" ht="16.5" customHeight="1" x14ac:dyDescent="0.25">
      <c r="A615" s="343"/>
      <c r="B615" s="92"/>
      <c r="C615" s="117"/>
      <c r="D615" s="118"/>
      <c r="E615" s="92"/>
      <c r="F615" s="731"/>
      <c r="G615" s="398"/>
      <c r="H615" s="731"/>
      <c r="I615" s="395"/>
      <c r="J615" s="393" t="s">
        <v>2173</v>
      </c>
      <c r="K615" s="394"/>
      <c r="L615" s="392">
        <v>0.62728491940389774</v>
      </c>
      <c r="M615" s="392">
        <v>0.62728491940389774</v>
      </c>
      <c r="N615" s="392">
        <v>0.62728491940389774</v>
      </c>
      <c r="O615" s="392">
        <v>0</v>
      </c>
      <c r="P615" s="392"/>
      <c r="Q615" s="392">
        <v>0</v>
      </c>
      <c r="R615" s="392">
        <v>0</v>
      </c>
      <c r="S615" s="392">
        <v>5001.1513167744861</v>
      </c>
      <c r="T615" s="392">
        <v>5001.1418509065879</v>
      </c>
      <c r="U615" s="392">
        <v>0</v>
      </c>
      <c r="V615" s="392">
        <v>46.38894832948349</v>
      </c>
      <c r="W615" s="392">
        <v>4954.7529025771046</v>
      </c>
      <c r="X615" s="392">
        <v>0</v>
      </c>
      <c r="Y615" s="392">
        <v>0</v>
      </c>
      <c r="Z615" s="392">
        <v>0</v>
      </c>
      <c r="AA615" s="392">
        <v>0</v>
      </c>
      <c r="AB615" s="392">
        <v>0</v>
      </c>
      <c r="AC615" s="392">
        <v>0</v>
      </c>
      <c r="AD615" s="392">
        <v>9.4658678979399283E-3</v>
      </c>
      <c r="AE615" s="392">
        <v>9.1506252523913274E-3</v>
      </c>
      <c r="AF615" s="392">
        <v>3.1524264554860174E-4</v>
      </c>
      <c r="AG615" s="392">
        <v>0</v>
      </c>
      <c r="AH615" s="392">
        <v>0</v>
      </c>
      <c r="AI615" s="392">
        <v>0</v>
      </c>
      <c r="AJ615" s="392">
        <v>0</v>
      </c>
      <c r="AK615" s="392">
        <v>0</v>
      </c>
      <c r="AL615" s="392">
        <v>0</v>
      </c>
      <c r="AM615" s="392">
        <v>0</v>
      </c>
      <c r="AN615" s="392">
        <v>0</v>
      </c>
      <c r="AO615" s="392">
        <v>0</v>
      </c>
      <c r="AP615" s="392">
        <v>21.574709243996086</v>
      </c>
      <c r="AQ615" s="392">
        <v>0</v>
      </c>
      <c r="AR615" s="392">
        <v>0</v>
      </c>
      <c r="AS615" s="392">
        <v>0.59021543849951186</v>
      </c>
      <c r="AT615" s="392">
        <v>5.795042909899889E-2</v>
      </c>
      <c r="AU615" s="392">
        <v>0</v>
      </c>
      <c r="AV615" s="392">
        <v>0</v>
      </c>
    </row>
    <row r="616" spans="1:48" ht="16.5" customHeight="1" x14ac:dyDescent="0.25">
      <c r="A616" s="343"/>
      <c r="B616" s="92"/>
      <c r="C616" s="117"/>
      <c r="D616" s="118"/>
      <c r="E616" s="92"/>
      <c r="F616" s="731"/>
      <c r="G616" s="398"/>
      <c r="H616" s="732"/>
      <c r="I616" s="395"/>
      <c r="J616" s="393" t="s">
        <v>2174</v>
      </c>
      <c r="K616" s="394"/>
      <c r="L616" s="392">
        <v>0</v>
      </c>
      <c r="M616" s="392">
        <v>0</v>
      </c>
      <c r="N616" s="392">
        <v>0</v>
      </c>
      <c r="O616" s="392">
        <v>0</v>
      </c>
      <c r="P616" s="392"/>
      <c r="Q616" s="392">
        <v>0</v>
      </c>
      <c r="R616" s="392">
        <v>0</v>
      </c>
      <c r="S616" s="392">
        <v>1225.4921519236091</v>
      </c>
      <c r="T616" s="392">
        <v>1225.4484913070987</v>
      </c>
      <c r="U616" s="392">
        <v>0</v>
      </c>
      <c r="V616" s="392">
        <v>100.81105781992702</v>
      </c>
      <c r="W616" s="392">
        <v>1124.6374334871716</v>
      </c>
      <c r="X616" s="392">
        <v>0</v>
      </c>
      <c r="Y616" s="392">
        <v>0</v>
      </c>
      <c r="Z616" s="392">
        <v>0</v>
      </c>
      <c r="AA616" s="392">
        <v>0</v>
      </c>
      <c r="AB616" s="392">
        <v>0</v>
      </c>
      <c r="AC616" s="392">
        <v>0</v>
      </c>
      <c r="AD616" s="392">
        <v>4.3660616510257294E-2</v>
      </c>
      <c r="AE616" s="392">
        <v>3.6056133603802033E-2</v>
      </c>
      <c r="AF616" s="392">
        <v>7.6044829064552573E-3</v>
      </c>
      <c r="AG616" s="392">
        <v>0</v>
      </c>
      <c r="AH616" s="392">
        <v>0</v>
      </c>
      <c r="AI616" s="392">
        <v>0</v>
      </c>
      <c r="AJ616" s="392">
        <v>0</v>
      </c>
      <c r="AK616" s="392">
        <v>0</v>
      </c>
      <c r="AL616" s="392">
        <v>0</v>
      </c>
      <c r="AM616" s="392">
        <v>0</v>
      </c>
      <c r="AN616" s="392">
        <v>0</v>
      </c>
      <c r="AO616" s="392">
        <v>0</v>
      </c>
      <c r="AP616" s="392">
        <v>20.6502074229358</v>
      </c>
      <c r="AQ616" s="392">
        <v>0</v>
      </c>
      <c r="AR616" s="392">
        <v>0</v>
      </c>
      <c r="AS616" s="392">
        <v>0.34822609590458165</v>
      </c>
      <c r="AT616" s="392">
        <v>9.3310064371838142E-2</v>
      </c>
      <c r="AU616" s="392">
        <v>0</v>
      </c>
      <c r="AV616" s="392">
        <v>0</v>
      </c>
    </row>
    <row r="617" spans="1:48" ht="16.5" customHeight="1" x14ac:dyDescent="0.25">
      <c r="A617" s="343"/>
      <c r="B617" s="92"/>
      <c r="C617" s="117"/>
      <c r="D617" s="118"/>
      <c r="E617" s="92"/>
      <c r="F617" s="731"/>
      <c r="G617" s="398"/>
      <c r="H617" s="752" t="s">
        <v>2175</v>
      </c>
      <c r="I617" s="395"/>
      <c r="J617" s="393"/>
      <c r="K617" s="394"/>
      <c r="L617" s="392">
        <v>1.4320371652650263</v>
      </c>
      <c r="M617" s="392">
        <v>1.4320371652650263</v>
      </c>
      <c r="N617" s="392">
        <v>1.4320371652650263</v>
      </c>
      <c r="O617" s="392">
        <v>0</v>
      </c>
      <c r="P617" s="392">
        <v>0</v>
      </c>
      <c r="Q617" s="392">
        <v>0</v>
      </c>
      <c r="R617" s="392">
        <v>0</v>
      </c>
      <c r="S617" s="392">
        <v>1923.4235617921229</v>
      </c>
      <c r="T617" s="392">
        <v>1923.313644347171</v>
      </c>
      <c r="U617" s="392">
        <v>0</v>
      </c>
      <c r="V617" s="392">
        <v>396.93143410216192</v>
      </c>
      <c r="W617" s="392">
        <v>1526.382210245009</v>
      </c>
      <c r="X617" s="392">
        <v>0</v>
      </c>
      <c r="Y617" s="392">
        <v>0</v>
      </c>
      <c r="Z617" s="392">
        <v>0</v>
      </c>
      <c r="AA617" s="392">
        <v>0</v>
      </c>
      <c r="AB617" s="392">
        <v>0</v>
      </c>
      <c r="AC617" s="392">
        <v>0</v>
      </c>
      <c r="AD617" s="392">
        <v>0.10991744495191043</v>
      </c>
      <c r="AE617" s="392">
        <v>0.10707110867207803</v>
      </c>
      <c r="AF617" s="392">
        <v>2.8463362798323987E-3</v>
      </c>
      <c r="AG617" s="392">
        <v>0</v>
      </c>
      <c r="AH617" s="392">
        <v>0</v>
      </c>
      <c r="AI617" s="392">
        <v>0</v>
      </c>
      <c r="AJ617" s="392">
        <v>0</v>
      </c>
      <c r="AK617" s="392">
        <v>0</v>
      </c>
      <c r="AL617" s="392">
        <v>0</v>
      </c>
      <c r="AM617" s="392">
        <v>0</v>
      </c>
      <c r="AN617" s="392">
        <v>0</v>
      </c>
      <c r="AO617" s="392">
        <v>0</v>
      </c>
      <c r="AP617" s="392">
        <v>21.145883333068113</v>
      </c>
      <c r="AQ617" s="392">
        <v>0</v>
      </c>
      <c r="AR617" s="392">
        <v>0</v>
      </c>
      <c r="AS617" s="392">
        <v>1.4680501655959</v>
      </c>
      <c r="AT617" s="392">
        <v>0.10955966601868272</v>
      </c>
      <c r="AU617" s="392">
        <v>0</v>
      </c>
      <c r="AV617" s="392">
        <v>0</v>
      </c>
    </row>
    <row r="618" spans="1:48" ht="16.5" customHeight="1" x14ac:dyDescent="0.25">
      <c r="A618" s="343"/>
      <c r="B618" s="92"/>
      <c r="C618" s="117"/>
      <c r="D618" s="118"/>
      <c r="E618" s="92"/>
      <c r="F618" s="731"/>
      <c r="G618" s="398"/>
      <c r="H618" s="731"/>
      <c r="I618" s="395"/>
      <c r="J618" s="393" t="s">
        <v>2176</v>
      </c>
      <c r="K618" s="394"/>
      <c r="L618" s="392">
        <v>0</v>
      </c>
      <c r="M618" s="392">
        <v>0</v>
      </c>
      <c r="N618" s="392">
        <v>0</v>
      </c>
      <c r="O618" s="392">
        <v>0</v>
      </c>
      <c r="P618" s="392"/>
      <c r="Q618" s="392">
        <v>0</v>
      </c>
      <c r="R618" s="392">
        <v>0</v>
      </c>
      <c r="S618" s="392">
        <v>1204.029409183807</v>
      </c>
      <c r="T618" s="392">
        <v>1204.0268591496897</v>
      </c>
      <c r="U618" s="392">
        <v>0</v>
      </c>
      <c r="V618" s="392">
        <v>85.493677693812671</v>
      </c>
      <c r="W618" s="392">
        <v>1118.533181455877</v>
      </c>
      <c r="X618" s="392">
        <v>0</v>
      </c>
      <c r="Y618" s="392">
        <v>0</v>
      </c>
      <c r="Z618" s="392">
        <v>0</v>
      </c>
      <c r="AA618" s="392">
        <v>0</v>
      </c>
      <c r="AB618" s="392">
        <v>0</v>
      </c>
      <c r="AC618" s="392">
        <v>0</v>
      </c>
      <c r="AD618" s="392">
        <v>2.5500341172371476E-3</v>
      </c>
      <c r="AE618" s="392">
        <v>1.4568373146654108E-3</v>
      </c>
      <c r="AF618" s="392">
        <v>1.0931968025717368E-3</v>
      </c>
      <c r="AG618" s="392">
        <v>0</v>
      </c>
      <c r="AH618" s="392">
        <v>0</v>
      </c>
      <c r="AI618" s="392">
        <v>0</v>
      </c>
      <c r="AJ618" s="392">
        <v>0</v>
      </c>
      <c r="AK618" s="392">
        <v>0</v>
      </c>
      <c r="AL618" s="392">
        <v>0</v>
      </c>
      <c r="AM618" s="392">
        <v>0</v>
      </c>
      <c r="AN618" s="392">
        <v>0</v>
      </c>
      <c r="AO618" s="392">
        <v>0</v>
      </c>
      <c r="AP618" s="392">
        <v>1.3346165755982047</v>
      </c>
      <c r="AQ618" s="392">
        <v>0</v>
      </c>
      <c r="AR618" s="392">
        <v>0</v>
      </c>
      <c r="AS618" s="392">
        <v>0.31220301968188136</v>
      </c>
      <c r="AT618" s="392">
        <v>1.2410843563248536E-2</v>
      </c>
      <c r="AU618" s="392">
        <v>0</v>
      </c>
      <c r="AV618" s="392">
        <v>0</v>
      </c>
    </row>
    <row r="619" spans="1:48" ht="16.5" customHeight="1" x14ac:dyDescent="0.25">
      <c r="A619" s="343"/>
      <c r="B619" s="92"/>
      <c r="C619" s="117"/>
      <c r="D619" s="118"/>
      <c r="E619" s="92"/>
      <c r="F619" s="731"/>
      <c r="G619" s="398"/>
      <c r="H619" s="731"/>
      <c r="I619" s="395"/>
      <c r="J619" s="393" t="s">
        <v>2177</v>
      </c>
      <c r="K619" s="394"/>
      <c r="L619" s="392">
        <v>0</v>
      </c>
      <c r="M619" s="392">
        <v>0</v>
      </c>
      <c r="N619" s="392">
        <v>0</v>
      </c>
      <c r="O619" s="392">
        <v>0</v>
      </c>
      <c r="P619" s="392"/>
      <c r="Q619" s="392">
        <v>0</v>
      </c>
      <c r="R619" s="392">
        <v>0</v>
      </c>
      <c r="S619" s="392">
        <v>161.59104784155096</v>
      </c>
      <c r="T619" s="392">
        <v>161.5595186031735</v>
      </c>
      <c r="U619" s="392">
        <v>0</v>
      </c>
      <c r="V619" s="392">
        <v>33.059211514919873</v>
      </c>
      <c r="W619" s="392">
        <v>128.50030708825363</v>
      </c>
      <c r="X619" s="392">
        <v>0</v>
      </c>
      <c r="Y619" s="392">
        <v>0</v>
      </c>
      <c r="Z619" s="392">
        <v>0</v>
      </c>
      <c r="AA619" s="392">
        <v>0</v>
      </c>
      <c r="AB619" s="392">
        <v>0</v>
      </c>
      <c r="AC619" s="392">
        <v>0</v>
      </c>
      <c r="AD619" s="392">
        <v>3.1529238377460918E-2</v>
      </c>
      <c r="AE619" s="392">
        <v>3.0997493732225948E-2</v>
      </c>
      <c r="AF619" s="392">
        <v>5.3174464523496887E-4</v>
      </c>
      <c r="AG619" s="392">
        <v>0</v>
      </c>
      <c r="AH619" s="392">
        <v>0</v>
      </c>
      <c r="AI619" s="392">
        <v>0</v>
      </c>
      <c r="AJ619" s="392">
        <v>0</v>
      </c>
      <c r="AK619" s="392">
        <v>0</v>
      </c>
      <c r="AL619" s="392">
        <v>0</v>
      </c>
      <c r="AM619" s="392">
        <v>0</v>
      </c>
      <c r="AN619" s="392">
        <v>0</v>
      </c>
      <c r="AO619" s="392">
        <v>0</v>
      </c>
      <c r="AP619" s="392">
        <v>12.875474488330338</v>
      </c>
      <c r="AQ619" s="392">
        <v>0</v>
      </c>
      <c r="AR619" s="392">
        <v>0</v>
      </c>
      <c r="AS619" s="392">
        <v>0.25441312121417303</v>
      </c>
      <c r="AT619" s="392">
        <v>2.0205591397849462E-4</v>
      </c>
      <c r="AU619" s="392">
        <v>0</v>
      </c>
      <c r="AV619" s="392">
        <v>0</v>
      </c>
    </row>
    <row r="620" spans="1:48" ht="16.5" customHeight="1" x14ac:dyDescent="0.25">
      <c r="A620" s="343"/>
      <c r="B620" s="92"/>
      <c r="C620" s="117"/>
      <c r="D620" s="118"/>
      <c r="E620" s="92"/>
      <c r="F620" s="731"/>
      <c r="G620" s="398"/>
      <c r="H620" s="731"/>
      <c r="I620" s="395"/>
      <c r="J620" s="393" t="s">
        <v>2178</v>
      </c>
      <c r="K620" s="394"/>
      <c r="L620" s="392">
        <v>0.58265093880606333</v>
      </c>
      <c r="M620" s="392">
        <v>0.58265093880606333</v>
      </c>
      <c r="N620" s="392">
        <v>0.58265093880606333</v>
      </c>
      <c r="O620" s="392">
        <v>0</v>
      </c>
      <c r="P620" s="392"/>
      <c r="Q620" s="392">
        <v>0</v>
      </c>
      <c r="R620" s="392">
        <v>0</v>
      </c>
      <c r="S620" s="392">
        <v>171.1905615828465</v>
      </c>
      <c r="T620" s="392">
        <v>171.17785204924547</v>
      </c>
      <c r="U620" s="392">
        <v>0</v>
      </c>
      <c r="V620" s="392">
        <v>113.56155924811125</v>
      </c>
      <c r="W620" s="392">
        <v>57.616292801134236</v>
      </c>
      <c r="X620" s="392">
        <v>0</v>
      </c>
      <c r="Y620" s="392">
        <v>0</v>
      </c>
      <c r="Z620" s="392">
        <v>0</v>
      </c>
      <c r="AA620" s="392">
        <v>0</v>
      </c>
      <c r="AB620" s="392">
        <v>0</v>
      </c>
      <c r="AC620" s="392">
        <v>0</v>
      </c>
      <c r="AD620" s="392">
        <v>1.2709533601025957E-2</v>
      </c>
      <c r="AE620" s="392">
        <v>1.2699292188758532E-2</v>
      </c>
      <c r="AF620" s="392">
        <v>1.0241412267424555E-5</v>
      </c>
      <c r="AG620" s="392">
        <v>0</v>
      </c>
      <c r="AH620" s="392">
        <v>0</v>
      </c>
      <c r="AI620" s="392">
        <v>0</v>
      </c>
      <c r="AJ620" s="392">
        <v>0</v>
      </c>
      <c r="AK620" s="392">
        <v>0</v>
      </c>
      <c r="AL620" s="392">
        <v>0</v>
      </c>
      <c r="AM620" s="392">
        <v>0</v>
      </c>
      <c r="AN620" s="392">
        <v>0</v>
      </c>
      <c r="AO620" s="392">
        <v>0</v>
      </c>
      <c r="AP620" s="392">
        <v>5.362253068033934</v>
      </c>
      <c r="AQ620" s="392">
        <v>0</v>
      </c>
      <c r="AR620" s="392">
        <v>0</v>
      </c>
      <c r="AS620" s="392">
        <v>0.35646613451553344</v>
      </c>
      <c r="AT620" s="392">
        <v>7.9069856525920093E-2</v>
      </c>
      <c r="AU620" s="392">
        <v>0</v>
      </c>
      <c r="AV620" s="392">
        <v>0</v>
      </c>
    </row>
    <row r="621" spans="1:48" ht="16.5" customHeight="1" x14ac:dyDescent="0.25">
      <c r="A621" s="343"/>
      <c r="B621" s="92"/>
      <c r="C621" s="117"/>
      <c r="D621" s="118"/>
      <c r="E621" s="92"/>
      <c r="F621" s="731"/>
      <c r="G621" s="398"/>
      <c r="H621" s="731"/>
      <c r="I621" s="395"/>
      <c r="J621" s="393" t="s">
        <v>2179</v>
      </c>
      <c r="K621" s="394"/>
      <c r="L621" s="392">
        <v>0</v>
      </c>
      <c r="M621" s="392">
        <v>0</v>
      </c>
      <c r="N621" s="392">
        <v>0</v>
      </c>
      <c r="O621" s="392">
        <v>0</v>
      </c>
      <c r="P621" s="392"/>
      <c r="Q621" s="392">
        <v>0</v>
      </c>
      <c r="R621" s="392">
        <v>0</v>
      </c>
      <c r="S621" s="392">
        <v>133.75999020750359</v>
      </c>
      <c r="T621" s="392">
        <v>133.7013484198558</v>
      </c>
      <c r="U621" s="392">
        <v>0</v>
      </c>
      <c r="V621" s="392">
        <v>84.663459616760917</v>
      </c>
      <c r="W621" s="392">
        <v>49.037888803094887</v>
      </c>
      <c r="X621" s="392">
        <v>0</v>
      </c>
      <c r="Y621" s="392">
        <v>0</v>
      </c>
      <c r="Z621" s="392">
        <v>0</v>
      </c>
      <c r="AA621" s="392">
        <v>0</v>
      </c>
      <c r="AB621" s="392">
        <v>0</v>
      </c>
      <c r="AC621" s="392">
        <v>0</v>
      </c>
      <c r="AD621" s="392">
        <v>5.8641787647787748E-2</v>
      </c>
      <c r="AE621" s="392">
        <v>5.7486564346678627E-2</v>
      </c>
      <c r="AF621" s="392">
        <v>1.1552233011091224E-3</v>
      </c>
      <c r="AG621" s="392">
        <v>0</v>
      </c>
      <c r="AH621" s="392">
        <v>0</v>
      </c>
      <c r="AI621" s="392">
        <v>0</v>
      </c>
      <c r="AJ621" s="392">
        <v>0</v>
      </c>
      <c r="AK621" s="392">
        <v>0</v>
      </c>
      <c r="AL621" s="392">
        <v>0</v>
      </c>
      <c r="AM621" s="392">
        <v>0</v>
      </c>
      <c r="AN621" s="392">
        <v>0</v>
      </c>
      <c r="AO621" s="392">
        <v>0</v>
      </c>
      <c r="AP621" s="392">
        <v>1.506221527552484</v>
      </c>
      <c r="AQ621" s="392">
        <v>0</v>
      </c>
      <c r="AR621" s="392">
        <v>0</v>
      </c>
      <c r="AS621" s="392">
        <v>0.46679519547242354</v>
      </c>
      <c r="AT621" s="392">
        <v>1.1956324853571117E-2</v>
      </c>
      <c r="AU621" s="392">
        <v>0</v>
      </c>
      <c r="AV621" s="392">
        <v>0</v>
      </c>
    </row>
    <row r="622" spans="1:48" ht="16.5" customHeight="1" x14ac:dyDescent="0.25">
      <c r="A622" s="343"/>
      <c r="B622" s="92"/>
      <c r="C622" s="117"/>
      <c r="D622" s="118"/>
      <c r="E622" s="92"/>
      <c r="F622" s="731"/>
      <c r="G622" s="398"/>
      <c r="H622" s="731"/>
      <c r="I622" s="404"/>
      <c r="J622" s="94" t="s">
        <v>2180</v>
      </c>
      <c r="K622" s="541"/>
      <c r="L622" s="390">
        <v>0.849386226458963</v>
      </c>
      <c r="M622" s="391">
        <v>0.849386226458963</v>
      </c>
      <c r="N622" s="391">
        <v>0.849386226458963</v>
      </c>
      <c r="O622" s="391">
        <v>0</v>
      </c>
      <c r="P622" s="391"/>
      <c r="Q622" s="391">
        <v>0</v>
      </c>
      <c r="R622" s="391">
        <v>0</v>
      </c>
      <c r="S622" s="391">
        <v>252.85255297641487</v>
      </c>
      <c r="T622" s="391">
        <v>252.84806612520646</v>
      </c>
      <c r="U622" s="391">
        <v>0</v>
      </c>
      <c r="V622" s="391">
        <v>80.153526028557138</v>
      </c>
      <c r="W622" s="391">
        <v>172.69454009664932</v>
      </c>
      <c r="X622" s="391">
        <v>0</v>
      </c>
      <c r="Y622" s="391">
        <v>0</v>
      </c>
      <c r="Z622" s="391">
        <v>0</v>
      </c>
      <c r="AA622" s="391">
        <v>0</v>
      </c>
      <c r="AB622" s="391">
        <v>0</v>
      </c>
      <c r="AC622" s="391">
        <v>0</v>
      </c>
      <c r="AD622" s="391">
        <v>4.4868512083986595E-3</v>
      </c>
      <c r="AE622" s="391">
        <v>4.4309210897495142E-3</v>
      </c>
      <c r="AF622" s="391">
        <v>5.5930118649145652E-5</v>
      </c>
      <c r="AG622" s="391">
        <v>0</v>
      </c>
      <c r="AH622" s="391">
        <v>0</v>
      </c>
      <c r="AI622" s="391">
        <v>0</v>
      </c>
      <c r="AJ622" s="391">
        <v>0</v>
      </c>
      <c r="AK622" s="391">
        <v>0</v>
      </c>
      <c r="AL622" s="391">
        <v>0</v>
      </c>
      <c r="AM622" s="391">
        <v>0</v>
      </c>
      <c r="AN622" s="391">
        <v>0</v>
      </c>
      <c r="AO622" s="391">
        <v>0</v>
      </c>
      <c r="AP622" s="391">
        <v>6.7317673553152699E-2</v>
      </c>
      <c r="AQ622" s="391">
        <v>0</v>
      </c>
      <c r="AR622" s="391">
        <v>0</v>
      </c>
      <c r="AS622" s="391">
        <v>7.8172694711888577E-2</v>
      </c>
      <c r="AT622" s="391">
        <v>5.9205851619644721E-3</v>
      </c>
      <c r="AU622" s="391">
        <v>0</v>
      </c>
      <c r="AV622" s="391">
        <v>0</v>
      </c>
    </row>
    <row r="623" spans="1:48" ht="16.5" customHeight="1" x14ac:dyDescent="0.25">
      <c r="A623" s="753" t="s">
        <v>2212</v>
      </c>
      <c r="B623" s="753" t="s">
        <v>2182</v>
      </c>
      <c r="C623" s="441"/>
      <c r="D623" s="753" t="s">
        <v>2182</v>
      </c>
      <c r="E623" s="323"/>
      <c r="F623" s="440"/>
      <c r="G623" s="323"/>
      <c r="H623" s="257"/>
      <c r="I623" s="324"/>
      <c r="J623" s="257" t="s">
        <v>2133</v>
      </c>
      <c r="K623" s="354" t="s">
        <v>2213</v>
      </c>
      <c r="L623" s="414">
        <v>2.6989582572217197</v>
      </c>
      <c r="M623" s="400">
        <v>2.6989582572217197</v>
      </c>
      <c r="N623" s="400">
        <v>2.6989582572217197</v>
      </c>
      <c r="O623" s="400">
        <v>0</v>
      </c>
      <c r="P623" s="400">
        <v>0</v>
      </c>
      <c r="Q623" s="400">
        <v>0</v>
      </c>
      <c r="R623" s="400">
        <v>0</v>
      </c>
      <c r="S623" s="400">
        <v>119913.08060196668</v>
      </c>
      <c r="T623" s="400">
        <v>119660.01030225959</v>
      </c>
      <c r="U623" s="400">
        <v>0</v>
      </c>
      <c r="V623" s="400">
        <v>179.53073563817557</v>
      </c>
      <c r="W623" s="400">
        <v>49321.40258610071</v>
      </c>
      <c r="X623" s="400">
        <v>2513.9769159233406</v>
      </c>
      <c r="Y623" s="400">
        <v>395.04935637814702</v>
      </c>
      <c r="Z623" s="400">
        <v>23916.83599123808</v>
      </c>
      <c r="AA623" s="400">
        <v>43333.214716981129</v>
      </c>
      <c r="AB623" s="400">
        <v>0</v>
      </c>
      <c r="AC623" s="400">
        <v>0</v>
      </c>
      <c r="AD623" s="400">
        <v>253.07029970709178</v>
      </c>
      <c r="AE623" s="400">
        <v>0.36199904726467508</v>
      </c>
      <c r="AF623" s="400">
        <v>252.7083006598271</v>
      </c>
      <c r="AG623" s="400">
        <v>0</v>
      </c>
      <c r="AH623" s="400">
        <v>0</v>
      </c>
      <c r="AI623" s="400">
        <v>0</v>
      </c>
      <c r="AJ623" s="400">
        <v>0</v>
      </c>
      <c r="AK623" s="400">
        <v>0</v>
      </c>
      <c r="AL623" s="400">
        <v>0</v>
      </c>
      <c r="AM623" s="400">
        <v>0</v>
      </c>
      <c r="AN623" s="400">
        <v>0</v>
      </c>
      <c r="AO623" s="400">
        <v>0</v>
      </c>
      <c r="AP623" s="400">
        <v>1054.0451584068971</v>
      </c>
      <c r="AQ623" s="400">
        <v>0</v>
      </c>
      <c r="AR623" s="400">
        <v>0</v>
      </c>
      <c r="AS623" s="400">
        <v>4550.5445422120092</v>
      </c>
      <c r="AT623" s="400">
        <v>0</v>
      </c>
      <c r="AU623" s="400">
        <v>0</v>
      </c>
      <c r="AV623" s="388">
        <v>0</v>
      </c>
    </row>
    <row r="624" spans="1:48" ht="16.5" customHeight="1" x14ac:dyDescent="0.25">
      <c r="A624" s="754"/>
      <c r="B624" s="754"/>
      <c r="C624" s="318"/>
      <c r="D624" s="754"/>
      <c r="E624" s="402"/>
      <c r="F624" s="753" t="s">
        <v>2183</v>
      </c>
      <c r="G624" s="323"/>
      <c r="H624" s="257"/>
      <c r="I624" s="324"/>
      <c r="J624" s="257" t="s">
        <v>2133</v>
      </c>
      <c r="K624" s="225" t="s">
        <v>2214</v>
      </c>
      <c r="L624" s="414">
        <v>1.3683654668877971</v>
      </c>
      <c r="M624" s="400">
        <v>1.3683654668877971</v>
      </c>
      <c r="N624" s="400">
        <v>1.3683654668877971</v>
      </c>
      <c r="O624" s="400">
        <v>0</v>
      </c>
      <c r="P624" s="400">
        <v>0</v>
      </c>
      <c r="Q624" s="400">
        <v>0</v>
      </c>
      <c r="R624" s="400">
        <v>0</v>
      </c>
      <c r="S624" s="400">
        <v>45043.28140692076</v>
      </c>
      <c r="T624" s="400">
        <v>44790.411209589809</v>
      </c>
      <c r="U624" s="400">
        <v>1</v>
      </c>
      <c r="V624" s="400">
        <v>57.579807543689093</v>
      </c>
      <c r="W624" s="400">
        <v>44731.831402046118</v>
      </c>
      <c r="X624" s="400">
        <v>0</v>
      </c>
      <c r="Y624" s="400">
        <v>0</v>
      </c>
      <c r="Z624" s="400">
        <v>0</v>
      </c>
      <c r="AA624" s="400">
        <v>0</v>
      </c>
      <c r="AB624" s="400">
        <v>0</v>
      </c>
      <c r="AC624" s="400">
        <v>0</v>
      </c>
      <c r="AD624" s="400">
        <v>252.8701973309486</v>
      </c>
      <c r="AE624" s="400">
        <v>0.16189667112149453</v>
      </c>
      <c r="AF624" s="400">
        <v>252.7083006598271</v>
      </c>
      <c r="AG624" s="400">
        <v>0</v>
      </c>
      <c r="AH624" s="400">
        <v>0</v>
      </c>
      <c r="AI624" s="400">
        <v>0</v>
      </c>
      <c r="AJ624" s="400">
        <v>0</v>
      </c>
      <c r="AK624" s="400">
        <v>0</v>
      </c>
      <c r="AL624" s="400">
        <v>0</v>
      </c>
      <c r="AM624" s="400">
        <v>0</v>
      </c>
      <c r="AN624" s="400">
        <v>0</v>
      </c>
      <c r="AO624" s="400">
        <v>0</v>
      </c>
      <c r="AP624" s="400">
        <v>1023.2917060299196</v>
      </c>
      <c r="AQ624" s="400">
        <v>0</v>
      </c>
      <c r="AR624" s="400">
        <v>0</v>
      </c>
      <c r="AS624" s="400">
        <v>149.12568122177336</v>
      </c>
      <c r="AT624" s="400">
        <v>0</v>
      </c>
      <c r="AU624" s="400">
        <v>0</v>
      </c>
      <c r="AV624" s="388">
        <v>0</v>
      </c>
    </row>
    <row r="625" spans="1:48" ht="16.5" customHeight="1" x14ac:dyDescent="0.25">
      <c r="A625" s="754"/>
      <c r="B625" s="754"/>
      <c r="C625" s="318"/>
      <c r="D625" s="754"/>
      <c r="E625" s="418"/>
      <c r="F625" s="754"/>
      <c r="G625" s="402"/>
      <c r="H625" s="753" t="s">
        <v>2184</v>
      </c>
      <c r="I625" s="352"/>
      <c r="J625" s="389" t="s">
        <v>2133</v>
      </c>
      <c r="K625" s="354"/>
      <c r="L625" s="415">
        <v>0.96107833287516564</v>
      </c>
      <c r="M625" s="401">
        <v>0.96107833287516564</v>
      </c>
      <c r="N625" s="401">
        <v>0.96107833287516564</v>
      </c>
      <c r="O625" s="401">
        <v>0</v>
      </c>
      <c r="P625" s="401">
        <v>0</v>
      </c>
      <c r="Q625" s="401">
        <v>0</v>
      </c>
      <c r="R625" s="401">
        <v>0</v>
      </c>
      <c r="S625" s="401">
        <v>273.34071152791438</v>
      </c>
      <c r="T625" s="401">
        <v>27.130293896044009</v>
      </c>
      <c r="U625" s="401">
        <v>2</v>
      </c>
      <c r="V625" s="401">
        <v>21.587526600446523</v>
      </c>
      <c r="W625" s="401">
        <v>3.5427672955974838</v>
      </c>
      <c r="X625" s="401">
        <v>0</v>
      </c>
      <c r="Y625" s="401">
        <v>0</v>
      </c>
      <c r="Z625" s="401">
        <v>0</v>
      </c>
      <c r="AA625" s="401">
        <v>0</v>
      </c>
      <c r="AB625" s="401">
        <v>0</v>
      </c>
      <c r="AC625" s="401">
        <v>0</v>
      </c>
      <c r="AD625" s="401">
        <v>246.21041763187037</v>
      </c>
      <c r="AE625" s="401">
        <v>8.0755157369694866E-2</v>
      </c>
      <c r="AF625" s="401">
        <v>246.12966247450066</v>
      </c>
      <c r="AG625" s="401">
        <v>0</v>
      </c>
      <c r="AH625" s="401">
        <v>0</v>
      </c>
      <c r="AI625" s="401">
        <v>0</v>
      </c>
      <c r="AJ625" s="401">
        <v>0</v>
      </c>
      <c r="AK625" s="401">
        <v>0</v>
      </c>
      <c r="AL625" s="401">
        <v>0</v>
      </c>
      <c r="AM625" s="401">
        <v>0</v>
      </c>
      <c r="AN625" s="401">
        <v>0</v>
      </c>
      <c r="AO625" s="401">
        <v>0</v>
      </c>
      <c r="AP625" s="401">
        <v>0.12675451968610471</v>
      </c>
      <c r="AQ625" s="401">
        <v>0</v>
      </c>
      <c r="AR625" s="401">
        <v>0</v>
      </c>
      <c r="AS625" s="401">
        <v>43.513745048257427</v>
      </c>
      <c r="AT625" s="401">
        <v>0</v>
      </c>
      <c r="AU625" s="401">
        <v>0</v>
      </c>
      <c r="AV625" s="407">
        <v>0</v>
      </c>
    </row>
    <row r="626" spans="1:48" ht="16.5" customHeight="1" x14ac:dyDescent="0.25">
      <c r="A626" s="754"/>
      <c r="B626" s="754"/>
      <c r="C626" s="318"/>
      <c r="D626" s="754"/>
      <c r="E626" s="418"/>
      <c r="F626" s="754"/>
      <c r="G626" s="418"/>
      <c r="H626" s="754"/>
      <c r="I626" s="395"/>
      <c r="J626" s="443" t="s">
        <v>2189</v>
      </c>
      <c r="K626" s="354"/>
      <c r="L626" s="415">
        <v>0</v>
      </c>
      <c r="M626" s="401">
        <v>0</v>
      </c>
      <c r="N626" s="401">
        <v>0</v>
      </c>
      <c r="O626" s="401">
        <v>0</v>
      </c>
      <c r="P626" s="401">
        <v>0</v>
      </c>
      <c r="Q626" s="401">
        <v>0</v>
      </c>
      <c r="R626" s="401">
        <v>0</v>
      </c>
      <c r="S626" s="401">
        <v>130.26947997384534</v>
      </c>
      <c r="T626" s="401">
        <v>3</v>
      </c>
      <c r="U626" s="401">
        <v>3</v>
      </c>
      <c r="V626" s="401">
        <v>0</v>
      </c>
      <c r="W626" s="401">
        <v>0</v>
      </c>
      <c r="X626" s="401">
        <v>0</v>
      </c>
      <c r="Y626" s="401">
        <v>0</v>
      </c>
      <c r="Z626" s="401">
        <v>0</v>
      </c>
      <c r="AA626" s="401">
        <v>0</v>
      </c>
      <c r="AB626" s="401">
        <v>0</v>
      </c>
      <c r="AC626" s="401">
        <v>0</v>
      </c>
      <c r="AD626" s="401">
        <v>127.26947997384534</v>
      </c>
      <c r="AE626" s="401">
        <v>0</v>
      </c>
      <c r="AF626" s="401">
        <v>127.26947997384534</v>
      </c>
      <c r="AG626" s="401">
        <v>0</v>
      </c>
      <c r="AH626" s="401">
        <v>0</v>
      </c>
      <c r="AI626" s="401">
        <v>0</v>
      </c>
      <c r="AJ626" s="401">
        <v>0</v>
      </c>
      <c r="AK626" s="401">
        <v>0</v>
      </c>
      <c r="AL626" s="401">
        <v>0</v>
      </c>
      <c r="AM626" s="401">
        <v>0</v>
      </c>
      <c r="AN626" s="401">
        <v>0</v>
      </c>
      <c r="AO626" s="401">
        <v>0</v>
      </c>
      <c r="AP626" s="401">
        <v>0</v>
      </c>
      <c r="AQ626" s="401">
        <v>0</v>
      </c>
      <c r="AR626" s="401">
        <v>0</v>
      </c>
      <c r="AS626" s="401">
        <v>0</v>
      </c>
      <c r="AT626" s="401">
        <v>0</v>
      </c>
      <c r="AU626" s="401">
        <v>0</v>
      </c>
      <c r="AV626" s="407">
        <v>0</v>
      </c>
    </row>
    <row r="627" spans="1:48" ht="16.5" customHeight="1" x14ac:dyDescent="0.25">
      <c r="A627" s="754"/>
      <c r="B627" s="754"/>
      <c r="C627" s="318"/>
      <c r="D627" s="754"/>
      <c r="E627" s="418"/>
      <c r="F627" s="754"/>
      <c r="G627" s="418"/>
      <c r="H627" s="754"/>
      <c r="I627" s="396"/>
      <c r="J627" s="391" t="s">
        <v>2190</v>
      </c>
      <c r="K627" s="354"/>
      <c r="L627" s="415">
        <v>0.96107833287516564</v>
      </c>
      <c r="M627" s="401">
        <v>0.96107833287516564</v>
      </c>
      <c r="N627" s="401">
        <v>0.96107833287516564</v>
      </c>
      <c r="O627" s="401">
        <v>0</v>
      </c>
      <c r="P627" s="401">
        <v>0</v>
      </c>
      <c r="Q627" s="401">
        <v>0</v>
      </c>
      <c r="R627" s="401">
        <v>0</v>
      </c>
      <c r="S627" s="401">
        <v>148.07123155406907</v>
      </c>
      <c r="T627" s="401">
        <v>29.130293896044009</v>
      </c>
      <c r="U627" s="401">
        <v>4</v>
      </c>
      <c r="V627" s="401">
        <v>21.587526600446523</v>
      </c>
      <c r="W627" s="401">
        <v>3.5427672955974838</v>
      </c>
      <c r="X627" s="401">
        <v>0</v>
      </c>
      <c r="Y627" s="401">
        <v>0</v>
      </c>
      <c r="Z627" s="401">
        <v>0</v>
      </c>
      <c r="AA627" s="401">
        <v>0</v>
      </c>
      <c r="AB627" s="401">
        <v>0</v>
      </c>
      <c r="AC627" s="401">
        <v>0</v>
      </c>
      <c r="AD627" s="401">
        <v>118.94093765802505</v>
      </c>
      <c r="AE627" s="401">
        <v>8.0755157369694866E-2</v>
      </c>
      <c r="AF627" s="401">
        <v>118.86018250065536</v>
      </c>
      <c r="AG627" s="401">
        <v>0</v>
      </c>
      <c r="AH627" s="401">
        <v>0</v>
      </c>
      <c r="AI627" s="401">
        <v>0</v>
      </c>
      <c r="AJ627" s="401">
        <v>0</v>
      </c>
      <c r="AK627" s="401">
        <v>0</v>
      </c>
      <c r="AL627" s="401">
        <v>0</v>
      </c>
      <c r="AM627" s="401">
        <v>0</v>
      </c>
      <c r="AN627" s="401">
        <v>0</v>
      </c>
      <c r="AO627" s="401">
        <v>0</v>
      </c>
      <c r="AP627" s="401">
        <v>0.12675451968610471</v>
      </c>
      <c r="AQ627" s="401">
        <v>0</v>
      </c>
      <c r="AR627" s="401">
        <v>0</v>
      </c>
      <c r="AS627" s="401">
        <v>43.513745048257427</v>
      </c>
      <c r="AT627" s="401">
        <v>0</v>
      </c>
      <c r="AU627" s="401">
        <v>0</v>
      </c>
      <c r="AV627" s="407">
        <v>0</v>
      </c>
    </row>
    <row r="628" spans="1:48" ht="16.5" customHeight="1" x14ac:dyDescent="0.25">
      <c r="A628" s="754"/>
      <c r="B628" s="754"/>
      <c r="C628" s="318"/>
      <c r="D628" s="754"/>
      <c r="E628" s="418"/>
      <c r="F628" s="754"/>
      <c r="G628" s="418"/>
      <c r="H628" s="753" t="s">
        <v>2185</v>
      </c>
      <c r="I628" s="352"/>
      <c r="J628" s="389" t="s">
        <v>2133</v>
      </c>
      <c r="K628" s="354"/>
      <c r="L628" s="415">
        <v>0.28043668041836745</v>
      </c>
      <c r="M628" s="401">
        <v>0.28043668041836745</v>
      </c>
      <c r="N628" s="401">
        <v>0.28043668041836745</v>
      </c>
      <c r="O628" s="401">
        <v>0</v>
      </c>
      <c r="P628" s="401">
        <v>0</v>
      </c>
      <c r="Q628" s="401">
        <v>0</v>
      </c>
      <c r="R628" s="401">
        <v>0</v>
      </c>
      <c r="S628" s="401">
        <v>10929.368623084483</v>
      </c>
      <c r="T628" s="401">
        <v>10929.342030636928</v>
      </c>
      <c r="U628" s="401">
        <v>5</v>
      </c>
      <c r="V628" s="401">
        <v>24.2582246213505</v>
      </c>
      <c r="W628" s="401">
        <v>10900.083806015578</v>
      </c>
      <c r="X628" s="401">
        <v>0</v>
      </c>
      <c r="Y628" s="401">
        <v>0</v>
      </c>
      <c r="Z628" s="401">
        <v>0</v>
      </c>
      <c r="AA628" s="401">
        <v>0</v>
      </c>
      <c r="AB628" s="401">
        <v>0</v>
      </c>
      <c r="AC628" s="401">
        <v>0</v>
      </c>
      <c r="AD628" s="401">
        <v>2.6592447556140496E-2</v>
      </c>
      <c r="AE628" s="401">
        <v>2.6592447556140496E-2</v>
      </c>
      <c r="AF628" s="401">
        <v>0</v>
      </c>
      <c r="AG628" s="401">
        <v>0</v>
      </c>
      <c r="AH628" s="401">
        <v>0</v>
      </c>
      <c r="AI628" s="401">
        <v>0</v>
      </c>
      <c r="AJ628" s="401">
        <v>0</v>
      </c>
      <c r="AK628" s="401">
        <v>0</v>
      </c>
      <c r="AL628" s="401">
        <v>0</v>
      </c>
      <c r="AM628" s="401">
        <v>0</v>
      </c>
      <c r="AN628" s="401">
        <v>0</v>
      </c>
      <c r="AO628" s="401">
        <v>0</v>
      </c>
      <c r="AP628" s="401">
        <v>1022.9162702192442</v>
      </c>
      <c r="AQ628" s="401">
        <v>0</v>
      </c>
      <c r="AR628" s="401">
        <v>0</v>
      </c>
      <c r="AS628" s="401">
        <v>55.658792441047794</v>
      </c>
      <c r="AT628" s="401">
        <v>0</v>
      </c>
      <c r="AU628" s="401">
        <v>0</v>
      </c>
      <c r="AV628" s="407">
        <v>0</v>
      </c>
    </row>
    <row r="629" spans="1:48" ht="16.5" customHeight="1" x14ac:dyDescent="0.25">
      <c r="A629" s="754"/>
      <c r="B629" s="754"/>
      <c r="C629" s="318"/>
      <c r="D629" s="754"/>
      <c r="E629" s="418"/>
      <c r="F629" s="754"/>
      <c r="G629" s="418"/>
      <c r="H629" s="754"/>
      <c r="I629" s="395"/>
      <c r="J629" s="443" t="s">
        <v>2191</v>
      </c>
      <c r="K629" s="354"/>
      <c r="L629" s="415">
        <v>4.166421149708896E-2</v>
      </c>
      <c r="M629" s="401">
        <v>4.166421149708896E-2</v>
      </c>
      <c r="N629" s="401">
        <v>4.166421149708896E-2</v>
      </c>
      <c r="O629" s="401">
        <v>0</v>
      </c>
      <c r="P629" s="401">
        <v>0</v>
      </c>
      <c r="Q629" s="401">
        <v>0</v>
      </c>
      <c r="R629" s="401">
        <v>0</v>
      </c>
      <c r="S629" s="401">
        <v>3261.346228242197</v>
      </c>
      <c r="T629" s="401">
        <v>3261.33861502031</v>
      </c>
      <c r="U629" s="401">
        <v>6</v>
      </c>
      <c r="V629" s="401">
        <v>5.0709225005392513</v>
      </c>
      <c r="W629" s="401">
        <v>3250.2676925197707</v>
      </c>
      <c r="X629" s="401">
        <v>0</v>
      </c>
      <c r="Y629" s="401">
        <v>0</v>
      </c>
      <c r="Z629" s="401">
        <v>0</v>
      </c>
      <c r="AA629" s="401">
        <v>0</v>
      </c>
      <c r="AB629" s="401">
        <v>0</v>
      </c>
      <c r="AC629" s="401">
        <v>0</v>
      </c>
      <c r="AD629" s="401">
        <v>7.6132218868601364E-3</v>
      </c>
      <c r="AE629" s="401">
        <v>7.6132218868601364E-3</v>
      </c>
      <c r="AF629" s="401">
        <v>0</v>
      </c>
      <c r="AG629" s="401">
        <v>0</v>
      </c>
      <c r="AH629" s="401">
        <v>0</v>
      </c>
      <c r="AI629" s="401">
        <v>0</v>
      </c>
      <c r="AJ629" s="401">
        <v>0</v>
      </c>
      <c r="AK629" s="401">
        <v>0</v>
      </c>
      <c r="AL629" s="401">
        <v>0</v>
      </c>
      <c r="AM629" s="401">
        <v>0</v>
      </c>
      <c r="AN629" s="401">
        <v>0</v>
      </c>
      <c r="AO629" s="401">
        <v>0</v>
      </c>
      <c r="AP629" s="401">
        <v>0.11170084721984297</v>
      </c>
      <c r="AQ629" s="401">
        <v>0</v>
      </c>
      <c r="AR629" s="401">
        <v>0</v>
      </c>
      <c r="AS629" s="401">
        <v>11.998974093767767</v>
      </c>
      <c r="AT629" s="401">
        <v>0</v>
      </c>
      <c r="AU629" s="401">
        <v>0</v>
      </c>
      <c r="AV629" s="407">
        <v>0</v>
      </c>
    </row>
    <row r="630" spans="1:48" ht="16.5" customHeight="1" x14ac:dyDescent="0.25">
      <c r="A630" s="754"/>
      <c r="B630" s="754"/>
      <c r="C630" s="318"/>
      <c r="D630" s="754"/>
      <c r="E630" s="418"/>
      <c r="F630" s="754"/>
      <c r="G630" s="418"/>
      <c r="H630" s="754"/>
      <c r="I630" s="395"/>
      <c r="J630" s="443" t="s">
        <v>2192</v>
      </c>
      <c r="K630" s="354"/>
      <c r="L630" s="415">
        <v>0.17030750090087912</v>
      </c>
      <c r="M630" s="401">
        <v>0.17030750090087912</v>
      </c>
      <c r="N630" s="401">
        <v>0.17030750090087912</v>
      </c>
      <c r="O630" s="401">
        <v>0</v>
      </c>
      <c r="P630" s="401">
        <v>0</v>
      </c>
      <c r="Q630" s="401">
        <v>0</v>
      </c>
      <c r="R630" s="401">
        <v>0</v>
      </c>
      <c r="S630" s="401">
        <v>3651.9304021041644</v>
      </c>
      <c r="T630" s="401">
        <v>3651.9228807073482</v>
      </c>
      <c r="U630" s="401">
        <v>7</v>
      </c>
      <c r="V630" s="401">
        <v>9.2519778580871215</v>
      </c>
      <c r="W630" s="401">
        <v>3635.670902849261</v>
      </c>
      <c r="X630" s="401">
        <v>0</v>
      </c>
      <c r="Y630" s="401">
        <v>0</v>
      </c>
      <c r="Z630" s="401">
        <v>0</v>
      </c>
      <c r="AA630" s="401">
        <v>0</v>
      </c>
      <c r="AB630" s="401">
        <v>0</v>
      </c>
      <c r="AC630" s="401">
        <v>0</v>
      </c>
      <c r="AD630" s="401">
        <v>7.5213968163821907E-3</v>
      </c>
      <c r="AE630" s="401">
        <v>7.5213968163821907E-3</v>
      </c>
      <c r="AF630" s="401">
        <v>0</v>
      </c>
      <c r="AG630" s="401">
        <v>0</v>
      </c>
      <c r="AH630" s="401">
        <v>0</v>
      </c>
      <c r="AI630" s="401">
        <v>0</v>
      </c>
      <c r="AJ630" s="401">
        <v>0</v>
      </c>
      <c r="AK630" s="401">
        <v>0</v>
      </c>
      <c r="AL630" s="401">
        <v>0</v>
      </c>
      <c r="AM630" s="401">
        <v>0</v>
      </c>
      <c r="AN630" s="401">
        <v>0</v>
      </c>
      <c r="AO630" s="401">
        <v>0</v>
      </c>
      <c r="AP630" s="401">
        <v>1022.7516467032532</v>
      </c>
      <c r="AQ630" s="401">
        <v>0</v>
      </c>
      <c r="AR630" s="401">
        <v>0</v>
      </c>
      <c r="AS630" s="401">
        <v>27.031249182303732</v>
      </c>
      <c r="AT630" s="401">
        <v>0</v>
      </c>
      <c r="AU630" s="401">
        <v>0</v>
      </c>
      <c r="AV630" s="407">
        <v>0</v>
      </c>
    </row>
    <row r="631" spans="1:48" ht="16.5" customHeight="1" x14ac:dyDescent="0.25">
      <c r="A631" s="754"/>
      <c r="B631" s="754"/>
      <c r="C631" s="318"/>
      <c r="D631" s="754"/>
      <c r="E631" s="398"/>
      <c r="F631" s="754"/>
      <c r="G631" s="418"/>
      <c r="H631" s="754"/>
      <c r="I631" s="395"/>
      <c r="J631" s="443" t="s">
        <v>2193</v>
      </c>
      <c r="K631" s="354"/>
      <c r="L631" s="415">
        <v>2.7456147593582891E-2</v>
      </c>
      <c r="M631" s="401">
        <v>2.7456147593582891E-2</v>
      </c>
      <c r="N631" s="401">
        <v>2.7456147593582891E-2</v>
      </c>
      <c r="O631" s="401">
        <v>0</v>
      </c>
      <c r="P631" s="401">
        <v>0</v>
      </c>
      <c r="Q631" s="401">
        <v>0</v>
      </c>
      <c r="R631" s="401">
        <v>0</v>
      </c>
      <c r="S631" s="401">
        <v>3919.6352251975754</v>
      </c>
      <c r="T631" s="401">
        <v>3919.6237673687224</v>
      </c>
      <c r="U631" s="401">
        <v>8</v>
      </c>
      <c r="V631" s="401">
        <v>9.8255335652071807</v>
      </c>
      <c r="W631" s="401">
        <v>3901.7982338035154</v>
      </c>
      <c r="X631" s="401">
        <v>0</v>
      </c>
      <c r="Y631" s="401">
        <v>0</v>
      </c>
      <c r="Z631" s="401">
        <v>0</v>
      </c>
      <c r="AA631" s="401">
        <v>0</v>
      </c>
      <c r="AB631" s="401">
        <v>0</v>
      </c>
      <c r="AC631" s="401">
        <v>0</v>
      </c>
      <c r="AD631" s="401">
        <v>1.1457828852898169E-2</v>
      </c>
      <c r="AE631" s="401">
        <v>1.1457828852898169E-2</v>
      </c>
      <c r="AF631" s="401">
        <v>0</v>
      </c>
      <c r="AG631" s="401">
        <v>0</v>
      </c>
      <c r="AH631" s="401">
        <v>0</v>
      </c>
      <c r="AI631" s="401">
        <v>0</v>
      </c>
      <c r="AJ631" s="401">
        <v>0</v>
      </c>
      <c r="AK631" s="401">
        <v>0</v>
      </c>
      <c r="AL631" s="401">
        <v>0</v>
      </c>
      <c r="AM631" s="401">
        <v>0</v>
      </c>
      <c r="AN631" s="401">
        <v>0</v>
      </c>
      <c r="AO631" s="401">
        <v>0</v>
      </c>
      <c r="AP631" s="401">
        <v>5.2922668771238884E-2</v>
      </c>
      <c r="AQ631" s="401">
        <v>0</v>
      </c>
      <c r="AR631" s="401">
        <v>0</v>
      </c>
      <c r="AS631" s="401">
        <v>16.325722445766296</v>
      </c>
      <c r="AT631" s="401">
        <v>0</v>
      </c>
      <c r="AU631" s="401">
        <v>0</v>
      </c>
      <c r="AV631" s="407">
        <v>0</v>
      </c>
    </row>
    <row r="632" spans="1:48" ht="16.5" customHeight="1" x14ac:dyDescent="0.25">
      <c r="A632" s="754"/>
      <c r="B632" s="754"/>
      <c r="C632" s="318"/>
      <c r="D632" s="754"/>
      <c r="E632" s="418"/>
      <c r="F632" s="754"/>
      <c r="G632" s="418"/>
      <c r="H632" s="754"/>
      <c r="I632" s="396"/>
      <c r="J632" s="391" t="s">
        <v>2194</v>
      </c>
      <c r="K632" s="354"/>
      <c r="L632" s="415">
        <v>4.1008820426816486E-2</v>
      </c>
      <c r="M632" s="401">
        <v>4.1008820426816486E-2</v>
      </c>
      <c r="N632" s="401">
        <v>4.1008820426816486E-2</v>
      </c>
      <c r="O632" s="401">
        <v>0</v>
      </c>
      <c r="P632" s="401">
        <v>0</v>
      </c>
      <c r="Q632" s="401">
        <v>0</v>
      </c>
      <c r="R632" s="401">
        <v>0</v>
      </c>
      <c r="S632" s="401">
        <v>121.45676754054982</v>
      </c>
      <c r="T632" s="401">
        <v>121.45676754054982</v>
      </c>
      <c r="U632" s="401">
        <v>9</v>
      </c>
      <c r="V632" s="401">
        <v>0.10979069751694531</v>
      </c>
      <c r="W632" s="401">
        <v>112.34697684303288</v>
      </c>
      <c r="X632" s="401">
        <v>0</v>
      </c>
      <c r="Y632" s="401">
        <v>0</v>
      </c>
      <c r="Z632" s="401">
        <v>0</v>
      </c>
      <c r="AA632" s="401">
        <v>0</v>
      </c>
      <c r="AB632" s="401">
        <v>0</v>
      </c>
      <c r="AC632" s="401">
        <v>0</v>
      </c>
      <c r="AD632" s="401">
        <v>0</v>
      </c>
      <c r="AE632" s="401">
        <v>0</v>
      </c>
      <c r="AF632" s="401">
        <v>0</v>
      </c>
      <c r="AG632" s="401">
        <v>0</v>
      </c>
      <c r="AH632" s="401">
        <v>0</v>
      </c>
      <c r="AI632" s="401">
        <v>0</v>
      </c>
      <c r="AJ632" s="401">
        <v>0</v>
      </c>
      <c r="AK632" s="401">
        <v>0</v>
      </c>
      <c r="AL632" s="401">
        <v>0</v>
      </c>
      <c r="AM632" s="401">
        <v>0</v>
      </c>
      <c r="AN632" s="401">
        <v>0</v>
      </c>
      <c r="AO632" s="401">
        <v>0</v>
      </c>
      <c r="AP632" s="401">
        <v>0</v>
      </c>
      <c r="AQ632" s="401">
        <v>0</v>
      </c>
      <c r="AR632" s="401">
        <v>0</v>
      </c>
      <c r="AS632" s="401">
        <v>0.302846719210003</v>
      </c>
      <c r="AT632" s="401">
        <v>0</v>
      </c>
      <c r="AU632" s="401">
        <v>0</v>
      </c>
      <c r="AV632" s="407">
        <v>0</v>
      </c>
    </row>
    <row r="633" spans="1:48" ht="16.5" customHeight="1" x14ac:dyDescent="0.25">
      <c r="A633" s="754"/>
      <c r="B633" s="754"/>
      <c r="C633" s="318"/>
      <c r="D633" s="754"/>
      <c r="E633" s="418"/>
      <c r="F633" s="754"/>
      <c r="G633" s="418"/>
      <c r="H633" s="753" t="s">
        <v>2195</v>
      </c>
      <c r="I633" s="352"/>
      <c r="J633" s="389"/>
      <c r="K633" s="354"/>
      <c r="L633" s="415">
        <v>0.12685045359426381</v>
      </c>
      <c r="M633" s="401">
        <v>0.12685045359426381</v>
      </c>
      <c r="N633" s="401">
        <v>0.12685045359426381</v>
      </c>
      <c r="O633" s="401">
        <v>0</v>
      </c>
      <c r="P633" s="401">
        <v>0</v>
      </c>
      <c r="Q633" s="401">
        <v>0</v>
      </c>
      <c r="R633" s="401">
        <v>0</v>
      </c>
      <c r="S633" s="401">
        <v>33856.316526381874</v>
      </c>
      <c r="T633" s="401">
        <v>33849.683419905799</v>
      </c>
      <c r="U633" s="401">
        <v>10</v>
      </c>
      <c r="V633" s="401">
        <v>11.478591170855163</v>
      </c>
      <c r="W633" s="401">
        <v>33828.204828734946</v>
      </c>
      <c r="X633" s="401">
        <v>0</v>
      </c>
      <c r="Y633" s="401">
        <v>0</v>
      </c>
      <c r="Z633" s="401">
        <v>0</v>
      </c>
      <c r="AA633" s="401">
        <v>0</v>
      </c>
      <c r="AB633" s="401">
        <v>0</v>
      </c>
      <c r="AC633" s="401">
        <v>0</v>
      </c>
      <c r="AD633" s="401">
        <v>6.6331064760778293</v>
      </c>
      <c r="AE633" s="401">
        <v>5.4468290751394234E-2</v>
      </c>
      <c r="AF633" s="401">
        <v>6.5786381853264349</v>
      </c>
      <c r="AG633" s="401">
        <v>0</v>
      </c>
      <c r="AH633" s="401">
        <v>0</v>
      </c>
      <c r="AI633" s="401">
        <v>0</v>
      </c>
      <c r="AJ633" s="401">
        <v>0</v>
      </c>
      <c r="AK633" s="401">
        <v>0</v>
      </c>
      <c r="AL633" s="401">
        <v>0</v>
      </c>
      <c r="AM633" s="401">
        <v>0</v>
      </c>
      <c r="AN633" s="401">
        <v>0</v>
      </c>
      <c r="AO633" s="401">
        <v>0</v>
      </c>
      <c r="AP633" s="401">
        <v>0.24668129098932701</v>
      </c>
      <c r="AQ633" s="401">
        <v>0</v>
      </c>
      <c r="AR633" s="401">
        <v>0</v>
      </c>
      <c r="AS633" s="401">
        <v>26.396368596927847</v>
      </c>
      <c r="AT633" s="401">
        <v>0</v>
      </c>
      <c r="AU633" s="401">
        <v>0</v>
      </c>
      <c r="AV633" s="407">
        <v>0</v>
      </c>
    </row>
    <row r="634" spans="1:48" ht="16.5" customHeight="1" x14ac:dyDescent="0.25">
      <c r="A634" s="754"/>
      <c r="B634" s="754"/>
      <c r="C634" s="318"/>
      <c r="D634" s="754"/>
      <c r="E634" s="398"/>
      <c r="F634" s="754"/>
      <c r="G634" s="418"/>
      <c r="H634" s="754"/>
      <c r="I634" s="395"/>
      <c r="J634" s="443" t="s">
        <v>2189</v>
      </c>
      <c r="K634" s="354"/>
      <c r="L634" s="415">
        <v>6.1474234924187077E-2</v>
      </c>
      <c r="M634" s="401">
        <v>6.1474234924187077E-2</v>
      </c>
      <c r="N634" s="401">
        <v>6.1474234924187077E-2</v>
      </c>
      <c r="O634" s="401">
        <v>0</v>
      </c>
      <c r="P634" s="401">
        <v>0</v>
      </c>
      <c r="Q634" s="401">
        <v>0</v>
      </c>
      <c r="R634" s="401">
        <v>0</v>
      </c>
      <c r="S634" s="401">
        <v>11721.673525671395</v>
      </c>
      <c r="T634" s="401">
        <v>11716.324479653324</v>
      </c>
      <c r="U634" s="401">
        <v>11</v>
      </c>
      <c r="V634" s="401">
        <v>3.5605170404140227</v>
      </c>
      <c r="W634" s="401">
        <v>11701.763962612909</v>
      </c>
      <c r="X634" s="401">
        <v>0</v>
      </c>
      <c r="Y634" s="401">
        <v>0</v>
      </c>
      <c r="Z634" s="401">
        <v>0</v>
      </c>
      <c r="AA634" s="401">
        <v>0</v>
      </c>
      <c r="AB634" s="401">
        <v>0</v>
      </c>
      <c r="AC634" s="401">
        <v>0</v>
      </c>
      <c r="AD634" s="401">
        <v>5.3490460180706751</v>
      </c>
      <c r="AE634" s="401">
        <v>1.0740541279475907E-2</v>
      </c>
      <c r="AF634" s="401">
        <v>5.3383054767911995</v>
      </c>
      <c r="AG634" s="401">
        <v>0</v>
      </c>
      <c r="AH634" s="401">
        <v>0</v>
      </c>
      <c r="AI634" s="401">
        <v>0</v>
      </c>
      <c r="AJ634" s="401">
        <v>0</v>
      </c>
      <c r="AK634" s="401">
        <v>0</v>
      </c>
      <c r="AL634" s="401">
        <v>0</v>
      </c>
      <c r="AM634" s="401">
        <v>0</v>
      </c>
      <c r="AN634" s="401">
        <v>0</v>
      </c>
      <c r="AO634" s="401">
        <v>0</v>
      </c>
      <c r="AP634" s="401">
        <v>9.4759456481821519E-2</v>
      </c>
      <c r="AQ634" s="401">
        <v>0</v>
      </c>
      <c r="AR634" s="401">
        <v>0</v>
      </c>
      <c r="AS634" s="401">
        <v>12.624350198530726</v>
      </c>
      <c r="AT634" s="401">
        <v>0</v>
      </c>
      <c r="AU634" s="401">
        <v>0</v>
      </c>
      <c r="AV634" s="407">
        <v>0</v>
      </c>
    </row>
    <row r="635" spans="1:48" ht="16.5" customHeight="1" x14ac:dyDescent="0.25">
      <c r="A635" s="754"/>
      <c r="B635" s="754"/>
      <c r="C635" s="318"/>
      <c r="D635" s="754"/>
      <c r="E635" s="418"/>
      <c r="F635" s="754"/>
      <c r="G635" s="418"/>
      <c r="H635" s="754"/>
      <c r="I635" s="396"/>
      <c r="J635" s="391" t="s">
        <v>2190</v>
      </c>
      <c r="K635" s="354"/>
      <c r="L635" s="415">
        <v>6.537621867007673E-2</v>
      </c>
      <c r="M635" s="401">
        <v>6.537621867007673E-2</v>
      </c>
      <c r="N635" s="401">
        <v>6.537621867007673E-2</v>
      </c>
      <c r="O635" s="401">
        <v>0</v>
      </c>
      <c r="P635" s="401">
        <v>0</v>
      </c>
      <c r="Q635" s="401">
        <v>0</v>
      </c>
      <c r="R635" s="401">
        <v>0</v>
      </c>
      <c r="S635" s="401">
        <v>22147.64300071049</v>
      </c>
      <c r="T635" s="401">
        <v>22146.358940252481</v>
      </c>
      <c r="U635" s="401">
        <v>12</v>
      </c>
      <c r="V635" s="401">
        <v>7.9180741304411404</v>
      </c>
      <c r="W635" s="401">
        <v>22126.44086612204</v>
      </c>
      <c r="X635" s="401">
        <v>0</v>
      </c>
      <c r="Y635" s="401">
        <v>0</v>
      </c>
      <c r="Z635" s="401">
        <v>0</v>
      </c>
      <c r="AA635" s="401">
        <v>0</v>
      </c>
      <c r="AB635" s="401">
        <v>0</v>
      </c>
      <c r="AC635" s="401">
        <v>0</v>
      </c>
      <c r="AD635" s="401">
        <v>1.2840604580071531</v>
      </c>
      <c r="AE635" s="401">
        <v>4.372774947191832E-2</v>
      </c>
      <c r="AF635" s="401">
        <v>1.2403327085352347</v>
      </c>
      <c r="AG635" s="401">
        <v>0</v>
      </c>
      <c r="AH635" s="401">
        <v>0</v>
      </c>
      <c r="AI635" s="401">
        <v>0</v>
      </c>
      <c r="AJ635" s="401">
        <v>0</v>
      </c>
      <c r="AK635" s="401">
        <v>0</v>
      </c>
      <c r="AL635" s="401">
        <v>0</v>
      </c>
      <c r="AM635" s="401">
        <v>0</v>
      </c>
      <c r="AN635" s="401">
        <v>0</v>
      </c>
      <c r="AO635" s="401">
        <v>0</v>
      </c>
      <c r="AP635" s="401">
        <v>0.15192183450750549</v>
      </c>
      <c r="AQ635" s="401">
        <v>0</v>
      </c>
      <c r="AR635" s="401">
        <v>0</v>
      </c>
      <c r="AS635" s="401">
        <v>13.772018398397121</v>
      </c>
      <c r="AT635" s="401">
        <v>0</v>
      </c>
      <c r="AU635" s="401">
        <v>0</v>
      </c>
      <c r="AV635" s="407">
        <v>0</v>
      </c>
    </row>
    <row r="636" spans="1:48" ht="16.5" customHeight="1" x14ac:dyDescent="0.25">
      <c r="A636" s="754"/>
      <c r="B636" s="754"/>
      <c r="C636" s="318"/>
      <c r="D636" s="754"/>
      <c r="E636" s="418"/>
      <c r="F636" s="754"/>
      <c r="G636" s="403"/>
      <c r="H636" s="257" t="s">
        <v>2147</v>
      </c>
      <c r="I636" s="324"/>
      <c r="J636" s="257"/>
      <c r="K636" s="417"/>
      <c r="L636" s="416">
        <v>0</v>
      </c>
      <c r="M636" s="399">
        <v>0</v>
      </c>
      <c r="N636" s="399">
        <v>0</v>
      </c>
      <c r="O636" s="399">
        <v>0</v>
      </c>
      <c r="P636" s="399">
        <v>0</v>
      </c>
      <c r="Q636" s="399">
        <v>0</v>
      </c>
      <c r="R636" s="399">
        <v>0</v>
      </c>
      <c r="S636" s="399">
        <v>13.255545926481183</v>
      </c>
      <c r="T636" s="399">
        <v>13.255465151036917</v>
      </c>
      <c r="U636" s="399">
        <v>13</v>
      </c>
      <c r="V636" s="399">
        <v>0.25546515103691758</v>
      </c>
      <c r="W636" s="399">
        <v>0</v>
      </c>
      <c r="X636" s="399">
        <v>0</v>
      </c>
      <c r="Y636" s="399">
        <v>0</v>
      </c>
      <c r="Z636" s="399">
        <v>0</v>
      </c>
      <c r="AA636" s="399">
        <v>0</v>
      </c>
      <c r="AB636" s="399">
        <v>0</v>
      </c>
      <c r="AC636" s="399">
        <v>0</v>
      </c>
      <c r="AD636" s="399">
        <v>8.0775444264943462E-5</v>
      </c>
      <c r="AE636" s="399">
        <v>8.0775444264943462E-5</v>
      </c>
      <c r="AF636" s="399">
        <v>0</v>
      </c>
      <c r="AG636" s="399">
        <v>0</v>
      </c>
      <c r="AH636" s="399">
        <v>0</v>
      </c>
      <c r="AI636" s="399">
        <v>0</v>
      </c>
      <c r="AJ636" s="399">
        <v>0</v>
      </c>
      <c r="AK636" s="399">
        <v>0</v>
      </c>
      <c r="AL636" s="399">
        <v>0</v>
      </c>
      <c r="AM636" s="399">
        <v>0</v>
      </c>
      <c r="AN636" s="399">
        <v>0</v>
      </c>
      <c r="AO636" s="399">
        <v>0</v>
      </c>
      <c r="AP636" s="399">
        <v>2E-3</v>
      </c>
      <c r="AQ636" s="399">
        <v>0</v>
      </c>
      <c r="AR636" s="399">
        <v>0</v>
      </c>
      <c r="AS636" s="399">
        <v>23.556775135540285</v>
      </c>
      <c r="AT636" s="399">
        <v>0</v>
      </c>
      <c r="AU636" s="399">
        <v>0</v>
      </c>
      <c r="AV636" s="390">
        <v>0</v>
      </c>
    </row>
    <row r="637" spans="1:48" ht="16.5" customHeight="1" x14ac:dyDescent="0.25">
      <c r="A637" s="754"/>
      <c r="B637" s="754"/>
      <c r="C637" s="318"/>
      <c r="D637" s="754"/>
      <c r="E637" s="418"/>
      <c r="F637" s="753" t="s">
        <v>2186</v>
      </c>
      <c r="G637" s="402"/>
      <c r="H637" s="753" t="s">
        <v>2215</v>
      </c>
      <c r="I637" s="352"/>
      <c r="J637" s="389"/>
      <c r="K637" s="225" t="s">
        <v>2215</v>
      </c>
      <c r="L637" s="414">
        <v>1.7720292794779081E-2</v>
      </c>
      <c r="M637" s="400">
        <v>1.7720292794779081E-2</v>
      </c>
      <c r="N637" s="400">
        <v>1.7720292794779081E-2</v>
      </c>
      <c r="O637" s="400">
        <v>0</v>
      </c>
      <c r="P637" s="400">
        <v>0</v>
      </c>
      <c r="Q637" s="400">
        <v>0</v>
      </c>
      <c r="R637" s="400">
        <v>0</v>
      </c>
      <c r="S637" s="400">
        <v>1353.5621177944047</v>
      </c>
      <c r="T637" s="400">
        <v>1353.5621177944047</v>
      </c>
      <c r="U637" s="400">
        <v>14</v>
      </c>
      <c r="V637" s="400">
        <v>3.95935507482108</v>
      </c>
      <c r="W637" s="400">
        <v>1335.6027627195836</v>
      </c>
      <c r="X637" s="400">
        <v>0</v>
      </c>
      <c r="Y637" s="400">
        <v>0</v>
      </c>
      <c r="Z637" s="400">
        <v>0</v>
      </c>
      <c r="AA637" s="400">
        <v>0</v>
      </c>
      <c r="AB637" s="400">
        <v>0</v>
      </c>
      <c r="AC637" s="400">
        <v>0</v>
      </c>
      <c r="AD637" s="400">
        <v>0</v>
      </c>
      <c r="AE637" s="400">
        <v>0</v>
      </c>
      <c r="AF637" s="400">
        <v>0</v>
      </c>
      <c r="AG637" s="400">
        <v>0</v>
      </c>
      <c r="AH637" s="400">
        <v>0</v>
      </c>
      <c r="AI637" s="400">
        <v>0</v>
      </c>
      <c r="AJ637" s="400">
        <v>0</v>
      </c>
      <c r="AK637" s="400">
        <v>0</v>
      </c>
      <c r="AL637" s="400">
        <v>0</v>
      </c>
      <c r="AM637" s="400">
        <v>0</v>
      </c>
      <c r="AN637" s="400">
        <v>0</v>
      </c>
      <c r="AO637" s="400">
        <v>0</v>
      </c>
      <c r="AP637" s="400">
        <v>5.2319276499999994</v>
      </c>
      <c r="AQ637" s="400">
        <v>0</v>
      </c>
      <c r="AR637" s="400">
        <v>0</v>
      </c>
      <c r="AS637" s="400">
        <v>3250.7781689383328</v>
      </c>
      <c r="AT637" s="400">
        <v>0</v>
      </c>
      <c r="AU637" s="400">
        <v>0</v>
      </c>
      <c r="AV637" s="388">
        <v>0</v>
      </c>
    </row>
    <row r="638" spans="1:48" ht="16.5" customHeight="1" x14ac:dyDescent="0.25">
      <c r="A638" s="754"/>
      <c r="B638" s="754"/>
      <c r="C638" s="318"/>
      <c r="D638" s="754"/>
      <c r="E638" s="418"/>
      <c r="F638" s="754"/>
      <c r="G638" s="418"/>
      <c r="H638" s="754"/>
      <c r="I638" s="395"/>
      <c r="J638" s="443" t="s">
        <v>2162</v>
      </c>
      <c r="K638" s="354"/>
      <c r="L638" s="415">
        <v>1.7720292794779081E-2</v>
      </c>
      <c r="M638" s="401">
        <v>1.7720292794779081E-2</v>
      </c>
      <c r="N638" s="401">
        <v>1.7720292794779081E-2</v>
      </c>
      <c r="O638" s="401">
        <v>0</v>
      </c>
      <c r="P638" s="401">
        <v>0</v>
      </c>
      <c r="Q638" s="401">
        <v>0</v>
      </c>
      <c r="R638" s="401">
        <v>0</v>
      </c>
      <c r="S638" s="401">
        <v>1354.5621177944047</v>
      </c>
      <c r="T638" s="401">
        <v>1354.5621177944047</v>
      </c>
      <c r="U638" s="401">
        <v>15</v>
      </c>
      <c r="V638" s="401">
        <v>3.95935507482108</v>
      </c>
      <c r="W638" s="401">
        <v>1335.6027627195836</v>
      </c>
      <c r="X638" s="401">
        <v>0</v>
      </c>
      <c r="Y638" s="401">
        <v>0</v>
      </c>
      <c r="Z638" s="401">
        <v>0</v>
      </c>
      <c r="AA638" s="401">
        <v>0</v>
      </c>
      <c r="AB638" s="401">
        <v>0</v>
      </c>
      <c r="AC638" s="401">
        <v>0</v>
      </c>
      <c r="AD638" s="401">
        <v>0</v>
      </c>
      <c r="AE638" s="401">
        <v>0</v>
      </c>
      <c r="AF638" s="401">
        <v>0</v>
      </c>
      <c r="AG638" s="401">
        <v>0</v>
      </c>
      <c r="AH638" s="401">
        <v>0</v>
      </c>
      <c r="AI638" s="401">
        <v>0</v>
      </c>
      <c r="AJ638" s="401">
        <v>0</v>
      </c>
      <c r="AK638" s="401">
        <v>0</v>
      </c>
      <c r="AL638" s="401">
        <v>0</v>
      </c>
      <c r="AM638" s="401">
        <v>0</v>
      </c>
      <c r="AN638" s="401">
        <v>0</v>
      </c>
      <c r="AO638" s="401">
        <v>0</v>
      </c>
      <c r="AP638" s="401">
        <v>2.9877184750000003</v>
      </c>
      <c r="AQ638" s="401">
        <v>0</v>
      </c>
      <c r="AR638" s="401">
        <v>0</v>
      </c>
      <c r="AS638" s="401">
        <v>879.86034490654833</v>
      </c>
      <c r="AT638" s="401">
        <v>0</v>
      </c>
      <c r="AU638" s="401">
        <v>0</v>
      </c>
      <c r="AV638" s="407">
        <v>0</v>
      </c>
    </row>
    <row r="639" spans="1:48" ht="16.5" customHeight="1" x14ac:dyDescent="0.25">
      <c r="A639" s="754"/>
      <c r="B639" s="754"/>
      <c r="C639" s="318"/>
      <c r="D639" s="754"/>
      <c r="E639" s="418"/>
      <c r="F639" s="754"/>
      <c r="G639" s="403"/>
      <c r="H639" s="754"/>
      <c r="I639" s="396"/>
      <c r="J639" s="391" t="s">
        <v>2196</v>
      </c>
      <c r="K639" s="417"/>
      <c r="L639" s="416">
        <v>0</v>
      </c>
      <c r="M639" s="399">
        <v>0</v>
      </c>
      <c r="N639" s="399">
        <v>0</v>
      </c>
      <c r="O639" s="399">
        <v>0</v>
      </c>
      <c r="P639" s="399">
        <v>0</v>
      </c>
      <c r="Q639" s="399">
        <v>0</v>
      </c>
      <c r="R639" s="399">
        <v>0</v>
      </c>
      <c r="S639" s="399">
        <v>16</v>
      </c>
      <c r="T639" s="399">
        <v>16</v>
      </c>
      <c r="U639" s="399">
        <v>16</v>
      </c>
      <c r="V639" s="399">
        <v>0</v>
      </c>
      <c r="W639" s="399">
        <v>0</v>
      </c>
      <c r="X639" s="399">
        <v>0</v>
      </c>
      <c r="Y639" s="399">
        <v>0</v>
      </c>
      <c r="Z639" s="399">
        <v>0</v>
      </c>
      <c r="AA639" s="399">
        <v>0</v>
      </c>
      <c r="AB639" s="399">
        <v>0</v>
      </c>
      <c r="AC639" s="399">
        <v>0</v>
      </c>
      <c r="AD639" s="399">
        <v>0</v>
      </c>
      <c r="AE639" s="399">
        <v>0</v>
      </c>
      <c r="AF639" s="399">
        <v>0</v>
      </c>
      <c r="AG639" s="399">
        <v>0</v>
      </c>
      <c r="AH639" s="399">
        <v>0</v>
      </c>
      <c r="AI639" s="399">
        <v>0</v>
      </c>
      <c r="AJ639" s="399">
        <v>0</v>
      </c>
      <c r="AK639" s="399">
        <v>0</v>
      </c>
      <c r="AL639" s="399">
        <v>0</v>
      </c>
      <c r="AM639" s="399">
        <v>0</v>
      </c>
      <c r="AN639" s="399">
        <v>0</v>
      </c>
      <c r="AO639" s="399">
        <v>0</v>
      </c>
      <c r="AP639" s="399">
        <v>2.2442091749999999</v>
      </c>
      <c r="AQ639" s="399">
        <v>0</v>
      </c>
      <c r="AR639" s="399">
        <v>0</v>
      </c>
      <c r="AS639" s="399">
        <v>2370.9178240317847</v>
      </c>
      <c r="AT639" s="399">
        <v>0</v>
      </c>
      <c r="AU639" s="399">
        <v>0</v>
      </c>
      <c r="AV639" s="390">
        <v>0</v>
      </c>
    </row>
    <row r="640" spans="1:48" ht="16.5" customHeight="1" x14ac:dyDescent="0.25">
      <c r="A640" s="754"/>
      <c r="B640" s="754"/>
      <c r="C640" s="318"/>
      <c r="D640" s="754"/>
      <c r="E640" s="418"/>
      <c r="F640" s="753" t="s">
        <v>2187</v>
      </c>
      <c r="G640" s="402"/>
      <c r="H640" s="753" t="s">
        <v>2219</v>
      </c>
      <c r="I640" s="352"/>
      <c r="J640" s="389"/>
      <c r="K640" s="225" t="s">
        <v>2216</v>
      </c>
      <c r="L640" s="414">
        <v>1.9488114842009737E-2</v>
      </c>
      <c r="M640" s="400">
        <v>1.9488114842009737E-2</v>
      </c>
      <c r="N640" s="400">
        <v>1.9488114842009737E-2</v>
      </c>
      <c r="O640" s="400">
        <v>0</v>
      </c>
      <c r="P640" s="400">
        <v>0</v>
      </c>
      <c r="Q640" s="400">
        <v>0</v>
      </c>
      <c r="R640" s="400">
        <v>0</v>
      </c>
      <c r="S640" s="400">
        <v>30023.795934893285</v>
      </c>
      <c r="T640" s="400">
        <v>30023.779651361489</v>
      </c>
      <c r="U640" s="400">
        <v>17</v>
      </c>
      <c r="V640" s="400">
        <v>12.68245592420554</v>
      </c>
      <c r="W640" s="400">
        <v>3168.2349318977167</v>
      </c>
      <c r="X640" s="400">
        <v>2513.9769159233406</v>
      </c>
      <c r="Y640" s="400">
        <v>395.04935637814702</v>
      </c>
      <c r="Z640" s="400">
        <v>23916.83599123808</v>
      </c>
      <c r="AA640" s="400">
        <v>0</v>
      </c>
      <c r="AB640" s="400">
        <v>0</v>
      </c>
      <c r="AC640" s="400">
        <v>0</v>
      </c>
      <c r="AD640" s="400">
        <v>1.628353179592763E-2</v>
      </c>
      <c r="AE640" s="400">
        <v>1.628353179592763E-2</v>
      </c>
      <c r="AF640" s="400">
        <v>0</v>
      </c>
      <c r="AG640" s="400">
        <v>0</v>
      </c>
      <c r="AH640" s="400">
        <v>0</v>
      </c>
      <c r="AI640" s="400">
        <v>0</v>
      </c>
      <c r="AJ640" s="400">
        <v>0</v>
      </c>
      <c r="AK640" s="400">
        <v>0</v>
      </c>
      <c r="AL640" s="400">
        <v>0</v>
      </c>
      <c r="AM640" s="400">
        <v>0</v>
      </c>
      <c r="AN640" s="400">
        <v>0</v>
      </c>
      <c r="AO640" s="400">
        <v>0</v>
      </c>
      <c r="AP640" s="400">
        <v>0.66393524479032284</v>
      </c>
      <c r="AQ640" s="400">
        <v>0</v>
      </c>
      <c r="AR640" s="400">
        <v>0</v>
      </c>
      <c r="AS640" s="400">
        <v>33.485184450356364</v>
      </c>
      <c r="AT640" s="400">
        <v>0</v>
      </c>
      <c r="AU640" s="400">
        <v>0</v>
      </c>
      <c r="AV640" s="388">
        <v>0</v>
      </c>
    </row>
    <row r="641" spans="1:48" ht="16.5" customHeight="1" x14ac:dyDescent="0.25">
      <c r="A641" s="754"/>
      <c r="B641" s="754"/>
      <c r="C641" s="318"/>
      <c r="D641" s="754"/>
      <c r="E641" s="418"/>
      <c r="F641" s="754"/>
      <c r="G641" s="418"/>
      <c r="H641" s="754"/>
      <c r="I641" s="395"/>
      <c r="J641" s="443" t="s">
        <v>2197</v>
      </c>
      <c r="K641" s="354"/>
      <c r="L641" s="415">
        <v>7.3642438742678E-3</v>
      </c>
      <c r="M641" s="401">
        <v>7.3642438742678E-3</v>
      </c>
      <c r="N641" s="401">
        <v>7.3642438742678E-3</v>
      </c>
      <c r="O641" s="401">
        <v>0</v>
      </c>
      <c r="P641" s="401">
        <v>0</v>
      </c>
      <c r="Q641" s="401">
        <v>0</v>
      </c>
      <c r="R641" s="401">
        <v>0</v>
      </c>
      <c r="S641" s="401">
        <v>419.51929379443885</v>
      </c>
      <c r="T641" s="401">
        <v>419.51432465417253</v>
      </c>
      <c r="U641" s="401">
        <v>18</v>
      </c>
      <c r="V641" s="401">
        <v>0.19428271716561243</v>
      </c>
      <c r="W641" s="401">
        <v>165.1772810016266</v>
      </c>
      <c r="X641" s="401">
        <v>0</v>
      </c>
      <c r="Y641" s="401">
        <v>0</v>
      </c>
      <c r="Z641" s="401">
        <v>236.14276093538032</v>
      </c>
      <c r="AA641" s="401">
        <v>0</v>
      </c>
      <c r="AB641" s="401">
        <v>0</v>
      </c>
      <c r="AC641" s="401">
        <v>0</v>
      </c>
      <c r="AD641" s="401">
        <v>4.969140266314901E-3</v>
      </c>
      <c r="AE641" s="401">
        <v>4.969140266314901E-3</v>
      </c>
      <c r="AF641" s="401">
        <v>0</v>
      </c>
      <c r="AG641" s="401">
        <v>0</v>
      </c>
      <c r="AH641" s="401">
        <v>0</v>
      </c>
      <c r="AI641" s="401">
        <v>0</v>
      </c>
      <c r="AJ641" s="401">
        <v>0</v>
      </c>
      <c r="AK641" s="401">
        <v>0</v>
      </c>
      <c r="AL641" s="401">
        <v>0</v>
      </c>
      <c r="AM641" s="401">
        <v>0</v>
      </c>
      <c r="AN641" s="401">
        <v>0</v>
      </c>
      <c r="AO641" s="401">
        <v>0</v>
      </c>
      <c r="AP641" s="401">
        <v>7.9914038511564714E-2</v>
      </c>
      <c r="AQ641" s="401">
        <v>0</v>
      </c>
      <c r="AR641" s="401">
        <v>0</v>
      </c>
      <c r="AS641" s="401">
        <v>5.2209095605851186</v>
      </c>
      <c r="AT641" s="401">
        <v>0</v>
      </c>
      <c r="AU641" s="401">
        <v>0</v>
      </c>
      <c r="AV641" s="407">
        <v>0</v>
      </c>
    </row>
    <row r="642" spans="1:48" ht="16.5" customHeight="1" x14ac:dyDescent="0.25">
      <c r="A642" s="754"/>
      <c r="B642" s="754"/>
      <c r="C642" s="318"/>
      <c r="D642" s="754"/>
      <c r="E642" s="418"/>
      <c r="F642" s="754"/>
      <c r="G642" s="418"/>
      <c r="H642" s="754"/>
      <c r="I642" s="395"/>
      <c r="J642" s="443" t="s">
        <v>2198</v>
      </c>
      <c r="K642" s="354"/>
      <c r="L642" s="415">
        <v>1.2123870967741937E-2</v>
      </c>
      <c r="M642" s="401">
        <v>1.2123870967741937E-2</v>
      </c>
      <c r="N642" s="401">
        <v>1.2123870967741937E-2</v>
      </c>
      <c r="O642" s="401">
        <v>0</v>
      </c>
      <c r="P642" s="401">
        <v>0</v>
      </c>
      <c r="Q642" s="401">
        <v>0</v>
      </c>
      <c r="R642" s="401">
        <v>0</v>
      </c>
      <c r="S642" s="401">
        <v>5125.0409525705054</v>
      </c>
      <c r="T642" s="401">
        <v>5125.0320403339156</v>
      </c>
      <c r="U642" s="401">
        <v>19</v>
      </c>
      <c r="V642" s="401">
        <v>0.29737709018995795</v>
      </c>
      <c r="W642" s="401">
        <v>1625.8995073095075</v>
      </c>
      <c r="X642" s="401">
        <v>587.66919259240819</v>
      </c>
      <c r="Y642" s="401">
        <v>152.26723024010249</v>
      </c>
      <c r="Z642" s="401">
        <v>2739.898733101707</v>
      </c>
      <c r="AA642" s="401">
        <v>0</v>
      </c>
      <c r="AB642" s="401">
        <v>0</v>
      </c>
      <c r="AC642" s="401">
        <v>0</v>
      </c>
      <c r="AD642" s="401">
        <v>8.9122365893916644E-3</v>
      </c>
      <c r="AE642" s="401">
        <v>8.9122365893916644E-3</v>
      </c>
      <c r="AF642" s="401">
        <v>0</v>
      </c>
      <c r="AG642" s="401">
        <v>0</v>
      </c>
      <c r="AH642" s="401">
        <v>0</v>
      </c>
      <c r="AI642" s="401">
        <v>0</v>
      </c>
      <c r="AJ642" s="401">
        <v>0</v>
      </c>
      <c r="AK642" s="401">
        <v>0</v>
      </c>
      <c r="AL642" s="401">
        <v>0</v>
      </c>
      <c r="AM642" s="401">
        <v>0</v>
      </c>
      <c r="AN642" s="401">
        <v>0</v>
      </c>
      <c r="AO642" s="401">
        <v>0</v>
      </c>
      <c r="AP642" s="401">
        <v>2.7436360375440897E-2</v>
      </c>
      <c r="AQ642" s="401">
        <v>0</v>
      </c>
      <c r="AR642" s="401">
        <v>0</v>
      </c>
      <c r="AS642" s="401">
        <v>8.3767327775623759</v>
      </c>
      <c r="AT642" s="401">
        <v>0</v>
      </c>
      <c r="AU642" s="401">
        <v>0</v>
      </c>
      <c r="AV642" s="407">
        <v>0</v>
      </c>
    </row>
    <row r="643" spans="1:48" ht="16.5" customHeight="1" x14ac:dyDescent="0.25">
      <c r="A643" s="754"/>
      <c r="B643" s="754"/>
      <c r="C643" s="318"/>
      <c r="D643" s="754"/>
      <c r="E643" s="418"/>
      <c r="F643" s="754"/>
      <c r="G643" s="418"/>
      <c r="H643" s="754"/>
      <c r="I643" s="395"/>
      <c r="J643" s="443" t="s">
        <v>2199</v>
      </c>
      <c r="K643" s="354"/>
      <c r="L643" s="415">
        <v>0</v>
      </c>
      <c r="M643" s="401">
        <v>0</v>
      </c>
      <c r="N643" s="401">
        <v>0</v>
      </c>
      <c r="O643" s="401">
        <v>0</v>
      </c>
      <c r="P643" s="401">
        <v>0</v>
      </c>
      <c r="Q643" s="401">
        <v>0</v>
      </c>
      <c r="R643" s="401">
        <v>0</v>
      </c>
      <c r="S643" s="401">
        <v>928.69051096003159</v>
      </c>
      <c r="T643" s="401">
        <v>928.69051096003159</v>
      </c>
      <c r="U643" s="401">
        <v>20</v>
      </c>
      <c r="V643" s="401">
        <v>8.6672071328486536E-3</v>
      </c>
      <c r="W643" s="401">
        <v>58.705764946798851</v>
      </c>
      <c r="X643" s="401">
        <v>25.369334949050678</v>
      </c>
      <c r="Y643" s="401">
        <v>18.497988147931117</v>
      </c>
      <c r="Z643" s="401">
        <v>806.1087557091181</v>
      </c>
      <c r="AA643" s="401">
        <v>0</v>
      </c>
      <c r="AB643" s="401">
        <v>0</v>
      </c>
      <c r="AC643" s="401">
        <v>0</v>
      </c>
      <c r="AD643" s="401">
        <v>0</v>
      </c>
      <c r="AE643" s="401">
        <v>0</v>
      </c>
      <c r="AF643" s="401">
        <v>0</v>
      </c>
      <c r="AG643" s="401">
        <v>0</v>
      </c>
      <c r="AH643" s="401">
        <v>0</v>
      </c>
      <c r="AI643" s="401">
        <v>0</v>
      </c>
      <c r="AJ643" s="401">
        <v>0</v>
      </c>
      <c r="AK643" s="401">
        <v>0</v>
      </c>
      <c r="AL643" s="401">
        <v>0</v>
      </c>
      <c r="AM643" s="401">
        <v>0</v>
      </c>
      <c r="AN643" s="401">
        <v>0</v>
      </c>
      <c r="AO643" s="401">
        <v>0</v>
      </c>
      <c r="AP643" s="401">
        <v>1.8556555269922882E-2</v>
      </c>
      <c r="AQ643" s="401">
        <v>0</v>
      </c>
      <c r="AR643" s="401">
        <v>0</v>
      </c>
      <c r="AS643" s="401">
        <v>1.4299899248357424</v>
      </c>
      <c r="AT643" s="401">
        <v>0</v>
      </c>
      <c r="AU643" s="401">
        <v>0</v>
      </c>
      <c r="AV643" s="407">
        <v>0</v>
      </c>
    </row>
    <row r="644" spans="1:48" ht="16.5" customHeight="1" x14ac:dyDescent="0.25">
      <c r="A644" s="754"/>
      <c r="B644" s="754"/>
      <c r="C644" s="318"/>
      <c r="D644" s="754"/>
      <c r="E644" s="418"/>
      <c r="F644" s="754"/>
      <c r="G644" s="418"/>
      <c r="H644" s="754"/>
      <c r="I644" s="395"/>
      <c r="J644" s="443" t="s">
        <v>2200</v>
      </c>
      <c r="K644" s="354"/>
      <c r="L644" s="415">
        <v>0</v>
      </c>
      <c r="M644" s="401">
        <v>0</v>
      </c>
      <c r="N644" s="401">
        <v>0</v>
      </c>
      <c r="O644" s="401">
        <v>0</v>
      </c>
      <c r="P644" s="401">
        <v>0</v>
      </c>
      <c r="Q644" s="401">
        <v>0</v>
      </c>
      <c r="R644" s="401">
        <v>0</v>
      </c>
      <c r="S644" s="401">
        <v>22096.125364464046</v>
      </c>
      <c r="T644" s="401">
        <v>22096.12527926316</v>
      </c>
      <c r="U644" s="401">
        <v>21</v>
      </c>
      <c r="V644" s="401">
        <v>12.104493563225697</v>
      </c>
      <c r="W644" s="401">
        <v>937.4217440230276</v>
      </c>
      <c r="X644" s="401">
        <v>1768.9686731112429</v>
      </c>
      <c r="Y644" s="401">
        <v>224.28413799011341</v>
      </c>
      <c r="Z644" s="401">
        <v>19132.346230575549</v>
      </c>
      <c r="AA644" s="401">
        <v>0</v>
      </c>
      <c r="AB644" s="401">
        <v>0</v>
      </c>
      <c r="AC644" s="401">
        <v>0</v>
      </c>
      <c r="AD644" s="401">
        <v>8.5200885683957622E-5</v>
      </c>
      <c r="AE644" s="401">
        <v>8.5200885683957622E-5</v>
      </c>
      <c r="AF644" s="401">
        <v>0</v>
      </c>
      <c r="AG644" s="401">
        <v>0</v>
      </c>
      <c r="AH644" s="401">
        <v>0</v>
      </c>
      <c r="AI644" s="401">
        <v>0</v>
      </c>
      <c r="AJ644" s="401">
        <v>0</v>
      </c>
      <c r="AK644" s="401">
        <v>0</v>
      </c>
      <c r="AL644" s="401">
        <v>0</v>
      </c>
      <c r="AM644" s="401">
        <v>0</v>
      </c>
      <c r="AN644" s="401">
        <v>0</v>
      </c>
      <c r="AO644" s="401">
        <v>0</v>
      </c>
      <c r="AP644" s="401">
        <v>0.3843710785449822</v>
      </c>
      <c r="AQ644" s="401">
        <v>0</v>
      </c>
      <c r="AR644" s="401">
        <v>0</v>
      </c>
      <c r="AS644" s="401">
        <v>13.190899813431281</v>
      </c>
      <c r="AT644" s="401">
        <v>0</v>
      </c>
      <c r="AU644" s="401">
        <v>0</v>
      </c>
      <c r="AV644" s="407">
        <v>0</v>
      </c>
    </row>
    <row r="645" spans="1:48" ht="16.5" customHeight="1" x14ac:dyDescent="0.25">
      <c r="A645" s="754"/>
      <c r="B645" s="754"/>
      <c r="C645" s="318"/>
      <c r="D645" s="754"/>
      <c r="E645" s="418"/>
      <c r="F645" s="754"/>
      <c r="G645" s="418"/>
      <c r="H645" s="754"/>
      <c r="I645" s="395"/>
      <c r="J645" s="443" t="s">
        <v>2201</v>
      </c>
      <c r="K645" s="354"/>
      <c r="L645" s="415">
        <v>0</v>
      </c>
      <c r="M645" s="401">
        <v>0</v>
      </c>
      <c r="N645" s="401">
        <v>0</v>
      </c>
      <c r="O645" s="401">
        <v>0</v>
      </c>
      <c r="P645" s="401">
        <v>0</v>
      </c>
      <c r="Q645" s="401">
        <v>0</v>
      </c>
      <c r="R645" s="401">
        <v>0</v>
      </c>
      <c r="S645" s="401">
        <v>45.108040056311737</v>
      </c>
      <c r="T645" s="401">
        <v>45.10691490293641</v>
      </c>
      <c r="U645" s="401">
        <v>22</v>
      </c>
      <c r="V645" s="401">
        <v>3.0130351480159332E-2</v>
      </c>
      <c r="W645" s="401">
        <v>23.07678455145625</v>
      </c>
      <c r="X645" s="401">
        <v>0</v>
      </c>
      <c r="Y645" s="401">
        <v>0</v>
      </c>
      <c r="Z645" s="401">
        <v>0</v>
      </c>
      <c r="AA645" s="401">
        <v>0</v>
      </c>
      <c r="AB645" s="401">
        <v>0</v>
      </c>
      <c r="AC645" s="401">
        <v>0</v>
      </c>
      <c r="AD645" s="401">
        <v>1.1251533753264655E-3</v>
      </c>
      <c r="AE645" s="401">
        <v>1.1251533753264655E-3</v>
      </c>
      <c r="AF645" s="401">
        <v>0</v>
      </c>
      <c r="AG645" s="401">
        <v>0</v>
      </c>
      <c r="AH645" s="401">
        <v>0</v>
      </c>
      <c r="AI645" s="401">
        <v>0</v>
      </c>
      <c r="AJ645" s="401">
        <v>0</v>
      </c>
      <c r="AK645" s="401">
        <v>0</v>
      </c>
      <c r="AL645" s="401">
        <v>0</v>
      </c>
      <c r="AM645" s="401">
        <v>0</v>
      </c>
      <c r="AN645" s="401">
        <v>0</v>
      </c>
      <c r="AO645" s="401">
        <v>0</v>
      </c>
      <c r="AP645" s="401">
        <v>8.5000000000000006E-2</v>
      </c>
      <c r="AQ645" s="401">
        <v>0</v>
      </c>
      <c r="AR645" s="401">
        <v>0</v>
      </c>
      <c r="AS645" s="401">
        <v>0.86168208442777905</v>
      </c>
      <c r="AT645" s="401">
        <v>0</v>
      </c>
      <c r="AU645" s="401">
        <v>0</v>
      </c>
      <c r="AV645" s="407">
        <v>0</v>
      </c>
    </row>
    <row r="646" spans="1:48" ht="16.5" customHeight="1" x14ac:dyDescent="0.25">
      <c r="A646" s="754"/>
      <c r="B646" s="754"/>
      <c r="C646" s="318"/>
      <c r="D646" s="754"/>
      <c r="E646" s="418"/>
      <c r="F646" s="754"/>
      <c r="G646" s="418"/>
      <c r="H646" s="754"/>
      <c r="I646" s="395"/>
      <c r="J646" s="443" t="s">
        <v>2202</v>
      </c>
      <c r="K646" s="354"/>
      <c r="L646" s="415">
        <v>0</v>
      </c>
      <c r="M646" s="401">
        <v>0</v>
      </c>
      <c r="N646" s="401">
        <v>0</v>
      </c>
      <c r="O646" s="401">
        <v>0</v>
      </c>
      <c r="P646" s="401">
        <v>0</v>
      </c>
      <c r="Q646" s="401">
        <v>0</v>
      </c>
      <c r="R646" s="401">
        <v>0</v>
      </c>
      <c r="S646" s="401">
        <v>415.3845239058839</v>
      </c>
      <c r="T646" s="401">
        <v>415.38333210520466</v>
      </c>
      <c r="U646" s="401">
        <v>23</v>
      </c>
      <c r="V646" s="401">
        <v>4.498927174082426E-2</v>
      </c>
      <c r="W646" s="401">
        <v>196.03555317950452</v>
      </c>
      <c r="X646" s="401">
        <v>104.53490049071836</v>
      </c>
      <c r="Y646" s="401">
        <v>0</v>
      </c>
      <c r="Z646" s="401">
        <v>91.767889163240994</v>
      </c>
      <c r="AA646" s="401">
        <v>0</v>
      </c>
      <c r="AB646" s="401">
        <v>0</v>
      </c>
      <c r="AC646" s="401">
        <v>0</v>
      </c>
      <c r="AD646" s="401">
        <v>1.191800679210642E-3</v>
      </c>
      <c r="AE646" s="401">
        <v>1.191800679210642E-3</v>
      </c>
      <c r="AF646" s="401">
        <v>0</v>
      </c>
      <c r="AG646" s="401">
        <v>0</v>
      </c>
      <c r="AH646" s="401">
        <v>0</v>
      </c>
      <c r="AI646" s="401">
        <v>0</v>
      </c>
      <c r="AJ646" s="401">
        <v>0</v>
      </c>
      <c r="AK646" s="401">
        <v>0</v>
      </c>
      <c r="AL646" s="401">
        <v>0</v>
      </c>
      <c r="AM646" s="401">
        <v>0</v>
      </c>
      <c r="AN646" s="401">
        <v>0</v>
      </c>
      <c r="AO646" s="401">
        <v>0</v>
      </c>
      <c r="AP646" s="401">
        <v>6.8657212088412189E-2</v>
      </c>
      <c r="AQ646" s="401">
        <v>0</v>
      </c>
      <c r="AR646" s="401">
        <v>0</v>
      </c>
      <c r="AS646" s="401">
        <v>0.87377166422345887</v>
      </c>
      <c r="AT646" s="401">
        <v>0</v>
      </c>
      <c r="AU646" s="401">
        <v>0</v>
      </c>
      <c r="AV646" s="407">
        <v>0</v>
      </c>
    </row>
    <row r="647" spans="1:48" ht="16.5" customHeight="1" x14ac:dyDescent="0.25">
      <c r="A647" s="754"/>
      <c r="B647" s="754"/>
      <c r="C647" s="318"/>
      <c r="D647" s="754"/>
      <c r="E647" s="418"/>
      <c r="F647" s="754"/>
      <c r="G647" s="403"/>
      <c r="H647" s="754"/>
      <c r="I647" s="396"/>
      <c r="J647" s="391" t="s">
        <v>2203</v>
      </c>
      <c r="K647" s="417"/>
      <c r="L647" s="416">
        <v>0</v>
      </c>
      <c r="M647" s="399">
        <v>0</v>
      </c>
      <c r="N647" s="399">
        <v>0</v>
      </c>
      <c r="O647" s="399">
        <v>0</v>
      </c>
      <c r="P647" s="399">
        <v>0</v>
      </c>
      <c r="Q647" s="399">
        <v>0</v>
      </c>
      <c r="R647" s="399">
        <v>0</v>
      </c>
      <c r="S647" s="399">
        <v>1123.9272491420693</v>
      </c>
      <c r="T647" s="399">
        <v>1123.9272491420693</v>
      </c>
      <c r="U647" s="399">
        <v>24</v>
      </c>
      <c r="V647" s="399">
        <v>2.5157232704402514E-3</v>
      </c>
      <c r="W647" s="399">
        <v>161.91829688579534</v>
      </c>
      <c r="X647" s="399">
        <v>27.434814779920281</v>
      </c>
      <c r="Y647" s="399">
        <v>0</v>
      </c>
      <c r="Z647" s="399">
        <v>910.57162175308315</v>
      </c>
      <c r="AA647" s="399">
        <v>0</v>
      </c>
      <c r="AB647" s="399">
        <v>0</v>
      </c>
      <c r="AC647" s="399">
        <v>0</v>
      </c>
      <c r="AD647" s="399">
        <v>0</v>
      </c>
      <c r="AE647" s="399">
        <v>0</v>
      </c>
      <c r="AF647" s="399">
        <v>0</v>
      </c>
      <c r="AG647" s="399">
        <v>0</v>
      </c>
      <c r="AH647" s="399">
        <v>0</v>
      </c>
      <c r="AI647" s="399">
        <v>0</v>
      </c>
      <c r="AJ647" s="399">
        <v>0</v>
      </c>
      <c r="AK647" s="399">
        <v>0</v>
      </c>
      <c r="AL647" s="399">
        <v>0</v>
      </c>
      <c r="AM647" s="399">
        <v>0</v>
      </c>
      <c r="AN647" s="399">
        <v>0</v>
      </c>
      <c r="AO647" s="399">
        <v>0</v>
      </c>
      <c r="AP647" s="399">
        <v>0</v>
      </c>
      <c r="AQ647" s="399">
        <v>0</v>
      </c>
      <c r="AR647" s="399">
        <v>0</v>
      </c>
      <c r="AS647" s="399">
        <v>3.5311986252906089</v>
      </c>
      <c r="AT647" s="399">
        <v>0</v>
      </c>
      <c r="AU647" s="399">
        <v>0</v>
      </c>
      <c r="AV647" s="390">
        <v>0</v>
      </c>
    </row>
    <row r="648" spans="1:48" ht="16.5" customHeight="1" x14ac:dyDescent="0.25">
      <c r="A648" s="754"/>
      <c r="B648" s="754"/>
      <c r="C648" s="318"/>
      <c r="D648" s="754"/>
      <c r="E648" s="418"/>
      <c r="F648" s="753" t="s">
        <v>2188</v>
      </c>
      <c r="G648" s="402"/>
      <c r="H648" s="753" t="s">
        <v>2220</v>
      </c>
      <c r="I648" s="352"/>
      <c r="J648" s="389" t="s">
        <v>2133</v>
      </c>
      <c r="K648" s="225" t="s">
        <v>2217</v>
      </c>
      <c r="L648" s="414">
        <v>0</v>
      </c>
      <c r="M648" s="400">
        <v>0</v>
      </c>
      <c r="N648" s="400">
        <v>0</v>
      </c>
      <c r="O648" s="400">
        <v>0</v>
      </c>
      <c r="P648" s="400">
        <v>0</v>
      </c>
      <c r="Q648" s="400">
        <v>0</v>
      </c>
      <c r="R648" s="400">
        <v>0</v>
      </c>
      <c r="S648" s="400">
        <v>43358.271599800282</v>
      </c>
      <c r="T648" s="400">
        <v>43358.271588746073</v>
      </c>
      <c r="U648" s="400">
        <v>25</v>
      </c>
      <c r="V648" s="400">
        <v>5.6871764943488182E-2</v>
      </c>
      <c r="W648" s="400">
        <v>0</v>
      </c>
      <c r="X648" s="400">
        <v>0</v>
      </c>
      <c r="Y648" s="400">
        <v>0</v>
      </c>
      <c r="Z648" s="400">
        <v>0</v>
      </c>
      <c r="AA648" s="400">
        <v>43333.214716981129</v>
      </c>
      <c r="AB648" s="400">
        <v>0</v>
      </c>
      <c r="AC648" s="400">
        <v>0</v>
      </c>
      <c r="AD648" s="400">
        <v>1.1054211377313154E-5</v>
      </c>
      <c r="AE648" s="400">
        <v>1.1054211377313154E-5</v>
      </c>
      <c r="AF648" s="400">
        <v>0</v>
      </c>
      <c r="AG648" s="400">
        <v>0</v>
      </c>
      <c r="AH648" s="400">
        <v>0</v>
      </c>
      <c r="AI648" s="400">
        <v>0</v>
      </c>
      <c r="AJ648" s="400">
        <v>0</v>
      </c>
      <c r="AK648" s="400">
        <v>0</v>
      </c>
      <c r="AL648" s="400">
        <v>0</v>
      </c>
      <c r="AM648" s="400">
        <v>0</v>
      </c>
      <c r="AN648" s="400">
        <v>0</v>
      </c>
      <c r="AO648" s="400">
        <v>0</v>
      </c>
      <c r="AP648" s="400">
        <v>0.8181362182233648</v>
      </c>
      <c r="AQ648" s="400">
        <v>0</v>
      </c>
      <c r="AR648" s="400">
        <v>0</v>
      </c>
      <c r="AS648" s="400">
        <v>55.680640804968739</v>
      </c>
      <c r="AT648" s="400">
        <v>0</v>
      </c>
      <c r="AU648" s="400">
        <v>0</v>
      </c>
      <c r="AV648" s="388">
        <v>0</v>
      </c>
    </row>
    <row r="649" spans="1:48" ht="16.5" customHeight="1" x14ac:dyDescent="0.25">
      <c r="A649" s="754"/>
      <c r="B649" s="754"/>
      <c r="C649" s="318"/>
      <c r="D649" s="754"/>
      <c r="E649" s="418"/>
      <c r="F649" s="754"/>
      <c r="G649" s="418"/>
      <c r="H649" s="754"/>
      <c r="I649" s="395"/>
      <c r="J649" s="443" t="s">
        <v>2204</v>
      </c>
      <c r="K649" s="354"/>
      <c r="L649" s="415">
        <v>0</v>
      </c>
      <c r="M649" s="401">
        <v>0</v>
      </c>
      <c r="N649" s="401">
        <v>0</v>
      </c>
      <c r="O649" s="401">
        <v>0</v>
      </c>
      <c r="P649" s="401">
        <v>0</v>
      </c>
      <c r="Q649" s="401">
        <v>0</v>
      </c>
      <c r="R649" s="401">
        <v>0</v>
      </c>
      <c r="S649" s="401">
        <v>40802.577740821995</v>
      </c>
      <c r="T649" s="401">
        <v>40802.577740821995</v>
      </c>
      <c r="U649" s="401">
        <v>26</v>
      </c>
      <c r="V649" s="401">
        <v>2.2709375457071815E-2</v>
      </c>
      <c r="W649" s="401">
        <v>0</v>
      </c>
      <c r="X649" s="401">
        <v>0</v>
      </c>
      <c r="Y649" s="401">
        <v>0</v>
      </c>
      <c r="Z649" s="401">
        <v>0</v>
      </c>
      <c r="AA649" s="401">
        <v>40776.555031446536</v>
      </c>
      <c r="AB649" s="401">
        <v>0</v>
      </c>
      <c r="AC649" s="401">
        <v>0</v>
      </c>
      <c r="AD649" s="401">
        <v>0</v>
      </c>
      <c r="AE649" s="401">
        <v>0</v>
      </c>
      <c r="AF649" s="401">
        <v>0</v>
      </c>
      <c r="AG649" s="401">
        <v>0</v>
      </c>
      <c r="AH649" s="401">
        <v>0</v>
      </c>
      <c r="AI649" s="401">
        <v>0</v>
      </c>
      <c r="AJ649" s="401">
        <v>0</v>
      </c>
      <c r="AK649" s="401">
        <v>0</v>
      </c>
      <c r="AL649" s="401">
        <v>0</v>
      </c>
      <c r="AM649" s="401">
        <v>0</v>
      </c>
      <c r="AN649" s="401">
        <v>0</v>
      </c>
      <c r="AO649" s="401">
        <v>0</v>
      </c>
      <c r="AP649" s="401">
        <v>0.81531002570694089</v>
      </c>
      <c r="AQ649" s="401">
        <v>0</v>
      </c>
      <c r="AR649" s="401">
        <v>0</v>
      </c>
      <c r="AS649" s="401">
        <v>55.211908141716386</v>
      </c>
      <c r="AT649" s="401">
        <v>0</v>
      </c>
      <c r="AU649" s="401">
        <v>0</v>
      </c>
      <c r="AV649" s="407">
        <v>0</v>
      </c>
    </row>
    <row r="650" spans="1:48" ht="16.5" customHeight="1" x14ac:dyDescent="0.25">
      <c r="A650" s="754"/>
      <c r="B650" s="754"/>
      <c r="C650" s="318"/>
      <c r="D650" s="754"/>
      <c r="E650" s="418"/>
      <c r="F650" s="754"/>
      <c r="G650" s="403"/>
      <c r="H650" s="754"/>
      <c r="I650" s="396"/>
      <c r="J650" s="391" t="s">
        <v>2205</v>
      </c>
      <c r="K650" s="417"/>
      <c r="L650" s="416">
        <v>0</v>
      </c>
      <c r="M650" s="399">
        <v>0</v>
      </c>
      <c r="N650" s="399">
        <v>0</v>
      </c>
      <c r="O650" s="399">
        <v>0</v>
      </c>
      <c r="P650" s="399">
        <v>0</v>
      </c>
      <c r="Q650" s="399">
        <v>0</v>
      </c>
      <c r="R650" s="399">
        <v>0</v>
      </c>
      <c r="S650" s="399">
        <v>2583.6938589782894</v>
      </c>
      <c r="T650" s="399">
        <v>2583.693847924078</v>
      </c>
      <c r="U650" s="399">
        <v>27</v>
      </c>
      <c r="V650" s="399">
        <v>3.4162389486416367E-2</v>
      </c>
      <c r="W650" s="399">
        <v>0</v>
      </c>
      <c r="X650" s="399">
        <v>0</v>
      </c>
      <c r="Y650" s="399">
        <v>0</v>
      </c>
      <c r="Z650" s="399">
        <v>0</v>
      </c>
      <c r="AA650" s="399">
        <v>2556.6596855345915</v>
      </c>
      <c r="AB650" s="399">
        <v>0</v>
      </c>
      <c r="AC650" s="399">
        <v>0</v>
      </c>
      <c r="AD650" s="399">
        <v>1.1054211377313154E-5</v>
      </c>
      <c r="AE650" s="399">
        <v>1.1054211377313154E-5</v>
      </c>
      <c r="AF650" s="399">
        <v>0</v>
      </c>
      <c r="AG650" s="399">
        <v>0</v>
      </c>
      <c r="AH650" s="399">
        <v>0</v>
      </c>
      <c r="AI650" s="399">
        <v>0</v>
      </c>
      <c r="AJ650" s="399">
        <v>0</v>
      </c>
      <c r="AK650" s="399">
        <v>0</v>
      </c>
      <c r="AL650" s="399">
        <v>0</v>
      </c>
      <c r="AM650" s="399">
        <v>0</v>
      </c>
      <c r="AN650" s="399">
        <v>0</v>
      </c>
      <c r="AO650" s="399">
        <v>0</v>
      </c>
      <c r="AP650" s="399">
        <v>2.8261925164238789E-3</v>
      </c>
      <c r="AQ650" s="399">
        <v>0</v>
      </c>
      <c r="AR650" s="399">
        <v>0</v>
      </c>
      <c r="AS650" s="399">
        <v>0.4687326632523558</v>
      </c>
      <c r="AT650" s="399">
        <v>0</v>
      </c>
      <c r="AU650" s="399">
        <v>0</v>
      </c>
      <c r="AV650" s="390">
        <v>0</v>
      </c>
    </row>
    <row r="651" spans="1:48" ht="16.5" customHeight="1" x14ac:dyDescent="0.25">
      <c r="A651" s="754"/>
      <c r="B651" s="754"/>
      <c r="C651" s="318"/>
      <c r="D651" s="754"/>
      <c r="E651" s="418"/>
      <c r="F651" s="753" t="s">
        <v>2148</v>
      </c>
      <c r="G651" s="402"/>
      <c r="H651" s="753" t="s">
        <v>2221</v>
      </c>
      <c r="I651" s="352"/>
      <c r="J651" s="389"/>
      <c r="K651" s="225" t="s">
        <v>2218</v>
      </c>
      <c r="L651" s="414">
        <v>1.2933843826971338</v>
      </c>
      <c r="M651" s="400">
        <v>1.2933843826971338</v>
      </c>
      <c r="N651" s="400">
        <v>1.2933843826971338</v>
      </c>
      <c r="O651" s="400">
        <v>0</v>
      </c>
      <c r="P651" s="400">
        <v>0</v>
      </c>
      <c r="Q651" s="400">
        <v>0</v>
      </c>
      <c r="R651" s="400">
        <v>0</v>
      </c>
      <c r="S651" s="400">
        <v>219.1695425579376</v>
      </c>
      <c r="T651" s="400">
        <v>218.98573476780172</v>
      </c>
      <c r="U651" s="400">
        <v>28</v>
      </c>
      <c r="V651" s="400">
        <v>105.25224533051637</v>
      </c>
      <c r="W651" s="400">
        <v>85.733489437285371</v>
      </c>
      <c r="X651" s="400">
        <v>0</v>
      </c>
      <c r="Y651" s="400">
        <v>0</v>
      </c>
      <c r="Z651" s="400">
        <v>0</v>
      </c>
      <c r="AA651" s="400">
        <v>0</v>
      </c>
      <c r="AB651" s="400">
        <v>0</v>
      </c>
      <c r="AC651" s="400">
        <v>0</v>
      </c>
      <c r="AD651" s="400">
        <v>0.18380779013587559</v>
      </c>
      <c r="AE651" s="400">
        <v>0.18380779013587559</v>
      </c>
      <c r="AF651" s="400">
        <v>0</v>
      </c>
      <c r="AG651" s="400">
        <v>0</v>
      </c>
      <c r="AH651" s="400">
        <v>0</v>
      </c>
      <c r="AI651" s="400">
        <v>0</v>
      </c>
      <c r="AJ651" s="400">
        <v>0</v>
      </c>
      <c r="AK651" s="400">
        <v>0</v>
      </c>
      <c r="AL651" s="400">
        <v>0</v>
      </c>
      <c r="AM651" s="400">
        <v>0</v>
      </c>
      <c r="AN651" s="400">
        <v>0</v>
      </c>
      <c r="AO651" s="400">
        <v>0</v>
      </c>
      <c r="AP651" s="400">
        <v>24.039453263963857</v>
      </c>
      <c r="AQ651" s="400">
        <v>0</v>
      </c>
      <c r="AR651" s="400">
        <v>0</v>
      </c>
      <c r="AS651" s="400">
        <v>1061.474866796578</v>
      </c>
      <c r="AT651" s="400">
        <v>0</v>
      </c>
      <c r="AU651" s="400">
        <v>0</v>
      </c>
      <c r="AV651" s="388">
        <v>0</v>
      </c>
    </row>
    <row r="652" spans="1:48" ht="16.5" customHeight="1" x14ac:dyDescent="0.25">
      <c r="A652" s="754"/>
      <c r="B652" s="754"/>
      <c r="C652" s="318"/>
      <c r="D652" s="754"/>
      <c r="E652" s="418"/>
      <c r="F652" s="754"/>
      <c r="G652" s="418"/>
      <c r="H652" s="754"/>
      <c r="I652" s="395"/>
      <c r="J652" s="443" t="s">
        <v>2206</v>
      </c>
      <c r="K652" s="354"/>
      <c r="L652" s="415">
        <v>0</v>
      </c>
      <c r="M652" s="401">
        <v>0</v>
      </c>
      <c r="N652" s="401">
        <v>0</v>
      </c>
      <c r="O652" s="401">
        <v>0</v>
      </c>
      <c r="P652" s="401">
        <v>0</v>
      </c>
      <c r="Q652" s="401">
        <v>0</v>
      </c>
      <c r="R652" s="401">
        <v>0</v>
      </c>
      <c r="S652" s="401">
        <v>37.470428138445392</v>
      </c>
      <c r="T652" s="401">
        <v>37.467886951002498</v>
      </c>
      <c r="U652" s="401">
        <v>29</v>
      </c>
      <c r="V652" s="401">
        <v>5.4893810653459889</v>
      </c>
      <c r="W652" s="401">
        <v>2.9785058856565101</v>
      </c>
      <c r="X652" s="401">
        <v>0</v>
      </c>
      <c r="Y652" s="401">
        <v>0</v>
      </c>
      <c r="Z652" s="401">
        <v>0</v>
      </c>
      <c r="AA652" s="401">
        <v>0</v>
      </c>
      <c r="AB652" s="401">
        <v>0</v>
      </c>
      <c r="AC652" s="401">
        <v>0</v>
      </c>
      <c r="AD652" s="401">
        <v>2.5411874428918277E-3</v>
      </c>
      <c r="AE652" s="401">
        <v>2.5411874428918277E-3</v>
      </c>
      <c r="AF652" s="401">
        <v>0</v>
      </c>
      <c r="AG652" s="401">
        <v>0</v>
      </c>
      <c r="AH652" s="401">
        <v>0</v>
      </c>
      <c r="AI652" s="401">
        <v>0</v>
      </c>
      <c r="AJ652" s="401">
        <v>0</v>
      </c>
      <c r="AK652" s="401">
        <v>0</v>
      </c>
      <c r="AL652" s="401">
        <v>0</v>
      </c>
      <c r="AM652" s="401">
        <v>0</v>
      </c>
      <c r="AN652" s="401">
        <v>0</v>
      </c>
      <c r="AO652" s="401">
        <v>0</v>
      </c>
      <c r="AP652" s="401">
        <v>0.88304577368892778</v>
      </c>
      <c r="AQ652" s="401">
        <v>0</v>
      </c>
      <c r="AR652" s="401">
        <v>0</v>
      </c>
      <c r="AS652" s="401">
        <v>19.655390991767295</v>
      </c>
      <c r="AT652" s="401">
        <v>0</v>
      </c>
      <c r="AU652" s="401">
        <v>0</v>
      </c>
      <c r="AV652" s="407">
        <v>0</v>
      </c>
    </row>
    <row r="653" spans="1:48" ht="16.5" customHeight="1" x14ac:dyDescent="0.25">
      <c r="A653" s="754"/>
      <c r="B653" s="754"/>
      <c r="C653" s="318"/>
      <c r="D653" s="754"/>
      <c r="E653" s="418"/>
      <c r="F653" s="754"/>
      <c r="G653" s="418"/>
      <c r="H653" s="754"/>
      <c r="I653" s="395"/>
      <c r="J653" s="443" t="s">
        <v>2207</v>
      </c>
      <c r="K653" s="354"/>
      <c r="L653" s="415">
        <v>0.27780098269713382</v>
      </c>
      <c r="M653" s="401">
        <v>0.27780098269713382</v>
      </c>
      <c r="N653" s="401">
        <v>0.27780098269713382</v>
      </c>
      <c r="O653" s="401">
        <v>0</v>
      </c>
      <c r="P653" s="401">
        <v>0</v>
      </c>
      <c r="Q653" s="401">
        <v>0</v>
      </c>
      <c r="R653" s="401">
        <v>0</v>
      </c>
      <c r="S653" s="401">
        <v>130.62286304572726</v>
      </c>
      <c r="T653" s="401">
        <v>130.57966520257662</v>
      </c>
      <c r="U653" s="401">
        <v>30</v>
      </c>
      <c r="V653" s="401">
        <v>23.273802698392839</v>
      </c>
      <c r="W653" s="401">
        <v>77.305862504183779</v>
      </c>
      <c r="X653" s="401">
        <v>0</v>
      </c>
      <c r="Y653" s="401">
        <v>0</v>
      </c>
      <c r="Z653" s="401">
        <v>0</v>
      </c>
      <c r="AA653" s="401">
        <v>0</v>
      </c>
      <c r="AB653" s="401">
        <v>0</v>
      </c>
      <c r="AC653" s="401">
        <v>0</v>
      </c>
      <c r="AD653" s="401">
        <v>4.319784315062998E-2</v>
      </c>
      <c r="AE653" s="401">
        <v>4.319784315062998E-2</v>
      </c>
      <c r="AF653" s="401">
        <v>0</v>
      </c>
      <c r="AG653" s="401">
        <v>0</v>
      </c>
      <c r="AH653" s="401">
        <v>0</v>
      </c>
      <c r="AI653" s="401">
        <v>0</v>
      </c>
      <c r="AJ653" s="401">
        <v>0</v>
      </c>
      <c r="AK653" s="401">
        <v>0</v>
      </c>
      <c r="AL653" s="401">
        <v>0</v>
      </c>
      <c r="AM653" s="401">
        <v>0</v>
      </c>
      <c r="AN653" s="401">
        <v>0</v>
      </c>
      <c r="AO653" s="401">
        <v>0</v>
      </c>
      <c r="AP653" s="401">
        <v>3.833947867985271</v>
      </c>
      <c r="AQ653" s="401">
        <v>0</v>
      </c>
      <c r="AR653" s="401">
        <v>0</v>
      </c>
      <c r="AS653" s="401">
        <v>890.21202382000558</v>
      </c>
      <c r="AT653" s="401">
        <v>0</v>
      </c>
      <c r="AU653" s="401">
        <v>0</v>
      </c>
      <c r="AV653" s="407">
        <v>0</v>
      </c>
    </row>
    <row r="654" spans="1:48" ht="16.5" customHeight="1" x14ac:dyDescent="0.25">
      <c r="A654" s="754"/>
      <c r="B654" s="754"/>
      <c r="C654" s="318"/>
      <c r="D654" s="754"/>
      <c r="E654" s="418"/>
      <c r="F654" s="754"/>
      <c r="G654" s="418"/>
      <c r="H654" s="754"/>
      <c r="I654" s="395"/>
      <c r="J654" s="443" t="s">
        <v>2208</v>
      </c>
      <c r="K654" s="354"/>
      <c r="L654" s="415">
        <v>0.56789885454545452</v>
      </c>
      <c r="M654" s="401">
        <v>0.56789885454545452</v>
      </c>
      <c r="N654" s="401">
        <v>0.56789885454545452</v>
      </c>
      <c r="O654" s="401">
        <v>0</v>
      </c>
      <c r="P654" s="401">
        <v>0</v>
      </c>
      <c r="Q654" s="401">
        <v>0</v>
      </c>
      <c r="R654" s="401">
        <v>0</v>
      </c>
      <c r="S654" s="401">
        <v>96.68104812533258</v>
      </c>
      <c r="T654" s="401">
        <v>96.650569212148355</v>
      </c>
      <c r="U654" s="401">
        <v>31</v>
      </c>
      <c r="V654" s="401">
        <v>64.982726373683718</v>
      </c>
      <c r="W654" s="401">
        <v>0.66784283846463588</v>
      </c>
      <c r="X654" s="401">
        <v>0</v>
      </c>
      <c r="Y654" s="401">
        <v>0</v>
      </c>
      <c r="Z654" s="401">
        <v>0</v>
      </c>
      <c r="AA654" s="401">
        <v>0</v>
      </c>
      <c r="AB654" s="401">
        <v>0</v>
      </c>
      <c r="AC654" s="401">
        <v>0</v>
      </c>
      <c r="AD654" s="401">
        <v>3.0478913184231661E-2</v>
      </c>
      <c r="AE654" s="401">
        <v>3.0478913184231661E-2</v>
      </c>
      <c r="AF654" s="401">
        <v>0</v>
      </c>
      <c r="AG654" s="401">
        <v>0</v>
      </c>
      <c r="AH654" s="401">
        <v>0</v>
      </c>
      <c r="AI654" s="401">
        <v>0</v>
      </c>
      <c r="AJ654" s="401">
        <v>0</v>
      </c>
      <c r="AK654" s="401">
        <v>0</v>
      </c>
      <c r="AL654" s="401">
        <v>0</v>
      </c>
      <c r="AM654" s="401">
        <v>0</v>
      </c>
      <c r="AN654" s="401">
        <v>0</v>
      </c>
      <c r="AO654" s="401">
        <v>0</v>
      </c>
      <c r="AP654" s="401">
        <v>3.8932188665148946</v>
      </c>
      <c r="AQ654" s="401">
        <v>0</v>
      </c>
      <c r="AR654" s="401">
        <v>0</v>
      </c>
      <c r="AS654" s="401">
        <v>21.221246956275742</v>
      </c>
      <c r="AT654" s="401">
        <v>0</v>
      </c>
      <c r="AU654" s="401">
        <v>0</v>
      </c>
      <c r="AV654" s="407">
        <v>0</v>
      </c>
    </row>
    <row r="655" spans="1:48" ht="16.5" customHeight="1" x14ac:dyDescent="0.25">
      <c r="A655" s="754"/>
      <c r="B655" s="754"/>
      <c r="C655" s="318"/>
      <c r="D655" s="754"/>
      <c r="E655" s="418"/>
      <c r="F655" s="754"/>
      <c r="G655" s="418"/>
      <c r="H655" s="754"/>
      <c r="I655" s="395"/>
      <c r="J655" s="443" t="s">
        <v>2209</v>
      </c>
      <c r="K655" s="354"/>
      <c r="L655" s="415">
        <v>0</v>
      </c>
      <c r="M655" s="401">
        <v>0</v>
      </c>
      <c r="N655" s="401">
        <v>0</v>
      </c>
      <c r="O655" s="401">
        <v>0</v>
      </c>
      <c r="P655" s="401">
        <v>0</v>
      </c>
      <c r="Q655" s="401">
        <v>0</v>
      </c>
      <c r="R655" s="401">
        <v>0</v>
      </c>
      <c r="S655" s="401">
        <v>32.352922206552172</v>
      </c>
      <c r="T655" s="401">
        <v>32.35256789083558</v>
      </c>
      <c r="U655" s="401">
        <v>32</v>
      </c>
      <c r="V655" s="401">
        <v>0.22306205076370167</v>
      </c>
      <c r="W655" s="401">
        <v>0.12950584007187779</v>
      </c>
      <c r="X655" s="401">
        <v>0</v>
      </c>
      <c r="Y655" s="401">
        <v>0</v>
      </c>
      <c r="Z655" s="401">
        <v>0</v>
      </c>
      <c r="AA655" s="401">
        <v>0</v>
      </c>
      <c r="AB655" s="401">
        <v>0</v>
      </c>
      <c r="AC655" s="401">
        <v>0</v>
      </c>
      <c r="AD655" s="401">
        <v>3.5431571659358418E-4</v>
      </c>
      <c r="AE655" s="401">
        <v>3.5431571659358418E-4</v>
      </c>
      <c r="AF655" s="401">
        <v>0</v>
      </c>
      <c r="AG655" s="401">
        <v>0</v>
      </c>
      <c r="AH655" s="401">
        <v>0</v>
      </c>
      <c r="AI655" s="401">
        <v>0</v>
      </c>
      <c r="AJ655" s="401">
        <v>0</v>
      </c>
      <c r="AK655" s="401">
        <v>0</v>
      </c>
      <c r="AL655" s="401">
        <v>0</v>
      </c>
      <c r="AM655" s="401">
        <v>0</v>
      </c>
      <c r="AN655" s="401">
        <v>0</v>
      </c>
      <c r="AO655" s="401">
        <v>0</v>
      </c>
      <c r="AP655" s="401">
        <v>2.5976962695097319</v>
      </c>
      <c r="AQ655" s="401">
        <v>0</v>
      </c>
      <c r="AR655" s="401">
        <v>0</v>
      </c>
      <c r="AS655" s="401">
        <v>19.835469675986634</v>
      </c>
      <c r="AT655" s="401">
        <v>0</v>
      </c>
      <c r="AU655" s="401">
        <v>0</v>
      </c>
      <c r="AV655" s="407">
        <v>0</v>
      </c>
    </row>
    <row r="656" spans="1:48" ht="16.5" customHeight="1" x14ac:dyDescent="0.25">
      <c r="A656" s="754"/>
      <c r="B656" s="754"/>
      <c r="C656" s="318"/>
      <c r="D656" s="754"/>
      <c r="E656" s="418"/>
      <c r="F656" s="754"/>
      <c r="G656" s="418"/>
      <c r="H656" s="754"/>
      <c r="I656" s="395"/>
      <c r="J656" s="443" t="s">
        <v>2210</v>
      </c>
      <c r="K656" s="354"/>
      <c r="L656" s="415">
        <v>0</v>
      </c>
      <c r="M656" s="401">
        <v>0</v>
      </c>
      <c r="N656" s="401">
        <v>0</v>
      </c>
      <c r="O656" s="401">
        <v>0</v>
      </c>
      <c r="P656" s="401">
        <v>0</v>
      </c>
      <c r="Q656" s="401">
        <v>0</v>
      </c>
      <c r="R656" s="401">
        <v>0</v>
      </c>
      <c r="S656" s="401">
        <v>34.276069056591069</v>
      </c>
      <c r="T656" s="401">
        <v>34.250427169811317</v>
      </c>
      <c r="U656" s="401">
        <v>33</v>
      </c>
      <c r="V656" s="401">
        <v>1.2504271698113207</v>
      </c>
      <c r="W656" s="401">
        <v>0</v>
      </c>
      <c r="X656" s="401">
        <v>0</v>
      </c>
      <c r="Y656" s="401">
        <v>0</v>
      </c>
      <c r="Z656" s="401">
        <v>0</v>
      </c>
      <c r="AA656" s="401">
        <v>0</v>
      </c>
      <c r="AB656" s="401">
        <v>0</v>
      </c>
      <c r="AC656" s="401">
        <v>0</v>
      </c>
      <c r="AD656" s="401">
        <v>2.5641886779752286E-2</v>
      </c>
      <c r="AE656" s="401">
        <v>2.5641886779752286E-2</v>
      </c>
      <c r="AF656" s="401">
        <v>0</v>
      </c>
      <c r="AG656" s="401">
        <v>0</v>
      </c>
      <c r="AH656" s="401">
        <v>0</v>
      </c>
      <c r="AI656" s="401">
        <v>0</v>
      </c>
      <c r="AJ656" s="401">
        <v>0</v>
      </c>
      <c r="AK656" s="401">
        <v>0</v>
      </c>
      <c r="AL656" s="401">
        <v>0</v>
      </c>
      <c r="AM656" s="401">
        <v>0</v>
      </c>
      <c r="AN656" s="401">
        <v>0</v>
      </c>
      <c r="AO656" s="401">
        <v>0</v>
      </c>
      <c r="AP656" s="401">
        <v>0.11020622666666667</v>
      </c>
      <c r="AQ656" s="401">
        <v>0</v>
      </c>
      <c r="AR656" s="401">
        <v>0</v>
      </c>
      <c r="AS656" s="401">
        <v>0.1792119638493278</v>
      </c>
      <c r="AT656" s="401">
        <v>0</v>
      </c>
      <c r="AU656" s="401">
        <v>0</v>
      </c>
      <c r="AV656" s="407">
        <v>0</v>
      </c>
    </row>
    <row r="657" spans="1:48" ht="16.5" customHeight="1" x14ac:dyDescent="0.25">
      <c r="A657" s="754"/>
      <c r="B657" s="754"/>
      <c r="C657" s="442"/>
      <c r="D657" s="754"/>
      <c r="E657" s="403"/>
      <c r="F657" s="754"/>
      <c r="G657" s="403"/>
      <c r="H657" s="754"/>
      <c r="I657" s="396"/>
      <c r="J657" s="391" t="s">
        <v>2211</v>
      </c>
      <c r="K657" s="417"/>
      <c r="L657" s="416">
        <v>0.4476845454545455</v>
      </c>
      <c r="M657" s="399">
        <v>0.4476845454545455</v>
      </c>
      <c r="N657" s="399">
        <v>0.4476845454545455</v>
      </c>
      <c r="O657" s="399">
        <v>0</v>
      </c>
      <c r="P657" s="399">
        <v>0</v>
      </c>
      <c r="Q657" s="399">
        <v>0</v>
      </c>
      <c r="R657" s="399">
        <v>0</v>
      </c>
      <c r="S657" s="399">
        <v>48.766211985289168</v>
      </c>
      <c r="T657" s="399">
        <v>48.684618341427388</v>
      </c>
      <c r="U657" s="399">
        <v>34</v>
      </c>
      <c r="V657" s="399">
        <v>10.032845972518826</v>
      </c>
      <c r="W657" s="399">
        <v>4.6517723689085608</v>
      </c>
      <c r="X657" s="399">
        <v>0</v>
      </c>
      <c r="Y657" s="399">
        <v>0</v>
      </c>
      <c r="Z657" s="399">
        <v>0</v>
      </c>
      <c r="AA657" s="399">
        <v>0</v>
      </c>
      <c r="AB657" s="399">
        <v>0</v>
      </c>
      <c r="AC657" s="399">
        <v>0</v>
      </c>
      <c r="AD657" s="399">
        <v>8.1593643861776255E-2</v>
      </c>
      <c r="AE657" s="399">
        <v>8.1593643861776255E-2</v>
      </c>
      <c r="AF657" s="399">
        <v>0</v>
      </c>
      <c r="AG657" s="399">
        <v>0</v>
      </c>
      <c r="AH657" s="399">
        <v>0</v>
      </c>
      <c r="AI657" s="399">
        <v>0</v>
      </c>
      <c r="AJ657" s="399">
        <v>0</v>
      </c>
      <c r="AK657" s="399">
        <v>0</v>
      </c>
      <c r="AL657" s="399">
        <v>0</v>
      </c>
      <c r="AM657" s="399">
        <v>0</v>
      </c>
      <c r="AN657" s="399">
        <v>0</v>
      </c>
      <c r="AO657" s="399">
        <v>0</v>
      </c>
      <c r="AP657" s="399">
        <v>12.721338259598365</v>
      </c>
      <c r="AQ657" s="399">
        <v>0</v>
      </c>
      <c r="AR657" s="399">
        <v>0</v>
      </c>
      <c r="AS657" s="399">
        <v>110.3715233886934</v>
      </c>
      <c r="AT657" s="399">
        <v>0</v>
      </c>
      <c r="AU657" s="399">
        <v>0</v>
      </c>
      <c r="AV657" s="390">
        <v>0</v>
      </c>
    </row>
    <row r="658" spans="1:48" ht="16.5" customHeight="1" x14ac:dyDescent="0.25">
      <c r="A658" s="420"/>
      <c r="B658" s="322" t="s">
        <v>2248</v>
      </c>
      <c r="C658" s="405"/>
      <c r="D658" s="406"/>
      <c r="E658" s="322"/>
      <c r="F658" s="421"/>
      <c r="G658" s="402"/>
      <c r="H658" s="426"/>
      <c r="I658" s="352"/>
      <c r="J658" s="400" t="s">
        <v>2232</v>
      </c>
      <c r="K658" s="225" t="s">
        <v>2247</v>
      </c>
      <c r="L658" s="355">
        <v>245.59918301330003</v>
      </c>
      <c r="M658" s="355">
        <v>245.59918301330003</v>
      </c>
      <c r="N658" s="355">
        <v>245.59918301330003</v>
      </c>
      <c r="O658" s="355">
        <v>0</v>
      </c>
      <c r="P658" s="355">
        <v>0</v>
      </c>
      <c r="Q658" s="355">
        <v>0</v>
      </c>
      <c r="R658" s="355">
        <v>0</v>
      </c>
      <c r="S658" s="355">
        <v>6143.8344164181262</v>
      </c>
      <c r="T658" s="355">
        <v>6096.842595091196</v>
      </c>
      <c r="U658" s="355">
        <v>0</v>
      </c>
      <c r="V658" s="355">
        <v>4821.3445322477992</v>
      </c>
      <c r="W658" s="355">
        <v>769.30909317169812</v>
      </c>
      <c r="X658" s="355">
        <v>39.171352989308176</v>
      </c>
      <c r="Y658" s="355">
        <v>0</v>
      </c>
      <c r="Z658" s="355">
        <v>467.01761668238993</v>
      </c>
      <c r="AA658" s="355">
        <v>0</v>
      </c>
      <c r="AB658" s="355">
        <v>0</v>
      </c>
      <c r="AC658" s="355">
        <v>0</v>
      </c>
      <c r="AD658" s="355">
        <v>46.991821326930541</v>
      </c>
      <c r="AE658" s="355">
        <v>46.378922722512122</v>
      </c>
      <c r="AF658" s="355">
        <v>0.61289860441841681</v>
      </c>
      <c r="AG658" s="355">
        <v>0</v>
      </c>
      <c r="AH658" s="355">
        <v>0</v>
      </c>
      <c r="AI658" s="355">
        <v>0</v>
      </c>
      <c r="AJ658" s="355">
        <v>0</v>
      </c>
      <c r="AK658" s="355">
        <v>0</v>
      </c>
      <c r="AL658" s="355">
        <v>0</v>
      </c>
      <c r="AM658" s="355">
        <v>0</v>
      </c>
      <c r="AN658" s="355">
        <v>0</v>
      </c>
      <c r="AO658" s="355">
        <v>0</v>
      </c>
      <c r="AP658" s="355">
        <v>3925.4555105028003</v>
      </c>
      <c r="AQ658" s="355">
        <v>0</v>
      </c>
      <c r="AR658" s="355">
        <v>0</v>
      </c>
      <c r="AS658" s="355">
        <v>128806.12684072429</v>
      </c>
      <c r="AT658" s="355">
        <v>153.16459776630998</v>
      </c>
      <c r="AU658" s="355">
        <v>8.0871579765000003</v>
      </c>
      <c r="AV658" s="388">
        <v>0</v>
      </c>
    </row>
    <row r="659" spans="1:48" ht="16.5" customHeight="1" x14ac:dyDescent="0.25">
      <c r="A659" s="423" t="s">
        <v>2246</v>
      </c>
      <c r="B659" s="411" t="s">
        <v>2149</v>
      </c>
      <c r="C659" s="424"/>
      <c r="D659" s="425"/>
      <c r="E659" s="410"/>
      <c r="F659" s="201"/>
      <c r="G659" s="418"/>
      <c r="H659" s="411" t="s">
        <v>2149</v>
      </c>
      <c r="I659" s="395"/>
      <c r="J659" s="411" t="s">
        <v>2149</v>
      </c>
      <c r="K659" s="394"/>
      <c r="L659" s="355">
        <v>0</v>
      </c>
      <c r="M659" s="355">
        <v>0</v>
      </c>
      <c r="N659" s="355">
        <v>0</v>
      </c>
      <c r="O659" s="355">
        <v>0</v>
      </c>
      <c r="P659" s="355">
        <v>0</v>
      </c>
      <c r="Q659" s="355">
        <v>0</v>
      </c>
      <c r="R659" s="355">
        <v>0</v>
      </c>
      <c r="S659" s="355">
        <v>23.434257845447569</v>
      </c>
      <c r="T659" s="355">
        <v>23.418587157232707</v>
      </c>
      <c r="U659" s="355">
        <v>14</v>
      </c>
      <c r="V659" s="355">
        <v>7.486490377358491</v>
      </c>
      <c r="W659" s="355">
        <v>1.9320967798742139</v>
      </c>
      <c r="X659" s="355">
        <v>0</v>
      </c>
      <c r="Y659" s="355">
        <v>0</v>
      </c>
      <c r="Z659" s="355">
        <v>0</v>
      </c>
      <c r="AA659" s="355">
        <v>0</v>
      </c>
      <c r="AB659" s="355">
        <v>0</v>
      </c>
      <c r="AC659" s="355">
        <v>0</v>
      </c>
      <c r="AD659" s="355">
        <v>1.5670688214862678E-2</v>
      </c>
      <c r="AE659" s="355">
        <v>1.5669164208400643E-2</v>
      </c>
      <c r="AF659" s="355">
        <v>1.5240064620355412E-6</v>
      </c>
      <c r="AG659" s="355">
        <v>0</v>
      </c>
      <c r="AH659" s="355">
        <v>0</v>
      </c>
      <c r="AI659" s="355">
        <v>0</v>
      </c>
      <c r="AJ659" s="355">
        <v>0</v>
      </c>
      <c r="AK659" s="355">
        <v>0</v>
      </c>
      <c r="AL659" s="355">
        <v>0</v>
      </c>
      <c r="AM659" s="355">
        <v>0</v>
      </c>
      <c r="AN659" s="355">
        <v>0</v>
      </c>
      <c r="AO659" s="355">
        <v>0</v>
      </c>
      <c r="AP659" s="355">
        <v>0.77478076880000002</v>
      </c>
      <c r="AQ659" s="355">
        <v>0</v>
      </c>
      <c r="AR659" s="355">
        <v>0</v>
      </c>
      <c r="AS659" s="355">
        <v>6707.0690612279996</v>
      </c>
      <c r="AT659" s="355">
        <v>2.2528000000000002E-5</v>
      </c>
      <c r="AU659" s="355">
        <v>0</v>
      </c>
      <c r="AV659" s="407">
        <v>0</v>
      </c>
    </row>
    <row r="660" spans="1:48" ht="16.5" customHeight="1" x14ac:dyDescent="0.25">
      <c r="A660" s="423" t="s">
        <v>2233</v>
      </c>
      <c r="B660" s="411" t="s">
        <v>2249</v>
      </c>
      <c r="C660" s="424"/>
      <c r="D660" s="425"/>
      <c r="E660" s="410"/>
      <c r="F660" s="201"/>
      <c r="G660" s="418"/>
      <c r="H660" s="411" t="s">
        <v>2261</v>
      </c>
      <c r="I660" s="395"/>
      <c r="J660" s="443" t="s">
        <v>2397</v>
      </c>
      <c r="K660" s="394"/>
      <c r="L660" s="355">
        <v>0.1302591759</v>
      </c>
      <c r="M660" s="355">
        <v>0.1302591759</v>
      </c>
      <c r="N660" s="355">
        <v>0.1302591759</v>
      </c>
      <c r="O660" s="355">
        <v>0</v>
      </c>
      <c r="P660" s="355">
        <v>0</v>
      </c>
      <c r="Q660" s="355">
        <v>0</v>
      </c>
      <c r="R660" s="355">
        <v>0</v>
      </c>
      <c r="S660" s="355">
        <v>28.495064517100261</v>
      </c>
      <c r="T660" s="355">
        <v>28.481308281761002</v>
      </c>
      <c r="U660" s="355">
        <v>1</v>
      </c>
      <c r="V660" s="355">
        <v>10.856388592452829</v>
      </c>
      <c r="W660" s="355">
        <v>4.5287974251572329</v>
      </c>
      <c r="X660" s="355">
        <v>0.28603962264150945</v>
      </c>
      <c r="Y660" s="355">
        <v>0</v>
      </c>
      <c r="Z660" s="355">
        <v>11.810082641509434</v>
      </c>
      <c r="AA660" s="355">
        <v>0</v>
      </c>
      <c r="AB660" s="355">
        <v>0</v>
      </c>
      <c r="AC660" s="355">
        <v>0</v>
      </c>
      <c r="AD660" s="355">
        <v>1.3756235339256866E-2</v>
      </c>
      <c r="AE660" s="355">
        <v>1.3753196211631664E-2</v>
      </c>
      <c r="AF660" s="355">
        <v>3.039127625201939E-6</v>
      </c>
      <c r="AG660" s="355">
        <v>0</v>
      </c>
      <c r="AH660" s="355">
        <v>0</v>
      </c>
      <c r="AI660" s="355">
        <v>0</v>
      </c>
      <c r="AJ660" s="355">
        <v>0</v>
      </c>
      <c r="AK660" s="355">
        <v>0</v>
      </c>
      <c r="AL660" s="355">
        <v>0</v>
      </c>
      <c r="AM660" s="355">
        <v>0</v>
      </c>
      <c r="AN660" s="355">
        <v>0</v>
      </c>
      <c r="AO660" s="355">
        <v>0</v>
      </c>
      <c r="AP660" s="355">
        <v>4.3830873098999996</v>
      </c>
      <c r="AQ660" s="355">
        <v>0</v>
      </c>
      <c r="AR660" s="355">
        <v>0</v>
      </c>
      <c r="AS660" s="355">
        <v>1060.5126440276999</v>
      </c>
      <c r="AT660" s="355">
        <v>5.7312503000000006E-4</v>
      </c>
      <c r="AU660" s="355">
        <v>1.8108E-3</v>
      </c>
      <c r="AV660" s="407">
        <v>0</v>
      </c>
    </row>
    <row r="661" spans="1:48" ht="16.5" customHeight="1" x14ac:dyDescent="0.25">
      <c r="A661" s="423" t="s">
        <v>2234</v>
      </c>
      <c r="B661" s="411" t="s">
        <v>2222</v>
      </c>
      <c r="C661" s="424"/>
      <c r="D661" s="425"/>
      <c r="E661" s="410"/>
      <c r="F661" s="201"/>
      <c r="G661" s="418"/>
      <c r="H661" s="411" t="s">
        <v>2254</v>
      </c>
      <c r="I661" s="395"/>
      <c r="J661" s="411" t="s">
        <v>2222</v>
      </c>
      <c r="K661" s="394"/>
      <c r="L661" s="355">
        <v>119.70598439439999</v>
      </c>
      <c r="M661" s="355">
        <v>119.70598439439999</v>
      </c>
      <c r="N661" s="355">
        <v>119.70598439439999</v>
      </c>
      <c r="O661" s="355">
        <v>0</v>
      </c>
      <c r="P661" s="355">
        <v>0</v>
      </c>
      <c r="Q661" s="355">
        <v>0</v>
      </c>
      <c r="R661" s="355">
        <v>0</v>
      </c>
      <c r="S661" s="355">
        <v>820.91150750054828</v>
      </c>
      <c r="T661" s="355">
        <v>810.66510088238999</v>
      </c>
      <c r="U661" s="355">
        <v>2</v>
      </c>
      <c r="V661" s="355">
        <v>796.04370783207548</v>
      </c>
      <c r="W661" s="355">
        <v>12.621393050314465</v>
      </c>
      <c r="X661" s="355">
        <v>0</v>
      </c>
      <c r="Y661" s="355">
        <v>0</v>
      </c>
      <c r="Z661" s="355">
        <v>0</v>
      </c>
      <c r="AA661" s="355">
        <v>0</v>
      </c>
      <c r="AB661" s="355">
        <v>0</v>
      </c>
      <c r="AC661" s="355">
        <v>0</v>
      </c>
      <c r="AD661" s="355">
        <v>10.24640661815832</v>
      </c>
      <c r="AE661" s="355">
        <v>10.083955785985459</v>
      </c>
      <c r="AF661" s="355">
        <v>0.16245083217285947</v>
      </c>
      <c r="AG661" s="355">
        <v>0</v>
      </c>
      <c r="AH661" s="355">
        <v>0</v>
      </c>
      <c r="AI661" s="355">
        <v>0</v>
      </c>
      <c r="AJ661" s="355">
        <v>0</v>
      </c>
      <c r="AK661" s="355">
        <v>0</v>
      </c>
      <c r="AL661" s="355">
        <v>0</v>
      </c>
      <c r="AM661" s="355">
        <v>0</v>
      </c>
      <c r="AN661" s="355">
        <v>0</v>
      </c>
      <c r="AO661" s="355">
        <v>0</v>
      </c>
      <c r="AP661" s="355">
        <v>1080.4861693102</v>
      </c>
      <c r="AQ661" s="355">
        <v>0</v>
      </c>
      <c r="AR661" s="355">
        <v>0</v>
      </c>
      <c r="AS661" s="355">
        <v>30889.759439425801</v>
      </c>
      <c r="AT661" s="355">
        <v>13.48261470357</v>
      </c>
      <c r="AU661" s="355">
        <v>0</v>
      </c>
      <c r="AV661" s="407">
        <v>0</v>
      </c>
    </row>
    <row r="662" spans="1:48" ht="16.5" customHeight="1" x14ac:dyDescent="0.25">
      <c r="A662" s="423" t="s">
        <v>2235</v>
      </c>
      <c r="B662" s="411" t="s">
        <v>2223</v>
      </c>
      <c r="C662" s="424"/>
      <c r="D662" s="425"/>
      <c r="E662" s="410"/>
      <c r="F662" s="201"/>
      <c r="G662" s="418"/>
      <c r="H662" s="411" t="s">
        <v>2223</v>
      </c>
      <c r="I662" s="395"/>
      <c r="J662" s="411" t="s">
        <v>2223</v>
      </c>
      <c r="K662" s="394"/>
      <c r="L662" s="355">
        <v>87.270144374600008</v>
      </c>
      <c r="M662" s="355">
        <v>87.270144374600008</v>
      </c>
      <c r="N662" s="355">
        <v>87.270144374600008</v>
      </c>
      <c r="O662" s="355">
        <v>0</v>
      </c>
      <c r="P662" s="355">
        <v>0</v>
      </c>
      <c r="Q662" s="355">
        <v>0</v>
      </c>
      <c r="R662" s="355">
        <v>0</v>
      </c>
      <c r="S662" s="355">
        <v>1357.1506242684059</v>
      </c>
      <c r="T662" s="355">
        <v>1329.509468396855</v>
      </c>
      <c r="U662" s="355">
        <v>3</v>
      </c>
      <c r="V662" s="355">
        <v>1234.0979290144653</v>
      </c>
      <c r="W662" s="355">
        <v>38.264088816352206</v>
      </c>
      <c r="X662" s="355">
        <v>35.613710691823897</v>
      </c>
      <c r="Y662" s="355">
        <v>0</v>
      </c>
      <c r="Z662" s="355">
        <v>18.533739874213836</v>
      </c>
      <c r="AA662" s="355">
        <v>0</v>
      </c>
      <c r="AB662" s="355">
        <v>0</v>
      </c>
      <c r="AC662" s="355">
        <v>0</v>
      </c>
      <c r="AD662" s="355">
        <v>27.64115587155089</v>
      </c>
      <c r="AE662" s="355">
        <v>27.433000388279485</v>
      </c>
      <c r="AF662" s="355">
        <v>0.20815548327140551</v>
      </c>
      <c r="AG662" s="355">
        <v>0</v>
      </c>
      <c r="AH662" s="355">
        <v>0</v>
      </c>
      <c r="AI662" s="355">
        <v>0</v>
      </c>
      <c r="AJ662" s="355">
        <v>0</v>
      </c>
      <c r="AK662" s="355">
        <v>0</v>
      </c>
      <c r="AL662" s="355">
        <v>0</v>
      </c>
      <c r="AM662" s="355">
        <v>0</v>
      </c>
      <c r="AN662" s="355">
        <v>0</v>
      </c>
      <c r="AO662" s="355">
        <v>0</v>
      </c>
      <c r="AP662" s="355">
        <v>1273.3899819075</v>
      </c>
      <c r="AQ662" s="355">
        <v>0</v>
      </c>
      <c r="AR662" s="355">
        <v>0</v>
      </c>
      <c r="AS662" s="355">
        <v>32576.085607630099</v>
      </c>
      <c r="AT662" s="355">
        <v>4.2025038350000009E-2</v>
      </c>
      <c r="AU662" s="355">
        <v>8.0846694899999996</v>
      </c>
      <c r="AV662" s="407">
        <v>0</v>
      </c>
    </row>
    <row r="663" spans="1:48" ht="16.5" customHeight="1" x14ac:dyDescent="0.25">
      <c r="A663" s="423" t="s">
        <v>2236</v>
      </c>
      <c r="B663" s="411" t="s">
        <v>2250</v>
      </c>
      <c r="C663" s="424"/>
      <c r="D663" s="425"/>
      <c r="E663" s="410"/>
      <c r="F663" s="201"/>
      <c r="G663" s="418"/>
      <c r="H663" s="411" t="s">
        <v>2262</v>
      </c>
      <c r="I663" s="395"/>
      <c r="J663" s="411" t="s">
        <v>2250</v>
      </c>
      <c r="K663" s="394"/>
      <c r="L663" s="355">
        <v>3.1726080000000004E-2</v>
      </c>
      <c r="M663" s="355">
        <v>3.1726080000000004E-2</v>
      </c>
      <c r="N663" s="355">
        <v>3.1726080000000004E-2</v>
      </c>
      <c r="O663" s="355">
        <v>0</v>
      </c>
      <c r="P663" s="355">
        <v>0</v>
      </c>
      <c r="Q663" s="355">
        <v>0</v>
      </c>
      <c r="R663" s="355">
        <v>0</v>
      </c>
      <c r="S663" s="355">
        <v>77.508610844530324</v>
      </c>
      <c r="T663" s="355">
        <v>77.483515259748415</v>
      </c>
      <c r="U663" s="355">
        <v>4</v>
      </c>
      <c r="V663" s="355">
        <v>66.685863072955968</v>
      </c>
      <c r="W663" s="355">
        <v>4.0591580358490562</v>
      </c>
      <c r="X663" s="355">
        <v>0</v>
      </c>
      <c r="Y663" s="355">
        <v>0</v>
      </c>
      <c r="Z663" s="355">
        <v>2.7384941509433962</v>
      </c>
      <c r="AA663" s="355">
        <v>0</v>
      </c>
      <c r="AB663" s="355">
        <v>0</v>
      </c>
      <c r="AC663" s="355">
        <v>0</v>
      </c>
      <c r="AD663" s="355">
        <v>2.5095584781906297E-2</v>
      </c>
      <c r="AE663" s="355">
        <v>2.3713012003231015E-2</v>
      </c>
      <c r="AF663" s="355">
        <v>1.3825727786752828E-3</v>
      </c>
      <c r="AG663" s="355">
        <v>0</v>
      </c>
      <c r="AH663" s="355">
        <v>0</v>
      </c>
      <c r="AI663" s="355">
        <v>0</v>
      </c>
      <c r="AJ663" s="355">
        <v>0</v>
      </c>
      <c r="AK663" s="355">
        <v>0</v>
      </c>
      <c r="AL663" s="355">
        <v>0</v>
      </c>
      <c r="AM663" s="355">
        <v>0</v>
      </c>
      <c r="AN663" s="355">
        <v>0</v>
      </c>
      <c r="AO663" s="355">
        <v>0</v>
      </c>
      <c r="AP663" s="355">
        <v>67.553684254600014</v>
      </c>
      <c r="AQ663" s="355">
        <v>0</v>
      </c>
      <c r="AR663" s="355">
        <v>0</v>
      </c>
      <c r="AS663" s="355">
        <v>7733.3871299797001</v>
      </c>
      <c r="AT663" s="355">
        <v>24.693508274739997</v>
      </c>
      <c r="AU663" s="355">
        <v>0</v>
      </c>
      <c r="AV663" s="407">
        <v>0</v>
      </c>
    </row>
    <row r="664" spans="1:48" ht="16.5" customHeight="1" x14ac:dyDescent="0.25">
      <c r="A664" s="423" t="s">
        <v>2237</v>
      </c>
      <c r="B664" s="411" t="s">
        <v>2224</v>
      </c>
      <c r="C664" s="424"/>
      <c r="D664" s="425"/>
      <c r="E664" s="410"/>
      <c r="F664" s="201"/>
      <c r="G664" s="418"/>
      <c r="H664" s="411" t="s">
        <v>2255</v>
      </c>
      <c r="I664" s="395"/>
      <c r="J664" s="411" t="s">
        <v>2224</v>
      </c>
      <c r="K664" s="394"/>
      <c r="L664" s="355">
        <v>9.3528E-2</v>
      </c>
      <c r="M664" s="355">
        <v>9.3528E-2</v>
      </c>
      <c r="N664" s="355">
        <v>9.3528E-2</v>
      </c>
      <c r="O664" s="355">
        <v>0</v>
      </c>
      <c r="P664" s="355">
        <v>0</v>
      </c>
      <c r="Q664" s="355">
        <v>0</v>
      </c>
      <c r="R664" s="355">
        <v>0</v>
      </c>
      <c r="S664" s="355">
        <v>56.94929976054911</v>
      </c>
      <c r="T664" s="355">
        <v>56.918734377358483</v>
      </c>
      <c r="U664" s="355">
        <v>5</v>
      </c>
      <c r="V664" s="355">
        <v>49.827391162893079</v>
      </c>
      <c r="W664" s="355">
        <v>1.651492459748428</v>
      </c>
      <c r="X664" s="355">
        <v>0</v>
      </c>
      <c r="Y664" s="355">
        <v>0</v>
      </c>
      <c r="Z664" s="355">
        <v>0.4398507547169811</v>
      </c>
      <c r="AA664" s="355">
        <v>0</v>
      </c>
      <c r="AB664" s="355">
        <v>0</v>
      </c>
      <c r="AC664" s="355">
        <v>0</v>
      </c>
      <c r="AD664" s="355">
        <v>3.0565383190630045E-2</v>
      </c>
      <c r="AE664" s="355">
        <v>3.0527086663974148E-2</v>
      </c>
      <c r="AF664" s="355">
        <v>3.8296526655896608E-5</v>
      </c>
      <c r="AG664" s="355">
        <v>0</v>
      </c>
      <c r="AH664" s="355">
        <v>0</v>
      </c>
      <c r="AI664" s="355">
        <v>0</v>
      </c>
      <c r="AJ664" s="355">
        <v>0</v>
      </c>
      <c r="AK664" s="355">
        <v>0</v>
      </c>
      <c r="AL664" s="355">
        <v>0</v>
      </c>
      <c r="AM664" s="355">
        <v>0</v>
      </c>
      <c r="AN664" s="355">
        <v>0</v>
      </c>
      <c r="AO664" s="355">
        <v>0</v>
      </c>
      <c r="AP664" s="355">
        <v>113.30408604089999</v>
      </c>
      <c r="AQ664" s="355">
        <v>0</v>
      </c>
      <c r="AR664" s="355">
        <v>0</v>
      </c>
      <c r="AS664" s="355">
        <v>3618.8983946404001</v>
      </c>
      <c r="AT664" s="355">
        <v>8.2559377523600013</v>
      </c>
      <c r="AU664" s="355">
        <v>0</v>
      </c>
      <c r="AV664" s="407">
        <v>0</v>
      </c>
    </row>
    <row r="665" spans="1:48" ht="16.5" customHeight="1" x14ac:dyDescent="0.25">
      <c r="A665" s="423" t="s">
        <v>2238</v>
      </c>
      <c r="B665" s="411" t="s">
        <v>2225</v>
      </c>
      <c r="C665" s="424"/>
      <c r="D665" s="425"/>
      <c r="E665" s="410"/>
      <c r="F665" s="201"/>
      <c r="G665" s="418"/>
      <c r="H665" s="411" t="s">
        <v>2256</v>
      </c>
      <c r="I665" s="395"/>
      <c r="J665" s="411" t="s">
        <v>2225</v>
      </c>
      <c r="K665" s="394"/>
      <c r="L665" s="355">
        <v>8.1754901532000002</v>
      </c>
      <c r="M665" s="355">
        <v>8.1754901532000002</v>
      </c>
      <c r="N665" s="355">
        <v>8.1754901532000002</v>
      </c>
      <c r="O665" s="355">
        <v>0</v>
      </c>
      <c r="P665" s="355">
        <v>0</v>
      </c>
      <c r="Q665" s="355">
        <v>0</v>
      </c>
      <c r="R665" s="355">
        <v>0</v>
      </c>
      <c r="S665" s="355">
        <v>61.460194881932814</v>
      </c>
      <c r="T665" s="355">
        <v>61.30036983962264</v>
      </c>
      <c r="U665" s="355">
        <v>6</v>
      </c>
      <c r="V665" s="355">
        <v>52.252362474842769</v>
      </c>
      <c r="W665" s="355">
        <v>0.80785642138364777</v>
      </c>
      <c r="X665" s="355">
        <v>0</v>
      </c>
      <c r="Y665" s="355">
        <v>0</v>
      </c>
      <c r="Z665" s="355">
        <v>2.2401509433962263</v>
      </c>
      <c r="AA665" s="355">
        <v>0</v>
      </c>
      <c r="AB665" s="355">
        <v>0</v>
      </c>
      <c r="AC665" s="355">
        <v>0</v>
      </c>
      <c r="AD665" s="355">
        <v>0.15982504231017772</v>
      </c>
      <c r="AE665" s="355">
        <v>0.15882610615508885</v>
      </c>
      <c r="AF665" s="355">
        <v>9.9893615508885275E-4</v>
      </c>
      <c r="AG665" s="355">
        <v>0</v>
      </c>
      <c r="AH665" s="355">
        <v>0</v>
      </c>
      <c r="AI665" s="355">
        <v>0</v>
      </c>
      <c r="AJ665" s="355">
        <v>0</v>
      </c>
      <c r="AK665" s="355">
        <v>0</v>
      </c>
      <c r="AL665" s="355">
        <v>0</v>
      </c>
      <c r="AM665" s="355">
        <v>0</v>
      </c>
      <c r="AN665" s="355">
        <v>0</v>
      </c>
      <c r="AO665" s="355">
        <v>0</v>
      </c>
      <c r="AP665" s="355">
        <v>58.15063860059999</v>
      </c>
      <c r="AQ665" s="355">
        <v>0</v>
      </c>
      <c r="AR665" s="355">
        <v>0</v>
      </c>
      <c r="AS665" s="355">
        <v>2037.0987036658</v>
      </c>
      <c r="AT665" s="355">
        <v>9.7035331408099985</v>
      </c>
      <c r="AU665" s="355">
        <v>0</v>
      </c>
      <c r="AV665" s="407">
        <v>0</v>
      </c>
    </row>
    <row r="666" spans="1:48" ht="16.5" customHeight="1" x14ac:dyDescent="0.25">
      <c r="A666" s="423" t="s">
        <v>2239</v>
      </c>
      <c r="B666" s="411" t="s">
        <v>2226</v>
      </c>
      <c r="C666" s="424"/>
      <c r="D666" s="425"/>
      <c r="E666" s="410"/>
      <c r="F666" s="201"/>
      <c r="G666" s="418"/>
      <c r="H666" s="411" t="s">
        <v>2263</v>
      </c>
      <c r="I666" s="395"/>
      <c r="J666" s="411" t="s">
        <v>2226</v>
      </c>
      <c r="K666" s="394"/>
      <c r="L666" s="355">
        <v>0.45641016000000001</v>
      </c>
      <c r="M666" s="355">
        <v>0.45641016000000001</v>
      </c>
      <c r="N666" s="355">
        <v>0.45641016000000001</v>
      </c>
      <c r="O666" s="355">
        <v>0</v>
      </c>
      <c r="P666" s="355">
        <v>0</v>
      </c>
      <c r="Q666" s="355">
        <v>0</v>
      </c>
      <c r="R666" s="355">
        <v>0</v>
      </c>
      <c r="S666" s="355">
        <v>183.52971653999566</v>
      </c>
      <c r="T666" s="355">
        <v>183.47117038427675</v>
      </c>
      <c r="U666" s="355">
        <v>7</v>
      </c>
      <c r="V666" s="355">
        <v>168.57303139056606</v>
      </c>
      <c r="W666" s="355">
        <v>7.8981389937106909</v>
      </c>
      <c r="X666" s="355">
        <v>0</v>
      </c>
      <c r="Y666" s="355">
        <v>0</v>
      </c>
      <c r="Z666" s="355">
        <v>0</v>
      </c>
      <c r="AA666" s="355">
        <v>0</v>
      </c>
      <c r="AB666" s="355">
        <v>0</v>
      </c>
      <c r="AC666" s="355">
        <v>0</v>
      </c>
      <c r="AD666" s="355">
        <v>5.8546155718901441E-2</v>
      </c>
      <c r="AE666" s="355">
        <v>4.7583879046849749E-2</v>
      </c>
      <c r="AF666" s="355">
        <v>1.0962276672051696E-2</v>
      </c>
      <c r="AG666" s="355">
        <v>0</v>
      </c>
      <c r="AH666" s="355">
        <v>0</v>
      </c>
      <c r="AI666" s="355">
        <v>0</v>
      </c>
      <c r="AJ666" s="355">
        <v>0</v>
      </c>
      <c r="AK666" s="355">
        <v>0</v>
      </c>
      <c r="AL666" s="355">
        <v>0</v>
      </c>
      <c r="AM666" s="355">
        <v>0</v>
      </c>
      <c r="AN666" s="355">
        <v>0</v>
      </c>
      <c r="AO666" s="355">
        <v>0</v>
      </c>
      <c r="AP666" s="355">
        <v>112.43956634720001</v>
      </c>
      <c r="AQ666" s="355">
        <v>0</v>
      </c>
      <c r="AR666" s="355">
        <v>0</v>
      </c>
      <c r="AS666" s="355">
        <v>4076.8481909571001</v>
      </c>
      <c r="AT666" s="355">
        <v>4.7148066364900005</v>
      </c>
      <c r="AU666" s="355">
        <v>0</v>
      </c>
      <c r="AV666" s="407">
        <v>0</v>
      </c>
    </row>
    <row r="667" spans="1:48" ht="16.5" customHeight="1" x14ac:dyDescent="0.25">
      <c r="A667" s="423" t="s">
        <v>2240</v>
      </c>
      <c r="B667" s="411" t="s">
        <v>2227</v>
      </c>
      <c r="C667" s="424"/>
      <c r="D667" s="425"/>
      <c r="E667" s="410"/>
      <c r="F667" s="201"/>
      <c r="G667" s="418"/>
      <c r="H667" s="411" t="s">
        <v>2257</v>
      </c>
      <c r="I667" s="395"/>
      <c r="J667" s="411" t="s">
        <v>2252</v>
      </c>
      <c r="K667" s="394"/>
      <c r="L667" s="355">
        <v>2.6281519200000001</v>
      </c>
      <c r="M667" s="355">
        <v>2.6281519200000001</v>
      </c>
      <c r="N667" s="355">
        <v>2.6281519200000001</v>
      </c>
      <c r="O667" s="355">
        <v>0</v>
      </c>
      <c r="P667" s="355">
        <v>0</v>
      </c>
      <c r="Q667" s="355">
        <v>0</v>
      </c>
      <c r="R667" s="355">
        <v>0</v>
      </c>
      <c r="S667" s="355">
        <v>66.041329986928503</v>
      </c>
      <c r="T667" s="355">
        <v>65.98859246477987</v>
      </c>
      <c r="U667" s="355">
        <v>8</v>
      </c>
      <c r="V667" s="355">
        <v>55.346965673584904</v>
      </c>
      <c r="W667" s="355">
        <v>2.6416267911949687</v>
      </c>
      <c r="X667" s="355">
        <v>0</v>
      </c>
      <c r="Y667" s="355">
        <v>0</v>
      </c>
      <c r="Z667" s="355">
        <v>0</v>
      </c>
      <c r="AA667" s="355">
        <v>0</v>
      </c>
      <c r="AB667" s="355">
        <v>0</v>
      </c>
      <c r="AC667" s="355">
        <v>0</v>
      </c>
      <c r="AD667" s="355">
        <v>5.2737522148626814E-2</v>
      </c>
      <c r="AE667" s="355">
        <v>4.9708385088852988E-2</v>
      </c>
      <c r="AF667" s="355">
        <v>3.029137059773829E-3</v>
      </c>
      <c r="AG667" s="355">
        <v>0</v>
      </c>
      <c r="AH667" s="355">
        <v>0</v>
      </c>
      <c r="AI667" s="355">
        <v>0</v>
      </c>
      <c r="AJ667" s="355">
        <v>0</v>
      </c>
      <c r="AK667" s="355">
        <v>0</v>
      </c>
      <c r="AL667" s="355">
        <v>0</v>
      </c>
      <c r="AM667" s="355">
        <v>0</v>
      </c>
      <c r="AN667" s="355">
        <v>0</v>
      </c>
      <c r="AO667" s="355">
        <v>0</v>
      </c>
      <c r="AP667" s="355">
        <v>50.089146548299993</v>
      </c>
      <c r="AQ667" s="355">
        <v>0</v>
      </c>
      <c r="AR667" s="355">
        <v>0</v>
      </c>
      <c r="AS667" s="355">
        <v>1320.9934471271997</v>
      </c>
      <c r="AT667" s="355">
        <v>22.329703683299996</v>
      </c>
      <c r="AU667" s="355">
        <v>0</v>
      </c>
      <c r="AV667" s="407">
        <v>0</v>
      </c>
    </row>
    <row r="668" spans="1:48" ht="16.5" customHeight="1" x14ac:dyDescent="0.25">
      <c r="A668" s="423" t="s">
        <v>2241</v>
      </c>
      <c r="B668" s="411" t="s">
        <v>2228</v>
      </c>
      <c r="C668" s="424"/>
      <c r="D668" s="425"/>
      <c r="E668" s="410"/>
      <c r="F668" s="201"/>
      <c r="G668" s="418"/>
      <c r="H668" s="411" t="s">
        <v>2258</v>
      </c>
      <c r="I668" s="395"/>
      <c r="J668" s="411" t="s">
        <v>2228</v>
      </c>
      <c r="K668" s="394"/>
      <c r="L668" s="355">
        <v>0</v>
      </c>
      <c r="M668" s="355">
        <v>0</v>
      </c>
      <c r="N668" s="355">
        <v>0</v>
      </c>
      <c r="O668" s="355">
        <v>0</v>
      </c>
      <c r="P668" s="355">
        <v>0</v>
      </c>
      <c r="Q668" s="355">
        <v>0</v>
      </c>
      <c r="R668" s="355">
        <v>0</v>
      </c>
      <c r="S668" s="355">
        <v>117.54268778935807</v>
      </c>
      <c r="T668" s="355">
        <v>117.49104723396226</v>
      </c>
      <c r="U668" s="355">
        <v>9</v>
      </c>
      <c r="V668" s="355">
        <v>92.771830377987413</v>
      </c>
      <c r="W668" s="355">
        <v>15.719216855974842</v>
      </c>
      <c r="X668" s="355">
        <v>0</v>
      </c>
      <c r="Y668" s="355">
        <v>0</v>
      </c>
      <c r="Z668" s="355">
        <v>0</v>
      </c>
      <c r="AA668" s="355">
        <v>0</v>
      </c>
      <c r="AB668" s="355">
        <v>0</v>
      </c>
      <c r="AC668" s="355">
        <v>0</v>
      </c>
      <c r="AD668" s="355">
        <v>5.1640555395799669E-2</v>
      </c>
      <c r="AE668" s="355">
        <v>5.1640555395799669E-2</v>
      </c>
      <c r="AF668" s="355">
        <v>0</v>
      </c>
      <c r="AG668" s="355">
        <v>0</v>
      </c>
      <c r="AH668" s="355">
        <v>0</v>
      </c>
      <c r="AI668" s="355">
        <v>0</v>
      </c>
      <c r="AJ668" s="355">
        <v>0</v>
      </c>
      <c r="AK668" s="355">
        <v>0</v>
      </c>
      <c r="AL668" s="355">
        <v>0</v>
      </c>
      <c r="AM668" s="355">
        <v>0</v>
      </c>
      <c r="AN668" s="355">
        <v>0</v>
      </c>
      <c r="AO668" s="355">
        <v>0</v>
      </c>
      <c r="AP668" s="355">
        <v>167.504614938</v>
      </c>
      <c r="AQ668" s="355">
        <v>0</v>
      </c>
      <c r="AR668" s="355">
        <v>0</v>
      </c>
      <c r="AS668" s="355">
        <v>6423.9347462258002</v>
      </c>
      <c r="AT668" s="355">
        <v>0.13213629737999999</v>
      </c>
      <c r="AU668" s="355">
        <v>0</v>
      </c>
      <c r="AV668" s="407">
        <v>0</v>
      </c>
    </row>
    <row r="669" spans="1:48" ht="16.5" customHeight="1" x14ac:dyDescent="0.25">
      <c r="A669" s="423" t="s">
        <v>2242</v>
      </c>
      <c r="B669" s="411" t="s">
        <v>2229</v>
      </c>
      <c r="C669" s="424"/>
      <c r="D669" s="425"/>
      <c r="E669" s="410"/>
      <c r="F669" s="201"/>
      <c r="G669" s="418"/>
      <c r="H669" s="411" t="s">
        <v>2229</v>
      </c>
      <c r="I669" s="395"/>
      <c r="J669" s="411" t="s">
        <v>2229</v>
      </c>
      <c r="K669" s="394"/>
      <c r="L669" s="355">
        <v>0.10303599079999999</v>
      </c>
      <c r="M669" s="355">
        <v>0.10303599079999999</v>
      </c>
      <c r="N669" s="355">
        <v>0.10303599079999999</v>
      </c>
      <c r="O669" s="355">
        <v>0</v>
      </c>
      <c r="P669" s="355">
        <v>0</v>
      </c>
      <c r="Q669" s="355">
        <v>0</v>
      </c>
      <c r="R669" s="355">
        <v>0</v>
      </c>
      <c r="S669" s="355">
        <v>1137.777129200703</v>
      </c>
      <c r="T669" s="355">
        <v>1134.5814762591199</v>
      </c>
      <c r="U669" s="355">
        <v>10</v>
      </c>
      <c r="V669" s="355">
        <v>565.75736435345925</v>
      </c>
      <c r="W669" s="355">
        <v>554.993812283019</v>
      </c>
      <c r="X669" s="355">
        <v>2.1245690566037738</v>
      </c>
      <c r="Y669" s="355">
        <v>0</v>
      </c>
      <c r="Z669" s="355">
        <v>1.7057305660377358</v>
      </c>
      <c r="AA669" s="355">
        <v>0</v>
      </c>
      <c r="AB669" s="355">
        <v>0</v>
      </c>
      <c r="AC669" s="355">
        <v>0</v>
      </c>
      <c r="AD669" s="355">
        <v>3.1956529415831985</v>
      </c>
      <c r="AE669" s="355">
        <v>3.1209801689176087</v>
      </c>
      <c r="AF669" s="355">
        <v>7.4672772665589665E-2</v>
      </c>
      <c r="AG669" s="355">
        <v>0</v>
      </c>
      <c r="AH669" s="355">
        <v>0</v>
      </c>
      <c r="AI669" s="355">
        <v>0</v>
      </c>
      <c r="AJ669" s="355">
        <v>0</v>
      </c>
      <c r="AK669" s="355">
        <v>0</v>
      </c>
      <c r="AL669" s="355">
        <v>0</v>
      </c>
      <c r="AM669" s="355">
        <v>0</v>
      </c>
      <c r="AN669" s="355">
        <v>0</v>
      </c>
      <c r="AO669" s="355">
        <v>0</v>
      </c>
      <c r="AP669" s="355">
        <v>323.39987945200005</v>
      </c>
      <c r="AQ669" s="355">
        <v>0</v>
      </c>
      <c r="AR669" s="355">
        <v>0</v>
      </c>
      <c r="AS669" s="355">
        <v>9486.6855772185991</v>
      </c>
      <c r="AT669" s="355">
        <v>24.811677320280005</v>
      </c>
      <c r="AU669" s="355">
        <v>0</v>
      </c>
      <c r="AV669" s="407">
        <v>0</v>
      </c>
    </row>
    <row r="670" spans="1:48" ht="16.5" customHeight="1" x14ac:dyDescent="0.25">
      <c r="A670" s="423" t="s">
        <v>2243</v>
      </c>
      <c r="B670" s="411" t="s">
        <v>2230</v>
      </c>
      <c r="C670" s="424"/>
      <c r="D670" s="425"/>
      <c r="E670" s="410"/>
      <c r="F670" s="201"/>
      <c r="G670" s="418"/>
      <c r="H670" s="411" t="s">
        <v>2259</v>
      </c>
      <c r="I670" s="395"/>
      <c r="J670" s="411" t="s">
        <v>2230</v>
      </c>
      <c r="K670" s="394"/>
      <c r="L670" s="355">
        <v>0</v>
      </c>
      <c r="M670" s="355">
        <v>0</v>
      </c>
      <c r="N670" s="355">
        <v>0</v>
      </c>
      <c r="O670" s="355">
        <v>0</v>
      </c>
      <c r="P670" s="355">
        <v>0</v>
      </c>
      <c r="Q670" s="355">
        <v>0</v>
      </c>
      <c r="R670" s="355">
        <v>0</v>
      </c>
      <c r="S670" s="355">
        <v>487.22135737922343</v>
      </c>
      <c r="T670" s="355">
        <v>485.47553910062891</v>
      </c>
      <c r="U670" s="355">
        <v>11</v>
      </c>
      <c r="V670" s="355">
        <v>411.19545474905658</v>
      </c>
      <c r="W670" s="355">
        <v>52.656581144025154</v>
      </c>
      <c r="X670" s="355">
        <v>0</v>
      </c>
      <c r="Y670" s="355">
        <v>0</v>
      </c>
      <c r="Z670" s="355">
        <v>10.62350320754717</v>
      </c>
      <c r="AA670" s="355">
        <v>0</v>
      </c>
      <c r="AB670" s="355">
        <v>0</v>
      </c>
      <c r="AC670" s="355">
        <v>0</v>
      </c>
      <c r="AD670" s="355">
        <v>1.7458182785945071</v>
      </c>
      <c r="AE670" s="355">
        <v>1.7427640543699514</v>
      </c>
      <c r="AF670" s="355">
        <v>3.0542242245557342E-3</v>
      </c>
      <c r="AG670" s="355">
        <v>0</v>
      </c>
      <c r="AH670" s="355">
        <v>0</v>
      </c>
      <c r="AI670" s="355">
        <v>0</v>
      </c>
      <c r="AJ670" s="355">
        <v>0</v>
      </c>
      <c r="AK670" s="355">
        <v>0</v>
      </c>
      <c r="AL670" s="355">
        <v>0</v>
      </c>
      <c r="AM670" s="355">
        <v>0</v>
      </c>
      <c r="AN670" s="355">
        <v>0</v>
      </c>
      <c r="AO670" s="355">
        <v>0</v>
      </c>
      <c r="AP670" s="355">
        <v>314.26223653609998</v>
      </c>
      <c r="AQ670" s="355">
        <v>0</v>
      </c>
      <c r="AR670" s="355">
        <v>0</v>
      </c>
      <c r="AS670" s="355">
        <v>6283.8449648577016</v>
      </c>
      <c r="AT670" s="355">
        <v>37.078317164639991</v>
      </c>
      <c r="AU670" s="355">
        <v>0</v>
      </c>
      <c r="AV670" s="407">
        <v>0</v>
      </c>
    </row>
    <row r="671" spans="1:48" ht="16.5" customHeight="1" x14ac:dyDescent="0.25">
      <c r="A671" s="423" t="s">
        <v>2244</v>
      </c>
      <c r="B671" s="411" t="s">
        <v>2231</v>
      </c>
      <c r="C671" s="424"/>
      <c r="D671" s="425"/>
      <c r="E671" s="410"/>
      <c r="F671" s="201"/>
      <c r="G671" s="418"/>
      <c r="H671" s="411" t="s">
        <v>2260</v>
      </c>
      <c r="I671" s="395"/>
      <c r="J671" s="411" t="s">
        <v>2253</v>
      </c>
      <c r="K671" s="394"/>
      <c r="L671" s="355">
        <v>2.1123225465000002</v>
      </c>
      <c r="M671" s="355">
        <v>2.1123225465000002</v>
      </c>
      <c r="N671" s="355">
        <v>2.1123225465000002</v>
      </c>
      <c r="O671" s="355">
        <v>0</v>
      </c>
      <c r="P671" s="355">
        <v>0</v>
      </c>
      <c r="Q671" s="355">
        <v>0</v>
      </c>
      <c r="R671" s="355">
        <v>0</v>
      </c>
      <c r="S671" s="355">
        <v>261.79637981778495</v>
      </c>
      <c r="T671" s="355">
        <v>260.78031872830189</v>
      </c>
      <c r="U671" s="355">
        <v>12</v>
      </c>
      <c r="V671" s="355">
        <v>185.53103828742138</v>
      </c>
      <c r="W671" s="355">
        <v>59.992383866666664</v>
      </c>
      <c r="X671" s="355">
        <v>0.23483890125786167</v>
      </c>
      <c r="Y671" s="355">
        <v>0</v>
      </c>
      <c r="Z671" s="355">
        <v>3.0220576729559747</v>
      </c>
      <c r="AA671" s="355">
        <v>0</v>
      </c>
      <c r="AB671" s="355">
        <v>0</v>
      </c>
      <c r="AC671" s="355">
        <v>0</v>
      </c>
      <c r="AD671" s="355">
        <v>1.0160610894830371</v>
      </c>
      <c r="AE671" s="355">
        <v>1.0088923773263327</v>
      </c>
      <c r="AF671" s="355">
        <v>7.1687121567043629E-3</v>
      </c>
      <c r="AG671" s="355">
        <v>0</v>
      </c>
      <c r="AH671" s="355">
        <v>0</v>
      </c>
      <c r="AI671" s="355">
        <v>0</v>
      </c>
      <c r="AJ671" s="355">
        <v>0</v>
      </c>
      <c r="AK671" s="355">
        <v>0</v>
      </c>
      <c r="AL671" s="355">
        <v>0</v>
      </c>
      <c r="AM671" s="355">
        <v>0</v>
      </c>
      <c r="AN671" s="355">
        <v>0</v>
      </c>
      <c r="AO671" s="355">
        <v>0</v>
      </c>
      <c r="AP671" s="355">
        <v>183.35828203850002</v>
      </c>
      <c r="AQ671" s="355">
        <v>0</v>
      </c>
      <c r="AR671" s="355">
        <v>0</v>
      </c>
      <c r="AS671" s="355">
        <v>7845.1738695849999</v>
      </c>
      <c r="AT671" s="355">
        <v>5.8926584157399997</v>
      </c>
      <c r="AU671" s="355">
        <v>0</v>
      </c>
      <c r="AV671" s="407">
        <v>0</v>
      </c>
    </row>
    <row r="672" spans="1:48" ht="16.5" customHeight="1" x14ac:dyDescent="0.25">
      <c r="A672" s="422" t="s">
        <v>2245</v>
      </c>
      <c r="B672" s="399" t="s">
        <v>2251</v>
      </c>
      <c r="C672" s="408"/>
      <c r="D672" s="409"/>
      <c r="E672" s="329"/>
      <c r="F672" s="397"/>
      <c r="G672" s="403"/>
      <c r="H672" s="399" t="s">
        <v>2264</v>
      </c>
      <c r="I672" s="396"/>
      <c r="J672" s="399" t="s">
        <v>2251</v>
      </c>
      <c r="K672" s="417"/>
      <c r="L672" s="399">
        <v>24.8921302179</v>
      </c>
      <c r="M672" s="399">
        <v>24.8921302179</v>
      </c>
      <c r="N672" s="399">
        <v>24.8921302179</v>
      </c>
      <c r="O672" s="399">
        <v>0</v>
      </c>
      <c r="P672" s="399">
        <v>0</v>
      </c>
      <c r="Q672" s="399">
        <v>0</v>
      </c>
      <c r="R672" s="399">
        <v>0</v>
      </c>
      <c r="S672" s="399">
        <v>1569.0162560856177</v>
      </c>
      <c r="T672" s="399">
        <v>1566.2773667251572</v>
      </c>
      <c r="U672" s="399">
        <v>13</v>
      </c>
      <c r="V672" s="399">
        <v>1124.9187148886792</v>
      </c>
      <c r="W672" s="399">
        <v>11.542450248427674</v>
      </c>
      <c r="X672" s="399">
        <v>0.91219471698113208</v>
      </c>
      <c r="Y672" s="399">
        <v>0</v>
      </c>
      <c r="Z672" s="399">
        <v>415.90400687106921</v>
      </c>
      <c r="AA672" s="399">
        <v>0</v>
      </c>
      <c r="AB672" s="399">
        <v>0</v>
      </c>
      <c r="AC672" s="399">
        <v>0</v>
      </c>
      <c r="AD672" s="399">
        <v>2.7388893604604205</v>
      </c>
      <c r="AE672" s="399">
        <v>2.5979085628594514</v>
      </c>
      <c r="AF672" s="399">
        <v>0.14098079760096932</v>
      </c>
      <c r="AG672" s="399">
        <v>0</v>
      </c>
      <c r="AH672" s="399">
        <v>0</v>
      </c>
      <c r="AI672" s="399">
        <v>0</v>
      </c>
      <c r="AJ672" s="399">
        <v>0</v>
      </c>
      <c r="AK672" s="399">
        <v>0</v>
      </c>
      <c r="AL672" s="399">
        <v>0</v>
      </c>
      <c r="AM672" s="399">
        <v>0</v>
      </c>
      <c r="AN672" s="399">
        <v>0</v>
      </c>
      <c r="AO672" s="399">
        <v>0</v>
      </c>
      <c r="AP672" s="399">
        <v>176.35935645020001</v>
      </c>
      <c r="AQ672" s="399">
        <v>0</v>
      </c>
      <c r="AR672" s="399">
        <v>0</v>
      </c>
      <c r="AS672" s="399">
        <v>8745.8350641554007</v>
      </c>
      <c r="AT672" s="399">
        <v>2.0270836856200001</v>
      </c>
      <c r="AU672" s="399">
        <v>6.776865E-4</v>
      </c>
      <c r="AV672" s="390">
        <v>0</v>
      </c>
    </row>
    <row r="673" spans="1:55" ht="16.5" customHeight="1" x14ac:dyDescent="0.25">
      <c r="A673" s="427"/>
      <c r="B673" s="428" t="s">
        <v>2265</v>
      </c>
      <c r="C673" s="428"/>
      <c r="D673" s="428"/>
      <c r="E673" s="428"/>
      <c r="F673" s="353" t="s">
        <v>2158</v>
      </c>
      <c r="G673" s="429"/>
      <c r="H673" s="428"/>
      <c r="I673" s="430"/>
      <c r="J673" s="431" t="s">
        <v>2265</v>
      </c>
      <c r="K673" s="432" t="s">
        <v>2156</v>
      </c>
      <c r="L673" s="433">
        <v>942.85309999999993</v>
      </c>
      <c r="M673" s="433">
        <v>942.85309999999993</v>
      </c>
      <c r="N673" s="433">
        <v>942.85309999999993</v>
      </c>
      <c r="O673" s="433">
        <v>0</v>
      </c>
      <c r="P673" s="433">
        <v>0</v>
      </c>
      <c r="Q673" s="433">
        <v>0</v>
      </c>
      <c r="R673" s="433">
        <v>0</v>
      </c>
      <c r="S673" s="434">
        <v>17639.730793275823</v>
      </c>
      <c r="T673" s="434">
        <v>17574.649056603772</v>
      </c>
      <c r="U673" s="434">
        <v>0</v>
      </c>
      <c r="V673" s="434">
        <v>16361.324528301884</v>
      </c>
      <c r="W673" s="434">
        <v>0</v>
      </c>
      <c r="X673" s="434">
        <v>0</v>
      </c>
      <c r="Y673" s="434">
        <v>0</v>
      </c>
      <c r="Z673" s="434">
        <v>1213.3245283018864</v>
      </c>
      <c r="AA673" s="434">
        <v>0</v>
      </c>
      <c r="AB673" s="434">
        <v>0</v>
      </c>
      <c r="AC673" s="434">
        <v>0</v>
      </c>
      <c r="AD673" s="434">
        <v>65.08173667205169</v>
      </c>
      <c r="AE673" s="434">
        <v>65.08173667205169</v>
      </c>
      <c r="AF673" s="434">
        <v>0</v>
      </c>
      <c r="AG673" s="434">
        <v>0</v>
      </c>
      <c r="AH673" s="434">
        <v>0</v>
      </c>
      <c r="AI673" s="434">
        <v>0</v>
      </c>
      <c r="AJ673" s="434">
        <v>0</v>
      </c>
      <c r="AK673" s="434">
        <v>0</v>
      </c>
      <c r="AL673" s="434">
        <v>0</v>
      </c>
      <c r="AM673" s="434">
        <v>0</v>
      </c>
      <c r="AN673" s="434">
        <v>0</v>
      </c>
      <c r="AO673" s="434">
        <v>0</v>
      </c>
      <c r="AP673" s="434">
        <v>10565.396800000002</v>
      </c>
      <c r="AQ673" s="434">
        <v>0</v>
      </c>
      <c r="AR673" s="434">
        <v>0</v>
      </c>
      <c r="AS673" s="434">
        <v>61835.457599999994</v>
      </c>
      <c r="AT673" s="434">
        <v>1530.54027</v>
      </c>
      <c r="AU673" s="434">
        <v>0</v>
      </c>
      <c r="AV673" s="371">
        <v>0</v>
      </c>
      <c r="AW673" s="355"/>
      <c r="AX673" s="355"/>
      <c r="AY673" s="355"/>
      <c r="AZ673" s="355"/>
      <c r="BA673" s="355"/>
      <c r="BB673" s="355"/>
      <c r="BC673" s="355"/>
    </row>
    <row r="674" spans="1:55" ht="16.5" customHeight="1" x14ac:dyDescent="0.25"/>
    <row r="675" spans="1:55" ht="16.5" customHeight="1" x14ac:dyDescent="0.25"/>
    <row r="676" spans="1:55" ht="16.5" customHeight="1" x14ac:dyDescent="0.25"/>
    <row r="677" spans="1:55" ht="16.5" customHeight="1" x14ac:dyDescent="0.25"/>
    <row r="678" spans="1:55" ht="16.5" customHeight="1" x14ac:dyDescent="0.25"/>
    <row r="679" spans="1:55" ht="16.5" customHeight="1" x14ac:dyDescent="0.25"/>
    <row r="680" spans="1:55" ht="16.5" customHeight="1" x14ac:dyDescent="0.25"/>
    <row r="681" spans="1:55" ht="16.5" customHeight="1" x14ac:dyDescent="0.25"/>
    <row r="682" spans="1:55" ht="16.5" customHeight="1" x14ac:dyDescent="0.25"/>
    <row r="683" spans="1:55" ht="16.5" customHeight="1" x14ac:dyDescent="0.25"/>
    <row r="684" spans="1:55" ht="16.5" customHeight="1" x14ac:dyDescent="0.25"/>
    <row r="685" spans="1:55" ht="16.5" customHeight="1" x14ac:dyDescent="0.25"/>
    <row r="686" spans="1:55" ht="16.5" customHeight="1" x14ac:dyDescent="0.25"/>
    <row r="687" spans="1:55" ht="16.5" customHeight="1" x14ac:dyDescent="0.25"/>
    <row r="688" spans="1:55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</sheetData>
  <mergeCells count="588">
    <mergeCell ref="K2:K4"/>
    <mergeCell ref="F613:F622"/>
    <mergeCell ref="H614:H616"/>
    <mergeCell ref="H617:H622"/>
    <mergeCell ref="B623:B657"/>
    <mergeCell ref="A623:A657"/>
    <mergeCell ref="H625:H627"/>
    <mergeCell ref="H628:H632"/>
    <mergeCell ref="H633:H635"/>
    <mergeCell ref="F624:F636"/>
    <mergeCell ref="F637:F639"/>
    <mergeCell ref="H637:H639"/>
    <mergeCell ref="F640:F647"/>
    <mergeCell ref="H640:H647"/>
    <mergeCell ref="F648:F650"/>
    <mergeCell ref="H648:H650"/>
    <mergeCell ref="F651:F657"/>
    <mergeCell ref="H651:H657"/>
    <mergeCell ref="D623:D657"/>
    <mergeCell ref="G607:G608"/>
    <mergeCell ref="H607:H608"/>
    <mergeCell ref="A611:A612"/>
    <mergeCell ref="B611:B612"/>
    <mergeCell ref="E611:E612"/>
    <mergeCell ref="S2:T2"/>
    <mergeCell ref="A2:B2"/>
    <mergeCell ref="C2:D2"/>
    <mergeCell ref="E2:F2"/>
    <mergeCell ref="G2:H2"/>
    <mergeCell ref="I2:J2"/>
    <mergeCell ref="L2:M2"/>
    <mergeCell ref="G603:G606"/>
    <mergeCell ref="H603:H606"/>
    <mergeCell ref="E587:E590"/>
    <mergeCell ref="F587:F590"/>
    <mergeCell ref="G587:G590"/>
    <mergeCell ref="H587:H590"/>
    <mergeCell ref="E591:E602"/>
    <mergeCell ref="F591:F602"/>
    <mergeCell ref="G593:G596"/>
    <mergeCell ref="H593:H596"/>
    <mergeCell ref="G597:G602"/>
    <mergeCell ref="H597:H602"/>
    <mergeCell ref="G578:G582"/>
    <mergeCell ref="H578:H582"/>
    <mergeCell ref="E583:E586"/>
    <mergeCell ref="F583:F586"/>
    <mergeCell ref="G583:G586"/>
    <mergeCell ref="F611:F612"/>
    <mergeCell ref="G611:G612"/>
    <mergeCell ref="H611:H612"/>
    <mergeCell ref="A603:A610"/>
    <mergeCell ref="B603:B610"/>
    <mergeCell ref="C603:C612"/>
    <mergeCell ref="D603:D612"/>
    <mergeCell ref="E603:E608"/>
    <mergeCell ref="F603:F608"/>
    <mergeCell ref="C568:C575"/>
    <mergeCell ref="D568:D575"/>
    <mergeCell ref="E568:E575"/>
    <mergeCell ref="F568:F575"/>
    <mergeCell ref="G568:G570"/>
    <mergeCell ref="H568:H570"/>
    <mergeCell ref="H583:H586"/>
    <mergeCell ref="G571:G573"/>
    <mergeCell ref="H571:H573"/>
    <mergeCell ref="G574:G575"/>
    <mergeCell ref="H574:H575"/>
    <mergeCell ref="C576:C602"/>
    <mergeCell ref="D576:D602"/>
    <mergeCell ref="E576:E577"/>
    <mergeCell ref="F576:F577"/>
    <mergeCell ref="E578:E582"/>
    <mergeCell ref="F578:F582"/>
    <mergeCell ref="E560:E563"/>
    <mergeCell ref="F560:F563"/>
    <mergeCell ref="G560:G561"/>
    <mergeCell ref="H560:H561"/>
    <mergeCell ref="G562:G563"/>
    <mergeCell ref="H562:H563"/>
    <mergeCell ref="C552:C567"/>
    <mergeCell ref="D552:D567"/>
    <mergeCell ref="E552:E557"/>
    <mergeCell ref="F552:F557"/>
    <mergeCell ref="G552:G556"/>
    <mergeCell ref="H552:H556"/>
    <mergeCell ref="E558:E559"/>
    <mergeCell ref="F558:F559"/>
    <mergeCell ref="G558:G559"/>
    <mergeCell ref="H558:H559"/>
    <mergeCell ref="E564:E567"/>
    <mergeCell ref="F564:F567"/>
    <mergeCell ref="G566:G567"/>
    <mergeCell ref="H566:H567"/>
    <mergeCell ref="E543:E545"/>
    <mergeCell ref="F543:F545"/>
    <mergeCell ref="G543:G545"/>
    <mergeCell ref="H543:H545"/>
    <mergeCell ref="E546:E551"/>
    <mergeCell ref="F546:F551"/>
    <mergeCell ref="G548:G551"/>
    <mergeCell ref="H548:H551"/>
    <mergeCell ref="G532:G533"/>
    <mergeCell ref="H532:H533"/>
    <mergeCell ref="G535:G539"/>
    <mergeCell ref="H535:H539"/>
    <mergeCell ref="C540:C551"/>
    <mergeCell ref="D540:D551"/>
    <mergeCell ref="E540:E542"/>
    <mergeCell ref="F540:F542"/>
    <mergeCell ref="G541:G542"/>
    <mergeCell ref="H541:H542"/>
    <mergeCell ref="E519:E539"/>
    <mergeCell ref="F519:F539"/>
    <mergeCell ref="G520:G523"/>
    <mergeCell ref="H520:H523"/>
    <mergeCell ref="G525:G526"/>
    <mergeCell ref="H525:H526"/>
    <mergeCell ref="G527:G528"/>
    <mergeCell ref="H527:H528"/>
    <mergeCell ref="G529:G531"/>
    <mergeCell ref="H529:H531"/>
    <mergeCell ref="C484:C539"/>
    <mergeCell ref="D484:D539"/>
    <mergeCell ref="E484:E518"/>
    <mergeCell ref="F484:F518"/>
    <mergeCell ref="G484:G485"/>
    <mergeCell ref="H484:H485"/>
    <mergeCell ref="G486:G489"/>
    <mergeCell ref="H486:H489"/>
    <mergeCell ref="G501:G506"/>
    <mergeCell ref="H501:H506"/>
    <mergeCell ref="G507:G511"/>
    <mergeCell ref="H507:H511"/>
    <mergeCell ref="G512:G518"/>
    <mergeCell ref="H512:H518"/>
    <mergeCell ref="G493:G494"/>
    <mergeCell ref="H493:H494"/>
    <mergeCell ref="G495:G496"/>
    <mergeCell ref="H495:H496"/>
    <mergeCell ref="G497:G500"/>
    <mergeCell ref="H497:H500"/>
    <mergeCell ref="G490:G492"/>
    <mergeCell ref="H490:H492"/>
    <mergeCell ref="E468:E474"/>
    <mergeCell ref="F468:F474"/>
    <mergeCell ref="G468:G473"/>
    <mergeCell ref="H468:H473"/>
    <mergeCell ref="E475:E483"/>
    <mergeCell ref="F475:F483"/>
    <mergeCell ref="G475:G483"/>
    <mergeCell ref="H475:H483"/>
    <mergeCell ref="C449:C483"/>
    <mergeCell ref="D449:D483"/>
    <mergeCell ref="E449:E454"/>
    <mergeCell ref="F449:F454"/>
    <mergeCell ref="G449:G452"/>
    <mergeCell ref="H449:H452"/>
    <mergeCell ref="E457:E460"/>
    <mergeCell ref="F457:F460"/>
    <mergeCell ref="G457:G460"/>
    <mergeCell ref="H457:H460"/>
    <mergeCell ref="E461:E467"/>
    <mergeCell ref="F461:F467"/>
    <mergeCell ref="G462:G467"/>
    <mergeCell ref="H462:H467"/>
    <mergeCell ref="G453:G454"/>
    <mergeCell ref="H453:H454"/>
    <mergeCell ref="E455:E456"/>
    <mergeCell ref="F455:F456"/>
    <mergeCell ref="G455:G456"/>
    <mergeCell ref="H455:H456"/>
    <mergeCell ref="G435:G442"/>
    <mergeCell ref="H435:H442"/>
    <mergeCell ref="E443:E446"/>
    <mergeCell ref="F443:F446"/>
    <mergeCell ref="G444:G446"/>
    <mergeCell ref="H444:H446"/>
    <mergeCell ref="C429:C448"/>
    <mergeCell ref="D429:D448"/>
    <mergeCell ref="E429:E434"/>
    <mergeCell ref="F429:F434"/>
    <mergeCell ref="G429:G430"/>
    <mergeCell ref="H429:H430"/>
    <mergeCell ref="G431:G434"/>
    <mergeCell ref="H431:H434"/>
    <mergeCell ref="E435:E442"/>
    <mergeCell ref="F435:F442"/>
    <mergeCell ref="E447:E448"/>
    <mergeCell ref="F447:F448"/>
    <mergeCell ref="G447:G448"/>
    <mergeCell ref="H447:H448"/>
    <mergeCell ref="E424:E427"/>
    <mergeCell ref="F424:F427"/>
    <mergeCell ref="G424:G425"/>
    <mergeCell ref="H424:H425"/>
    <mergeCell ref="G426:G427"/>
    <mergeCell ref="H426:H427"/>
    <mergeCell ref="E419:E423"/>
    <mergeCell ref="F419:F423"/>
    <mergeCell ref="G419:G420"/>
    <mergeCell ref="H419:H420"/>
    <mergeCell ref="G421:G423"/>
    <mergeCell ref="H421:H423"/>
    <mergeCell ref="G404:G405"/>
    <mergeCell ref="H404:H405"/>
    <mergeCell ref="G406:G413"/>
    <mergeCell ref="H406:H413"/>
    <mergeCell ref="E414:E418"/>
    <mergeCell ref="F414:F418"/>
    <mergeCell ref="G415:G418"/>
    <mergeCell ref="H415:H418"/>
    <mergeCell ref="G393:G399"/>
    <mergeCell ref="H393:H399"/>
    <mergeCell ref="C400:C428"/>
    <mergeCell ref="D400:D428"/>
    <mergeCell ref="E400:E401"/>
    <mergeCell ref="F400:F401"/>
    <mergeCell ref="E402:E413"/>
    <mergeCell ref="F402:F413"/>
    <mergeCell ref="G402:G403"/>
    <mergeCell ref="H402:H403"/>
    <mergeCell ref="E378:E399"/>
    <mergeCell ref="F378:F399"/>
    <mergeCell ref="G378:G380"/>
    <mergeCell ref="H378:H380"/>
    <mergeCell ref="G381:G385"/>
    <mergeCell ref="H381:H385"/>
    <mergeCell ref="G386:G389"/>
    <mergeCell ref="H386:H389"/>
    <mergeCell ref="G390:G392"/>
    <mergeCell ref="H390:H392"/>
    <mergeCell ref="C369:C399"/>
    <mergeCell ref="D369:D399"/>
    <mergeCell ref="E369:E376"/>
    <mergeCell ref="F369:F376"/>
    <mergeCell ref="G369:G372"/>
    <mergeCell ref="H369:H372"/>
    <mergeCell ref="G373:G374"/>
    <mergeCell ref="H373:H374"/>
    <mergeCell ref="G375:G376"/>
    <mergeCell ref="H375:H376"/>
    <mergeCell ref="E364:E368"/>
    <mergeCell ref="F364:F368"/>
    <mergeCell ref="G364:G365"/>
    <mergeCell ref="H364:H365"/>
    <mergeCell ref="G366:G368"/>
    <mergeCell ref="H366:H368"/>
    <mergeCell ref="G352:G354"/>
    <mergeCell ref="H352:H354"/>
    <mergeCell ref="E355:E363"/>
    <mergeCell ref="F355:F363"/>
    <mergeCell ref="G355:G359"/>
    <mergeCell ref="H355:H359"/>
    <mergeCell ref="G360:G362"/>
    <mergeCell ref="H360:H362"/>
    <mergeCell ref="C343:C368"/>
    <mergeCell ref="D343:D368"/>
    <mergeCell ref="E343:E354"/>
    <mergeCell ref="F343:F354"/>
    <mergeCell ref="G343:G346"/>
    <mergeCell ref="H343:H346"/>
    <mergeCell ref="G347:G349"/>
    <mergeCell ref="H347:H349"/>
    <mergeCell ref="G350:G351"/>
    <mergeCell ref="H350:H351"/>
    <mergeCell ref="E331:E341"/>
    <mergeCell ref="F331:F341"/>
    <mergeCell ref="G331:G334"/>
    <mergeCell ref="H331:H334"/>
    <mergeCell ref="G335:G341"/>
    <mergeCell ref="H335:H341"/>
    <mergeCell ref="E321:E330"/>
    <mergeCell ref="F321:F330"/>
    <mergeCell ref="G321:G323"/>
    <mergeCell ref="H321:H323"/>
    <mergeCell ref="G324:G330"/>
    <mergeCell ref="H324:H330"/>
    <mergeCell ref="E310:E319"/>
    <mergeCell ref="F310:F319"/>
    <mergeCell ref="G310:G314"/>
    <mergeCell ref="H310:H314"/>
    <mergeCell ref="G315:G316"/>
    <mergeCell ref="H315:H316"/>
    <mergeCell ref="G317:G319"/>
    <mergeCell ref="H317:H319"/>
    <mergeCell ref="G298:G300"/>
    <mergeCell ref="H298:H300"/>
    <mergeCell ref="C302:C341"/>
    <mergeCell ref="D302:D341"/>
    <mergeCell ref="E302:E309"/>
    <mergeCell ref="F302:F309"/>
    <mergeCell ref="G303:G305"/>
    <mergeCell ref="H303:H305"/>
    <mergeCell ref="G306:G309"/>
    <mergeCell ref="H306:H309"/>
    <mergeCell ref="G287:G289"/>
    <mergeCell ref="H287:H289"/>
    <mergeCell ref="G290:G293"/>
    <mergeCell ref="H290:H293"/>
    <mergeCell ref="G294:G295"/>
    <mergeCell ref="H294:H295"/>
    <mergeCell ref="C281:C300"/>
    <mergeCell ref="D281:D300"/>
    <mergeCell ref="E281:E286"/>
    <mergeCell ref="F281:F286"/>
    <mergeCell ref="G281:G282"/>
    <mergeCell ref="H281:H282"/>
    <mergeCell ref="G283:G286"/>
    <mergeCell ref="H283:H286"/>
    <mergeCell ref="E287:E300"/>
    <mergeCell ref="F287:F300"/>
    <mergeCell ref="C275:C280"/>
    <mergeCell ref="D275:D280"/>
    <mergeCell ref="E275:E276"/>
    <mergeCell ref="F275:F276"/>
    <mergeCell ref="G275:G276"/>
    <mergeCell ref="H275:H276"/>
    <mergeCell ref="E277:E279"/>
    <mergeCell ref="F277:F279"/>
    <mergeCell ref="G261:G264"/>
    <mergeCell ref="H261:H264"/>
    <mergeCell ref="G265:G271"/>
    <mergeCell ref="H265:H271"/>
    <mergeCell ref="E272:E273"/>
    <mergeCell ref="F272:F273"/>
    <mergeCell ref="G272:G273"/>
    <mergeCell ref="H272:H273"/>
    <mergeCell ref="E249:E251"/>
    <mergeCell ref="F249:F251"/>
    <mergeCell ref="G249:G251"/>
    <mergeCell ref="H249:H251"/>
    <mergeCell ref="G237:G238"/>
    <mergeCell ref="H237:H238"/>
    <mergeCell ref="C240:C273"/>
    <mergeCell ref="D240:D273"/>
    <mergeCell ref="E240:E248"/>
    <mergeCell ref="F240:F248"/>
    <mergeCell ref="G240:G243"/>
    <mergeCell ref="H240:H243"/>
    <mergeCell ref="G244:G246"/>
    <mergeCell ref="H244:H246"/>
    <mergeCell ref="E252:E254"/>
    <mergeCell ref="F252:F254"/>
    <mergeCell ref="G252:G254"/>
    <mergeCell ref="H252:H254"/>
    <mergeCell ref="E255:E271"/>
    <mergeCell ref="F255:F271"/>
    <mergeCell ref="G255:G256"/>
    <mergeCell ref="H255:H256"/>
    <mergeCell ref="G257:G260"/>
    <mergeCell ref="H257:H260"/>
    <mergeCell ref="C233:C238"/>
    <mergeCell ref="D233:D238"/>
    <mergeCell ref="E233:E235"/>
    <mergeCell ref="F233:F235"/>
    <mergeCell ref="G233:G235"/>
    <mergeCell ref="H233:H235"/>
    <mergeCell ref="E236:E238"/>
    <mergeCell ref="F236:F238"/>
    <mergeCell ref="G247:G248"/>
    <mergeCell ref="H247:H248"/>
    <mergeCell ref="C226:C232"/>
    <mergeCell ref="D226:D232"/>
    <mergeCell ref="E226:E231"/>
    <mergeCell ref="F226:F231"/>
    <mergeCell ref="G226:G228"/>
    <mergeCell ref="H226:H228"/>
    <mergeCell ref="C210:C225"/>
    <mergeCell ref="D210:D225"/>
    <mergeCell ref="E210:E215"/>
    <mergeCell ref="F210:F215"/>
    <mergeCell ref="G211:G215"/>
    <mergeCell ref="H211:H215"/>
    <mergeCell ref="E216:E220"/>
    <mergeCell ref="F216:F220"/>
    <mergeCell ref="G217:G220"/>
    <mergeCell ref="H217:H220"/>
    <mergeCell ref="G229:G231"/>
    <mergeCell ref="H229:H231"/>
    <mergeCell ref="G208:G209"/>
    <mergeCell ref="H208:H209"/>
    <mergeCell ref="G198:G199"/>
    <mergeCell ref="H198:H199"/>
    <mergeCell ref="G200:G201"/>
    <mergeCell ref="H200:H201"/>
    <mergeCell ref="G202:G203"/>
    <mergeCell ref="H202:H203"/>
    <mergeCell ref="E221:E225"/>
    <mergeCell ref="F221:F225"/>
    <mergeCell ref="G221:G225"/>
    <mergeCell ref="H221:H225"/>
    <mergeCell ref="G192:G193"/>
    <mergeCell ref="H192:H193"/>
    <mergeCell ref="C195:C209"/>
    <mergeCell ref="D195:D209"/>
    <mergeCell ref="E195:E197"/>
    <mergeCell ref="F195:F197"/>
    <mergeCell ref="G195:G197"/>
    <mergeCell ref="H195:H197"/>
    <mergeCell ref="E198:E207"/>
    <mergeCell ref="F198:F207"/>
    <mergeCell ref="C187:C194"/>
    <mergeCell ref="D187:D194"/>
    <mergeCell ref="E187:E191"/>
    <mergeCell ref="F187:F191"/>
    <mergeCell ref="G187:G188"/>
    <mergeCell ref="H187:H188"/>
    <mergeCell ref="G189:G190"/>
    <mergeCell ref="H189:H190"/>
    <mergeCell ref="E192:E194"/>
    <mergeCell ref="F192:F194"/>
    <mergeCell ref="G204:G207"/>
    <mergeCell ref="H204:H207"/>
    <mergeCell ref="E208:E209"/>
    <mergeCell ref="F208:F209"/>
    <mergeCell ref="G178:G180"/>
    <mergeCell ref="H178:H180"/>
    <mergeCell ref="E182:E186"/>
    <mergeCell ref="F182:F186"/>
    <mergeCell ref="G182:G183"/>
    <mergeCell ref="H182:H183"/>
    <mergeCell ref="G184:G186"/>
    <mergeCell ref="H184:H186"/>
    <mergeCell ref="C169:C186"/>
    <mergeCell ref="D169:D186"/>
    <mergeCell ref="E169:E177"/>
    <mergeCell ref="F169:F177"/>
    <mergeCell ref="G169:G170"/>
    <mergeCell ref="H169:H170"/>
    <mergeCell ref="G173:G177"/>
    <mergeCell ref="H173:H177"/>
    <mergeCell ref="E178:E180"/>
    <mergeCell ref="F178:F180"/>
    <mergeCell ref="C136:C168"/>
    <mergeCell ref="D136:D168"/>
    <mergeCell ref="E136:E141"/>
    <mergeCell ref="F136:F141"/>
    <mergeCell ref="G136:G141"/>
    <mergeCell ref="H136:H141"/>
    <mergeCell ref="E142:E152"/>
    <mergeCell ref="F142:F152"/>
    <mergeCell ref="G142:G146"/>
    <mergeCell ref="H142:H146"/>
    <mergeCell ref="E160:E168"/>
    <mergeCell ref="F160:F168"/>
    <mergeCell ref="G161:G162"/>
    <mergeCell ref="H161:H162"/>
    <mergeCell ref="G163:G168"/>
    <mergeCell ref="H163:H168"/>
    <mergeCell ref="G147:G152"/>
    <mergeCell ref="H147:H152"/>
    <mergeCell ref="E153:E154"/>
    <mergeCell ref="F153:F154"/>
    <mergeCell ref="E155:E159"/>
    <mergeCell ref="F155:F159"/>
    <mergeCell ref="G155:G159"/>
    <mergeCell ref="H155:H159"/>
    <mergeCell ref="G131:G133"/>
    <mergeCell ref="H131:H133"/>
    <mergeCell ref="C134:C135"/>
    <mergeCell ref="D134:D135"/>
    <mergeCell ref="E134:E135"/>
    <mergeCell ref="F134:F135"/>
    <mergeCell ref="G134:G135"/>
    <mergeCell ref="H134:H135"/>
    <mergeCell ref="C123:C133"/>
    <mergeCell ref="D123:D133"/>
    <mergeCell ref="E123:E130"/>
    <mergeCell ref="F123:F130"/>
    <mergeCell ref="G123:G127"/>
    <mergeCell ref="H123:H127"/>
    <mergeCell ref="G128:G130"/>
    <mergeCell ref="H128:H130"/>
    <mergeCell ref="E131:E133"/>
    <mergeCell ref="F131:F133"/>
    <mergeCell ref="G79:G80"/>
    <mergeCell ref="H79:H80"/>
    <mergeCell ref="E81:E86"/>
    <mergeCell ref="F81:F86"/>
    <mergeCell ref="G81:G85"/>
    <mergeCell ref="H81:H85"/>
    <mergeCell ref="E103:E121"/>
    <mergeCell ref="F103:F121"/>
    <mergeCell ref="G103:G106"/>
    <mergeCell ref="H103:H106"/>
    <mergeCell ref="G109:G112"/>
    <mergeCell ref="H109:H112"/>
    <mergeCell ref="G113:G121"/>
    <mergeCell ref="H113:H121"/>
    <mergeCell ref="G95:G96"/>
    <mergeCell ref="H95:H96"/>
    <mergeCell ref="E97:E102"/>
    <mergeCell ref="F97:F102"/>
    <mergeCell ref="G97:G101"/>
    <mergeCell ref="H97:H101"/>
    <mergeCell ref="G51:G52"/>
    <mergeCell ref="H51:H52"/>
    <mergeCell ref="G53:G55"/>
    <mergeCell ref="H53:H55"/>
    <mergeCell ref="E56:E59"/>
    <mergeCell ref="F56:F59"/>
    <mergeCell ref="G58:G59"/>
    <mergeCell ref="H58:H59"/>
    <mergeCell ref="A78:A602"/>
    <mergeCell ref="B78:B602"/>
    <mergeCell ref="C78:C122"/>
    <mergeCell ref="D78:D122"/>
    <mergeCell ref="E78:E80"/>
    <mergeCell ref="F78:F80"/>
    <mergeCell ref="E87:E91"/>
    <mergeCell ref="F87:F91"/>
    <mergeCell ref="E95:E96"/>
    <mergeCell ref="F95:F96"/>
    <mergeCell ref="G87:G91"/>
    <mergeCell ref="H87:H91"/>
    <mergeCell ref="E92:E94"/>
    <mergeCell ref="F92:F94"/>
    <mergeCell ref="G92:G94"/>
    <mergeCell ref="H92:H94"/>
    <mergeCell ref="G43:G44"/>
    <mergeCell ref="H43:H44"/>
    <mergeCell ref="C46:C50"/>
    <mergeCell ref="D46:D50"/>
    <mergeCell ref="E47:E50"/>
    <mergeCell ref="F47:F50"/>
    <mergeCell ref="G48:G50"/>
    <mergeCell ref="H48:H50"/>
    <mergeCell ref="A43:A76"/>
    <mergeCell ref="B43:B76"/>
    <mergeCell ref="C43:C45"/>
    <mergeCell ref="D43:D45"/>
    <mergeCell ref="E43:E44"/>
    <mergeCell ref="F43:F44"/>
    <mergeCell ref="C51:C59"/>
    <mergeCell ref="D51:D59"/>
    <mergeCell ref="E51:E55"/>
    <mergeCell ref="F51:F55"/>
    <mergeCell ref="C60:C76"/>
    <mergeCell ref="D60:D76"/>
    <mergeCell ref="E60:E76"/>
    <mergeCell ref="F60:F76"/>
    <mergeCell ref="G61:G76"/>
    <mergeCell ref="H61:H76"/>
    <mergeCell ref="C35:C41"/>
    <mergeCell ref="D35:D41"/>
    <mergeCell ref="E35:E37"/>
    <mergeCell ref="F35:F37"/>
    <mergeCell ref="G35:G36"/>
    <mergeCell ref="H35:H36"/>
    <mergeCell ref="E38:E41"/>
    <mergeCell ref="F38:F41"/>
    <mergeCell ref="G38:G40"/>
    <mergeCell ref="H38:H40"/>
    <mergeCell ref="E29:E33"/>
    <mergeCell ref="F29:F33"/>
    <mergeCell ref="G29:G31"/>
    <mergeCell ref="H29:H31"/>
    <mergeCell ref="G22:G23"/>
    <mergeCell ref="H22:H23"/>
    <mergeCell ref="E25:E27"/>
    <mergeCell ref="F25:F27"/>
    <mergeCell ref="G25:G26"/>
    <mergeCell ref="H25:H26"/>
    <mergeCell ref="G6:G7"/>
    <mergeCell ref="H6:H7"/>
    <mergeCell ref="I6:I7"/>
    <mergeCell ref="J6:J7"/>
    <mergeCell ref="G8:G10"/>
    <mergeCell ref="H8:H10"/>
    <mergeCell ref="A6:A41"/>
    <mergeCell ref="B6:B41"/>
    <mergeCell ref="C6:C28"/>
    <mergeCell ref="D6:D28"/>
    <mergeCell ref="E6:E16"/>
    <mergeCell ref="F6:F16"/>
    <mergeCell ref="G11:G12"/>
    <mergeCell ref="H11:H12"/>
    <mergeCell ref="G14:G16"/>
    <mergeCell ref="H14:H16"/>
    <mergeCell ref="E17:E23"/>
    <mergeCell ref="F17:F23"/>
    <mergeCell ref="G17:G18"/>
    <mergeCell ref="H17:H18"/>
    <mergeCell ref="G20:G21"/>
    <mergeCell ref="H20:H21"/>
    <mergeCell ref="C29:C33"/>
    <mergeCell ref="D29:D33"/>
  </mergeCells>
  <phoneticPr fontId="16" type="noConversion"/>
  <pageMargins left="0.25" right="0.25" top="0.75" bottom="0.75" header="0.3" footer="0.3"/>
  <pageSetup paperSize="9" scale="4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산업분류_원본</vt:lpstr>
      <vt:lpstr>KSIC_Balance_CGE_2010 (3digit)</vt:lpstr>
      <vt:lpstr>KSIC_Balance_CGE_2010(4+digit)</vt:lpstr>
      <vt:lpstr>KSIC_석유소분류_2010</vt:lpstr>
      <vt:lpstr>KSIC_Census_2010</vt:lpstr>
    </vt:vector>
  </TitlesOfParts>
  <Company>MKE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Sung Won Kang</cp:lastModifiedBy>
  <cp:lastPrinted>2013-04-09T07:40:14Z</cp:lastPrinted>
  <dcterms:created xsi:type="dcterms:W3CDTF">2011-02-21T02:07:02Z</dcterms:created>
  <dcterms:modified xsi:type="dcterms:W3CDTF">2016-06-17T06:26:09Z</dcterms:modified>
</cp:coreProperties>
</file>