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155" yWindow="-45" windowWidth="19320" windowHeight="12120" tabRatio="708" activeTab="2"/>
  </bookViews>
  <sheets>
    <sheet name="에너지수급밸런스(1,000toe)" sheetId="4" r:id="rId1"/>
    <sheet name="전환계수" sheetId="27" r:id="rId2"/>
    <sheet name="2009 에너지사용량(순발열량기준)" sheetId="19" r:id="rId3"/>
    <sheet name="Colname" sheetId="28" r:id="rId4"/>
    <sheet name="rowname" sheetId="29" r:id="rId5"/>
    <sheet name="EB_G_2009" sheetId="30" r:id="rId6"/>
    <sheet name="CF_2009" sheetId="31" r:id="rId7"/>
    <sheet name="EB_row_2009" sheetId="32" r:id="rId8"/>
    <sheet name="Sheet1" sheetId="33" r:id="rId9"/>
  </sheets>
  <externalReferences>
    <externalReference r:id="rId10"/>
  </externalReferences>
  <definedNames>
    <definedName name="_xlnm.Print_Area" localSheetId="2">'2009 에너지사용량(순발열량기준)'!$A$1:$AL$75</definedName>
    <definedName name="_xlnm.Print_Area" localSheetId="0">'에너지수급밸런스(1,000toe)'!$A$1:$AL$46</definedName>
  </definedNames>
  <calcPr calcId="125725"/>
</workbook>
</file>

<file path=xl/calcChain.xml><?xml version="1.0" encoding="utf-8"?>
<calcChain xmlns="http://schemas.openxmlformats.org/spreadsheetml/2006/main">
  <c r="B6" i="19"/>
  <c r="AK50" l="1"/>
  <c r="D58" l="1"/>
  <c r="D56"/>
  <c r="AC8"/>
  <c r="V45" i="33" s="1"/>
  <c r="AC9" i="19"/>
  <c r="V46" i="33" s="1"/>
  <c r="AC10" i="19"/>
  <c r="V47" i="33" s="1"/>
  <c r="AC11" i="19"/>
  <c r="V48" i="33" s="1"/>
  <c r="AC12" i="19"/>
  <c r="V49" i="33" s="1"/>
  <c r="AC13" i="19"/>
  <c r="V50" i="33" s="1"/>
  <c r="AC14" i="19"/>
  <c r="V51" i="33" s="1"/>
  <c r="AC15" i="19"/>
  <c r="V52" i="33" s="1"/>
  <c r="AC16" i="19"/>
  <c r="V53" i="33" s="1"/>
  <c r="AC17" i="19"/>
  <c r="AC18"/>
  <c r="V55" i="33" s="1"/>
  <c r="AC19" i="19"/>
  <c r="V56" i="33" s="1"/>
  <c r="AC20" i="19"/>
  <c r="V57" i="33" s="1"/>
  <c r="AC21" i="19"/>
  <c r="V58" i="33" s="1"/>
  <c r="AC22" i="19"/>
  <c r="V59" i="33" s="1"/>
  <c r="AC23" i="19"/>
  <c r="V60" i="33" s="1"/>
  <c r="AC24" i="19"/>
  <c r="V61" i="33" s="1"/>
  <c r="AC25" i="19"/>
  <c r="V62" i="33" s="1"/>
  <c r="AC26" i="19"/>
  <c r="V63" i="33" s="1"/>
  <c r="AC27" i="19"/>
  <c r="V64" i="33" s="1"/>
  <c r="AC28" i="19"/>
  <c r="V65" i="33" s="1"/>
  <c r="AC29" i="19"/>
  <c r="V66" i="33" s="1"/>
  <c r="AC30" i="19"/>
  <c r="V67" i="33" s="1"/>
  <c r="AC31" i="19"/>
  <c r="V68" i="33" s="1"/>
  <c r="AC32" i="19"/>
  <c r="V69" i="33" s="1"/>
  <c r="AC33" i="19"/>
  <c r="V70" i="33" s="1"/>
  <c r="AC34" i="19"/>
  <c r="V71" i="33" s="1"/>
  <c r="AC35" i="19"/>
  <c r="V72" i="33" s="1"/>
  <c r="AC36" i="19"/>
  <c r="V73" i="33" s="1"/>
  <c r="AC37" i="19"/>
  <c r="V74" i="33" s="1"/>
  <c r="AC38" i="19"/>
  <c r="V75" i="33" s="1"/>
  <c r="AC39" i="19"/>
  <c r="V76" i="33" s="1"/>
  <c r="AC40" i="19"/>
  <c r="V77" i="33" s="1"/>
  <c r="AC41" i="19"/>
  <c r="V78" i="33" s="1"/>
  <c r="AC42" i="19"/>
  <c r="V79" i="33" s="1"/>
  <c r="AC43" i="19"/>
  <c r="V80" i="33" s="1"/>
  <c r="AC44" i="19"/>
  <c r="V81" i="33" s="1"/>
  <c r="AC45" i="19"/>
  <c r="V82" i="33" s="1"/>
  <c r="AC46" i="19"/>
  <c r="V83" i="33" s="1"/>
  <c r="AC47" i="19"/>
  <c r="V84" i="33" s="1"/>
  <c r="AD8" i="19"/>
  <c r="W45" i="33" s="1"/>
  <c r="AD9" i="19"/>
  <c r="AD10"/>
  <c r="W47" i="33" s="1"/>
  <c r="AD11" i="19"/>
  <c r="W48" i="33" s="1"/>
  <c r="AD12" i="19"/>
  <c r="W49" i="33" s="1"/>
  <c r="AD13" i="19"/>
  <c r="W50" i="33" s="1"/>
  <c r="AD14" i="19"/>
  <c r="W51" i="33" s="1"/>
  <c r="AD15" i="19"/>
  <c r="W52" i="33" s="1"/>
  <c r="AD16" i="19"/>
  <c r="W53" i="33" s="1"/>
  <c r="AD17" i="19"/>
  <c r="AD18"/>
  <c r="W55" i="33" s="1"/>
  <c r="AD19" i="19"/>
  <c r="W56" i="33" s="1"/>
  <c r="AD20" i="19"/>
  <c r="W57" i="33" s="1"/>
  <c r="AD21" i="19"/>
  <c r="W58" i="33" s="1"/>
  <c r="AD22" i="19"/>
  <c r="W59" i="33" s="1"/>
  <c r="AD23" i="19"/>
  <c r="W60" i="33" s="1"/>
  <c r="AD24" i="19"/>
  <c r="W61" i="33" s="1"/>
  <c r="AD25" i="19"/>
  <c r="W62" i="33" s="1"/>
  <c r="AD26" i="19"/>
  <c r="W63" i="33" s="1"/>
  <c r="AD27" i="19"/>
  <c r="W64" i="33" s="1"/>
  <c r="AD28" i="19"/>
  <c r="W65" i="33" s="1"/>
  <c r="AD29" i="19"/>
  <c r="W66" i="33" s="1"/>
  <c r="AD30" i="19"/>
  <c r="W67" i="33" s="1"/>
  <c r="AD31" i="19"/>
  <c r="W68" i="33" s="1"/>
  <c r="AD32" i="19"/>
  <c r="W69" i="33" s="1"/>
  <c r="AD33" i="19"/>
  <c r="W70" i="33" s="1"/>
  <c r="AD34" i="19"/>
  <c r="W71" i="33" s="1"/>
  <c r="AD35" i="19"/>
  <c r="W72" i="33" s="1"/>
  <c r="AD36" i="19"/>
  <c r="W73" i="33" s="1"/>
  <c r="AD37" i="19"/>
  <c r="W74" i="33" s="1"/>
  <c r="AD38" i="19"/>
  <c r="W75" i="33" s="1"/>
  <c r="AD39" i="19"/>
  <c r="W76" i="33" s="1"/>
  <c r="AD40" i="19"/>
  <c r="W77" i="33" s="1"/>
  <c r="AD41" i="19"/>
  <c r="W78" i="33" s="1"/>
  <c r="AD42" i="19"/>
  <c r="W79" i="33" s="1"/>
  <c r="AD43" i="19"/>
  <c r="W80" i="33" s="1"/>
  <c r="AD44" i="19"/>
  <c r="W81" i="33" s="1"/>
  <c r="AD45" i="19"/>
  <c r="W82" i="33" s="1"/>
  <c r="AD46" i="19"/>
  <c r="W83" i="33" s="1"/>
  <c r="AD47" i="19"/>
  <c r="W84" i="33" s="1"/>
  <c r="X8" i="19"/>
  <c r="Q45" i="33" s="1"/>
  <c r="X9" i="19"/>
  <c r="X10"/>
  <c r="Q47" i="33" s="1"/>
  <c r="X11" i="19"/>
  <c r="Q48" i="33" s="1"/>
  <c r="X12" i="19"/>
  <c r="Q49" i="33" s="1"/>
  <c r="X13" i="19"/>
  <c r="Q50" i="33" s="1"/>
  <c r="X14" i="19"/>
  <c r="Q51" i="33" s="1"/>
  <c r="X15" i="19"/>
  <c r="Q52" i="33" s="1"/>
  <c r="X16" i="19"/>
  <c r="Q53" i="33" s="1"/>
  <c r="X17" i="19"/>
  <c r="X18"/>
  <c r="Q55" i="33" s="1"/>
  <c r="X19" i="19"/>
  <c r="Q56" i="33" s="1"/>
  <c r="X20" i="19"/>
  <c r="Q57" i="33" s="1"/>
  <c r="X21" i="19"/>
  <c r="Q58" i="33" s="1"/>
  <c r="X22" i="19"/>
  <c r="Q59" i="33" s="1"/>
  <c r="X23" i="19"/>
  <c r="Q60" i="33" s="1"/>
  <c r="X24" i="19"/>
  <c r="Q61" i="33" s="1"/>
  <c r="X25" i="19"/>
  <c r="Q62" i="33" s="1"/>
  <c r="X26" i="19"/>
  <c r="Q63" i="33" s="1"/>
  <c r="X27" i="19"/>
  <c r="Q64" i="33" s="1"/>
  <c r="X28" i="19"/>
  <c r="Q65" i="33" s="1"/>
  <c r="X29" i="19"/>
  <c r="Q66" i="33" s="1"/>
  <c r="X30" i="19"/>
  <c r="Q67" i="33" s="1"/>
  <c r="X31" i="19"/>
  <c r="Q68" i="33" s="1"/>
  <c r="X32" i="19"/>
  <c r="Q69" i="33" s="1"/>
  <c r="X33" i="19"/>
  <c r="Q70" i="33" s="1"/>
  <c r="X34" i="19"/>
  <c r="Q71" i="33" s="1"/>
  <c r="X35" i="19"/>
  <c r="Q72" i="33" s="1"/>
  <c r="X36" i="19"/>
  <c r="Q73" i="33" s="1"/>
  <c r="X37" i="19"/>
  <c r="Q74" i="33" s="1"/>
  <c r="X38" i="19"/>
  <c r="Q75" i="33" s="1"/>
  <c r="X39" i="19"/>
  <c r="Q76" i="33" s="1"/>
  <c r="X40" i="19"/>
  <c r="Q77" i="33" s="1"/>
  <c r="X41" i="19"/>
  <c r="Q78" i="33" s="1"/>
  <c r="X42" i="19"/>
  <c r="Q79" i="33" s="1"/>
  <c r="X43" i="19"/>
  <c r="Q80" i="33" s="1"/>
  <c r="X44" i="19"/>
  <c r="Q81" i="33" s="1"/>
  <c r="X45" i="19"/>
  <c r="Q82" i="33" s="1"/>
  <c r="X46" i="19"/>
  <c r="Q83" i="33" s="1"/>
  <c r="X47" i="19"/>
  <c r="Q84" i="33" s="1"/>
  <c r="V8" i="19"/>
  <c r="P45" i="33" s="1"/>
  <c r="V9" i="19"/>
  <c r="V10"/>
  <c r="P47" i="33" s="1"/>
  <c r="V11" i="19"/>
  <c r="P48" i="33" s="1"/>
  <c r="V12" i="19"/>
  <c r="P49" i="33" s="1"/>
  <c r="V13" i="19"/>
  <c r="P50" i="33" s="1"/>
  <c r="V14" i="19"/>
  <c r="P51" i="33" s="1"/>
  <c r="V15" i="19"/>
  <c r="P52" i="33" s="1"/>
  <c r="V16" i="19"/>
  <c r="P53" i="33" s="1"/>
  <c r="V17" i="19"/>
  <c r="V18"/>
  <c r="P55" i="33" s="1"/>
  <c r="V19" i="19"/>
  <c r="P56" i="33" s="1"/>
  <c r="V20" i="19"/>
  <c r="P57" i="33" s="1"/>
  <c r="V21" i="19"/>
  <c r="P58" i="33" s="1"/>
  <c r="V22" i="19"/>
  <c r="P59" i="33" s="1"/>
  <c r="V23" i="19"/>
  <c r="P60" i="33" s="1"/>
  <c r="V24" i="19"/>
  <c r="P61" i="33" s="1"/>
  <c r="V25" i="19"/>
  <c r="P62" i="33" s="1"/>
  <c r="V26" i="19"/>
  <c r="P63" i="33" s="1"/>
  <c r="V27" i="19"/>
  <c r="P64" i="33" s="1"/>
  <c r="V28" i="19"/>
  <c r="P65" i="33" s="1"/>
  <c r="V29" i="19"/>
  <c r="P66" i="33" s="1"/>
  <c r="V30" i="19"/>
  <c r="P67" i="33" s="1"/>
  <c r="V31" i="19"/>
  <c r="P68" i="33" s="1"/>
  <c r="V32" i="19"/>
  <c r="P69" i="33" s="1"/>
  <c r="V33" i="19"/>
  <c r="P70" i="33" s="1"/>
  <c r="V34" i="19"/>
  <c r="P71" i="33" s="1"/>
  <c r="V35" i="19"/>
  <c r="P72" i="33" s="1"/>
  <c r="V36" i="19"/>
  <c r="P73" i="33" s="1"/>
  <c r="V37" i="19"/>
  <c r="P74" i="33" s="1"/>
  <c r="V38" i="19"/>
  <c r="P75" i="33" s="1"/>
  <c r="V39" i="19"/>
  <c r="P76" i="33" s="1"/>
  <c r="V40" i="19"/>
  <c r="P77" i="33" s="1"/>
  <c r="V41" i="19"/>
  <c r="P78" i="33" s="1"/>
  <c r="V42" i="19"/>
  <c r="P79" i="33" s="1"/>
  <c r="V43" i="19"/>
  <c r="P80" i="33" s="1"/>
  <c r="V44" i="19"/>
  <c r="P81" i="33" s="1"/>
  <c r="V45" i="19"/>
  <c r="P82" i="33" s="1"/>
  <c r="V46" i="19"/>
  <c r="P83" i="33" s="1"/>
  <c r="V47" i="19"/>
  <c r="P84" i="33" s="1"/>
  <c r="V7" i="19"/>
  <c r="P44" i="33" s="1"/>
  <c r="U8" i="19"/>
  <c r="O45" i="33" s="1"/>
  <c r="U9" i="19"/>
  <c r="O46" i="33" s="1"/>
  <c r="U10" i="19"/>
  <c r="O47" i="33" s="1"/>
  <c r="U11" i="19"/>
  <c r="O48" i="33" s="1"/>
  <c r="U12" i="19"/>
  <c r="O49" i="33" s="1"/>
  <c r="U13" i="19"/>
  <c r="O50" i="33" s="1"/>
  <c r="U14" i="19"/>
  <c r="O51" i="33" s="1"/>
  <c r="U15" i="19"/>
  <c r="O52" i="33" s="1"/>
  <c r="U16" i="19"/>
  <c r="O53" i="33" s="1"/>
  <c r="U17" i="19"/>
  <c r="U18"/>
  <c r="O55" i="33" s="1"/>
  <c r="U19" i="19"/>
  <c r="O56" i="33" s="1"/>
  <c r="U20" i="19"/>
  <c r="O57" i="33" s="1"/>
  <c r="U21" i="19"/>
  <c r="O58" i="33" s="1"/>
  <c r="U22" i="19"/>
  <c r="O59" i="33" s="1"/>
  <c r="U23" i="19"/>
  <c r="O60" i="33" s="1"/>
  <c r="U24" i="19"/>
  <c r="O61" i="33" s="1"/>
  <c r="U25" i="19"/>
  <c r="O62" i="33" s="1"/>
  <c r="U26" i="19"/>
  <c r="O63" i="33" s="1"/>
  <c r="U27" i="19"/>
  <c r="O64" i="33" s="1"/>
  <c r="U28" i="19"/>
  <c r="O65" i="33" s="1"/>
  <c r="U29" i="19"/>
  <c r="O66" i="33" s="1"/>
  <c r="U30" i="19"/>
  <c r="O67" i="33" s="1"/>
  <c r="U31" i="19"/>
  <c r="O68" i="33" s="1"/>
  <c r="U32" i="19"/>
  <c r="O69" i="33" s="1"/>
  <c r="U33" i="19"/>
  <c r="O70" i="33" s="1"/>
  <c r="U34" i="19"/>
  <c r="O71" i="33" s="1"/>
  <c r="U35" i="19"/>
  <c r="O72" i="33" s="1"/>
  <c r="U36" i="19"/>
  <c r="O73" i="33" s="1"/>
  <c r="U37" i="19"/>
  <c r="O74" i="33" s="1"/>
  <c r="U38" i="19"/>
  <c r="O75" i="33" s="1"/>
  <c r="U39" i="19"/>
  <c r="O76" i="33" s="1"/>
  <c r="U40" i="19"/>
  <c r="O77" i="33" s="1"/>
  <c r="U41" i="19"/>
  <c r="O78" i="33" s="1"/>
  <c r="U42" i="19"/>
  <c r="O79" i="33" s="1"/>
  <c r="U43" i="19"/>
  <c r="O80" i="33" s="1"/>
  <c r="U44" i="19"/>
  <c r="O81" i="33" s="1"/>
  <c r="U45" i="19"/>
  <c r="O82" i="33" s="1"/>
  <c r="U46" i="19"/>
  <c r="O83" i="33" s="1"/>
  <c r="U47" i="19"/>
  <c r="O84" i="33" s="1"/>
  <c r="U7" i="19"/>
  <c r="O44" i="33" s="1"/>
  <c r="AK8" i="19"/>
  <c r="AD45" i="33" s="1"/>
  <c r="AK9" i="19"/>
  <c r="AD46" i="33" s="1"/>
  <c r="AK10" i="19"/>
  <c r="AD47" i="33" s="1"/>
  <c r="AK11" i="19"/>
  <c r="AD48" i="33" s="1"/>
  <c r="AK12" i="19"/>
  <c r="AD49" i="33" s="1"/>
  <c r="AK13" i="19"/>
  <c r="AD50" i="33" s="1"/>
  <c r="AK14" i="19"/>
  <c r="AD51" i="33" s="1"/>
  <c r="AK15" i="19"/>
  <c r="AD52" i="33" s="1"/>
  <c r="AK16" i="19"/>
  <c r="AD53" i="33" s="1"/>
  <c r="AK17" i="19"/>
  <c r="AK18"/>
  <c r="AD55" i="33" s="1"/>
  <c r="AK19" i="19"/>
  <c r="AD56" i="33" s="1"/>
  <c r="AK20" i="19"/>
  <c r="AD57" i="33" s="1"/>
  <c r="AK21" i="19"/>
  <c r="AD58" i="33" s="1"/>
  <c r="AK22" i="19"/>
  <c r="AD59" i="33" s="1"/>
  <c r="AK23" i="19"/>
  <c r="AD60" i="33" s="1"/>
  <c r="AK24" i="19"/>
  <c r="AD61" i="33" s="1"/>
  <c r="AK25" i="19"/>
  <c r="AD62" i="33" s="1"/>
  <c r="AK26" i="19"/>
  <c r="AD63" i="33" s="1"/>
  <c r="AK27" i="19"/>
  <c r="AD64" i="33" s="1"/>
  <c r="AK28" i="19"/>
  <c r="AD65" i="33" s="1"/>
  <c r="AK29" i="19"/>
  <c r="AD66" i="33" s="1"/>
  <c r="AK30" i="19"/>
  <c r="AD67" i="33" s="1"/>
  <c r="AK31" i="19"/>
  <c r="AD68" i="33" s="1"/>
  <c r="AK32" i="19"/>
  <c r="AD69" i="33" s="1"/>
  <c r="AK33" i="19"/>
  <c r="AD70" i="33" s="1"/>
  <c r="AK34" i="19"/>
  <c r="AD71" i="33" s="1"/>
  <c r="AK35" i="19"/>
  <c r="AD72" i="33" s="1"/>
  <c r="AK36" i="19"/>
  <c r="AD73" i="33" s="1"/>
  <c r="AK37" i="19"/>
  <c r="AD74" i="33" s="1"/>
  <c r="AK38" i="19"/>
  <c r="AD75" i="33" s="1"/>
  <c r="AK39" i="19"/>
  <c r="AD76" i="33" s="1"/>
  <c r="AK40" i="19"/>
  <c r="AD77" i="33" s="1"/>
  <c r="AK41" i="19"/>
  <c r="AD78" i="33" s="1"/>
  <c r="AK42" i="19"/>
  <c r="AD79" i="33" s="1"/>
  <c r="AK43" i="19"/>
  <c r="AD80" i="33" s="1"/>
  <c r="AK44" i="19"/>
  <c r="AD81" i="33" s="1"/>
  <c r="AK45" i="19"/>
  <c r="AD82" i="33" s="1"/>
  <c r="AK46" i="19"/>
  <c r="AD83" i="33" s="1"/>
  <c r="AK47" i="19"/>
  <c r="AD84" i="33" s="1"/>
  <c r="AK7" i="19"/>
  <c r="AD44" i="33" s="1"/>
  <c r="AJ8" i="19"/>
  <c r="AC45" i="33" s="1"/>
  <c r="AJ9" i="19"/>
  <c r="AC46" i="33" s="1"/>
  <c r="AJ10" i="19"/>
  <c r="AC47" i="33" s="1"/>
  <c r="AJ11" i="19"/>
  <c r="AC48" i="33" s="1"/>
  <c r="AJ12" i="19"/>
  <c r="AC49" i="33" s="1"/>
  <c r="AJ13" i="19"/>
  <c r="AC50" i="33" s="1"/>
  <c r="AJ14" i="19"/>
  <c r="AC51" i="33" s="1"/>
  <c r="AJ15" i="19"/>
  <c r="AC52" i="33" s="1"/>
  <c r="AJ16" i="19"/>
  <c r="AC53" i="33" s="1"/>
  <c r="AJ17" i="19"/>
  <c r="AC54" i="33" s="1"/>
  <c r="AJ18" i="19"/>
  <c r="AC55" i="33" s="1"/>
  <c r="AJ19" i="19"/>
  <c r="AC56" i="33" s="1"/>
  <c r="AJ20" i="19"/>
  <c r="AC57" i="33" s="1"/>
  <c r="AJ21" i="19"/>
  <c r="AC58" i="33" s="1"/>
  <c r="AJ22" i="19"/>
  <c r="AC59" i="33" s="1"/>
  <c r="AJ23" i="19"/>
  <c r="AC60" i="33" s="1"/>
  <c r="AJ24" i="19"/>
  <c r="AC61" i="33" s="1"/>
  <c r="AJ25" i="19"/>
  <c r="AC62" i="33" s="1"/>
  <c r="AJ26" i="19"/>
  <c r="AC63" i="33" s="1"/>
  <c r="AJ27" i="19"/>
  <c r="AC64" i="33" s="1"/>
  <c r="AJ28" i="19"/>
  <c r="AC65" i="33" s="1"/>
  <c r="AJ29" i="19"/>
  <c r="AC66" i="33" s="1"/>
  <c r="AJ30" i="19"/>
  <c r="AC67" i="33" s="1"/>
  <c r="AJ31" i="19"/>
  <c r="AC68" i="33" s="1"/>
  <c r="AJ32" i="19"/>
  <c r="AC69" i="33" s="1"/>
  <c r="AJ33" i="19"/>
  <c r="AC70" i="33" s="1"/>
  <c r="AJ34" i="19"/>
  <c r="AC71" i="33" s="1"/>
  <c r="AJ35" i="19"/>
  <c r="AC72" i="33" s="1"/>
  <c r="AJ36" i="19"/>
  <c r="AC73" i="33" s="1"/>
  <c r="AJ37" i="19"/>
  <c r="AC74" i="33" s="1"/>
  <c r="AJ38" i="19"/>
  <c r="AC75" i="33" s="1"/>
  <c r="AJ39" i="19"/>
  <c r="AC76" i="33" s="1"/>
  <c r="AJ40" i="19"/>
  <c r="AC77" i="33" s="1"/>
  <c r="AJ41" i="19"/>
  <c r="AC78" i="33" s="1"/>
  <c r="AJ42" i="19"/>
  <c r="AC79" i="33" s="1"/>
  <c r="AJ43" i="19"/>
  <c r="AC80" i="33" s="1"/>
  <c r="AJ44" i="19"/>
  <c r="AC81" i="33" s="1"/>
  <c r="AJ45" i="19"/>
  <c r="AC82" i="33" s="1"/>
  <c r="AJ46" i="19"/>
  <c r="AC83" i="33" s="1"/>
  <c r="AJ47" i="19"/>
  <c r="AC84" i="33" s="1"/>
  <c r="AJ7" i="19"/>
  <c r="AC44" i="33" s="1"/>
  <c r="AI8" i="19"/>
  <c r="AB45" i="33" s="1"/>
  <c r="AI9" i="19"/>
  <c r="AB46" i="33" s="1"/>
  <c r="AI10" i="19"/>
  <c r="AB47" i="33" s="1"/>
  <c r="AI11" i="19"/>
  <c r="AB48" i="33" s="1"/>
  <c r="AI12" i="19"/>
  <c r="AB49" i="33" s="1"/>
  <c r="AI13" i="19"/>
  <c r="AB50" i="33" s="1"/>
  <c r="AI14" i="19"/>
  <c r="AB51" i="33" s="1"/>
  <c r="AI15" i="19"/>
  <c r="AB52" i="33" s="1"/>
  <c r="AI16" i="19"/>
  <c r="AB53" i="33" s="1"/>
  <c r="AI17" i="19"/>
  <c r="AB54" i="33" s="1"/>
  <c r="AI18" i="19"/>
  <c r="AB55" i="33" s="1"/>
  <c r="AI19" i="19"/>
  <c r="AB56" i="33" s="1"/>
  <c r="AI20" i="19"/>
  <c r="AB57" i="33" s="1"/>
  <c r="AI21" i="19"/>
  <c r="AB58" i="33" s="1"/>
  <c r="AI22" i="19"/>
  <c r="AB59" i="33" s="1"/>
  <c r="AI23" i="19"/>
  <c r="AI24"/>
  <c r="AB61" i="33" s="1"/>
  <c r="AI25" i="19"/>
  <c r="AB62" i="33" s="1"/>
  <c r="AI26" i="19"/>
  <c r="AB63" i="33" s="1"/>
  <c r="AI27" i="19"/>
  <c r="AB64" i="33" s="1"/>
  <c r="AI28" i="19"/>
  <c r="AB65" i="33" s="1"/>
  <c r="AI29" i="19"/>
  <c r="AB66" i="33" s="1"/>
  <c r="AI30" i="19"/>
  <c r="AB67" i="33" s="1"/>
  <c r="AI31" i="19"/>
  <c r="AB68" i="33" s="1"/>
  <c r="AI32" i="19"/>
  <c r="AB69" i="33" s="1"/>
  <c r="AI33" i="19"/>
  <c r="AB70" i="33" s="1"/>
  <c r="AI34" i="19"/>
  <c r="AB71" i="33" s="1"/>
  <c r="AI35" i="19"/>
  <c r="AB72" i="33" s="1"/>
  <c r="AI36" i="19"/>
  <c r="AB73" i="33" s="1"/>
  <c r="AI37" i="19"/>
  <c r="AB74" i="33" s="1"/>
  <c r="AI38" i="19"/>
  <c r="AB75" i="33" s="1"/>
  <c r="AI39" i="19"/>
  <c r="AB76" i="33" s="1"/>
  <c r="AI40" i="19"/>
  <c r="AB77" i="33" s="1"/>
  <c r="AI41" i="19"/>
  <c r="AB78" i="33" s="1"/>
  <c r="AI42" i="19"/>
  <c r="AB79" i="33" s="1"/>
  <c r="AI43" i="19"/>
  <c r="AB80" i="33" s="1"/>
  <c r="AI44" i="19"/>
  <c r="AB81" i="33" s="1"/>
  <c r="AI45" i="19"/>
  <c r="AB82" i="33" s="1"/>
  <c r="AI46" i="19"/>
  <c r="AB83" i="33" s="1"/>
  <c r="AI47" i="19"/>
  <c r="AB84" i="33" s="1"/>
  <c r="AI7" i="19"/>
  <c r="AB44" i="33" s="1"/>
  <c r="AH8" i="19"/>
  <c r="AA45" i="33" s="1"/>
  <c r="AH9" i="19"/>
  <c r="AA46" i="33" s="1"/>
  <c r="AH10" i="19"/>
  <c r="AA47" i="33" s="1"/>
  <c r="AH11" i="19"/>
  <c r="AA48" i="33" s="1"/>
  <c r="AH12" i="19"/>
  <c r="AA49" i="33" s="1"/>
  <c r="AH13" i="19"/>
  <c r="AA50" i="33" s="1"/>
  <c r="AH14" i="19"/>
  <c r="AA51" i="33" s="1"/>
  <c r="AH15" i="19"/>
  <c r="AA52" i="33" s="1"/>
  <c r="AH16" i="19"/>
  <c r="AA53" i="33" s="1"/>
  <c r="AH17" i="19"/>
  <c r="AH18"/>
  <c r="AA55" i="33" s="1"/>
  <c r="AH19" i="19"/>
  <c r="AA56" i="33" s="1"/>
  <c r="AH20" i="19"/>
  <c r="AA57" i="33" s="1"/>
  <c r="AH21" i="19"/>
  <c r="AA58" i="33" s="1"/>
  <c r="AH22" i="19"/>
  <c r="AA59" i="33" s="1"/>
  <c r="AH23" i="19"/>
  <c r="AA60" i="33" s="1"/>
  <c r="AH24" i="19"/>
  <c r="AA61" i="33" s="1"/>
  <c r="AH25" i="19"/>
  <c r="AA62" i="33" s="1"/>
  <c r="AH26" i="19"/>
  <c r="AA63" i="33" s="1"/>
  <c r="AH27" i="19"/>
  <c r="AA64" i="33" s="1"/>
  <c r="AH28" i="19"/>
  <c r="AA65" i="33" s="1"/>
  <c r="AH29" i="19"/>
  <c r="AA66" i="33" s="1"/>
  <c r="AH30" i="19"/>
  <c r="AA67" i="33" s="1"/>
  <c r="AH31" i="19"/>
  <c r="AA68" i="33" s="1"/>
  <c r="AH32" i="19"/>
  <c r="AA69" i="33" s="1"/>
  <c r="AH33" i="19"/>
  <c r="AA70" i="33" s="1"/>
  <c r="AH34" i="19"/>
  <c r="AA71" i="33" s="1"/>
  <c r="AH35" i="19"/>
  <c r="AA72" i="33" s="1"/>
  <c r="AH36" i="19"/>
  <c r="AA73" i="33" s="1"/>
  <c r="AH37" i="19"/>
  <c r="AA74" i="33" s="1"/>
  <c r="AH38" i="19"/>
  <c r="AA75" i="33" s="1"/>
  <c r="AH39" i="19"/>
  <c r="AA76" i="33" s="1"/>
  <c r="AH40" i="19"/>
  <c r="AA77" i="33" s="1"/>
  <c r="AH41" i="19"/>
  <c r="AA78" i="33" s="1"/>
  <c r="AH42" i="19"/>
  <c r="AA79" i="33" s="1"/>
  <c r="AH43" i="19"/>
  <c r="AA80" i="33" s="1"/>
  <c r="AH44" i="19"/>
  <c r="AA81" i="33" s="1"/>
  <c r="AH45" i="19"/>
  <c r="AA82" i="33" s="1"/>
  <c r="AH46" i="19"/>
  <c r="AA83" i="33" s="1"/>
  <c r="AH47" i="19"/>
  <c r="AA84" i="33" s="1"/>
  <c r="AH7" i="19"/>
  <c r="AA44" i="33" s="1"/>
  <c r="AG8" i="19"/>
  <c r="Z45" i="33" s="1"/>
  <c r="AG9" i="19"/>
  <c r="Z46" i="33" s="1"/>
  <c r="AG10" i="19"/>
  <c r="Z47" i="33" s="1"/>
  <c r="AG11" i="19"/>
  <c r="Z48" i="33" s="1"/>
  <c r="AG12" i="19"/>
  <c r="Z49" i="33" s="1"/>
  <c r="AG13" i="19"/>
  <c r="Z50" i="33" s="1"/>
  <c r="AG14" i="19"/>
  <c r="Z51" i="33" s="1"/>
  <c r="AG15" i="19"/>
  <c r="Z52" i="33" s="1"/>
  <c r="AG16" i="19"/>
  <c r="Z53" i="33" s="1"/>
  <c r="AG17" i="19"/>
  <c r="AG18"/>
  <c r="Z55" i="33" s="1"/>
  <c r="AG19" i="19"/>
  <c r="Z56" i="33" s="1"/>
  <c r="AG20" i="19"/>
  <c r="Z57" i="33" s="1"/>
  <c r="AG21" i="19"/>
  <c r="Z58" i="33" s="1"/>
  <c r="AG22" i="19"/>
  <c r="Z59" i="33" s="1"/>
  <c r="AG23" i="19"/>
  <c r="Z60" i="33" s="1"/>
  <c r="AG24" i="19"/>
  <c r="Z61" i="33" s="1"/>
  <c r="AG25" i="19"/>
  <c r="Z62" i="33" s="1"/>
  <c r="AG26" i="19"/>
  <c r="Z63" i="33" s="1"/>
  <c r="AG27" i="19"/>
  <c r="Z64" i="33" s="1"/>
  <c r="AG28" i="19"/>
  <c r="Z65" i="33" s="1"/>
  <c r="AG29" i="19"/>
  <c r="Z66" i="33" s="1"/>
  <c r="AG30" i="19"/>
  <c r="Z67" i="33" s="1"/>
  <c r="AG31" i="19"/>
  <c r="Z68" i="33" s="1"/>
  <c r="AG32" i="19"/>
  <c r="Z69" i="33" s="1"/>
  <c r="AG33" i="19"/>
  <c r="Z70" i="33" s="1"/>
  <c r="AG34" i="19"/>
  <c r="Z71" i="33" s="1"/>
  <c r="AG35" i="19"/>
  <c r="Z72" i="33" s="1"/>
  <c r="AG36" i="19"/>
  <c r="Z73" i="33" s="1"/>
  <c r="AG37" i="19"/>
  <c r="Z74" i="33" s="1"/>
  <c r="AG38" i="19"/>
  <c r="Z75" i="33" s="1"/>
  <c r="AG39" i="19"/>
  <c r="Z76" i="33" s="1"/>
  <c r="AG40" i="19"/>
  <c r="Z77" i="33" s="1"/>
  <c r="AG41" i="19"/>
  <c r="Z78" i="33" s="1"/>
  <c r="AG42" i="19"/>
  <c r="Z79" i="33" s="1"/>
  <c r="AG43" i="19"/>
  <c r="Z80" i="33" s="1"/>
  <c r="AG44" i="19"/>
  <c r="Z81" i="33" s="1"/>
  <c r="AG45" i="19"/>
  <c r="Z82" i="33" s="1"/>
  <c r="AG46" i="19"/>
  <c r="Z83" i="33" s="1"/>
  <c r="AG47" i="19"/>
  <c r="Z84" i="33" s="1"/>
  <c r="AG7" i="19"/>
  <c r="Z44" i="33" s="1"/>
  <c r="AF8" i="19"/>
  <c r="Y45" i="33" s="1"/>
  <c r="AF9" i="19"/>
  <c r="Y46" i="33" s="1"/>
  <c r="AF10" i="19"/>
  <c r="Y47" i="33" s="1"/>
  <c r="AF11" i="19"/>
  <c r="Y48" i="33" s="1"/>
  <c r="AF12" i="19"/>
  <c r="Y49" i="33" s="1"/>
  <c r="AF13" i="19"/>
  <c r="Y50" i="33" s="1"/>
  <c r="AF14" i="19"/>
  <c r="Y51" i="33" s="1"/>
  <c r="AF15" i="19"/>
  <c r="Y52" i="33" s="1"/>
  <c r="AF16" i="19"/>
  <c r="Y53" i="33" s="1"/>
  <c r="AF17" i="19"/>
  <c r="Y54" i="33" s="1"/>
  <c r="AF18" i="19"/>
  <c r="Y55" i="33" s="1"/>
  <c r="AF19" i="19"/>
  <c r="Y56" i="33" s="1"/>
  <c r="AF20" i="19"/>
  <c r="Y57" i="33" s="1"/>
  <c r="AF21" i="19"/>
  <c r="Y58" i="33" s="1"/>
  <c r="AF22" i="19"/>
  <c r="Y59" i="33" s="1"/>
  <c r="AF23" i="19"/>
  <c r="Y60" i="33" s="1"/>
  <c r="AF24" i="19"/>
  <c r="Y61" i="33" s="1"/>
  <c r="AF25" i="19"/>
  <c r="Y62" i="33" s="1"/>
  <c r="AF26" i="19"/>
  <c r="Y63" i="33" s="1"/>
  <c r="AF27" i="19"/>
  <c r="Y64" i="33" s="1"/>
  <c r="AF28" i="19"/>
  <c r="Y65" i="33" s="1"/>
  <c r="AF29" i="19"/>
  <c r="Y66" i="33" s="1"/>
  <c r="AF30" i="19"/>
  <c r="Y67" i="33" s="1"/>
  <c r="AF31" i="19"/>
  <c r="Y68" i="33" s="1"/>
  <c r="AF32" i="19"/>
  <c r="Y69" i="33" s="1"/>
  <c r="AF33" i="19"/>
  <c r="Y70" i="33" s="1"/>
  <c r="AF34" i="19"/>
  <c r="Y71" i="33" s="1"/>
  <c r="AF35" i="19"/>
  <c r="Y72" i="33" s="1"/>
  <c r="AF36" i="19"/>
  <c r="Y73" i="33" s="1"/>
  <c r="AF37" i="19"/>
  <c r="Y74" i="33" s="1"/>
  <c r="AF38" i="19"/>
  <c r="Y75" i="33" s="1"/>
  <c r="AF39" i="19"/>
  <c r="Y76" i="33" s="1"/>
  <c r="AF40" i="19"/>
  <c r="Y77" i="33" s="1"/>
  <c r="AF41" i="19"/>
  <c r="Y78" i="33" s="1"/>
  <c r="AF42" i="19"/>
  <c r="Y79" i="33" s="1"/>
  <c r="AF43" i="19"/>
  <c r="Y80" i="33" s="1"/>
  <c r="AF44" i="19"/>
  <c r="Y81" i="33" s="1"/>
  <c r="AF45" i="19"/>
  <c r="Y82" i="33" s="1"/>
  <c r="AF46" i="19"/>
  <c r="Y83" i="33" s="1"/>
  <c r="AF47" i="19"/>
  <c r="Y84" i="33" s="1"/>
  <c r="AF7" i="19"/>
  <c r="Y44" i="33" s="1"/>
  <c r="AE8" i="19"/>
  <c r="X45" i="33" s="1"/>
  <c r="AE9" i="19"/>
  <c r="X46" i="33" s="1"/>
  <c r="AE10" i="19"/>
  <c r="X47" i="33" s="1"/>
  <c r="AE11" i="19"/>
  <c r="X48" i="33" s="1"/>
  <c r="AE12" i="19"/>
  <c r="X49" i="33" s="1"/>
  <c r="AE13" i="19"/>
  <c r="X50" i="33" s="1"/>
  <c r="AE14" i="19"/>
  <c r="X51" i="33" s="1"/>
  <c r="AE15" i="19"/>
  <c r="X52" i="33" s="1"/>
  <c r="AE16" i="19"/>
  <c r="X53" i="33" s="1"/>
  <c r="AE17" i="19"/>
  <c r="X54" i="33" s="1"/>
  <c r="AE18" i="19"/>
  <c r="X55" i="33" s="1"/>
  <c r="AE19" i="19"/>
  <c r="X56" i="33" s="1"/>
  <c r="AE20" i="19"/>
  <c r="X57" i="33" s="1"/>
  <c r="AE21" i="19"/>
  <c r="X58" i="33" s="1"/>
  <c r="AE22" i="19"/>
  <c r="X59" i="33" s="1"/>
  <c r="AE23" i="19"/>
  <c r="X60" i="33" s="1"/>
  <c r="AE24" i="19"/>
  <c r="X61" i="33" s="1"/>
  <c r="AE25" i="19"/>
  <c r="X62" i="33" s="1"/>
  <c r="AE26" i="19"/>
  <c r="X63" i="33" s="1"/>
  <c r="AE27" i="19"/>
  <c r="X64" i="33" s="1"/>
  <c r="AE28" i="19"/>
  <c r="X65" i="33" s="1"/>
  <c r="AE29" i="19"/>
  <c r="X66" i="33" s="1"/>
  <c r="AE30" i="19"/>
  <c r="X67" i="33" s="1"/>
  <c r="AE31" i="19"/>
  <c r="X68" i="33" s="1"/>
  <c r="AE32" i="19"/>
  <c r="X69" i="33" s="1"/>
  <c r="AE33" i="19"/>
  <c r="X70" i="33" s="1"/>
  <c r="AE34" i="19"/>
  <c r="X71" i="33" s="1"/>
  <c r="AE35" i="19"/>
  <c r="X72" i="33" s="1"/>
  <c r="AE36" i="19"/>
  <c r="X73" i="33" s="1"/>
  <c r="AE37" i="19"/>
  <c r="X74" i="33" s="1"/>
  <c r="AE38" i="19"/>
  <c r="X75" i="33" s="1"/>
  <c r="AE39" i="19"/>
  <c r="X76" i="33" s="1"/>
  <c r="AE40" i="19"/>
  <c r="X77" i="33" s="1"/>
  <c r="AE41" i="19"/>
  <c r="X78" i="33" s="1"/>
  <c r="AE42" i="19"/>
  <c r="X79" i="33" s="1"/>
  <c r="AE43" i="19"/>
  <c r="X80" i="33" s="1"/>
  <c r="AE44" i="19"/>
  <c r="X81" i="33" s="1"/>
  <c r="AE45" i="19"/>
  <c r="X82" i="33" s="1"/>
  <c r="AE46" i="19"/>
  <c r="X83" i="33" s="1"/>
  <c r="AE47" i="19"/>
  <c r="X84" i="33" s="1"/>
  <c r="AE7" i="19"/>
  <c r="X44" i="33" s="1"/>
  <c r="AD7" i="19"/>
  <c r="W44" i="33" s="1"/>
  <c r="AC7" i="19"/>
  <c r="V44" i="33" s="1"/>
  <c r="AB8" i="19"/>
  <c r="U45" i="33" s="1"/>
  <c r="AB9" i="19"/>
  <c r="AB10"/>
  <c r="U47" i="33" s="1"/>
  <c r="AB11" i="19"/>
  <c r="U48" i="33" s="1"/>
  <c r="AB12" i="19"/>
  <c r="U49" i="33" s="1"/>
  <c r="AB13" i="19"/>
  <c r="U50" i="33" s="1"/>
  <c r="AB14" i="19"/>
  <c r="U51" i="33" s="1"/>
  <c r="AB15" i="19"/>
  <c r="U52" i="33" s="1"/>
  <c r="AB16" i="19"/>
  <c r="U53" i="33" s="1"/>
  <c r="AB17" i="19"/>
  <c r="AB18"/>
  <c r="U55" i="33" s="1"/>
  <c r="AB19" i="19"/>
  <c r="U56" i="33" s="1"/>
  <c r="AB20" i="19"/>
  <c r="U57" i="33" s="1"/>
  <c r="AB21" i="19"/>
  <c r="U58" i="33" s="1"/>
  <c r="AB22" i="19"/>
  <c r="U59" i="33" s="1"/>
  <c r="AB23" i="19"/>
  <c r="U60" i="33" s="1"/>
  <c r="AB24" i="19"/>
  <c r="U61" i="33" s="1"/>
  <c r="AB25" i="19"/>
  <c r="U62" i="33" s="1"/>
  <c r="AB26" i="19"/>
  <c r="U63" i="33" s="1"/>
  <c r="AB27" i="19"/>
  <c r="U64" i="33" s="1"/>
  <c r="AB28" i="19"/>
  <c r="U65" i="33" s="1"/>
  <c r="AB29" i="19"/>
  <c r="U66" i="33" s="1"/>
  <c r="AB30" i="19"/>
  <c r="U67" i="33" s="1"/>
  <c r="AB31" i="19"/>
  <c r="U68" i="33" s="1"/>
  <c r="AB32" i="19"/>
  <c r="U69" i="33" s="1"/>
  <c r="AB33" i="19"/>
  <c r="U70" i="33" s="1"/>
  <c r="AB34" i="19"/>
  <c r="U71" i="33" s="1"/>
  <c r="AB35" i="19"/>
  <c r="U72" i="33" s="1"/>
  <c r="AB36" i="19"/>
  <c r="U73" i="33" s="1"/>
  <c r="AB37" i="19"/>
  <c r="U74" i="33" s="1"/>
  <c r="AB38" i="19"/>
  <c r="U75" i="33" s="1"/>
  <c r="AB39" i="19"/>
  <c r="U76" i="33" s="1"/>
  <c r="AB40" i="19"/>
  <c r="U77" i="33" s="1"/>
  <c r="AB41" i="19"/>
  <c r="U78" i="33" s="1"/>
  <c r="AB42" i="19"/>
  <c r="U79" i="33" s="1"/>
  <c r="AB43" i="19"/>
  <c r="U80" i="33" s="1"/>
  <c r="AB44" i="19"/>
  <c r="U81" i="33" s="1"/>
  <c r="AB45" i="19"/>
  <c r="U82" i="33" s="1"/>
  <c r="AB46" i="19"/>
  <c r="U83" i="33" s="1"/>
  <c r="AB47" i="19"/>
  <c r="U84" i="33" s="1"/>
  <c r="AB7" i="19"/>
  <c r="U44" i="33" s="1"/>
  <c r="AA8" i="19"/>
  <c r="T45" i="33" s="1"/>
  <c r="AA9" i="19"/>
  <c r="T46" i="33" s="1"/>
  <c r="AA10" i="19"/>
  <c r="T47" i="33" s="1"/>
  <c r="AA11" i="19"/>
  <c r="T48" i="33" s="1"/>
  <c r="AA12" i="19"/>
  <c r="T49" i="33" s="1"/>
  <c r="AA13" i="19"/>
  <c r="T50" i="33" s="1"/>
  <c r="AA14" i="19"/>
  <c r="T51" i="33" s="1"/>
  <c r="AA15" i="19"/>
  <c r="T52" i="33" s="1"/>
  <c r="AA16" i="19"/>
  <c r="T53" i="33" s="1"/>
  <c r="AA17" i="19"/>
  <c r="AA18"/>
  <c r="T55" i="33" s="1"/>
  <c r="AA19" i="19"/>
  <c r="T56" i="33" s="1"/>
  <c r="AA20" i="19"/>
  <c r="T57" i="33" s="1"/>
  <c r="AA21" i="19"/>
  <c r="T58" i="33" s="1"/>
  <c r="AA22" i="19"/>
  <c r="T59" i="33" s="1"/>
  <c r="AA23" i="19"/>
  <c r="T60" i="33" s="1"/>
  <c r="AA24" i="19"/>
  <c r="T61" i="33" s="1"/>
  <c r="AA25" i="19"/>
  <c r="T62" i="33" s="1"/>
  <c r="AA26" i="19"/>
  <c r="T63" i="33" s="1"/>
  <c r="AA27" i="19"/>
  <c r="T64" i="33" s="1"/>
  <c r="AA28" i="19"/>
  <c r="T65" i="33" s="1"/>
  <c r="AA29" i="19"/>
  <c r="T66" i="33" s="1"/>
  <c r="AA30" i="19"/>
  <c r="T67" i="33" s="1"/>
  <c r="AA31" i="19"/>
  <c r="T68" i="33" s="1"/>
  <c r="AA32" i="19"/>
  <c r="T69" i="33" s="1"/>
  <c r="AA33" i="19"/>
  <c r="T70" i="33" s="1"/>
  <c r="AA34" i="19"/>
  <c r="T71" i="33" s="1"/>
  <c r="AA35" i="19"/>
  <c r="T72" i="33" s="1"/>
  <c r="AA36" i="19"/>
  <c r="T73" i="33" s="1"/>
  <c r="AA37" i="19"/>
  <c r="T74" i="33" s="1"/>
  <c r="AA38" i="19"/>
  <c r="T75" i="33" s="1"/>
  <c r="AA39" i="19"/>
  <c r="T76" i="33" s="1"/>
  <c r="AA40" i="19"/>
  <c r="T77" i="33" s="1"/>
  <c r="AA41" i="19"/>
  <c r="T78" i="33" s="1"/>
  <c r="AA42" i="19"/>
  <c r="T79" i="33" s="1"/>
  <c r="AA43" i="19"/>
  <c r="T80" i="33" s="1"/>
  <c r="AA44" i="19"/>
  <c r="T81" i="33" s="1"/>
  <c r="AA45" i="19"/>
  <c r="T82" i="33" s="1"/>
  <c r="AA46" i="19"/>
  <c r="T83" i="33" s="1"/>
  <c r="AA47" i="19"/>
  <c r="T84" i="33" s="1"/>
  <c r="AA7" i="19"/>
  <c r="T44" i="33" s="1"/>
  <c r="Z8" i="19"/>
  <c r="S45" i="33" s="1"/>
  <c r="Z9" i="19"/>
  <c r="Z10"/>
  <c r="S47" i="33" s="1"/>
  <c r="Z11" i="19"/>
  <c r="S48" i="33" s="1"/>
  <c r="Z12" i="19"/>
  <c r="S49" i="33" s="1"/>
  <c r="Z13" i="19"/>
  <c r="S50" i="33" s="1"/>
  <c r="Z14" i="19"/>
  <c r="S51" i="33" s="1"/>
  <c r="Z15" i="19"/>
  <c r="S52" i="33" s="1"/>
  <c r="Z16" i="19"/>
  <c r="S53" i="33" s="1"/>
  <c r="Z17" i="19"/>
  <c r="Z18"/>
  <c r="S55" i="33" s="1"/>
  <c r="Z19" i="19"/>
  <c r="S56" i="33" s="1"/>
  <c r="Z20" i="19"/>
  <c r="S57" i="33" s="1"/>
  <c r="Z21" i="19"/>
  <c r="S58" i="33" s="1"/>
  <c r="Z22" i="19"/>
  <c r="S59" i="33" s="1"/>
  <c r="Z23" i="19"/>
  <c r="S60" i="33" s="1"/>
  <c r="Z24" i="19"/>
  <c r="S61" i="33" s="1"/>
  <c r="Z25" i="19"/>
  <c r="S62" i="33" s="1"/>
  <c r="Z26" i="19"/>
  <c r="S63" i="33" s="1"/>
  <c r="Z27" i="19"/>
  <c r="S64" i="33" s="1"/>
  <c r="Z28" i="19"/>
  <c r="S65" i="33" s="1"/>
  <c r="Z29" i="19"/>
  <c r="S66" i="33" s="1"/>
  <c r="Z30" i="19"/>
  <c r="S67" i="33" s="1"/>
  <c r="Z31" i="19"/>
  <c r="S68" i="33" s="1"/>
  <c r="Z32" i="19"/>
  <c r="S69" i="33" s="1"/>
  <c r="Z33" i="19"/>
  <c r="S70" i="33" s="1"/>
  <c r="Z34" i="19"/>
  <c r="S71" i="33" s="1"/>
  <c r="Z35" i="19"/>
  <c r="S72" i="33" s="1"/>
  <c r="Z36" i="19"/>
  <c r="S73" i="33" s="1"/>
  <c r="Z37" i="19"/>
  <c r="S74" i="33" s="1"/>
  <c r="Z38" i="19"/>
  <c r="S75" i="33" s="1"/>
  <c r="Z39" i="19"/>
  <c r="S76" i="33" s="1"/>
  <c r="Z40" i="19"/>
  <c r="S77" i="33" s="1"/>
  <c r="Z41" i="19"/>
  <c r="S78" i="33" s="1"/>
  <c r="Z42" i="19"/>
  <c r="S79" i="33" s="1"/>
  <c r="Z43" i="19"/>
  <c r="S80" i="33" s="1"/>
  <c r="Z44" i="19"/>
  <c r="S81" i="33" s="1"/>
  <c r="Z45" i="19"/>
  <c r="S82" i="33" s="1"/>
  <c r="Z46" i="19"/>
  <c r="S83" i="33" s="1"/>
  <c r="Z47" i="19"/>
  <c r="S84" i="33" s="1"/>
  <c r="Z7" i="19"/>
  <c r="S44" i="33" s="1"/>
  <c r="Y8" i="19"/>
  <c r="R45" i="33" s="1"/>
  <c r="Y9" i="19"/>
  <c r="Y10"/>
  <c r="R47" i="33" s="1"/>
  <c r="Y11" i="19"/>
  <c r="R48" i="33" s="1"/>
  <c r="Y12" i="19"/>
  <c r="R49" i="33" s="1"/>
  <c r="Y13" i="19"/>
  <c r="R50" i="33" s="1"/>
  <c r="Y14" i="19"/>
  <c r="R51" i="33" s="1"/>
  <c r="Y15" i="19"/>
  <c r="R52" i="33" s="1"/>
  <c r="Y16" i="19"/>
  <c r="R53" i="33" s="1"/>
  <c r="Y17" i="19"/>
  <c r="Y18"/>
  <c r="R55" i="33" s="1"/>
  <c r="Y19" i="19"/>
  <c r="R56" i="33" s="1"/>
  <c r="Y20" i="19"/>
  <c r="R57" i="33" s="1"/>
  <c r="Y21" i="19"/>
  <c r="R58" i="33" s="1"/>
  <c r="Y22" i="19"/>
  <c r="R59" i="33" s="1"/>
  <c r="Y23" i="19"/>
  <c r="R60" i="33" s="1"/>
  <c r="Y24" i="19"/>
  <c r="R61" i="33" s="1"/>
  <c r="Y25" i="19"/>
  <c r="R62" i="33" s="1"/>
  <c r="Y26" i="19"/>
  <c r="R63" i="33" s="1"/>
  <c r="Y27" i="19"/>
  <c r="R64" i="33" s="1"/>
  <c r="Y28" i="19"/>
  <c r="R65" i="33" s="1"/>
  <c r="Y29" i="19"/>
  <c r="R66" i="33" s="1"/>
  <c r="Y30" i="19"/>
  <c r="R67" i="33" s="1"/>
  <c r="Y31" i="19"/>
  <c r="R68" i="33" s="1"/>
  <c r="Y32" i="19"/>
  <c r="R69" i="33" s="1"/>
  <c r="Y33" i="19"/>
  <c r="R70" i="33" s="1"/>
  <c r="Y34" i="19"/>
  <c r="R71" i="33" s="1"/>
  <c r="Y35" i="19"/>
  <c r="R72" i="33" s="1"/>
  <c r="Y36" i="19"/>
  <c r="R73" i="33" s="1"/>
  <c r="Y37" i="19"/>
  <c r="R74" i="33" s="1"/>
  <c r="Y38" i="19"/>
  <c r="R75" i="33" s="1"/>
  <c r="Y39" i="19"/>
  <c r="R76" i="33" s="1"/>
  <c r="Y40" i="19"/>
  <c r="R77" i="33" s="1"/>
  <c r="Y41" i="19"/>
  <c r="R78" i="33" s="1"/>
  <c r="Y42" i="19"/>
  <c r="R79" i="33" s="1"/>
  <c r="Y43" i="19"/>
  <c r="R80" i="33" s="1"/>
  <c r="Y44" i="19"/>
  <c r="R81" i="33" s="1"/>
  <c r="Y45" i="19"/>
  <c r="R82" i="33" s="1"/>
  <c r="Y46" i="19"/>
  <c r="R83" i="33" s="1"/>
  <c r="Y47" i="19"/>
  <c r="R84" i="33" s="1"/>
  <c r="Y7" i="19"/>
  <c r="R44" i="33" s="1"/>
  <c r="X7" i="19"/>
  <c r="Q44" i="33" s="1"/>
  <c r="S8" i="19"/>
  <c r="N45" i="33" s="1"/>
  <c r="S9" i="19"/>
  <c r="S10"/>
  <c r="N47" i="33" s="1"/>
  <c r="S11" i="19"/>
  <c r="N48" i="33" s="1"/>
  <c r="S12" i="19"/>
  <c r="N49" i="33" s="1"/>
  <c r="S13" i="19"/>
  <c r="N50" i="33" s="1"/>
  <c r="S14" i="19"/>
  <c r="N51" i="33" s="1"/>
  <c r="S15" i="19"/>
  <c r="N52" i="33" s="1"/>
  <c r="S16" i="19"/>
  <c r="N53" i="33" s="1"/>
  <c r="S17" i="19"/>
  <c r="S18"/>
  <c r="N55" i="33" s="1"/>
  <c r="S19" i="19"/>
  <c r="N56" i="33" s="1"/>
  <c r="S20" i="19"/>
  <c r="N57" i="33" s="1"/>
  <c r="S21" i="19"/>
  <c r="N58" i="33" s="1"/>
  <c r="S22" i="19"/>
  <c r="N59" i="33" s="1"/>
  <c r="S23" i="19"/>
  <c r="N60" i="33" s="1"/>
  <c r="S24" i="19"/>
  <c r="N61" i="33" s="1"/>
  <c r="S25" i="19"/>
  <c r="N62" i="33" s="1"/>
  <c r="S26" i="19"/>
  <c r="N63" i="33" s="1"/>
  <c r="S27" i="19"/>
  <c r="N64" i="33" s="1"/>
  <c r="S28" i="19"/>
  <c r="N65" i="33" s="1"/>
  <c r="S29" i="19"/>
  <c r="N66" i="33" s="1"/>
  <c r="S30" i="19"/>
  <c r="N67" i="33" s="1"/>
  <c r="S31" i="19"/>
  <c r="N68" i="33" s="1"/>
  <c r="S32" i="19"/>
  <c r="N69" i="33" s="1"/>
  <c r="S33" i="19"/>
  <c r="N70" i="33" s="1"/>
  <c r="S34" i="19"/>
  <c r="N71" i="33" s="1"/>
  <c r="S35" i="19"/>
  <c r="N72" i="33" s="1"/>
  <c r="S36" i="19"/>
  <c r="N73" i="33" s="1"/>
  <c r="S37" i="19"/>
  <c r="N74" i="33" s="1"/>
  <c r="S38" i="19"/>
  <c r="N75" i="33" s="1"/>
  <c r="S39" i="19"/>
  <c r="N76" i="33" s="1"/>
  <c r="S40" i="19"/>
  <c r="N77" i="33" s="1"/>
  <c r="S41" i="19"/>
  <c r="N78" i="33" s="1"/>
  <c r="S42" i="19"/>
  <c r="N79" i="33" s="1"/>
  <c r="S43" i="19"/>
  <c r="N80" i="33" s="1"/>
  <c r="S44" i="19"/>
  <c r="N81" i="33" s="1"/>
  <c r="S45" i="19"/>
  <c r="N82" i="33" s="1"/>
  <c r="S46" i="19"/>
  <c r="N83" i="33" s="1"/>
  <c r="S47" i="19"/>
  <c r="N84" i="33" s="1"/>
  <c r="S7" i="19"/>
  <c r="N44" i="33" s="1"/>
  <c r="R8" i="19"/>
  <c r="M45" i="33" s="1"/>
  <c r="R9" i="19"/>
  <c r="R10"/>
  <c r="M47" i="33" s="1"/>
  <c r="R11" i="19"/>
  <c r="M48" i="33" s="1"/>
  <c r="R12" i="19"/>
  <c r="M49" i="33" s="1"/>
  <c r="R13" i="19"/>
  <c r="M50" i="33" s="1"/>
  <c r="R14" i="19"/>
  <c r="M51" i="33" s="1"/>
  <c r="R15" i="19"/>
  <c r="M52" i="33" s="1"/>
  <c r="R16" i="19"/>
  <c r="M53" i="33" s="1"/>
  <c r="R17" i="19"/>
  <c r="R18"/>
  <c r="M55" i="33" s="1"/>
  <c r="R19" i="19"/>
  <c r="M56" i="33" s="1"/>
  <c r="R20" i="19"/>
  <c r="M57" i="33" s="1"/>
  <c r="R21" i="19"/>
  <c r="M58" i="33" s="1"/>
  <c r="R22" i="19"/>
  <c r="M59" i="33" s="1"/>
  <c r="R23" i="19"/>
  <c r="M60" i="33" s="1"/>
  <c r="R24" i="19"/>
  <c r="M61" i="33" s="1"/>
  <c r="R25" i="19"/>
  <c r="M62" i="33" s="1"/>
  <c r="R26" i="19"/>
  <c r="M63" i="33" s="1"/>
  <c r="R27" i="19"/>
  <c r="M64" i="33" s="1"/>
  <c r="R28" i="19"/>
  <c r="M65" i="33" s="1"/>
  <c r="R29" i="19"/>
  <c r="M66" i="33" s="1"/>
  <c r="R30" i="19"/>
  <c r="M67" i="33" s="1"/>
  <c r="R31" i="19"/>
  <c r="M68" i="33" s="1"/>
  <c r="R32" i="19"/>
  <c r="M69" i="33" s="1"/>
  <c r="R33" i="19"/>
  <c r="M70" i="33" s="1"/>
  <c r="R34" i="19"/>
  <c r="M71" i="33" s="1"/>
  <c r="R35" i="19"/>
  <c r="M72" i="33" s="1"/>
  <c r="R36" i="19"/>
  <c r="M73" i="33" s="1"/>
  <c r="R37" i="19"/>
  <c r="M74" i="33" s="1"/>
  <c r="R38" i="19"/>
  <c r="M75" i="33" s="1"/>
  <c r="R39" i="19"/>
  <c r="M76" i="33" s="1"/>
  <c r="R40" i="19"/>
  <c r="M77" i="33" s="1"/>
  <c r="R41" i="19"/>
  <c r="M78" i="33" s="1"/>
  <c r="R42" i="19"/>
  <c r="M79" i="33" s="1"/>
  <c r="R43" i="19"/>
  <c r="M80" i="33" s="1"/>
  <c r="R44" i="19"/>
  <c r="M81" i="33" s="1"/>
  <c r="R45" i="19"/>
  <c r="M82" i="33" s="1"/>
  <c r="R46" i="19"/>
  <c r="M83" i="33" s="1"/>
  <c r="R47" i="19"/>
  <c r="M84" i="33" s="1"/>
  <c r="R7" i="19"/>
  <c r="M44" i="33" s="1"/>
  <c r="Q8" i="19"/>
  <c r="L45" i="33" s="1"/>
  <c r="Q9" i="19"/>
  <c r="L46" i="33" s="1"/>
  <c r="Q10" i="19"/>
  <c r="L47" i="33" s="1"/>
  <c r="Q11" i="19"/>
  <c r="L48" i="33" s="1"/>
  <c r="Q12" i="19"/>
  <c r="L49" i="33" s="1"/>
  <c r="Q13" i="19"/>
  <c r="L50" i="33" s="1"/>
  <c r="Q14" i="19"/>
  <c r="L51" i="33" s="1"/>
  <c r="Q15" i="19"/>
  <c r="L52" i="33" s="1"/>
  <c r="Q16" i="19"/>
  <c r="L53" i="33" s="1"/>
  <c r="Q17" i="19"/>
  <c r="Q18"/>
  <c r="L55" i="33" s="1"/>
  <c r="Q19" i="19"/>
  <c r="L56" i="33" s="1"/>
  <c r="Q20" i="19"/>
  <c r="L57" i="33" s="1"/>
  <c r="Q21" i="19"/>
  <c r="L58" i="33" s="1"/>
  <c r="Q22" i="19"/>
  <c r="L59" i="33" s="1"/>
  <c r="Q23" i="19"/>
  <c r="L60" i="33" s="1"/>
  <c r="Q24" i="19"/>
  <c r="L61" i="33" s="1"/>
  <c r="Q25" i="19"/>
  <c r="L62" i="33" s="1"/>
  <c r="Q26" i="19"/>
  <c r="L63" i="33" s="1"/>
  <c r="Q27" i="19"/>
  <c r="L64" i="33" s="1"/>
  <c r="Q28" i="19"/>
  <c r="L65" i="33" s="1"/>
  <c r="Q29" i="19"/>
  <c r="L66" i="33" s="1"/>
  <c r="Q30" i="19"/>
  <c r="L67" i="33" s="1"/>
  <c r="Q31" i="19"/>
  <c r="L68" i="33" s="1"/>
  <c r="Q32" i="19"/>
  <c r="L69" i="33" s="1"/>
  <c r="Q33" i="19"/>
  <c r="L70" i="33" s="1"/>
  <c r="Q34" i="19"/>
  <c r="L71" i="33" s="1"/>
  <c r="Q35" i="19"/>
  <c r="L72" i="33" s="1"/>
  <c r="Q36" i="19"/>
  <c r="L73" i="33" s="1"/>
  <c r="Q37" i="19"/>
  <c r="L74" i="33" s="1"/>
  <c r="Q38" i="19"/>
  <c r="L75" i="33" s="1"/>
  <c r="Q39" i="19"/>
  <c r="L76" i="33" s="1"/>
  <c r="Q40" i="19"/>
  <c r="L77" i="33" s="1"/>
  <c r="Q41" i="19"/>
  <c r="L78" i="33" s="1"/>
  <c r="Q42" i="19"/>
  <c r="L79" i="33" s="1"/>
  <c r="Q43" i="19"/>
  <c r="L80" i="33" s="1"/>
  <c r="Q44" i="19"/>
  <c r="L81" i="33" s="1"/>
  <c r="Q45" i="19"/>
  <c r="L82" i="33" s="1"/>
  <c r="Q46" i="19"/>
  <c r="L83" i="33" s="1"/>
  <c r="Q47" i="19"/>
  <c r="L84" i="33" s="1"/>
  <c r="Q7" i="19"/>
  <c r="L44" i="33" s="1"/>
  <c r="P8" i="19"/>
  <c r="K45" i="33" s="1"/>
  <c r="P9" i="19"/>
  <c r="K46" i="33" s="1"/>
  <c r="P10" i="19"/>
  <c r="K47" i="33" s="1"/>
  <c r="P11" i="19"/>
  <c r="K48" i="33" s="1"/>
  <c r="P12" i="19"/>
  <c r="K49" i="33" s="1"/>
  <c r="P13" i="19"/>
  <c r="K50" i="33" s="1"/>
  <c r="P14" i="19"/>
  <c r="K51" i="33" s="1"/>
  <c r="P15" i="19"/>
  <c r="K52" i="33" s="1"/>
  <c r="P16" i="19"/>
  <c r="K53" i="33" s="1"/>
  <c r="P17" i="19"/>
  <c r="P18"/>
  <c r="K55" i="33" s="1"/>
  <c r="P19" i="19"/>
  <c r="K56" i="33" s="1"/>
  <c r="P20" i="19"/>
  <c r="K57" i="33" s="1"/>
  <c r="P21" i="19"/>
  <c r="K58" i="33" s="1"/>
  <c r="P22" i="19"/>
  <c r="K59" i="33" s="1"/>
  <c r="P23" i="19"/>
  <c r="K60" i="33" s="1"/>
  <c r="P24" i="19"/>
  <c r="K61" i="33" s="1"/>
  <c r="P25" i="19"/>
  <c r="K62" i="33" s="1"/>
  <c r="P26" i="19"/>
  <c r="K63" i="33" s="1"/>
  <c r="P27" i="19"/>
  <c r="K64" i="33" s="1"/>
  <c r="P28" i="19"/>
  <c r="K65" i="33" s="1"/>
  <c r="P29" i="19"/>
  <c r="K66" i="33" s="1"/>
  <c r="P30" i="19"/>
  <c r="K67" i="33" s="1"/>
  <c r="P31" i="19"/>
  <c r="K68" i="33" s="1"/>
  <c r="P32" i="19"/>
  <c r="K69" i="33" s="1"/>
  <c r="P33" i="19"/>
  <c r="K70" i="33" s="1"/>
  <c r="P34" i="19"/>
  <c r="K71" i="33" s="1"/>
  <c r="P35" i="19"/>
  <c r="K72" i="33" s="1"/>
  <c r="P36" i="19"/>
  <c r="K73" i="33" s="1"/>
  <c r="P37" i="19"/>
  <c r="K74" i="33" s="1"/>
  <c r="P38" i="19"/>
  <c r="K75" i="33" s="1"/>
  <c r="P39" i="19"/>
  <c r="K76" i="33" s="1"/>
  <c r="P40" i="19"/>
  <c r="K77" i="33" s="1"/>
  <c r="P41" i="19"/>
  <c r="K78" i="33" s="1"/>
  <c r="P42" i="19"/>
  <c r="K79" i="33" s="1"/>
  <c r="P43" i="19"/>
  <c r="K80" i="33" s="1"/>
  <c r="P44" i="19"/>
  <c r="K81" i="33" s="1"/>
  <c r="P45" i="19"/>
  <c r="K82" i="33" s="1"/>
  <c r="P46" i="19"/>
  <c r="K83" i="33" s="1"/>
  <c r="P47" i="19"/>
  <c r="K84" i="33" s="1"/>
  <c r="P7" i="19"/>
  <c r="K44" i="33" s="1"/>
  <c r="O8" i="19"/>
  <c r="J45" i="33" s="1"/>
  <c r="O9" i="19"/>
  <c r="J46" i="33" s="1"/>
  <c r="O10" i="19"/>
  <c r="J47" i="33" s="1"/>
  <c r="O11" i="19"/>
  <c r="J48" i="33" s="1"/>
  <c r="O12" i="19"/>
  <c r="J49" i="33" s="1"/>
  <c r="O13" i="19"/>
  <c r="J50" i="33" s="1"/>
  <c r="O14" i="19"/>
  <c r="J51" i="33" s="1"/>
  <c r="O15" i="19"/>
  <c r="J52" i="33" s="1"/>
  <c r="O16" i="19"/>
  <c r="J53" i="33" s="1"/>
  <c r="O17" i="19"/>
  <c r="O18"/>
  <c r="J55" i="33" s="1"/>
  <c r="O19" i="19"/>
  <c r="J56" i="33" s="1"/>
  <c r="O20" i="19"/>
  <c r="J57" i="33" s="1"/>
  <c r="O21" i="19"/>
  <c r="J58" i="33" s="1"/>
  <c r="O22" i="19"/>
  <c r="J59" i="33" s="1"/>
  <c r="O23" i="19"/>
  <c r="J60" i="33" s="1"/>
  <c r="O24" i="19"/>
  <c r="J61" i="33" s="1"/>
  <c r="O25" i="19"/>
  <c r="J62" i="33" s="1"/>
  <c r="O26" i="19"/>
  <c r="J63" i="33" s="1"/>
  <c r="O27" i="19"/>
  <c r="J64" i="33" s="1"/>
  <c r="O28" i="19"/>
  <c r="J65" i="33" s="1"/>
  <c r="O29" i="19"/>
  <c r="J66" i="33" s="1"/>
  <c r="O30" i="19"/>
  <c r="J67" i="33" s="1"/>
  <c r="O31" i="19"/>
  <c r="J68" i="33" s="1"/>
  <c r="O32" i="19"/>
  <c r="J69" i="33" s="1"/>
  <c r="O33" i="19"/>
  <c r="J70" i="33" s="1"/>
  <c r="O34" i="19"/>
  <c r="J71" i="33" s="1"/>
  <c r="O35" i="19"/>
  <c r="J72" i="33" s="1"/>
  <c r="O36" i="19"/>
  <c r="J73" i="33" s="1"/>
  <c r="O37" i="19"/>
  <c r="J74" i="33" s="1"/>
  <c r="O38" i="19"/>
  <c r="J75" i="33" s="1"/>
  <c r="O39" i="19"/>
  <c r="J76" i="33" s="1"/>
  <c r="O40" i="19"/>
  <c r="J77" i="33" s="1"/>
  <c r="O41" i="19"/>
  <c r="J78" i="33" s="1"/>
  <c r="O42" i="19"/>
  <c r="J79" i="33" s="1"/>
  <c r="O43" i="19"/>
  <c r="J80" i="33" s="1"/>
  <c r="O44" i="19"/>
  <c r="J81" i="33" s="1"/>
  <c r="O45" i="19"/>
  <c r="J82" i="33" s="1"/>
  <c r="O46" i="19"/>
  <c r="J83" i="33" s="1"/>
  <c r="O47" i="19"/>
  <c r="J84" i="33" s="1"/>
  <c r="O7" i="19"/>
  <c r="J44" i="33" s="1"/>
  <c r="N8" i="19"/>
  <c r="I45" i="33" s="1"/>
  <c r="N9" i="19"/>
  <c r="I46" i="33" s="1"/>
  <c r="N10" i="19"/>
  <c r="I47" i="33" s="1"/>
  <c r="N11" i="19"/>
  <c r="I48" i="33" s="1"/>
  <c r="N12" i="19"/>
  <c r="I49" i="33" s="1"/>
  <c r="N13" i="19"/>
  <c r="I50" i="33" s="1"/>
  <c r="N14" i="19"/>
  <c r="I51" i="33" s="1"/>
  <c r="N15" i="19"/>
  <c r="I52" i="33" s="1"/>
  <c r="N16" i="19"/>
  <c r="I53" i="33" s="1"/>
  <c r="N17" i="19"/>
  <c r="N18"/>
  <c r="I55" i="33" s="1"/>
  <c r="N19" i="19"/>
  <c r="I56" i="33" s="1"/>
  <c r="N20" i="19"/>
  <c r="I57" i="33" s="1"/>
  <c r="N21" i="19"/>
  <c r="I58" i="33" s="1"/>
  <c r="N22" i="19"/>
  <c r="I59" i="33" s="1"/>
  <c r="N23" i="19"/>
  <c r="I60" i="33" s="1"/>
  <c r="N24" i="19"/>
  <c r="I61" i="33" s="1"/>
  <c r="N25" i="19"/>
  <c r="I62" i="33" s="1"/>
  <c r="N26" i="19"/>
  <c r="I63" i="33" s="1"/>
  <c r="N27" i="19"/>
  <c r="I64" i="33" s="1"/>
  <c r="N28" i="19"/>
  <c r="I65" i="33" s="1"/>
  <c r="N29" i="19"/>
  <c r="I66" i="33" s="1"/>
  <c r="N30" i="19"/>
  <c r="I67" i="33" s="1"/>
  <c r="N31" i="19"/>
  <c r="I68" i="33" s="1"/>
  <c r="N32" i="19"/>
  <c r="I69" i="33" s="1"/>
  <c r="N33" i="19"/>
  <c r="I70" i="33" s="1"/>
  <c r="N34" i="19"/>
  <c r="I71" i="33" s="1"/>
  <c r="N35" i="19"/>
  <c r="I72" i="33" s="1"/>
  <c r="N36" i="19"/>
  <c r="I73" i="33" s="1"/>
  <c r="N37" i="19"/>
  <c r="I74" i="33" s="1"/>
  <c r="N38" i="19"/>
  <c r="I75" i="33" s="1"/>
  <c r="N39" i="19"/>
  <c r="I76" i="33" s="1"/>
  <c r="N40" i="19"/>
  <c r="I77" i="33" s="1"/>
  <c r="N41" i="19"/>
  <c r="I78" i="33" s="1"/>
  <c r="N42" i="19"/>
  <c r="I79" i="33" s="1"/>
  <c r="N43" i="19"/>
  <c r="I80" i="33" s="1"/>
  <c r="N44" i="19"/>
  <c r="I81" i="33" s="1"/>
  <c r="N45" i="19"/>
  <c r="I82" i="33" s="1"/>
  <c r="N46" i="19"/>
  <c r="I83" i="33" s="1"/>
  <c r="N47" i="19"/>
  <c r="I84" i="33" s="1"/>
  <c r="N7" i="19"/>
  <c r="I44" i="33" s="1"/>
  <c r="M8" i="19"/>
  <c r="H45" i="33" s="1"/>
  <c r="M9" i="19"/>
  <c r="H46" i="33" s="1"/>
  <c r="M10" i="19"/>
  <c r="H47" i="33" s="1"/>
  <c r="M11" i="19"/>
  <c r="H48" i="33" s="1"/>
  <c r="M12" i="19"/>
  <c r="H49" i="33" s="1"/>
  <c r="M13" i="19"/>
  <c r="H50" i="33" s="1"/>
  <c r="M14" i="19"/>
  <c r="H51" i="33" s="1"/>
  <c r="M15" i="19"/>
  <c r="H52" i="33" s="1"/>
  <c r="M16" i="19"/>
  <c r="H53" i="33" s="1"/>
  <c r="M17" i="19"/>
  <c r="M18"/>
  <c r="H55" i="33" s="1"/>
  <c r="M19" i="19"/>
  <c r="H56" i="33" s="1"/>
  <c r="M20" i="19"/>
  <c r="H57" i="33" s="1"/>
  <c r="M21" i="19"/>
  <c r="H58" i="33" s="1"/>
  <c r="M22" i="19"/>
  <c r="H59" i="33" s="1"/>
  <c r="M23" i="19"/>
  <c r="H60" i="33" s="1"/>
  <c r="M24" i="19"/>
  <c r="H61" i="33" s="1"/>
  <c r="M25" i="19"/>
  <c r="H62" i="33" s="1"/>
  <c r="M26" i="19"/>
  <c r="H63" i="33" s="1"/>
  <c r="M27" i="19"/>
  <c r="H64" i="33" s="1"/>
  <c r="M28" i="19"/>
  <c r="H65" i="33" s="1"/>
  <c r="M29" i="19"/>
  <c r="H66" i="33" s="1"/>
  <c r="M30" i="19"/>
  <c r="H67" i="33" s="1"/>
  <c r="M31" i="19"/>
  <c r="H68" i="33" s="1"/>
  <c r="M32" i="19"/>
  <c r="H69" i="33" s="1"/>
  <c r="M33" i="19"/>
  <c r="H70" i="33" s="1"/>
  <c r="M34" i="19"/>
  <c r="H71" i="33" s="1"/>
  <c r="M35" i="19"/>
  <c r="H72" i="33" s="1"/>
  <c r="M36" i="19"/>
  <c r="H73" i="33" s="1"/>
  <c r="M37" i="19"/>
  <c r="H74" i="33" s="1"/>
  <c r="M38" i="19"/>
  <c r="H75" i="33" s="1"/>
  <c r="M39" i="19"/>
  <c r="H76" i="33" s="1"/>
  <c r="M40" i="19"/>
  <c r="H77" i="33" s="1"/>
  <c r="M41" i="19"/>
  <c r="H78" i="33" s="1"/>
  <c r="M42" i="19"/>
  <c r="H79" i="33" s="1"/>
  <c r="M43" i="19"/>
  <c r="H80" i="33" s="1"/>
  <c r="M44" i="19"/>
  <c r="H81" i="33" s="1"/>
  <c r="M45" i="19"/>
  <c r="H82" i="33" s="1"/>
  <c r="M46" i="19"/>
  <c r="H83" i="33" s="1"/>
  <c r="M47" i="19"/>
  <c r="H84" i="33" s="1"/>
  <c r="M7" i="19"/>
  <c r="H44" i="33" s="1"/>
  <c r="L8" i="19"/>
  <c r="G45" i="33" s="1"/>
  <c r="L9" i="19"/>
  <c r="G46" i="33" s="1"/>
  <c r="L10" i="19"/>
  <c r="G47" i="33" s="1"/>
  <c r="L11" i="19"/>
  <c r="G48" i="33" s="1"/>
  <c r="L12" i="19"/>
  <c r="G49" i="33" s="1"/>
  <c r="L13" i="19"/>
  <c r="G50" i="33" s="1"/>
  <c r="L14" i="19"/>
  <c r="G51" i="33" s="1"/>
  <c r="L15" i="19"/>
  <c r="G52" i="33" s="1"/>
  <c r="L16" i="19"/>
  <c r="G53" i="33" s="1"/>
  <c r="L17" i="19"/>
  <c r="L18"/>
  <c r="G55" i="33" s="1"/>
  <c r="L19" i="19"/>
  <c r="G56" i="33" s="1"/>
  <c r="L20" i="19"/>
  <c r="G57" i="33" s="1"/>
  <c r="L21" i="19"/>
  <c r="G58" i="33" s="1"/>
  <c r="L22" i="19"/>
  <c r="G59" i="33" s="1"/>
  <c r="L23" i="19"/>
  <c r="G60" i="33" s="1"/>
  <c r="L24" i="19"/>
  <c r="G61" i="33" s="1"/>
  <c r="L25" i="19"/>
  <c r="G62" i="33" s="1"/>
  <c r="L26" i="19"/>
  <c r="G63" i="33" s="1"/>
  <c r="L27" i="19"/>
  <c r="G64" i="33" s="1"/>
  <c r="L28" i="19"/>
  <c r="G65" i="33" s="1"/>
  <c r="L29" i="19"/>
  <c r="G66" i="33" s="1"/>
  <c r="L30" i="19"/>
  <c r="G67" i="33" s="1"/>
  <c r="L31" i="19"/>
  <c r="G68" i="33" s="1"/>
  <c r="L32" i="19"/>
  <c r="G69" i="33" s="1"/>
  <c r="L33" i="19"/>
  <c r="G70" i="33" s="1"/>
  <c r="L34" i="19"/>
  <c r="G71" i="33" s="1"/>
  <c r="L35" i="19"/>
  <c r="G72" i="33" s="1"/>
  <c r="L36" i="19"/>
  <c r="G73" i="33" s="1"/>
  <c r="L37" i="19"/>
  <c r="G74" i="33" s="1"/>
  <c r="L38" i="19"/>
  <c r="G75" i="33" s="1"/>
  <c r="L39" i="19"/>
  <c r="G76" i="33" s="1"/>
  <c r="L40" i="19"/>
  <c r="G77" i="33" s="1"/>
  <c r="L41" i="19"/>
  <c r="G78" i="33" s="1"/>
  <c r="L42" i="19"/>
  <c r="G79" i="33" s="1"/>
  <c r="L43" i="19"/>
  <c r="G80" i="33" s="1"/>
  <c r="L44" i="19"/>
  <c r="G81" i="33" s="1"/>
  <c r="L45" i="19"/>
  <c r="G82" i="33" s="1"/>
  <c r="L46" i="19"/>
  <c r="G83" i="33" s="1"/>
  <c r="L47" i="19"/>
  <c r="G84" i="33" s="1"/>
  <c r="L7" i="19"/>
  <c r="G44" i="33" s="1"/>
  <c r="K8" i="19"/>
  <c r="F45" i="33" s="1"/>
  <c r="K9" i="19"/>
  <c r="F46" i="33" s="1"/>
  <c r="K10" i="19"/>
  <c r="F47" i="33" s="1"/>
  <c r="K11" i="19"/>
  <c r="F48" i="33" s="1"/>
  <c r="K12" i="19"/>
  <c r="F49" i="33" s="1"/>
  <c r="K13" i="19"/>
  <c r="F50" i="33" s="1"/>
  <c r="K14" i="19"/>
  <c r="F51" i="33" s="1"/>
  <c r="K15" i="19"/>
  <c r="F52" i="33" s="1"/>
  <c r="K16" i="19"/>
  <c r="F53" i="33" s="1"/>
  <c r="K17" i="19"/>
  <c r="K18"/>
  <c r="F55" i="33" s="1"/>
  <c r="K19" i="19"/>
  <c r="F56" i="33" s="1"/>
  <c r="K20" i="19"/>
  <c r="F57" i="33" s="1"/>
  <c r="K21" i="19"/>
  <c r="F58" i="33" s="1"/>
  <c r="K22" i="19"/>
  <c r="F59" i="33" s="1"/>
  <c r="K23" i="19"/>
  <c r="F60" i="33" s="1"/>
  <c r="K24" i="19"/>
  <c r="F61" i="33" s="1"/>
  <c r="K25" i="19"/>
  <c r="F62" i="33" s="1"/>
  <c r="K26" i="19"/>
  <c r="F63" i="33" s="1"/>
  <c r="K27" i="19"/>
  <c r="F64" i="33" s="1"/>
  <c r="K28" i="19"/>
  <c r="F65" i="33" s="1"/>
  <c r="K29" i="19"/>
  <c r="F66" i="33" s="1"/>
  <c r="K30" i="19"/>
  <c r="F67" i="33" s="1"/>
  <c r="K31" i="19"/>
  <c r="F68" i="33" s="1"/>
  <c r="K32" i="19"/>
  <c r="F69" i="33" s="1"/>
  <c r="K33" i="19"/>
  <c r="F70" i="33" s="1"/>
  <c r="K34" i="19"/>
  <c r="F71" i="33" s="1"/>
  <c r="K35" i="19"/>
  <c r="F72" i="33" s="1"/>
  <c r="K36" i="19"/>
  <c r="F73" i="33" s="1"/>
  <c r="K37" i="19"/>
  <c r="F74" i="33" s="1"/>
  <c r="K38" i="19"/>
  <c r="F75" i="33" s="1"/>
  <c r="K39" i="19"/>
  <c r="F76" i="33" s="1"/>
  <c r="K40" i="19"/>
  <c r="F77" i="33" s="1"/>
  <c r="K41" i="19"/>
  <c r="F78" i="33" s="1"/>
  <c r="K42" i="19"/>
  <c r="F79" i="33" s="1"/>
  <c r="K43" i="19"/>
  <c r="F80" i="33" s="1"/>
  <c r="K44" i="19"/>
  <c r="F81" i="33" s="1"/>
  <c r="K45" i="19"/>
  <c r="F82" i="33" s="1"/>
  <c r="K46" i="19"/>
  <c r="F83" i="33" s="1"/>
  <c r="K47" i="19"/>
  <c r="F84" i="33" s="1"/>
  <c r="K7" i="19"/>
  <c r="F44" i="33" s="1"/>
  <c r="H8" i="19"/>
  <c r="E45" i="33" s="1"/>
  <c r="H9" i="19"/>
  <c r="E46" i="33" s="1"/>
  <c r="H10" i="19"/>
  <c r="E47" i="33" s="1"/>
  <c r="H11" i="19"/>
  <c r="E48" i="33" s="1"/>
  <c r="H12" i="19"/>
  <c r="E49" i="33" s="1"/>
  <c r="H13" i="19"/>
  <c r="E50" i="33" s="1"/>
  <c r="H14" i="19"/>
  <c r="E51" i="33" s="1"/>
  <c r="H15" i="19"/>
  <c r="E52" i="33" s="1"/>
  <c r="H16" i="19"/>
  <c r="E53" i="33" s="1"/>
  <c r="H17" i="19"/>
  <c r="H18"/>
  <c r="E55" i="33" s="1"/>
  <c r="H19" i="19"/>
  <c r="E56" i="33" s="1"/>
  <c r="H20" i="19"/>
  <c r="E57" i="33" s="1"/>
  <c r="H21" i="19"/>
  <c r="E58" i="33" s="1"/>
  <c r="H22" i="19"/>
  <c r="E59" i="33" s="1"/>
  <c r="H23" i="19"/>
  <c r="E60" i="33" s="1"/>
  <c r="H24" i="19"/>
  <c r="E61" i="33" s="1"/>
  <c r="H25" i="19"/>
  <c r="E62" i="33" s="1"/>
  <c r="H26" i="19"/>
  <c r="E63" i="33" s="1"/>
  <c r="H27" i="19"/>
  <c r="E64" i="33" s="1"/>
  <c r="H28" i="19"/>
  <c r="E65" i="33" s="1"/>
  <c r="H29" i="19"/>
  <c r="E66" i="33" s="1"/>
  <c r="H30" i="19"/>
  <c r="E67" i="33" s="1"/>
  <c r="H31" i="19"/>
  <c r="E68" i="33" s="1"/>
  <c r="H32" i="19"/>
  <c r="E69" i="33" s="1"/>
  <c r="H33" i="19"/>
  <c r="E70" i="33" s="1"/>
  <c r="H34" i="19"/>
  <c r="E71" i="33" s="1"/>
  <c r="H35" i="19"/>
  <c r="E72" i="33" s="1"/>
  <c r="H36" i="19"/>
  <c r="E73" i="33" s="1"/>
  <c r="H37" i="19"/>
  <c r="E74" i="33" s="1"/>
  <c r="H38" i="19"/>
  <c r="E75" i="33" s="1"/>
  <c r="H39" i="19"/>
  <c r="E76" i="33" s="1"/>
  <c r="H40" i="19"/>
  <c r="E77" i="33" s="1"/>
  <c r="H41" i="19"/>
  <c r="E78" i="33" s="1"/>
  <c r="H42" i="19"/>
  <c r="E79" i="33" s="1"/>
  <c r="H43" i="19"/>
  <c r="E80" i="33" s="1"/>
  <c r="H44" i="19"/>
  <c r="E81" i="33" s="1"/>
  <c r="H45" i="19"/>
  <c r="E82" i="33" s="1"/>
  <c r="H46" i="19"/>
  <c r="E83" i="33" s="1"/>
  <c r="H47" i="19"/>
  <c r="E84" i="33" s="1"/>
  <c r="H7" i="19"/>
  <c r="E44" i="33" s="1"/>
  <c r="G8" i="19"/>
  <c r="D45" i="33" s="1"/>
  <c r="G9" i="19"/>
  <c r="D46" i="33" s="1"/>
  <c r="G10" i="19"/>
  <c r="D47" i="33" s="1"/>
  <c r="G11" i="19"/>
  <c r="D48" i="33" s="1"/>
  <c r="G12" i="19"/>
  <c r="D49" i="33" s="1"/>
  <c r="G13" i="19"/>
  <c r="D50" i="33" s="1"/>
  <c r="G14" i="19"/>
  <c r="D51" i="33" s="1"/>
  <c r="G15" i="19"/>
  <c r="D52" i="33" s="1"/>
  <c r="G16" i="19"/>
  <c r="D53" i="33" s="1"/>
  <c r="G17" i="19"/>
  <c r="G18"/>
  <c r="D55" i="33" s="1"/>
  <c r="G19" i="19"/>
  <c r="D56" i="33" s="1"/>
  <c r="G20" i="19"/>
  <c r="D57" i="33" s="1"/>
  <c r="G21" i="19"/>
  <c r="D58" i="33" s="1"/>
  <c r="G22" i="19"/>
  <c r="D59" i="33" s="1"/>
  <c r="G23" i="19"/>
  <c r="D60" i="33" s="1"/>
  <c r="G24" i="19"/>
  <c r="D61" i="33" s="1"/>
  <c r="G25" i="19"/>
  <c r="D62" i="33" s="1"/>
  <c r="G26" i="19"/>
  <c r="D63" i="33" s="1"/>
  <c r="G27" i="19"/>
  <c r="D64" i="33" s="1"/>
  <c r="G28" i="19"/>
  <c r="D65" i="33" s="1"/>
  <c r="G29" i="19"/>
  <c r="D66" i="33" s="1"/>
  <c r="G30" i="19"/>
  <c r="D67" i="33" s="1"/>
  <c r="G31" i="19"/>
  <c r="D68" i="33" s="1"/>
  <c r="G32" i="19"/>
  <c r="D69" i="33" s="1"/>
  <c r="G33" i="19"/>
  <c r="D70" i="33" s="1"/>
  <c r="G34" i="19"/>
  <c r="D71" i="33" s="1"/>
  <c r="G35" i="19"/>
  <c r="D72" i="33" s="1"/>
  <c r="G36" i="19"/>
  <c r="D73" i="33" s="1"/>
  <c r="G37" i="19"/>
  <c r="D74" i="33" s="1"/>
  <c r="G38" i="19"/>
  <c r="D75" i="33" s="1"/>
  <c r="G39" i="19"/>
  <c r="D76" i="33" s="1"/>
  <c r="G40" i="19"/>
  <c r="D77" i="33" s="1"/>
  <c r="G41" i="19"/>
  <c r="D78" i="33" s="1"/>
  <c r="G42" i="19"/>
  <c r="D79" i="33" s="1"/>
  <c r="G43" i="19"/>
  <c r="D80" i="33" s="1"/>
  <c r="G44" i="19"/>
  <c r="D81" i="33" s="1"/>
  <c r="G45" i="19"/>
  <c r="D82" i="33" s="1"/>
  <c r="G46" i="19"/>
  <c r="D83" i="33" s="1"/>
  <c r="G47" i="19"/>
  <c r="D84" i="33" s="1"/>
  <c r="G7" i="19"/>
  <c r="D44" i="33" s="1"/>
  <c r="E8" i="19"/>
  <c r="C45" i="33" s="1"/>
  <c r="E9" i="19"/>
  <c r="C46" i="33" s="1"/>
  <c r="E10" i="19"/>
  <c r="C47" i="33" s="1"/>
  <c r="E11" i="19"/>
  <c r="C48" i="33" s="1"/>
  <c r="E12" i="19"/>
  <c r="C49" i="33" s="1"/>
  <c r="E13" i="19"/>
  <c r="C50" i="33" s="1"/>
  <c r="E14" i="19"/>
  <c r="C51" i="33" s="1"/>
  <c r="E15" i="19"/>
  <c r="C52" i="33" s="1"/>
  <c r="E16" i="19"/>
  <c r="C53" i="33" s="1"/>
  <c r="E17" i="19"/>
  <c r="E18"/>
  <c r="C55" i="33" s="1"/>
  <c r="E19" i="19"/>
  <c r="C56" i="33" s="1"/>
  <c r="E20" i="19"/>
  <c r="C57" i="33" s="1"/>
  <c r="E21" i="19"/>
  <c r="C58" i="33" s="1"/>
  <c r="E22" i="19"/>
  <c r="C59" i="33" s="1"/>
  <c r="E23" i="19"/>
  <c r="C60" i="33" s="1"/>
  <c r="E24" i="19"/>
  <c r="C61" i="33" s="1"/>
  <c r="E25" i="19"/>
  <c r="C62" i="33" s="1"/>
  <c r="E26" i="19"/>
  <c r="C63" i="33" s="1"/>
  <c r="E27" i="19"/>
  <c r="C64" i="33" s="1"/>
  <c r="E28" i="19"/>
  <c r="C65" i="33" s="1"/>
  <c r="E29" i="19"/>
  <c r="C66" i="33" s="1"/>
  <c r="E30" i="19"/>
  <c r="C67" i="33" s="1"/>
  <c r="E31" i="19"/>
  <c r="C68" i="33" s="1"/>
  <c r="E32" i="19"/>
  <c r="C69" i="33" s="1"/>
  <c r="E33" i="19"/>
  <c r="C70" i="33" s="1"/>
  <c r="E34" i="19"/>
  <c r="C71" i="33" s="1"/>
  <c r="E35" i="19"/>
  <c r="C72" i="33" s="1"/>
  <c r="E36" i="19"/>
  <c r="C73" i="33" s="1"/>
  <c r="E37" i="19"/>
  <c r="C74" i="33" s="1"/>
  <c r="E38" i="19"/>
  <c r="C75" i="33" s="1"/>
  <c r="E39" i="19"/>
  <c r="C76" i="33" s="1"/>
  <c r="E40" i="19"/>
  <c r="C77" i="33" s="1"/>
  <c r="E41" i="19"/>
  <c r="C78" i="33" s="1"/>
  <c r="E42" i="19"/>
  <c r="C79" i="33" s="1"/>
  <c r="E43" i="19"/>
  <c r="C80" i="33" s="1"/>
  <c r="E44" i="19"/>
  <c r="C81" i="33" s="1"/>
  <c r="E45" i="19"/>
  <c r="C82" i="33" s="1"/>
  <c r="E46" i="19"/>
  <c r="C83" i="33" s="1"/>
  <c r="E47" i="19"/>
  <c r="C84" i="33" s="1"/>
  <c r="E7" i="19"/>
  <c r="C44" i="33" s="1"/>
  <c r="D8" i="19"/>
  <c r="B45" i="33" s="1"/>
  <c r="D9" i="19"/>
  <c r="B46" i="33" s="1"/>
  <c r="D10" i="19"/>
  <c r="B47" i="33" s="1"/>
  <c r="D11" i="19"/>
  <c r="B48" i="33" s="1"/>
  <c r="D12" i="19"/>
  <c r="B49" i="33" s="1"/>
  <c r="D13" i="19"/>
  <c r="B50" i="33" s="1"/>
  <c r="D14" i="19"/>
  <c r="B51" i="33" s="1"/>
  <c r="D15" i="19"/>
  <c r="B52" i="33" s="1"/>
  <c r="D16" i="19"/>
  <c r="B53" i="33" s="1"/>
  <c r="D17" i="19"/>
  <c r="D18"/>
  <c r="B55" i="33" s="1"/>
  <c r="D19" i="19"/>
  <c r="B56" i="33" s="1"/>
  <c r="D20" i="19"/>
  <c r="B57" i="33" s="1"/>
  <c r="D21" i="19"/>
  <c r="B58" i="33" s="1"/>
  <c r="D22" i="19"/>
  <c r="B59" i="33" s="1"/>
  <c r="D23" i="19"/>
  <c r="B60" i="33" s="1"/>
  <c r="D24" i="19"/>
  <c r="B61" i="33" s="1"/>
  <c r="D25" i="19"/>
  <c r="B62" i="33" s="1"/>
  <c r="D26" i="19"/>
  <c r="B63" i="33" s="1"/>
  <c r="D27" i="19"/>
  <c r="B64" i="33" s="1"/>
  <c r="D28" i="19"/>
  <c r="B65" i="33" s="1"/>
  <c r="D29" i="19"/>
  <c r="B66" i="33" s="1"/>
  <c r="D30" i="19"/>
  <c r="B67" i="33" s="1"/>
  <c r="D31" i="19"/>
  <c r="B68" i="33" s="1"/>
  <c r="D32" i="19"/>
  <c r="B69" i="33" s="1"/>
  <c r="D33" i="19"/>
  <c r="B70" i="33" s="1"/>
  <c r="D34" i="19"/>
  <c r="B71" i="33" s="1"/>
  <c r="D35" i="19"/>
  <c r="B72" i="33" s="1"/>
  <c r="D36" i="19"/>
  <c r="B73" i="33" s="1"/>
  <c r="D37" i="19"/>
  <c r="B74" i="33" s="1"/>
  <c r="D38" i="19"/>
  <c r="B75" i="33" s="1"/>
  <c r="D39" i="19"/>
  <c r="B76" i="33" s="1"/>
  <c r="D40" i="19"/>
  <c r="B77" i="33" s="1"/>
  <c r="D41" i="19"/>
  <c r="B78" i="33" s="1"/>
  <c r="D42" i="19"/>
  <c r="B79" i="33" s="1"/>
  <c r="D43" i="19"/>
  <c r="B80" i="33" s="1"/>
  <c r="D44" i="19"/>
  <c r="B81" i="33" s="1"/>
  <c r="D45" i="19"/>
  <c r="B82" i="33" s="1"/>
  <c r="D46" i="19"/>
  <c r="B83" i="33" s="1"/>
  <c r="D47" i="19"/>
  <c r="B84" i="33" s="1"/>
  <c r="D7" i="19"/>
  <c r="B44" i="33" s="1"/>
  <c r="AH51" i="19" l="1"/>
  <c r="AH50" s="1"/>
  <c r="AA54" i="33"/>
  <c r="M51" i="19"/>
  <c r="M50" s="1"/>
  <c r="H54" i="33"/>
  <c r="Y51" i="19"/>
  <c r="Y50" s="1"/>
  <c r="R54" i="33"/>
  <c r="Y54" i="19"/>
  <c r="R46" i="33"/>
  <c r="AG51" i="19"/>
  <c r="AG50" s="1"/>
  <c r="Z54" i="33"/>
  <c r="L51" i="19"/>
  <c r="L50" s="1"/>
  <c r="G54" i="33"/>
  <c r="S54" i="19"/>
  <c r="N46" i="33"/>
  <c r="V51" i="19"/>
  <c r="V50" s="1"/>
  <c r="P54" i="33"/>
  <c r="X54" i="19"/>
  <c r="Q46" i="33"/>
  <c r="AD54" i="19"/>
  <c r="W46" i="33"/>
  <c r="R51" i="19"/>
  <c r="R50" s="1"/>
  <c r="M54" i="33"/>
  <c r="G51" i="19"/>
  <c r="G50" s="1"/>
  <c r="D54" i="33"/>
  <c r="Q51" i="19"/>
  <c r="Q50" s="1"/>
  <c r="L54" i="33"/>
  <c r="AB60"/>
  <c r="AJ51" i="19"/>
  <c r="AJ50" s="1"/>
  <c r="AD54" i="33"/>
  <c r="N51" i="19"/>
  <c r="N50" s="1"/>
  <c r="I54" i="33"/>
  <c r="Z54" i="19"/>
  <c r="S46" i="33"/>
  <c r="K51" i="19"/>
  <c r="K50" s="1"/>
  <c r="F54" i="33"/>
  <c r="S51" i="19"/>
  <c r="S50" s="1"/>
  <c r="N54" i="33"/>
  <c r="X51" i="19"/>
  <c r="X50" s="1"/>
  <c r="Q54" i="33"/>
  <c r="AC51" i="19"/>
  <c r="AC50" s="1"/>
  <c r="V54" i="33"/>
  <c r="U51" i="19"/>
  <c r="U50" s="1"/>
  <c r="O54" i="33"/>
  <c r="E51" i="19"/>
  <c r="E50" s="1"/>
  <c r="C54" i="33"/>
  <c r="P51" i="19"/>
  <c r="P50" s="1"/>
  <c r="K54" i="33"/>
  <c r="AB51" i="19"/>
  <c r="AB50" s="1"/>
  <c r="U54" i="33"/>
  <c r="AB54" i="19"/>
  <c r="U46" i="33"/>
  <c r="Z51" i="19"/>
  <c r="Z50" s="1"/>
  <c r="S54" i="33"/>
  <c r="V54" i="19"/>
  <c r="P46" i="33"/>
  <c r="AD51" i="19"/>
  <c r="AD50" s="1"/>
  <c r="W54" i="33"/>
  <c r="H51" i="19"/>
  <c r="H50" s="1"/>
  <c r="E54" i="33"/>
  <c r="R54" i="19"/>
  <c r="M46" i="33"/>
  <c r="D51" i="19"/>
  <c r="D50" s="1"/>
  <c r="B54" i="33"/>
  <c r="O51" i="19"/>
  <c r="O50" s="1"/>
  <c r="J54" i="33"/>
  <c r="AA51" i="19"/>
  <c r="AA50" s="1"/>
  <c r="T54" i="33"/>
  <c r="Q54" i="19"/>
  <c r="O54"/>
  <c r="AA54"/>
  <c r="AC54"/>
  <c r="K54"/>
  <c r="M54"/>
  <c r="N54"/>
  <c r="U54"/>
  <c r="T54" s="1"/>
  <c r="L54"/>
  <c r="P54"/>
  <c r="AE51"/>
  <c r="AE50" s="1"/>
  <c r="AF51"/>
  <c r="AF50" s="1"/>
  <c r="T51"/>
  <c r="T50" s="1"/>
  <c r="F51" l="1"/>
  <c r="Y52"/>
  <c r="AI51"/>
  <c r="W54"/>
  <c r="E72"/>
  <c r="F50"/>
  <c r="AI50"/>
  <c r="AH55" s="1"/>
  <c r="J54"/>
  <c r="J51"/>
  <c r="J50" s="1"/>
  <c r="C51"/>
  <c r="C50" s="1"/>
  <c r="W51"/>
  <c r="W50" s="1"/>
  <c r="N52"/>
  <c r="I54" l="1"/>
  <c r="D54" s="1"/>
  <c r="D62" s="1"/>
  <c r="B51"/>
  <c r="E73"/>
  <c r="E75" s="1"/>
  <c r="I51"/>
  <c r="I50" s="1"/>
  <c r="D55" l="1"/>
  <c r="D59" s="1"/>
  <c r="D61" s="1"/>
  <c r="B50"/>
  <c r="AL51"/>
  <c r="AL50" s="1"/>
  <c r="F4" i="2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5"/>
  <c r="F26"/>
  <c r="F27"/>
  <c r="F28"/>
  <c r="F29"/>
  <c r="F30"/>
  <c r="F31"/>
  <c r="F3"/>
  <c r="D27"/>
  <c r="D4"/>
  <c r="D5"/>
  <c r="D6"/>
  <c r="D7"/>
  <c r="D8"/>
  <c r="D9"/>
  <c r="D10"/>
  <c r="D11"/>
  <c r="D12"/>
  <c r="D13"/>
  <c r="D14"/>
  <c r="D15"/>
  <c r="D16"/>
  <c r="D17"/>
  <c r="D18"/>
  <c r="D21"/>
  <c r="D23"/>
  <c r="D25"/>
  <c r="D26"/>
  <c r="D28"/>
  <c r="D29"/>
  <c r="D30"/>
  <c r="D31"/>
  <c r="D3"/>
  <c r="T10" i="19" l="1"/>
  <c r="T12"/>
  <c r="T18"/>
  <c r="T20"/>
  <c r="T24"/>
  <c r="T28"/>
  <c r="T32"/>
  <c r="T34"/>
  <c r="T36"/>
  <c r="T42"/>
  <c r="T44"/>
  <c r="W8"/>
  <c r="W12"/>
  <c r="W16"/>
  <c r="W34"/>
  <c r="W38"/>
  <c r="W42"/>
  <c r="W46"/>
  <c r="W10"/>
  <c r="W14"/>
  <c r="W18"/>
  <c r="W36"/>
  <c r="W40"/>
  <c r="W44"/>
  <c r="J34"/>
  <c r="T19"/>
  <c r="W19"/>
  <c r="J20"/>
  <c r="W20"/>
  <c r="T21"/>
  <c r="W21"/>
  <c r="J22"/>
  <c r="T22"/>
  <c r="W22"/>
  <c r="T23"/>
  <c r="W23"/>
  <c r="J24"/>
  <c r="W24"/>
  <c r="T25"/>
  <c r="W25"/>
  <c r="J26"/>
  <c r="T26"/>
  <c r="W26"/>
  <c r="T27"/>
  <c r="W27"/>
  <c r="J28"/>
  <c r="W28"/>
  <c r="T29"/>
  <c r="W29"/>
  <c r="J30"/>
  <c r="T30"/>
  <c r="W30"/>
  <c r="T31"/>
  <c r="W31"/>
  <c r="J32"/>
  <c r="W32"/>
  <c r="T33"/>
  <c r="W33"/>
  <c r="T35"/>
  <c r="W35"/>
  <c r="J36"/>
  <c r="J37"/>
  <c r="T37"/>
  <c r="W37"/>
  <c r="J38"/>
  <c r="T38"/>
  <c r="T39"/>
  <c r="W39"/>
  <c r="J40"/>
  <c r="T40"/>
  <c r="J41"/>
  <c r="T41"/>
  <c r="W41"/>
  <c r="J42"/>
  <c r="T43"/>
  <c r="W43"/>
  <c r="J44"/>
  <c r="J45"/>
  <c r="T45"/>
  <c r="W45"/>
  <c r="J46"/>
  <c r="T46"/>
  <c r="T47"/>
  <c r="W47"/>
  <c r="J8"/>
  <c r="T8"/>
  <c r="J9"/>
  <c r="T9"/>
  <c r="W9"/>
  <c r="J10"/>
  <c r="T11"/>
  <c r="W11"/>
  <c r="J12"/>
  <c r="J13"/>
  <c r="T13"/>
  <c r="W13"/>
  <c r="J14"/>
  <c r="T14"/>
  <c r="T15"/>
  <c r="W15"/>
  <c r="J16"/>
  <c r="T16"/>
  <c r="J17"/>
  <c r="T17"/>
  <c r="W17"/>
  <c r="J18"/>
  <c r="W7"/>
  <c r="T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D65" s="1"/>
  <c r="C46"/>
  <c r="C47"/>
  <c r="D66" l="1"/>
  <c r="D68" s="1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C7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B10"/>
  <c r="B8"/>
  <c r="J15"/>
  <c r="I15" s="1"/>
  <c r="J11"/>
  <c r="J47"/>
  <c r="J43"/>
  <c r="I43" s="1"/>
  <c r="J39"/>
  <c r="J35"/>
  <c r="J33"/>
  <c r="J31"/>
  <c r="J29"/>
  <c r="J27"/>
  <c r="J25"/>
  <c r="J23"/>
  <c r="J21"/>
  <c r="J19"/>
  <c r="J7"/>
  <c r="I17"/>
  <c r="I13"/>
  <c r="I9"/>
  <c r="I45"/>
  <c r="I41"/>
  <c r="I37"/>
  <c r="I18"/>
  <c r="I16"/>
  <c r="I14"/>
  <c r="I12"/>
  <c r="I10"/>
  <c r="I8"/>
  <c r="I46"/>
  <c r="I44"/>
  <c r="I42"/>
  <c r="I40"/>
  <c r="I38"/>
  <c r="I36"/>
  <c r="I34"/>
  <c r="I32"/>
  <c r="I30"/>
  <c r="I28"/>
  <c r="I26"/>
  <c r="I24"/>
  <c r="I22"/>
  <c r="I20"/>
  <c r="I47" l="1"/>
  <c r="I19"/>
  <c r="B7"/>
  <c r="I27"/>
  <c r="AL43"/>
  <c r="AL41"/>
  <c r="AL47"/>
  <c r="AL13"/>
  <c r="AL17"/>
  <c r="I23"/>
  <c r="I31"/>
  <c r="I35"/>
  <c r="I11"/>
  <c r="AL37"/>
  <c r="AL45"/>
  <c r="AL9"/>
  <c r="AL15"/>
  <c r="I21"/>
  <c r="I25"/>
  <c r="I29"/>
  <c r="I33"/>
  <c r="I39"/>
  <c r="AL10"/>
  <c r="AL14"/>
  <c r="AL18"/>
  <c r="AL22"/>
  <c r="AL26"/>
  <c r="AL30"/>
  <c r="AL34"/>
  <c r="AL38"/>
  <c r="AL42"/>
  <c r="AL46"/>
  <c r="AL8"/>
  <c r="AL12"/>
  <c r="AL16"/>
  <c r="AL20"/>
  <c r="AL24"/>
  <c r="AL28"/>
  <c r="AL32"/>
  <c r="AL36"/>
  <c r="AL40"/>
  <c r="AL44"/>
  <c r="I7"/>
  <c r="AL19" l="1"/>
  <c r="AL27"/>
  <c r="AL39"/>
  <c r="AL33"/>
  <c r="AL29"/>
  <c r="AL25"/>
  <c r="AL21"/>
  <c r="AL11"/>
  <c r="AL35"/>
  <c r="AL31"/>
  <c r="AL23"/>
  <c r="AL7"/>
</calcChain>
</file>

<file path=xl/sharedStrings.xml><?xml version="1.0" encoding="utf-8"?>
<sst xmlns="http://schemas.openxmlformats.org/spreadsheetml/2006/main" count="581" uniqueCount="377">
  <si>
    <t>석탄</t>
    <phoneticPr fontId="5" type="noConversion"/>
  </si>
  <si>
    <t>석유</t>
    <phoneticPr fontId="5" type="noConversion"/>
  </si>
  <si>
    <t>천연가스</t>
    <phoneticPr fontId="4" type="noConversion"/>
  </si>
  <si>
    <t>도시가스</t>
    <phoneticPr fontId="4" type="noConversion"/>
  </si>
  <si>
    <t>수력</t>
    <phoneticPr fontId="4" type="noConversion"/>
  </si>
  <si>
    <t>원자력</t>
    <phoneticPr fontId="4" type="noConversion"/>
  </si>
  <si>
    <t>전력</t>
    <phoneticPr fontId="4" type="noConversion"/>
  </si>
  <si>
    <t>열에너지</t>
    <phoneticPr fontId="4" type="noConversion"/>
  </si>
  <si>
    <t>신재생 및 기타</t>
    <phoneticPr fontId="4" type="noConversion"/>
  </si>
  <si>
    <t>합계</t>
    <phoneticPr fontId="4" type="noConversion"/>
  </si>
  <si>
    <t xml:space="preserve">무연탄
</t>
    <phoneticPr fontId="5" type="noConversion"/>
  </si>
  <si>
    <t xml:space="preserve">유연탄
</t>
    <phoneticPr fontId="5" type="noConversion"/>
  </si>
  <si>
    <t>에너지유</t>
    <phoneticPr fontId="5" type="noConversion"/>
  </si>
  <si>
    <t>LPG</t>
    <phoneticPr fontId="4" type="noConversion"/>
  </si>
  <si>
    <t xml:space="preserve">비에너지 </t>
    <phoneticPr fontId="5" type="noConversion"/>
  </si>
  <si>
    <t>휘발유</t>
    <phoneticPr fontId="5" type="noConversion"/>
  </si>
  <si>
    <t>등유</t>
    <phoneticPr fontId="5" type="noConversion"/>
  </si>
  <si>
    <t>경유</t>
    <phoneticPr fontId="5" type="noConversion"/>
  </si>
  <si>
    <t>경질중유</t>
    <phoneticPr fontId="5" type="noConversion"/>
  </si>
  <si>
    <t>중유</t>
    <phoneticPr fontId="5" type="noConversion"/>
  </si>
  <si>
    <t>중질중유</t>
    <phoneticPr fontId="5" type="noConversion"/>
  </si>
  <si>
    <t>JA-1</t>
    <phoneticPr fontId="5" type="noConversion"/>
  </si>
  <si>
    <t>JP-4</t>
    <phoneticPr fontId="5" type="noConversion"/>
  </si>
  <si>
    <t>AVI-G</t>
    <phoneticPr fontId="5" type="noConversion"/>
  </si>
  <si>
    <t>프로판</t>
    <phoneticPr fontId="5" type="noConversion"/>
  </si>
  <si>
    <t>부탄</t>
    <phoneticPr fontId="5" type="noConversion"/>
  </si>
  <si>
    <t>나프타</t>
    <phoneticPr fontId="5" type="noConversion"/>
  </si>
  <si>
    <t>용제</t>
    <phoneticPr fontId="5" type="noConversion"/>
  </si>
  <si>
    <t>아스팔트</t>
    <phoneticPr fontId="5" type="noConversion"/>
  </si>
  <si>
    <t>윤활기유</t>
    <phoneticPr fontId="5" type="noConversion"/>
  </si>
  <si>
    <t>파라핀
왁스</t>
    <phoneticPr fontId="5" type="noConversion"/>
  </si>
  <si>
    <t>석유코크</t>
    <phoneticPr fontId="5" type="noConversion"/>
  </si>
  <si>
    <t>기타제품</t>
    <phoneticPr fontId="5" type="noConversion"/>
  </si>
  <si>
    <t>국내생산</t>
  </si>
  <si>
    <t>수입</t>
  </si>
  <si>
    <t>수출</t>
  </si>
  <si>
    <t>국제벙카링</t>
    <phoneticPr fontId="5" type="noConversion"/>
  </si>
  <si>
    <t>재고증감</t>
  </si>
  <si>
    <t>통계오차</t>
  </si>
  <si>
    <t>1차에너지소비</t>
  </si>
  <si>
    <t>자가소비및손실</t>
  </si>
  <si>
    <t>국내탄
(연탄)</t>
    <phoneticPr fontId="5" type="noConversion"/>
  </si>
  <si>
    <t>수입탄
(무연탄)</t>
    <phoneticPr fontId="5" type="noConversion"/>
  </si>
  <si>
    <t>원료탄
(기타석탄)</t>
    <phoneticPr fontId="5" type="noConversion"/>
  </si>
  <si>
    <t>연료탄
(유연탄)</t>
    <phoneticPr fontId="5" type="noConversion"/>
  </si>
  <si>
    <t>에너지수급밸런스(2009)</t>
    <phoneticPr fontId="4" type="noConversion"/>
  </si>
  <si>
    <t>단위: 1,000 toe</t>
    <phoneticPr fontId="5" type="noConversion"/>
  </si>
  <si>
    <t>1.산업부문</t>
    <phoneticPr fontId="4" type="noConversion"/>
  </si>
  <si>
    <t>2.수송부문</t>
    <phoneticPr fontId="4" type="noConversion"/>
  </si>
  <si>
    <t>3.가정부문</t>
    <phoneticPr fontId="4" type="noConversion"/>
  </si>
  <si>
    <t>4.상업부문</t>
    <phoneticPr fontId="4" type="noConversion"/>
  </si>
  <si>
    <t>5.공공기타부문</t>
    <phoneticPr fontId="4" type="noConversion"/>
  </si>
  <si>
    <t xml:space="preserve">  1)농림어업</t>
    <phoneticPr fontId="4" type="noConversion"/>
  </si>
  <si>
    <t xml:space="preserve">  2)광업</t>
    <phoneticPr fontId="4" type="noConversion"/>
  </si>
  <si>
    <t xml:space="preserve">  3)제조업</t>
    <phoneticPr fontId="4" type="noConversion"/>
  </si>
  <si>
    <t xml:space="preserve">  1)철도운수</t>
    <phoneticPr fontId="4" type="noConversion"/>
  </si>
  <si>
    <t xml:space="preserve">  2)육상운수</t>
    <phoneticPr fontId="4" type="noConversion"/>
  </si>
  <si>
    <t xml:space="preserve">  3)수상운수</t>
    <phoneticPr fontId="4" type="noConversion"/>
  </si>
  <si>
    <t xml:space="preserve">  4)항공운수</t>
    <phoneticPr fontId="4" type="noConversion"/>
  </si>
  <si>
    <t xml:space="preserve">      a.음식담배</t>
    <phoneticPr fontId="4" type="noConversion"/>
  </si>
  <si>
    <t xml:space="preserve">      b.섬유의복</t>
    <phoneticPr fontId="4" type="noConversion"/>
  </si>
  <si>
    <t xml:space="preserve">      c.목재나무</t>
    <phoneticPr fontId="4" type="noConversion"/>
  </si>
  <si>
    <t xml:space="preserve">      d.펄프인쇄</t>
    <phoneticPr fontId="4" type="noConversion"/>
  </si>
  <si>
    <t xml:space="preserve">      e.석유화학</t>
    <phoneticPr fontId="4" type="noConversion"/>
  </si>
  <si>
    <t xml:space="preserve">      f.비금속</t>
    <phoneticPr fontId="4" type="noConversion"/>
  </si>
  <si>
    <t xml:space="preserve">      g.1차금속</t>
    <phoneticPr fontId="4" type="noConversion"/>
  </si>
  <si>
    <t xml:space="preserve">      h.비철금속</t>
    <phoneticPr fontId="4" type="noConversion"/>
  </si>
  <si>
    <t xml:space="preserve">      i.조립금속</t>
    <phoneticPr fontId="4" type="noConversion"/>
  </si>
  <si>
    <t xml:space="preserve">      j.기타제조</t>
    <phoneticPr fontId="4" type="noConversion"/>
  </si>
  <si>
    <t xml:space="preserve">      k.기타에너지</t>
    <phoneticPr fontId="4" type="noConversion"/>
  </si>
  <si>
    <t xml:space="preserve">  4)건설업</t>
    <phoneticPr fontId="4" type="noConversion"/>
  </si>
  <si>
    <t xml:space="preserve">  1)석유생산</t>
    <phoneticPr fontId="5" type="noConversion"/>
  </si>
  <si>
    <t xml:space="preserve">  2)석유수입</t>
    <phoneticPr fontId="5" type="noConversion"/>
  </si>
  <si>
    <t xml:space="preserve">  1)연초재고</t>
    <phoneticPr fontId="4" type="noConversion"/>
  </si>
  <si>
    <t xml:space="preserve">  2)연말재고</t>
    <phoneticPr fontId="4" type="noConversion"/>
  </si>
  <si>
    <t>에너지전환</t>
    <phoneticPr fontId="4" type="noConversion"/>
  </si>
  <si>
    <t>최종에너지소비</t>
    <phoneticPr fontId="4" type="noConversion"/>
  </si>
  <si>
    <t xml:space="preserve">  1)발전</t>
    <phoneticPr fontId="4" type="noConversion"/>
  </si>
  <si>
    <t xml:space="preserve">  2)지역난방</t>
    <phoneticPr fontId="4" type="noConversion"/>
  </si>
  <si>
    <t xml:space="preserve">  3)가스제조</t>
    <phoneticPr fontId="4" type="noConversion"/>
  </si>
  <si>
    <t>석유의 국내생산</t>
    <phoneticPr fontId="4" type="noConversion"/>
  </si>
  <si>
    <t>원유투입량(전환)</t>
    <phoneticPr fontId="4" type="noConversion"/>
  </si>
  <si>
    <t>TPE</t>
    <phoneticPr fontId="4" type="noConversion"/>
  </si>
  <si>
    <t>재고변동</t>
    <phoneticPr fontId="4" type="noConversion"/>
  </si>
  <si>
    <t>-(7244-10723)/7.33</t>
    <phoneticPr fontId="4" type="noConversion"/>
  </si>
  <si>
    <t>원유통계오차</t>
    <phoneticPr fontId="4" type="noConversion"/>
  </si>
  <si>
    <t>국내생산</t>
    <phoneticPr fontId="4" type="noConversion"/>
  </si>
  <si>
    <t>321/7.33</t>
    <phoneticPr fontId="4" type="noConversion"/>
  </si>
  <si>
    <t>원유총공급</t>
    <phoneticPr fontId="4" type="noConversion"/>
  </si>
  <si>
    <t>D57+D58</t>
  </si>
  <si>
    <t>D53-D55</t>
  </si>
  <si>
    <t xml:space="preserve">연탄의 총 산출액 </t>
    <phoneticPr fontId="4" type="noConversion"/>
  </si>
  <si>
    <t>연탄의 총산출액 X IO 수입거래표 상의 연탄 총수요 / IO 국산거래표 상의 연탄 총수요</t>
    <phoneticPr fontId="4" type="noConversion"/>
  </si>
  <si>
    <t>연탄의 총산출액 + 연탄의 수입계</t>
    <phoneticPr fontId="4" type="noConversion"/>
  </si>
  <si>
    <t>원유총수요</t>
    <phoneticPr fontId="4" type="noConversion"/>
  </si>
  <si>
    <t>에너지밸런스에서 가정부문에 소비되는 무연탄</t>
    <phoneticPr fontId="4" type="noConversion"/>
  </si>
  <si>
    <t>I53/0.99</t>
  </si>
  <si>
    <t>기타석탄제품의 총수요</t>
    <phoneticPr fontId="4" type="noConversion"/>
  </si>
  <si>
    <t>연관표총공급</t>
    <phoneticPr fontId="4" type="noConversion"/>
  </si>
  <si>
    <t>연관표총수요</t>
    <phoneticPr fontId="4" type="noConversion"/>
  </si>
  <si>
    <t xml:space="preserve">원유 EB </t>
    <phoneticPr fontId="4" type="noConversion"/>
  </si>
  <si>
    <t>연탄 EB</t>
    <phoneticPr fontId="4" type="noConversion"/>
  </si>
  <si>
    <t xml:space="preserve">유연탄의 잔여분 X IO총거래표 기타석탄제품에 투입된 유연탄의 금액/IO총거래표 유연탄의 잔여액
</t>
    <phoneticPr fontId="4" type="noConversion"/>
  </si>
  <si>
    <t>기타석탄제품의 총산출액 X IO 수입거래표 상의 기타석탄제품 총수요 / IO 국산거래표 상의 기타석탄제품 총수요</t>
    <phoneticPr fontId="4" type="noConversion"/>
  </si>
  <si>
    <t>전환계수</t>
    <phoneticPr fontId="4" type="noConversion"/>
  </si>
  <si>
    <t>나프타</t>
  </si>
  <si>
    <t>휘발유</t>
  </si>
  <si>
    <t>등유</t>
  </si>
  <si>
    <t>경유</t>
  </si>
  <si>
    <t>중유</t>
  </si>
  <si>
    <t>수력</t>
  </si>
  <si>
    <t>원자력</t>
  </si>
  <si>
    <t>도시가스</t>
  </si>
  <si>
    <t>국내탄
(연탄)</t>
  </si>
  <si>
    <t>수입탄
(무연탄)</t>
  </si>
  <si>
    <t>원료탄
(기타석탄)</t>
  </si>
  <si>
    <t>연료탄
(유연탄)</t>
  </si>
  <si>
    <t>경질중유</t>
  </si>
  <si>
    <t>중질중유</t>
  </si>
  <si>
    <t>JA-1</t>
  </si>
  <si>
    <t>JP-4</t>
  </si>
  <si>
    <t>AVI-G</t>
  </si>
  <si>
    <t>프로판</t>
  </si>
  <si>
    <t>부탄</t>
  </si>
  <si>
    <t>용제</t>
  </si>
  <si>
    <t>아스팔트</t>
  </si>
  <si>
    <t>윤활기유</t>
  </si>
  <si>
    <t>파라핀
왁스</t>
  </si>
  <si>
    <t>석유코크</t>
  </si>
  <si>
    <t>기타제품</t>
  </si>
  <si>
    <t>천연가스</t>
  </si>
  <si>
    <t>전력</t>
  </si>
  <si>
    <t>열에너지</t>
  </si>
  <si>
    <t>신재생 및 기타</t>
  </si>
  <si>
    <t>총발열량 기준 석유환산계수</t>
    <phoneticPr fontId="4" type="noConversion"/>
  </si>
  <si>
    <t>순발열량 기준 석유환산계수</t>
    <phoneticPr fontId="4" type="noConversion"/>
  </si>
  <si>
    <t>a</t>
    <phoneticPr fontId="4" type="noConversion"/>
  </si>
  <si>
    <t>b</t>
    <phoneticPr fontId="4" type="noConversion"/>
  </si>
  <si>
    <t>b/a</t>
    <phoneticPr fontId="4" type="noConversion"/>
  </si>
  <si>
    <t>온실가스종합정보센터</t>
    <phoneticPr fontId="4" type="noConversion"/>
  </si>
  <si>
    <t>수입</t>
    <phoneticPr fontId="4" type="noConversion"/>
  </si>
  <si>
    <t>연탄의 수입계</t>
    <phoneticPr fontId="4" type="noConversion"/>
  </si>
  <si>
    <t>연탄의 총수요</t>
    <phoneticPr fontId="4" type="noConversion"/>
  </si>
  <si>
    <t>기타석탄제품</t>
    <phoneticPr fontId="4" type="noConversion"/>
  </si>
  <si>
    <t>기타석탄제품의 총산출액</t>
    <phoneticPr fontId="4" type="noConversion"/>
  </si>
  <si>
    <t>기타석탄제품의 수입계</t>
    <phoneticPr fontId="4" type="noConversion"/>
  </si>
  <si>
    <t>기타석탄제품의 총산출액 + 기타석탄제품의 수입계</t>
    <phoneticPr fontId="4" type="noConversion"/>
  </si>
  <si>
    <t>928*13458/396625</t>
    <phoneticPr fontId="4" type="noConversion"/>
  </si>
  <si>
    <t>18024*3650132/6032043</t>
    <phoneticPr fontId="4" type="noConversion"/>
  </si>
  <si>
    <t>10907*608362/4378849</t>
    <phoneticPr fontId="4" type="noConversion"/>
  </si>
  <si>
    <t>에너지수급밸런스(2009)_순발열량기준</t>
    <phoneticPr fontId="4" type="noConversion"/>
  </si>
  <si>
    <t>연료</t>
  </si>
  <si>
    <t>전환계수</t>
  </si>
  <si>
    <t>원 유</t>
  </si>
  <si>
    <t>석 유 코 크</t>
  </si>
  <si>
    <t>휘 발 유</t>
  </si>
  <si>
    <t>부생연료1호</t>
  </si>
  <si>
    <t>실 내 등 유</t>
  </si>
  <si>
    <t>부생연료2호</t>
  </si>
  <si>
    <t>보일러등유</t>
  </si>
  <si>
    <t>천연가스(LNG)</t>
  </si>
  <si>
    <t>경 유</t>
  </si>
  <si>
    <t>도시가스(LNG)</t>
  </si>
  <si>
    <t>B - A 유</t>
  </si>
  <si>
    <t>도시가스(LPG)</t>
  </si>
  <si>
    <t>B - B 유</t>
  </si>
  <si>
    <t>국내무연탄</t>
  </si>
  <si>
    <t>B - C 유</t>
  </si>
  <si>
    <t>수입무연탄</t>
  </si>
  <si>
    <t>프 로 판</t>
  </si>
  <si>
    <t>유연탄(연료용)</t>
  </si>
  <si>
    <t>부 탄</t>
  </si>
  <si>
    <t>유연탄(원료용)</t>
  </si>
  <si>
    <t>나 프 타</t>
  </si>
  <si>
    <t>아 역 청 탄</t>
  </si>
  <si>
    <t>용 제</t>
  </si>
  <si>
    <t>코 크 스</t>
  </si>
  <si>
    <t>항 공 유</t>
  </si>
  <si>
    <t>전 력</t>
  </si>
  <si>
    <t>아 스 팔 트</t>
  </si>
  <si>
    <t>신 탄</t>
  </si>
  <si>
    <t>윤 활 유</t>
  </si>
  <si>
    <t>Total of Petrolreum</t>
    <phoneticPr fontId="5" type="noConversion"/>
  </si>
  <si>
    <t>Total of Coal</t>
    <phoneticPr fontId="5" type="noConversion"/>
  </si>
  <si>
    <t xml:space="preserve">Anthracite
</t>
    <phoneticPr fontId="5" type="noConversion"/>
  </si>
  <si>
    <t>Domestic
(연탄)</t>
    <phoneticPr fontId="5" type="noConversion"/>
  </si>
  <si>
    <t>Import
(무연탄)</t>
    <phoneticPr fontId="5" type="noConversion"/>
  </si>
  <si>
    <t xml:space="preserve">Bituminous
</t>
    <phoneticPr fontId="5" type="noConversion"/>
  </si>
  <si>
    <t>Bituminous (Coke)
(기타석탄)</t>
    <phoneticPr fontId="5" type="noConversion"/>
  </si>
  <si>
    <t>Energy Use</t>
  </si>
  <si>
    <t>Energy Use</t>
    <phoneticPr fontId="5" type="noConversion"/>
  </si>
  <si>
    <t>Gasoline</t>
  </si>
  <si>
    <t>Gasoline</t>
    <phoneticPr fontId="5" type="noConversion"/>
  </si>
  <si>
    <t>Korosene</t>
  </si>
  <si>
    <t>Korosene</t>
    <phoneticPr fontId="5" type="noConversion"/>
  </si>
  <si>
    <t>Diesel</t>
  </si>
  <si>
    <t>Diesel</t>
    <phoneticPr fontId="5" type="noConversion"/>
  </si>
  <si>
    <t>B-A</t>
  </si>
  <si>
    <t>B-A</t>
    <phoneticPr fontId="5" type="noConversion"/>
  </si>
  <si>
    <t>B-B</t>
  </si>
  <si>
    <t>B-B</t>
    <phoneticPr fontId="5" type="noConversion"/>
  </si>
  <si>
    <t>B-C</t>
  </si>
  <si>
    <t>B-C</t>
    <phoneticPr fontId="5" type="noConversion"/>
  </si>
  <si>
    <t>Propane</t>
  </si>
  <si>
    <t>Propane</t>
    <phoneticPr fontId="5" type="noConversion"/>
  </si>
  <si>
    <t>Butane</t>
  </si>
  <si>
    <t>Butane</t>
    <phoneticPr fontId="5" type="noConversion"/>
  </si>
  <si>
    <t>Non Energy Use</t>
  </si>
  <si>
    <t>Non Energy Use</t>
    <phoneticPr fontId="5" type="noConversion"/>
  </si>
  <si>
    <t>Naphta</t>
  </si>
  <si>
    <t>Naphta</t>
    <phoneticPr fontId="5" type="noConversion"/>
  </si>
  <si>
    <t>Solvent</t>
  </si>
  <si>
    <t>Solvent</t>
    <phoneticPr fontId="5" type="noConversion"/>
  </si>
  <si>
    <t>Asphalt</t>
  </si>
  <si>
    <t>Asphalt</t>
    <phoneticPr fontId="5" type="noConversion"/>
  </si>
  <si>
    <t>Lubricant</t>
  </si>
  <si>
    <t>Lubricant</t>
    <phoneticPr fontId="5" type="noConversion"/>
  </si>
  <si>
    <t>Paraffin Wax</t>
  </si>
  <si>
    <t>Paraffin Wax</t>
    <phoneticPr fontId="5" type="noConversion"/>
  </si>
  <si>
    <t>Petroleum Coke</t>
    <phoneticPr fontId="5" type="noConversion"/>
  </si>
  <si>
    <t>Other Product</t>
    <phoneticPr fontId="5" type="noConversion"/>
  </si>
  <si>
    <t>LNG</t>
  </si>
  <si>
    <t>LNG</t>
    <phoneticPr fontId="4" type="noConversion"/>
  </si>
  <si>
    <t>Town Gas</t>
    <phoneticPr fontId="4" type="noConversion"/>
  </si>
  <si>
    <t>Hydro</t>
  </si>
  <si>
    <t>Hydro</t>
    <phoneticPr fontId="4" type="noConversion"/>
  </si>
  <si>
    <t>Nuclear</t>
  </si>
  <si>
    <t>Nuclear</t>
    <phoneticPr fontId="4" type="noConversion"/>
  </si>
  <si>
    <t>Electricity</t>
    <phoneticPr fontId="4" type="noConversion"/>
  </si>
  <si>
    <t>Heat</t>
  </si>
  <si>
    <t>Heat</t>
    <phoneticPr fontId="4" type="noConversion"/>
  </si>
  <si>
    <t>Renewable</t>
  </si>
  <si>
    <t>Renewable</t>
    <phoneticPr fontId="4" type="noConversion"/>
  </si>
  <si>
    <t>Total</t>
  </si>
  <si>
    <t>Total</t>
    <phoneticPr fontId="4" type="noConversion"/>
  </si>
  <si>
    <t>Domestic Production</t>
  </si>
  <si>
    <t>Imports</t>
  </si>
  <si>
    <t>(Petroleum Products)</t>
  </si>
  <si>
    <t xml:space="preserve">(Petroleum Imports) </t>
  </si>
  <si>
    <t>Exports</t>
  </si>
  <si>
    <t>Int'l Bunkers</t>
  </si>
  <si>
    <t xml:space="preserve">Stock Change(+/-) </t>
  </si>
  <si>
    <t xml:space="preserve">Former Stock </t>
  </si>
  <si>
    <t>Ending Stock</t>
  </si>
  <si>
    <t>Statistical Difference</t>
  </si>
  <si>
    <t xml:space="preserve">Primary Consumption </t>
  </si>
  <si>
    <t xml:space="preserve">Transformation </t>
  </si>
  <si>
    <t xml:space="preserve">Electric Generation </t>
  </si>
  <si>
    <t>District Heating</t>
  </si>
  <si>
    <t>Gas Manufacturing</t>
  </si>
  <si>
    <t>Own Use &amp; Loss</t>
  </si>
  <si>
    <t>Final Consumption</t>
  </si>
  <si>
    <t>Industry</t>
  </si>
  <si>
    <t xml:space="preserve">Agri. Fishery </t>
  </si>
  <si>
    <t xml:space="preserve">Mining </t>
  </si>
  <si>
    <t>Textile &amp; Apparel</t>
  </si>
  <si>
    <t xml:space="preserve">Wood &amp; Wood Pro. </t>
  </si>
  <si>
    <t xml:space="preserve">Pulp &amp; Publications </t>
  </si>
  <si>
    <t>Petro. Chemical</t>
  </si>
  <si>
    <t xml:space="preserve">Non-Metallic </t>
  </si>
  <si>
    <t xml:space="preserve">Iron &amp; Steel </t>
  </si>
  <si>
    <t>Non-ferrous</t>
  </si>
  <si>
    <t xml:space="preserve">Fabricated Metal </t>
  </si>
  <si>
    <t xml:space="preserve">Other Manufacturing </t>
  </si>
  <si>
    <t xml:space="preserve">Other Energy </t>
  </si>
  <si>
    <t xml:space="preserve">Construction </t>
  </si>
  <si>
    <t>Transportation</t>
  </si>
  <si>
    <t xml:space="preserve">Rail </t>
  </si>
  <si>
    <t xml:space="preserve">Land </t>
  </si>
  <si>
    <t xml:space="preserve">Water </t>
  </si>
  <si>
    <t>Air</t>
  </si>
  <si>
    <t>Residential</t>
  </si>
  <si>
    <t>Commercial</t>
  </si>
  <si>
    <t>Public</t>
  </si>
  <si>
    <t>Manufacturing</t>
  </si>
  <si>
    <t xml:space="preserve">Food &amp; Tobacco </t>
  </si>
  <si>
    <t>LPG</t>
  </si>
  <si>
    <t>Anthracite_Im</t>
    <phoneticPr fontId="4" type="noConversion"/>
  </si>
  <si>
    <t>Anthracite_D</t>
    <phoneticPr fontId="4" type="noConversion"/>
  </si>
  <si>
    <t>Bituminous_C</t>
    <phoneticPr fontId="4" type="noConversion"/>
  </si>
  <si>
    <t>Bitumious_S</t>
    <phoneticPr fontId="4" type="noConversion"/>
  </si>
  <si>
    <t>Antra</t>
    <phoneticPr fontId="4" type="noConversion"/>
  </si>
  <si>
    <t>Bitumi</t>
    <phoneticPr fontId="4" type="noConversion"/>
  </si>
  <si>
    <t>Coal</t>
    <phoneticPr fontId="4" type="noConversion"/>
  </si>
  <si>
    <t>Petro</t>
    <phoneticPr fontId="4" type="noConversion"/>
  </si>
  <si>
    <t>PetroCoke</t>
  </si>
  <si>
    <t>PetroCoke</t>
    <phoneticPr fontId="4" type="noConversion"/>
  </si>
  <si>
    <t>OtherProd</t>
  </si>
  <si>
    <t>OtherProd</t>
    <phoneticPr fontId="4" type="noConversion"/>
  </si>
  <si>
    <t>TownGas</t>
  </si>
  <si>
    <t>TownGas</t>
    <phoneticPr fontId="4" type="noConversion"/>
  </si>
  <si>
    <t>Elect</t>
  </si>
  <si>
    <t>Elect</t>
    <phoneticPr fontId="4" type="noConversion"/>
  </si>
  <si>
    <t>Bituminous
(Steam)</t>
    <phoneticPr fontId="5" type="noConversion"/>
  </si>
  <si>
    <t>Total</t>
    <phoneticPr fontId="4" type="noConversion"/>
  </si>
  <si>
    <t>Name</t>
    <phoneticPr fontId="4" type="noConversion"/>
  </si>
  <si>
    <t>Anthra_D</t>
  </si>
  <si>
    <t>Anthra_D</t>
    <phoneticPr fontId="4" type="noConversion"/>
  </si>
  <si>
    <t>Anthra_Im</t>
  </si>
  <si>
    <t>Anthra_Im</t>
    <phoneticPr fontId="4" type="noConversion"/>
  </si>
  <si>
    <t>Bit_C</t>
  </si>
  <si>
    <t>Bit_C</t>
    <phoneticPr fontId="4" type="noConversion"/>
  </si>
  <si>
    <t>Bit_S</t>
  </si>
  <si>
    <t>Bit_S</t>
    <phoneticPr fontId="4" type="noConversion"/>
  </si>
  <si>
    <t>ParaWax</t>
  </si>
  <si>
    <t>ParaWax</t>
    <phoneticPr fontId="4" type="noConversion"/>
  </si>
  <si>
    <t>Dom</t>
    <phoneticPr fontId="4" type="noConversion"/>
  </si>
  <si>
    <t>Im</t>
    <phoneticPr fontId="4" type="noConversion"/>
  </si>
  <si>
    <t>PetroPro</t>
    <phoneticPr fontId="4" type="noConversion"/>
  </si>
  <si>
    <t>PetroIm</t>
    <phoneticPr fontId="4" type="noConversion"/>
  </si>
  <si>
    <t>Export</t>
    <phoneticPr fontId="4" type="noConversion"/>
  </si>
  <si>
    <t>IntBunk</t>
    <phoneticPr fontId="4" type="noConversion"/>
  </si>
  <si>
    <t>Stock_d</t>
    <phoneticPr fontId="4" type="noConversion"/>
  </si>
  <si>
    <t>f_Stock</t>
    <phoneticPr fontId="4" type="noConversion"/>
  </si>
  <si>
    <t>e_Stock</t>
    <phoneticPr fontId="4" type="noConversion"/>
  </si>
  <si>
    <t>Diff</t>
    <phoneticPr fontId="4" type="noConversion"/>
  </si>
  <si>
    <t>P_con</t>
    <phoneticPr fontId="4" type="noConversion"/>
  </si>
  <si>
    <t>Transform</t>
    <phoneticPr fontId="4" type="noConversion"/>
  </si>
  <si>
    <t>E_Gene</t>
    <phoneticPr fontId="4" type="noConversion"/>
  </si>
  <si>
    <t>Heating</t>
    <phoneticPr fontId="4" type="noConversion"/>
  </si>
  <si>
    <t>Gas_Manu</t>
    <phoneticPr fontId="4" type="noConversion"/>
  </si>
  <si>
    <t>OwnUse</t>
    <phoneticPr fontId="4" type="noConversion"/>
  </si>
  <si>
    <t>F_con</t>
    <phoneticPr fontId="4" type="noConversion"/>
  </si>
  <si>
    <t>Ind</t>
    <phoneticPr fontId="4" type="noConversion"/>
  </si>
  <si>
    <t>AFF</t>
    <phoneticPr fontId="4" type="noConversion"/>
  </si>
  <si>
    <t>Min</t>
    <phoneticPr fontId="4" type="noConversion"/>
  </si>
  <si>
    <t>Manu</t>
    <phoneticPr fontId="4" type="noConversion"/>
  </si>
  <si>
    <t>Food</t>
    <phoneticPr fontId="4" type="noConversion"/>
  </si>
  <si>
    <t>Textile</t>
    <phoneticPr fontId="4" type="noConversion"/>
  </si>
  <si>
    <t>Wood</t>
    <phoneticPr fontId="4" type="noConversion"/>
  </si>
  <si>
    <t>PPP</t>
    <phoneticPr fontId="4" type="noConversion"/>
  </si>
  <si>
    <t>PetChem</t>
    <phoneticPr fontId="4" type="noConversion"/>
  </si>
  <si>
    <t>NonMetal</t>
    <phoneticPr fontId="4" type="noConversion"/>
  </si>
  <si>
    <t>IS</t>
    <phoneticPr fontId="4" type="noConversion"/>
  </si>
  <si>
    <t>Nonferr</t>
    <phoneticPr fontId="4" type="noConversion"/>
  </si>
  <si>
    <t>FabMetal</t>
    <phoneticPr fontId="4" type="noConversion"/>
  </si>
  <si>
    <t>Other_Manu</t>
    <phoneticPr fontId="4" type="noConversion"/>
  </si>
  <si>
    <t>Other_E</t>
    <phoneticPr fontId="4" type="noConversion"/>
  </si>
  <si>
    <t>Const</t>
    <phoneticPr fontId="4" type="noConversion"/>
  </si>
  <si>
    <t>Transport</t>
    <phoneticPr fontId="4" type="noConversion"/>
  </si>
  <si>
    <t>Water_t</t>
    <phoneticPr fontId="4" type="noConversion"/>
  </si>
  <si>
    <t>Rail_t</t>
    <phoneticPr fontId="4" type="noConversion"/>
  </si>
  <si>
    <t>Land_t</t>
    <phoneticPr fontId="4" type="noConversion"/>
  </si>
  <si>
    <t>Air_t</t>
    <phoneticPr fontId="4" type="noConversion"/>
  </si>
  <si>
    <t>Residential</t>
    <phoneticPr fontId="4" type="noConversion"/>
  </si>
  <si>
    <t>Commercial</t>
    <phoneticPr fontId="4" type="noConversion"/>
  </si>
  <si>
    <t>Public</t>
    <phoneticPr fontId="4" type="noConversion"/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</si>
  <si>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</si>
  <si>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</si>
  <si>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</si>
  <si>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</si>
  <si>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</si>
  <si>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</si>
  <si>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</si>
  <si>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</si>
  <si>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</si>
  <si>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</si>
  <si>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</si>
  <si>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</si>
  <si>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</si>
  <si>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</si>
  <si>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</si>
  <si>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</si>
  <si>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</si>
  <si>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</si>
  <si>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</si>
  <si>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</si>
  <si>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</si>
  <si>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</si>
  <si>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</si>
  <si>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</si>
  <si>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</si>
  <si>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</si>
  <si>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</si>
  <si>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</si>
  <si>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</si>
  <si>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D54-D55-D56-D57</t>
    <phoneticPr fontId="4" type="noConversion"/>
  </si>
</sst>
</file>

<file path=xl/styles.xml><?xml version="1.0" encoding="utf-8"?>
<styleSheet xmlns="http://schemas.openxmlformats.org/spreadsheetml/2006/main">
  <numFmts count="24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_ * #,##0_)\ _$_ ;_ * \(#,##0\)\ _$_ ;_ * &quot;-&quot;_)\ _$_ ;_ @_ "/>
    <numFmt numFmtId="178" formatCode="_(* #,##0.0_);_(* \(#,##0.0\);_(* &quot;-&quot;??_);_(@_)"/>
    <numFmt numFmtId="179" formatCode="#,##0_)"/>
    <numFmt numFmtId="180" formatCode="###0.00_)"/>
    <numFmt numFmtId="181" formatCode="0.0_W"/>
    <numFmt numFmtId="182" formatCode="_-* #,##0.00\ _D_M_-;\-* #,##0.00\ _D_M_-;_-* &quot;-&quot;??\ _D_M_-;_-@_-"/>
    <numFmt numFmtId="183" formatCode="0.0_)"/>
    <numFmt numFmtId="184" formatCode="_-* #,##0\ &quot;FB&quot;_-;\-* #,##0\ &quot;FB&quot;_-;_-* &quot;-&quot;\ &quot;FB&quot;_-;_-@_-"/>
    <numFmt numFmtId="185" formatCode="_-* #,##0.00\ &quot;FB&quot;_-;\-* #,##0.00\ &quot;FB&quot;_-;_-* &quot;-&quot;??\ &quot;FB&quot;_-;_-@_-"/>
    <numFmt numFmtId="186" formatCode="#,##0.0000"/>
    <numFmt numFmtId="187" formatCode="_-* #,##0\ _F_B_-;\-* #,##0\ _F_B_-;_-* &quot;-&quot;\ _F_B_-;_-@_-"/>
    <numFmt numFmtId="188" formatCode="_-* #,##0.00\ _F_B_-;\-* #,##0.00\ _F_B_-;_-* &quot;-&quot;??\ _F_B_-;_-@_-"/>
    <numFmt numFmtId="189" formatCode="mmm\-yyyy"/>
    <numFmt numFmtId="190" formatCode="mmm\ dd\,\ yyyy"/>
    <numFmt numFmtId="191" formatCode="yyyy"/>
    <numFmt numFmtId="192" formatCode="_-* #,##0\ &quot;DM&quot;_-;\-* #,##0\ &quot;DM&quot;_-;_-* &quot;-&quot;\ &quot;DM&quot;_-;_-@_-"/>
    <numFmt numFmtId="193" formatCode="_-* #,##0.00\ &quot;DM&quot;_-;\-* #,##0.00\ &quot;DM&quot;_-;_-* &quot;-&quot;??\ &quot;DM&quot;_-;_-@_-"/>
    <numFmt numFmtId="194" formatCode="_(* #,##0.00_);_(* \(#,##0.00\);_(* &quot;-&quot;??_);_(@_)"/>
    <numFmt numFmtId="195" formatCode="0.000_ "/>
    <numFmt numFmtId="196" formatCode="#,##0.000_ "/>
    <numFmt numFmtId="197" formatCode="0.00000_ "/>
  </numFmts>
  <fonts count="9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indexed="8"/>
      <name val="TimesNewRomanPS"/>
      <family val="1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맑은 고딕"/>
      <family val="3"/>
      <charset val="129"/>
    </font>
    <font>
      <sz val="11"/>
      <color indexed="9"/>
      <name val="Calibri"/>
      <family val="2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0"/>
      <color indexed="8"/>
      <name val="굴림체"/>
      <family val="3"/>
      <charset val="129"/>
    </font>
    <font>
      <sz val="11"/>
      <color indexed="60"/>
      <name val="맑은 고딕"/>
      <family val="3"/>
      <charset val="129"/>
    </font>
    <font>
      <sz val="11"/>
      <name val="Arial"/>
      <family val="2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돋움체"/>
      <family val="3"/>
      <charset val="129"/>
    </font>
    <font>
      <sz val="11"/>
      <color indexed="8"/>
      <name val="맑은 고딕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.5"/>
      <name val="ＭＳ 明朝"/>
      <family val="3"/>
      <charset val="128"/>
    </font>
    <font>
      <sz val="10"/>
      <name val="Arial Cyr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8"/>
      <color indexed="12"/>
      <name val="Arial MT"/>
      <family val="2"/>
    </font>
    <font>
      <b/>
      <sz val="9"/>
      <name val="Times New Roman"/>
      <family val="1"/>
    </font>
    <font>
      <sz val="16"/>
      <name val="Arial"/>
      <family val="2"/>
    </font>
    <font>
      <sz val="10"/>
      <name val="Courier"/>
      <family val="3"/>
    </font>
    <font>
      <b/>
      <sz val="11"/>
      <color indexed="9"/>
      <name val="Calibri"/>
      <family val="2"/>
    </font>
    <font>
      <b/>
      <sz val="14"/>
      <name val="CG Times (WN)"/>
      <family val="1"/>
    </font>
    <font>
      <sz val="8"/>
      <color indexed="8"/>
      <name val="Arial MT"/>
      <family val="2"/>
    </font>
    <font>
      <sz val="12"/>
      <name val="Helv"/>
      <family val="2"/>
    </font>
    <font>
      <sz val="10"/>
      <name val="Helv"/>
      <family val="2"/>
    </font>
    <font>
      <b/>
      <sz val="12"/>
      <name val="Helv"/>
      <family val="2"/>
    </font>
    <font>
      <sz val="9"/>
      <name val="Helv"/>
      <family val="2"/>
    </font>
    <font>
      <vertAlign val="superscript"/>
      <sz val="12"/>
      <name val="Helv"/>
      <family val="2"/>
    </font>
    <font>
      <sz val="11"/>
      <color indexed="62"/>
      <name val="Calibri"/>
      <family val="2"/>
    </font>
    <font>
      <sz val="10"/>
      <name val="Arial Cyr"/>
      <family val="2"/>
      <charset val="204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b/>
      <sz val="12"/>
      <name val="Times New Roman"/>
      <family val="1"/>
    </font>
    <font>
      <b/>
      <sz val="9"/>
      <name val="Helv"/>
      <family val="2"/>
    </font>
    <font>
      <sz val="8.5"/>
      <name val="Helv"/>
      <family val="2"/>
    </font>
    <font>
      <b/>
      <sz val="10"/>
      <name val="Helv"/>
      <family val="2"/>
    </font>
    <font>
      <sz val="10"/>
      <color indexed="48"/>
      <name val="Arial"/>
      <family val="2"/>
    </font>
    <font>
      <sz val="11"/>
      <color indexed="52"/>
      <name val="Calibri"/>
      <family val="2"/>
    </font>
    <font>
      <sz val="10"/>
      <name val="Arial CE"/>
      <family val="2"/>
      <charset val="238"/>
    </font>
    <font>
      <sz val="11"/>
      <color indexed="60"/>
      <name val="Calibri"/>
      <family val="2"/>
    </font>
    <font>
      <sz val="8"/>
      <name val="Helvetica"/>
      <family val="2"/>
    </font>
    <font>
      <sz val="10"/>
      <name val="Verdana"/>
      <family val="2"/>
    </font>
    <font>
      <sz val="8"/>
      <color indexed="29"/>
      <name val="Arial MT"/>
      <family val="2"/>
    </font>
    <font>
      <b/>
      <sz val="8"/>
      <color indexed="14"/>
      <name val="Arial MT"/>
      <family val="2"/>
    </font>
    <font>
      <sz val="8"/>
      <color indexed="10"/>
      <name val="Arial MT"/>
      <family val="2"/>
    </font>
    <font>
      <sz val="8"/>
      <name val="Helv"/>
      <family val="2"/>
    </font>
    <font>
      <sz val="10"/>
      <color indexed="63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color indexed="9"/>
      <name val="Verdana"/>
      <family val="2"/>
    </font>
    <font>
      <sz val="8"/>
      <name val="Arial"/>
      <family val="2"/>
    </font>
    <font>
      <b/>
      <sz val="14"/>
      <name val="Helv"/>
      <family val="2"/>
    </font>
    <font>
      <b/>
      <sz val="18"/>
      <color indexed="56"/>
      <name val="Cambria"/>
      <family val="1"/>
    </font>
    <font>
      <b/>
      <sz val="18"/>
      <color indexed="56"/>
      <name val="맑은 고딕"/>
      <family val="2"/>
    </font>
    <font>
      <sz val="8"/>
      <color indexed="15"/>
      <name val="Arial MT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10"/>
      <name val="Calibri"/>
      <family val="2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ABAA"/>
        <bgColor indexed="64"/>
      </patternFill>
    </fill>
    <fill>
      <patternFill patternType="solid">
        <fgColor rgb="FF86868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indexed="31"/>
        <bgColor indexed="3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FF0F5"/>
        <bgColor indexed="64"/>
      </patternFill>
    </fill>
    <fill>
      <patternFill patternType="solid">
        <fgColor rgb="FF58B0C8"/>
        <bgColor indexed="64"/>
      </patternFill>
    </fill>
  </fills>
  <borders count="12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678">
    <xf numFmtId="0" fontId="0" fillId="0" borderId="0">
      <alignment vertical="center"/>
    </xf>
    <xf numFmtId="0" fontId="2" fillId="0" borderId="0">
      <alignment vertical="center" wrapText="1"/>
    </xf>
    <xf numFmtId="0" fontId="11" fillId="6" borderId="66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49" fontId="15" fillId="0" borderId="67" applyNumberFormat="0" applyFont="0" applyFill="0" applyBorder="0" applyProtection="0">
      <alignment horizontal="left" vertical="center" indent="2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49" fontId="15" fillId="0" borderId="68" applyNumberFormat="0" applyFont="0" applyFill="0" applyBorder="0" applyProtection="0">
      <alignment horizontal="left" vertical="center" indent="5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17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0" fillId="25" borderId="69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13" fillId="26" borderId="70" applyNumberFormat="0" applyFont="0" applyAlignment="0" applyProtection="0">
      <alignment vertical="center"/>
    </xf>
    <xf numFmtId="0" fontId="22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0" borderId="0"/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0" fontId="26" fillId="28" borderId="71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0" borderId="0"/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29" fillId="0" borderId="72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0" fillId="0" borderId="73" applyNumberFormat="0" applyFill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1" fillId="12" borderId="69" applyNumberFormat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2" fillId="0" borderId="7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4" fillId="0" borderId="7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76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37" fillId="25" borderId="77" applyNumberFormat="0" applyAlignment="0" applyProtection="0">
      <alignment vertical="center"/>
    </xf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/>
    <xf numFmtId="0" fontId="27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2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2" fillId="0" borderId="0"/>
    <xf numFmtId="0" fontId="2" fillId="0" borderId="0">
      <alignment vertical="center"/>
    </xf>
    <xf numFmtId="0" fontId="12" fillId="0" borderId="0"/>
    <xf numFmtId="0" fontId="1" fillId="0" borderId="0"/>
    <xf numFmtId="0" fontId="12" fillId="0" borderId="0"/>
    <xf numFmtId="0" fontId="38" fillId="0" borderId="0">
      <alignment vertical="center"/>
    </xf>
    <xf numFmtId="0" fontId="12" fillId="0" borderId="0" applyNumberFormat="0" applyFill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4" borderId="0" applyNumberFormat="0" applyBorder="0" applyAlignment="0" applyProtection="0"/>
    <xf numFmtId="0" fontId="39" fillId="0" borderId="0"/>
    <xf numFmtId="4" fontId="15" fillId="29" borderId="67">
      <alignment horizontal="right" vertical="center"/>
    </xf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4" borderId="0" applyNumberFormat="0" applyBorder="0" applyAlignment="0" applyProtection="0"/>
    <xf numFmtId="0" fontId="12" fillId="0" borderId="0" applyNumberFormat="0" applyFill="0" applyBorder="0" applyAlignment="0" applyProtection="0"/>
    <xf numFmtId="0" fontId="40" fillId="25" borderId="77" applyNumberFormat="0" applyAlignment="0" applyProtection="0"/>
    <xf numFmtId="0" fontId="41" fillId="8" borderId="0" applyNumberFormat="0" applyBorder="0" applyAlignment="0" applyProtection="0"/>
    <xf numFmtId="0" fontId="42" fillId="25" borderId="69" applyNumberFormat="0" applyAlignment="0" applyProtection="0"/>
    <xf numFmtId="0" fontId="43" fillId="0" borderId="0"/>
    <xf numFmtId="4" fontId="44" fillId="0" borderId="78" applyFill="0" applyBorder="0" applyProtection="0">
      <alignment horizontal="right" vertical="center"/>
    </xf>
    <xf numFmtId="0" fontId="45" fillId="0" borderId="0"/>
    <xf numFmtId="0" fontId="42" fillId="25" borderId="69" applyNumberFormat="0" applyAlignment="0" applyProtection="0"/>
    <xf numFmtId="0" fontId="46" fillId="0" borderId="0">
      <alignment horizontal="centerContinuous"/>
    </xf>
    <xf numFmtId="0" fontId="47" fillId="28" borderId="71" applyNumberFormat="0" applyAlignment="0" applyProtection="0"/>
    <xf numFmtId="0" fontId="46" fillId="0" borderId="0"/>
    <xf numFmtId="37" fontId="46" fillId="6" borderId="0"/>
    <xf numFmtId="0" fontId="48" fillId="0" borderId="0">
      <alignment horizontal="centerContinuous"/>
    </xf>
    <xf numFmtId="0" fontId="49" fillId="30" borderId="0"/>
    <xf numFmtId="0" fontId="50" fillId="0" borderId="0">
      <alignment horizontal="center" vertical="center" wrapText="1"/>
    </xf>
    <xf numFmtId="177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3" fontId="12" fillId="0" borderId="0" applyFont="0" applyFill="0" applyBorder="0" applyAlignment="0" applyProtection="0"/>
    <xf numFmtId="0" fontId="51" fillId="0" borderId="0"/>
    <xf numFmtId="0" fontId="51" fillId="0" borderId="0"/>
    <xf numFmtId="0" fontId="52" fillId="0" borderId="0">
      <alignment horizontal="left" vertical="center" wrapText="1"/>
    </xf>
    <xf numFmtId="178" fontId="12" fillId="0" borderId="0" applyFont="0" applyFill="0" applyBorder="0" applyAlignment="0" applyProtection="0"/>
    <xf numFmtId="3" fontId="53" fillId="0" borderId="79" applyAlignment="0">
      <alignment horizontal="right" vertical="center"/>
    </xf>
    <xf numFmtId="179" fontId="53" fillId="0" borderId="79">
      <alignment horizontal="right" vertical="center"/>
    </xf>
    <xf numFmtId="49" fontId="54" fillId="0" borderId="79">
      <alignment horizontal="left" vertical="center"/>
    </xf>
    <xf numFmtId="180" fontId="51" fillId="0" borderId="79" applyNumberFormat="0" applyFill="0">
      <alignment horizontal="right"/>
    </xf>
    <xf numFmtId="181" fontId="51" fillId="0" borderId="79">
      <alignment horizontal="right"/>
    </xf>
    <xf numFmtId="0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0" fontId="46" fillId="0" borderId="80"/>
    <xf numFmtId="183" fontId="46" fillId="31" borderId="0">
      <alignment horizontal="right"/>
    </xf>
    <xf numFmtId="0" fontId="55" fillId="12" borderId="69" applyNumberFormat="0" applyAlignment="0" applyProtection="0"/>
    <xf numFmtId="0" fontId="56" fillId="0" borderId="81"/>
    <xf numFmtId="0" fontId="57" fillId="0" borderId="73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6" fillId="0" borderId="82"/>
    <xf numFmtId="2" fontId="12" fillId="0" borderId="0" applyFont="0" applyFill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60" fillId="0" borderId="0"/>
    <xf numFmtId="0" fontId="12" fillId="0" borderId="0">
      <alignment horizontal="left" indent="2"/>
    </xf>
    <xf numFmtId="0" fontId="48" fillId="0" borderId="0">
      <alignment horizontal="centerContinuous"/>
    </xf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76" applyNumberFormat="0" applyFill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79">
      <alignment horizontal="left"/>
    </xf>
    <xf numFmtId="0" fontId="65" fillId="0" borderId="83">
      <alignment horizontal="right" vertical="center"/>
    </xf>
    <xf numFmtId="0" fontId="66" fillId="0" borderId="79">
      <alignment horizontal="left" vertical="center"/>
    </xf>
    <xf numFmtId="0" fontId="51" fillId="0" borderId="79">
      <alignment horizontal="left" vertical="center"/>
    </xf>
    <xf numFmtId="0" fontId="67" fillId="0" borderId="79">
      <alignment horizontal="left"/>
    </xf>
    <xf numFmtId="0" fontId="67" fillId="32" borderId="0">
      <alignment horizontal="centerContinuous" wrapText="1"/>
    </xf>
    <xf numFmtId="49" fontId="67" fillId="32" borderId="84">
      <alignment horizontal="left" vertical="center"/>
    </xf>
    <xf numFmtId="0" fontId="67" fillId="32" borderId="0">
      <alignment horizontal="centerContinuous" vertical="center" wrapText="1"/>
    </xf>
    <xf numFmtId="0" fontId="55" fillId="12" borderId="69" applyNumberFormat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4" fontId="15" fillId="0" borderId="85">
      <alignment horizontal="right" vertical="center"/>
    </xf>
    <xf numFmtId="0" fontId="69" fillId="0" borderId="72" applyNumberFormat="0" applyFill="0" applyAlignment="0" applyProtection="0"/>
    <xf numFmtId="184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0" fontId="70" fillId="0" borderId="0"/>
    <xf numFmtId="0" fontId="71" fillId="27" borderId="0" applyNumberFormat="0" applyBorder="0" applyAlignment="0" applyProtection="0"/>
    <xf numFmtId="4" fontId="15" fillId="0" borderId="67" applyFill="0" applyBorder="0" applyProtection="0">
      <alignment horizontal="right" vertical="center"/>
    </xf>
    <xf numFmtId="49" fontId="44" fillId="0" borderId="67" applyNumberFormat="0" applyFill="0" applyBorder="0" applyProtection="0">
      <alignment horizontal="left" vertical="center"/>
    </xf>
    <xf numFmtId="0" fontId="15" fillId="0" borderId="67" applyNumberFormat="0" applyFill="0" applyAlignment="0" applyProtection="0"/>
    <xf numFmtId="0" fontId="72" fillId="33" borderId="0" applyNumberFormat="0" applyFont="0" applyBorder="0" applyAlignment="0" applyProtection="0"/>
    <xf numFmtId="0" fontId="12" fillId="0" borderId="0"/>
    <xf numFmtId="0" fontId="73" fillId="0" borderId="0"/>
    <xf numFmtId="0" fontId="64" fillId="0" borderId="0" applyNumberFormat="0" applyFont="0" applyFill="0" applyBorder="0" applyAlignment="0">
      <protection locked="0"/>
    </xf>
    <xf numFmtId="39" fontId="46" fillId="30" borderId="0"/>
    <xf numFmtId="0" fontId="12" fillId="26" borderId="70" applyNumberFormat="0" applyFont="0" applyAlignment="0" applyProtection="0"/>
    <xf numFmtId="0" fontId="14" fillId="26" borderId="70" applyNumberFormat="0" applyFont="0" applyAlignment="0" applyProtection="0"/>
    <xf numFmtId="0" fontId="74" fillId="0" borderId="0">
      <alignment vertical="center"/>
    </xf>
    <xf numFmtId="0" fontId="40" fillId="25" borderId="77" applyNumberFormat="0" applyAlignment="0" applyProtection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0" fontId="60" fillId="34" borderId="0" applyNumberFormat="0" applyFont="0"/>
    <xf numFmtId="186" fontId="15" fillId="35" borderId="67" applyNumberFormat="0" applyFont="0" applyBorder="0" applyAlignment="0" applyProtection="0">
      <alignment horizontal="right" vertical="center"/>
    </xf>
    <xf numFmtId="0" fontId="75" fillId="0" borderId="0"/>
    <xf numFmtId="9" fontId="12" fillId="0" borderId="0" applyFont="0" applyFill="0" applyBorder="0" applyAlignment="0" applyProtection="0"/>
    <xf numFmtId="0" fontId="76" fillId="0" borderId="0"/>
    <xf numFmtId="0" fontId="76" fillId="0" borderId="0"/>
    <xf numFmtId="3" fontId="53" fillId="0" borderId="0">
      <alignment horizontal="left" vertical="center"/>
    </xf>
    <xf numFmtId="183" fontId="46" fillId="0" borderId="86">
      <alignment horizontal="right"/>
    </xf>
    <xf numFmtId="0" fontId="50" fillId="0" borderId="0">
      <alignment horizontal="left" vertical="center"/>
    </xf>
    <xf numFmtId="0" fontId="41" fillId="8" borderId="0" applyNumberFormat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0" fontId="15" fillId="36" borderId="67"/>
    <xf numFmtId="0" fontId="77" fillId="0" borderId="0">
      <alignment horizontal="right"/>
    </xf>
    <xf numFmtId="49" fontId="77" fillId="0" borderId="0">
      <alignment horizontal="center"/>
    </xf>
    <xf numFmtId="0" fontId="54" fillId="0" borderId="0">
      <alignment horizontal="right"/>
    </xf>
    <xf numFmtId="0" fontId="77" fillId="0" borderId="0">
      <alignment horizontal="left"/>
    </xf>
    <xf numFmtId="0" fontId="15" fillId="0" borderId="0"/>
    <xf numFmtId="0" fontId="12" fillId="0" borderId="0"/>
    <xf numFmtId="49" fontId="53" fillId="0" borderId="0">
      <alignment horizontal="left" vertical="center"/>
    </xf>
    <xf numFmtId="0" fontId="12" fillId="0" borderId="0"/>
    <xf numFmtId="0" fontId="78" fillId="37" borderId="87" applyNumberFormat="0" applyAlignment="0" applyProtection="0"/>
    <xf numFmtId="189" fontId="79" fillId="0" borderId="0" applyFill="0" applyBorder="0" applyAlignment="0" applyProtection="0"/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8" fillId="38" borderId="87" applyProtection="0">
      <alignment horizontal="right"/>
    </xf>
    <xf numFmtId="2" fontId="79" fillId="0" borderId="0" applyFill="0" applyBorder="0" applyAlignment="0" applyProtection="0"/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2" fontId="80" fillId="39" borderId="87" applyProtection="0">
      <alignment horizontal="right"/>
    </xf>
    <xf numFmtId="14" fontId="81" fillId="40" borderId="87" applyProtection="0">
      <alignment horizontal="right"/>
    </xf>
    <xf numFmtId="14" fontId="81" fillId="40" borderId="87" applyProtection="0">
      <alignment horizontal="left"/>
    </xf>
    <xf numFmtId="190" fontId="12" fillId="0" borderId="0" applyFill="0" applyBorder="0" applyAlignment="0" applyProtection="0">
      <alignment wrapText="1"/>
    </xf>
    <xf numFmtId="189" fontId="12" fillId="0" borderId="0" applyFill="0" applyBorder="0" applyAlignment="0" applyProtection="0">
      <alignment wrapText="1"/>
    </xf>
    <xf numFmtId="191" fontId="12" fillId="0" borderId="0" applyFill="0" applyBorder="0" applyAlignment="0" applyProtection="0">
      <alignment wrapText="1"/>
    </xf>
    <xf numFmtId="0" fontId="82" fillId="0" borderId="0" applyNumberFormat="0" applyFill="0" applyBorder="0" applyProtection="0">
      <alignment wrapText="1"/>
    </xf>
    <xf numFmtId="0" fontId="60" fillId="0" borderId="0" applyNumberFormat="0" applyFill="0" applyBorder="0">
      <alignment horizontal="center" wrapText="1"/>
    </xf>
    <xf numFmtId="0" fontId="60" fillId="0" borderId="0" applyNumberFormat="0" applyFill="0" applyBorder="0">
      <alignment horizontal="center" wrapText="1"/>
    </xf>
    <xf numFmtId="49" fontId="54" fillId="0" borderId="79">
      <alignment horizontal="left" vertical="center"/>
    </xf>
    <xf numFmtId="49" fontId="50" fillId="0" borderId="79" applyFill="0">
      <alignment horizontal="left" vertical="center"/>
    </xf>
    <xf numFmtId="49" fontId="54" fillId="0" borderId="79">
      <alignment horizontal="left"/>
    </xf>
    <xf numFmtId="180" fontId="53" fillId="0" borderId="0" applyNumberFormat="0">
      <alignment horizontal="right"/>
    </xf>
    <xf numFmtId="0" fontId="65" fillId="41" borderId="0">
      <alignment horizontal="centerContinuous" vertical="center" wrapText="1"/>
    </xf>
    <xf numFmtId="0" fontId="65" fillId="0" borderId="88">
      <alignment horizontal="left" vertical="center"/>
    </xf>
    <xf numFmtId="0" fontId="83" fillId="0" borderId="0">
      <alignment horizontal="left" vertical="top"/>
    </xf>
    <xf numFmtId="0" fontId="84" fillId="0" borderId="0" applyNumberFormat="0" applyFill="0" applyBorder="0" applyAlignment="0" applyProtection="0"/>
    <xf numFmtId="0" fontId="67" fillId="0" borderId="0">
      <alignment horizontal="left"/>
    </xf>
    <xf numFmtId="0" fontId="52" fillId="0" borderId="0">
      <alignment horizontal="left"/>
    </xf>
    <xf numFmtId="0" fontId="51" fillId="0" borderId="0">
      <alignment horizontal="left"/>
    </xf>
    <xf numFmtId="0" fontId="67" fillId="0" borderId="0">
      <alignment horizontal="left"/>
    </xf>
    <xf numFmtId="0" fontId="85" fillId="0" borderId="0" applyNumberFormat="0" applyFill="0" applyBorder="0" applyAlignment="0" applyProtection="0">
      <alignment vertical="center"/>
    </xf>
    <xf numFmtId="0" fontId="83" fillId="0" borderId="0">
      <alignment horizontal="left" vertical="top"/>
    </xf>
    <xf numFmtId="0" fontId="46" fillId="0" borderId="0">
      <alignment horizontal="centerContinuous"/>
    </xf>
    <xf numFmtId="0" fontId="52" fillId="0" borderId="0">
      <alignment horizontal="left"/>
    </xf>
    <xf numFmtId="0" fontId="51" fillId="0" borderId="0">
      <alignment horizontal="left"/>
    </xf>
    <xf numFmtId="0" fontId="48" fillId="0" borderId="0">
      <alignment horizontal="centerContinuous"/>
    </xf>
    <xf numFmtId="0" fontId="12" fillId="0" borderId="89" applyNumberFormat="0" applyFont="0" applyFill="0" applyAlignment="0" applyProtection="0"/>
    <xf numFmtId="0" fontId="86" fillId="0" borderId="0">
      <alignment horizontal="right"/>
    </xf>
    <xf numFmtId="0" fontId="84" fillId="0" borderId="0" applyNumberFormat="0" applyFill="0" applyBorder="0" applyAlignment="0" applyProtection="0"/>
    <xf numFmtId="0" fontId="87" fillId="0" borderId="74" applyNumberFormat="0" applyFill="0" applyAlignment="0" applyProtection="0"/>
    <xf numFmtId="0" fontId="88" fillId="0" borderId="75" applyNumberFormat="0" applyFill="0" applyAlignment="0" applyProtection="0"/>
    <xf numFmtId="0" fontId="63" fillId="0" borderId="76" applyNumberFormat="0" applyFill="0" applyAlignment="0" applyProtection="0"/>
    <xf numFmtId="0" fontId="63" fillId="0" borderId="0" applyNumberFormat="0" applyFill="0" applyBorder="0" applyAlignment="0" applyProtection="0"/>
    <xf numFmtId="0" fontId="46" fillId="0" borderId="0">
      <alignment horizontal="centerContinuous"/>
    </xf>
    <xf numFmtId="39" fontId="46" fillId="42" borderId="0"/>
    <xf numFmtId="0" fontId="11" fillId="6" borderId="90"/>
    <xf numFmtId="0" fontId="69" fillId="0" borderId="72" applyNumberFormat="0" applyFill="0" applyAlignment="0" applyProtection="0"/>
    <xf numFmtId="192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49" fontId="53" fillId="0" borderId="79">
      <alignment horizontal="left"/>
    </xf>
    <xf numFmtId="0" fontId="65" fillId="0" borderId="83">
      <alignment horizontal="left"/>
    </xf>
    <xf numFmtId="0" fontId="67" fillId="0" borderId="0">
      <alignment horizontal="left" vertical="center"/>
    </xf>
    <xf numFmtId="49" fontId="77" fillId="0" borderId="79">
      <alignment horizontal="left"/>
    </xf>
    <xf numFmtId="194" fontId="60" fillId="0" borderId="91" applyBorder="0"/>
    <xf numFmtId="0" fontId="47" fillId="28" borderId="71" applyNumberFormat="0" applyAlignment="0" applyProtection="0"/>
    <xf numFmtId="4" fontId="15" fillId="0" borderId="0"/>
    <xf numFmtId="41" fontId="1" fillId="0" borderId="0" applyFon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176" fontId="7" fillId="0" borderId="0" xfId="1" applyNumberFormat="1" applyFont="1" applyFill="1" applyAlignment="1">
      <alignment vertical="center" wrapText="1"/>
    </xf>
    <xf numFmtId="176" fontId="8" fillId="4" borderId="9" xfId="1" applyNumberFormat="1" applyFont="1" applyFill="1" applyBorder="1" applyAlignment="1">
      <alignment horizontal="center" vertical="center" wrapText="1"/>
    </xf>
    <xf numFmtId="176" fontId="8" fillId="4" borderId="10" xfId="1" applyNumberFormat="1" applyFont="1" applyFill="1" applyBorder="1" applyAlignment="1">
      <alignment horizontal="center" vertical="center" wrapText="1"/>
    </xf>
    <xf numFmtId="176" fontId="7" fillId="0" borderId="0" xfId="1" applyNumberFormat="1" applyFont="1" applyFill="1" applyAlignment="1">
      <alignment horizontal="left" vertical="center" wrapText="1"/>
    </xf>
    <xf numFmtId="176" fontId="8" fillId="4" borderId="15" xfId="1" applyNumberFormat="1" applyFont="1" applyFill="1" applyBorder="1" applyAlignment="1">
      <alignment vertical="center" wrapText="1"/>
    </xf>
    <xf numFmtId="176" fontId="8" fillId="4" borderId="16" xfId="1" applyNumberFormat="1" applyFont="1" applyFill="1" applyBorder="1" applyAlignment="1">
      <alignment vertical="center" wrapText="1"/>
    </xf>
    <xf numFmtId="176" fontId="7" fillId="4" borderId="15" xfId="1" applyNumberFormat="1" applyFont="1" applyFill="1" applyBorder="1" applyAlignment="1">
      <alignment vertical="center" wrapText="1"/>
    </xf>
    <xf numFmtId="176" fontId="7" fillId="4" borderId="16" xfId="1" applyNumberFormat="1" applyFont="1" applyFill="1" applyBorder="1" applyAlignment="1">
      <alignment vertical="center" wrapText="1"/>
    </xf>
    <xf numFmtId="176" fontId="9" fillId="0" borderId="0" xfId="1" applyNumberFormat="1" applyFont="1" applyFill="1" applyAlignment="1">
      <alignment vertical="center" wrapText="1"/>
    </xf>
    <xf numFmtId="176" fontId="9" fillId="0" borderId="34" xfId="1" applyNumberFormat="1" applyFont="1" applyFill="1" applyBorder="1" applyAlignment="1">
      <alignment horizontal="left" vertical="center" wrapText="1"/>
    </xf>
    <xf numFmtId="176" fontId="9" fillId="0" borderId="35" xfId="1" applyNumberFormat="1" applyFont="1" applyFill="1" applyBorder="1" applyAlignment="1">
      <alignment vertical="center" wrapText="1"/>
    </xf>
    <xf numFmtId="176" fontId="9" fillId="0" borderId="36" xfId="1" applyNumberFormat="1" applyFont="1" applyFill="1" applyBorder="1" applyAlignment="1">
      <alignment vertical="center" wrapText="1"/>
    </xf>
    <xf numFmtId="176" fontId="9" fillId="0" borderId="37" xfId="1" applyNumberFormat="1" applyFont="1" applyFill="1" applyBorder="1" applyAlignment="1">
      <alignment horizontal="right" vertical="center"/>
    </xf>
    <xf numFmtId="176" fontId="9" fillId="0" borderId="38" xfId="1" applyNumberFormat="1" applyFont="1" applyFill="1" applyBorder="1" applyAlignment="1">
      <alignment horizontal="right" vertical="center"/>
    </xf>
    <xf numFmtId="176" fontId="9" fillId="0" borderId="36" xfId="1" applyNumberFormat="1" applyFont="1" applyFill="1" applyBorder="1" applyAlignment="1">
      <alignment horizontal="right" vertical="center"/>
    </xf>
    <xf numFmtId="176" fontId="9" fillId="0" borderId="39" xfId="1" applyNumberFormat="1" applyFont="1" applyFill="1" applyBorder="1" applyAlignment="1">
      <alignment horizontal="right" vertical="center"/>
    </xf>
    <xf numFmtId="176" fontId="9" fillId="0" borderId="40" xfId="1" applyNumberFormat="1" applyFont="1" applyFill="1" applyBorder="1" applyAlignment="1">
      <alignment horizontal="right" vertical="center"/>
    </xf>
    <xf numFmtId="176" fontId="9" fillId="0" borderId="41" xfId="1" applyNumberFormat="1" applyFont="1" applyFill="1" applyBorder="1" applyAlignment="1">
      <alignment horizontal="right" vertical="center"/>
    </xf>
    <xf numFmtId="176" fontId="10" fillId="0" borderId="35" xfId="1" applyNumberFormat="1" applyFont="1" applyFill="1" applyBorder="1" applyAlignment="1">
      <alignment horizontal="right" vertical="center"/>
    </xf>
    <xf numFmtId="176" fontId="10" fillId="0" borderId="36" xfId="1" applyNumberFormat="1" applyFont="1" applyFill="1" applyBorder="1" applyAlignment="1">
      <alignment horizontal="right" vertical="center"/>
    </xf>
    <xf numFmtId="176" fontId="10" fillId="0" borderId="37" xfId="1" applyNumberFormat="1" applyFont="1" applyFill="1" applyBorder="1" applyAlignment="1">
      <alignment horizontal="right" vertical="center"/>
    </xf>
    <xf numFmtId="176" fontId="10" fillId="0" borderId="38" xfId="1" applyNumberFormat="1" applyFont="1" applyFill="1" applyBorder="1" applyAlignment="1">
      <alignment horizontal="right" vertical="center"/>
    </xf>
    <xf numFmtId="176" fontId="10" fillId="0" borderId="39" xfId="1" applyNumberFormat="1" applyFont="1" applyFill="1" applyBorder="1" applyAlignment="1">
      <alignment horizontal="right" vertical="center"/>
    </xf>
    <xf numFmtId="176" fontId="10" fillId="0" borderId="40" xfId="1" applyNumberFormat="1" applyFont="1" applyFill="1" applyBorder="1" applyAlignment="1">
      <alignment horizontal="right" vertical="center"/>
    </xf>
    <xf numFmtId="176" fontId="10" fillId="0" borderId="41" xfId="1" applyNumberFormat="1" applyFont="1" applyFill="1" applyBorder="1" applyAlignment="1">
      <alignment horizontal="right" vertical="center"/>
    </xf>
    <xf numFmtId="176" fontId="10" fillId="0" borderId="0" xfId="1" applyNumberFormat="1" applyFont="1" applyFill="1" applyAlignment="1">
      <alignment vertical="center" wrapText="1"/>
    </xf>
    <xf numFmtId="176" fontId="9" fillId="0" borderId="35" xfId="1" applyNumberFormat="1" applyFont="1" applyFill="1" applyBorder="1" applyAlignment="1">
      <alignment horizontal="right" vertical="center"/>
    </xf>
    <xf numFmtId="176" fontId="9" fillId="0" borderId="42" xfId="1" applyNumberFormat="1" applyFont="1" applyFill="1" applyBorder="1" applyAlignment="1">
      <alignment horizontal="left" vertical="center" wrapText="1"/>
    </xf>
    <xf numFmtId="176" fontId="9" fillId="0" borderId="43" xfId="1" applyNumberFormat="1" applyFont="1" applyFill="1" applyBorder="1" applyAlignment="1">
      <alignment horizontal="right" vertical="center"/>
    </xf>
    <xf numFmtId="176" fontId="9" fillId="0" borderId="44" xfId="1" applyNumberFormat="1" applyFont="1" applyFill="1" applyBorder="1" applyAlignment="1">
      <alignment horizontal="right" vertical="center"/>
    </xf>
    <xf numFmtId="176" fontId="9" fillId="0" borderId="45" xfId="1" applyNumberFormat="1" applyFont="1" applyFill="1" applyBorder="1" applyAlignment="1">
      <alignment horizontal="right" vertical="center"/>
    </xf>
    <xf numFmtId="176" fontId="9" fillId="0" borderId="46" xfId="1" applyNumberFormat="1" applyFont="1" applyFill="1" applyBorder="1" applyAlignment="1">
      <alignment horizontal="right" vertical="center"/>
    </xf>
    <xf numFmtId="176" fontId="9" fillId="0" borderId="47" xfId="1" applyNumberFormat="1" applyFont="1" applyFill="1" applyBorder="1" applyAlignment="1">
      <alignment horizontal="right" vertical="center"/>
    </xf>
    <xf numFmtId="176" fontId="9" fillId="0" borderId="48" xfId="1" applyNumberFormat="1" applyFont="1" applyFill="1" applyBorder="1" applyAlignment="1">
      <alignment horizontal="right" vertical="center"/>
    </xf>
    <xf numFmtId="176" fontId="9" fillId="0" borderId="49" xfId="1" applyNumberFormat="1" applyFont="1" applyFill="1" applyBorder="1" applyAlignment="1">
      <alignment horizontal="right" vertical="center"/>
    </xf>
    <xf numFmtId="176" fontId="10" fillId="0" borderId="43" xfId="1" applyNumberFormat="1" applyFont="1" applyFill="1" applyBorder="1" applyAlignment="1">
      <alignment horizontal="right" vertical="center"/>
    </xf>
    <xf numFmtId="176" fontId="10" fillId="0" borderId="44" xfId="1" applyNumberFormat="1" applyFont="1" applyFill="1" applyBorder="1" applyAlignment="1">
      <alignment horizontal="right" vertical="center"/>
    </xf>
    <xf numFmtId="176" fontId="10" fillId="0" borderId="45" xfId="1" applyNumberFormat="1" applyFont="1" applyFill="1" applyBorder="1" applyAlignment="1">
      <alignment horizontal="right" vertical="center"/>
    </xf>
    <xf numFmtId="176" fontId="10" fillId="0" borderId="46" xfId="1" applyNumberFormat="1" applyFont="1" applyFill="1" applyBorder="1" applyAlignment="1">
      <alignment horizontal="right" vertical="center"/>
    </xf>
    <xf numFmtId="176" fontId="10" fillId="0" borderId="47" xfId="1" applyNumberFormat="1" applyFont="1" applyFill="1" applyBorder="1" applyAlignment="1">
      <alignment horizontal="right" vertical="center"/>
    </xf>
    <xf numFmtId="176" fontId="10" fillId="0" borderId="48" xfId="1" applyNumberFormat="1" applyFont="1" applyFill="1" applyBorder="1" applyAlignment="1">
      <alignment horizontal="right" vertical="center"/>
    </xf>
    <xf numFmtId="176" fontId="10" fillId="0" borderId="49" xfId="1" applyNumberFormat="1" applyFont="1" applyFill="1" applyBorder="1" applyAlignment="1">
      <alignment horizontal="right" vertical="center"/>
    </xf>
    <xf numFmtId="176" fontId="9" fillId="0" borderId="59" xfId="1" applyNumberFormat="1" applyFont="1" applyFill="1" applyBorder="1" applyAlignment="1">
      <alignment horizontal="right" vertical="center"/>
    </xf>
    <xf numFmtId="176" fontId="9" fillId="0" borderId="60" xfId="1" applyNumberFormat="1" applyFont="1" applyFill="1" applyBorder="1" applyAlignment="1">
      <alignment horizontal="right" vertical="center"/>
    </xf>
    <xf numFmtId="176" fontId="9" fillId="0" borderId="61" xfId="1" applyNumberFormat="1" applyFont="1" applyFill="1" applyBorder="1" applyAlignment="1">
      <alignment horizontal="right" vertical="center"/>
    </xf>
    <xf numFmtId="176" fontId="9" fillId="0" borderId="62" xfId="1" applyNumberFormat="1" applyFont="1" applyFill="1" applyBorder="1" applyAlignment="1">
      <alignment horizontal="right" vertical="center"/>
    </xf>
    <xf numFmtId="176" fontId="9" fillId="0" borderId="63" xfId="1" applyNumberFormat="1" applyFont="1" applyFill="1" applyBorder="1" applyAlignment="1">
      <alignment horizontal="right" vertical="center"/>
    </xf>
    <xf numFmtId="176" fontId="9" fillId="0" borderId="64" xfId="1" applyNumberFormat="1" applyFont="1" applyFill="1" applyBorder="1" applyAlignment="1">
      <alignment horizontal="right" vertical="center"/>
    </xf>
    <xf numFmtId="176" fontId="9" fillId="0" borderId="65" xfId="1" applyNumberFormat="1" applyFont="1" applyFill="1" applyBorder="1" applyAlignment="1">
      <alignment horizontal="right" vertical="center"/>
    </xf>
    <xf numFmtId="176" fontId="10" fillId="0" borderId="34" xfId="1" applyNumberFormat="1" applyFont="1" applyFill="1" applyBorder="1" applyAlignment="1">
      <alignment horizontal="left" vertical="center" wrapText="1"/>
    </xf>
    <xf numFmtId="176" fontId="9" fillId="0" borderId="58" xfId="1" applyNumberFormat="1" applyFont="1" applyFill="1" applyBorder="1" applyAlignment="1">
      <alignment horizontal="left" vertical="center" wrapText="1"/>
    </xf>
    <xf numFmtId="176" fontId="9" fillId="0" borderId="92" xfId="1" applyNumberFormat="1" applyFont="1" applyFill="1" applyBorder="1" applyAlignment="1">
      <alignment horizontal="left" vertical="center" wrapText="1"/>
    </xf>
    <xf numFmtId="176" fontId="9" fillId="0" borderId="95" xfId="1" applyNumberFormat="1" applyFont="1" applyFill="1" applyBorder="1" applyAlignment="1">
      <alignment horizontal="right" vertical="center"/>
    </xf>
    <xf numFmtId="176" fontId="9" fillId="0" borderId="96" xfId="1" applyNumberFormat="1" applyFont="1" applyFill="1" applyBorder="1" applyAlignment="1">
      <alignment horizontal="right" vertical="center"/>
    </xf>
    <xf numFmtId="176" fontId="9" fillId="0" borderId="97" xfId="1" applyNumberFormat="1" applyFont="1" applyFill="1" applyBorder="1" applyAlignment="1">
      <alignment horizontal="right" vertical="center"/>
    </xf>
    <xf numFmtId="176" fontId="9" fillId="0" borderId="98" xfId="1" applyNumberFormat="1" applyFont="1" applyFill="1" applyBorder="1" applyAlignment="1">
      <alignment horizontal="right" vertical="center"/>
    </xf>
    <xf numFmtId="176" fontId="9" fillId="0" borderId="94" xfId="1" applyNumberFormat="1" applyFont="1" applyFill="1" applyBorder="1" applyAlignment="1">
      <alignment horizontal="right" vertical="center"/>
    </xf>
    <xf numFmtId="176" fontId="9" fillId="0" borderId="99" xfId="1" applyNumberFormat="1" applyFont="1" applyFill="1" applyBorder="1" applyAlignment="1">
      <alignment horizontal="right" vertical="center"/>
    </xf>
    <xf numFmtId="176" fontId="9" fillId="0" borderId="93" xfId="1" applyNumberFormat="1" applyFont="1" applyFill="1" applyBorder="1" applyAlignment="1">
      <alignment vertical="center" wrapText="1"/>
    </xf>
    <xf numFmtId="176" fontId="9" fillId="0" borderId="94" xfId="1" applyNumberFormat="1" applyFont="1" applyFill="1" applyBorder="1" applyAlignment="1">
      <alignment vertical="center" wrapText="1"/>
    </xf>
    <xf numFmtId="176" fontId="10" fillId="0" borderId="42" xfId="1" applyNumberFormat="1" applyFont="1" applyFill="1" applyBorder="1" applyAlignment="1">
      <alignment horizontal="left" vertical="center" wrapText="1"/>
    </xf>
    <xf numFmtId="176" fontId="9" fillId="0" borderId="100" xfId="1" applyNumberFormat="1" applyFont="1" applyFill="1" applyBorder="1" applyAlignment="1">
      <alignment horizontal="left" vertical="center" wrapText="1"/>
    </xf>
    <xf numFmtId="176" fontId="9" fillId="0" borderId="101" xfId="1" applyNumberFormat="1" applyFont="1" applyFill="1" applyBorder="1" applyAlignment="1">
      <alignment horizontal="left" vertical="center" wrapText="1"/>
    </xf>
    <xf numFmtId="176" fontId="10" fillId="0" borderId="101" xfId="1" applyNumberFormat="1" applyFont="1" applyFill="1" applyBorder="1" applyAlignment="1">
      <alignment horizontal="left" vertical="center" wrapText="1"/>
    </xf>
    <xf numFmtId="176" fontId="9" fillId="0" borderId="103" xfId="1" applyNumberFormat="1" applyFont="1" applyFill="1" applyBorder="1" applyAlignment="1">
      <alignment horizontal="left" vertical="center" wrapText="1"/>
    </xf>
    <xf numFmtId="176" fontId="90" fillId="0" borderId="40" xfId="1" applyNumberFormat="1" applyFont="1" applyFill="1" applyBorder="1" applyAlignment="1">
      <alignment horizontal="right" vertical="center"/>
    </xf>
    <xf numFmtId="176" fontId="10" fillId="45" borderId="110" xfId="1" applyNumberFormat="1" applyFont="1" applyFill="1" applyBorder="1" applyAlignment="1">
      <alignment vertical="center"/>
    </xf>
    <xf numFmtId="176" fontId="10" fillId="45" borderId="0" xfId="1" applyNumberFormat="1" applyFont="1" applyFill="1" applyBorder="1" applyAlignment="1">
      <alignment vertical="center"/>
    </xf>
    <xf numFmtId="176" fontId="10" fillId="45" borderId="81" xfId="1" applyNumberFormat="1" applyFont="1" applyFill="1" applyBorder="1" applyAlignment="1">
      <alignment vertical="center" wrapText="1"/>
    </xf>
    <xf numFmtId="176" fontId="10" fillId="45" borderId="110" xfId="1" applyNumberFormat="1" applyFont="1" applyFill="1" applyBorder="1" applyAlignment="1">
      <alignment vertical="center" wrapText="1"/>
    </xf>
    <xf numFmtId="176" fontId="91" fillId="45" borderId="81" xfId="1" applyNumberFormat="1" applyFont="1" applyFill="1" applyBorder="1" applyAlignment="1">
      <alignment vertical="center" wrapText="1"/>
    </xf>
    <xf numFmtId="49" fontId="10" fillId="46" borderId="112" xfId="1" applyNumberFormat="1" applyFont="1" applyFill="1" applyBorder="1" applyAlignment="1">
      <alignment vertical="center"/>
    </xf>
    <xf numFmtId="176" fontId="9" fillId="43" borderId="26" xfId="1" applyNumberFormat="1" applyFont="1" applyFill="1" applyBorder="1" applyAlignment="1">
      <alignment horizontal="left" vertical="center" wrapText="1"/>
    </xf>
    <xf numFmtId="176" fontId="9" fillId="43" borderId="27" xfId="1" applyNumberFormat="1" applyFont="1" applyFill="1" applyBorder="1" applyAlignment="1">
      <alignment horizontal="right" vertical="center"/>
    </xf>
    <xf numFmtId="176" fontId="9" fillId="43" borderId="28" xfId="1" applyNumberFormat="1" applyFont="1" applyFill="1" applyBorder="1" applyAlignment="1">
      <alignment horizontal="right" vertical="center"/>
    </xf>
    <xf numFmtId="176" fontId="9" fillId="43" borderId="29" xfId="1" applyNumberFormat="1" applyFont="1" applyFill="1" applyBorder="1" applyAlignment="1">
      <alignment horizontal="right" vertical="center"/>
    </xf>
    <xf numFmtId="176" fontId="9" fillId="43" borderId="30" xfId="1" applyNumberFormat="1" applyFont="1" applyFill="1" applyBorder="1" applyAlignment="1">
      <alignment horizontal="right" vertical="center"/>
    </xf>
    <xf numFmtId="176" fontId="9" fillId="43" borderId="31" xfId="1" applyNumberFormat="1" applyFont="1" applyFill="1" applyBorder="1" applyAlignment="1">
      <alignment horizontal="right" vertical="center"/>
    </xf>
    <xf numFmtId="176" fontId="9" fillId="43" borderId="32" xfId="1" applyNumberFormat="1" applyFont="1" applyFill="1" applyBorder="1" applyAlignment="1">
      <alignment horizontal="right" vertical="center"/>
    </xf>
    <xf numFmtId="176" fontId="9" fillId="43" borderId="33" xfId="1" applyNumberFormat="1" applyFont="1" applyFill="1" applyBorder="1" applyAlignment="1">
      <alignment horizontal="right" vertical="center"/>
    </xf>
    <xf numFmtId="176" fontId="9" fillId="43" borderId="50" xfId="1" applyNumberFormat="1" applyFont="1" applyFill="1" applyBorder="1" applyAlignment="1">
      <alignment horizontal="left" vertical="center" wrapText="1"/>
    </xf>
    <xf numFmtId="176" fontId="9" fillId="43" borderId="51" xfId="1" applyNumberFormat="1" applyFont="1" applyFill="1" applyBorder="1" applyAlignment="1">
      <alignment horizontal="right" vertical="center"/>
    </xf>
    <xf numFmtId="176" fontId="9" fillId="43" borderId="52" xfId="1" applyNumberFormat="1" applyFont="1" applyFill="1" applyBorder="1" applyAlignment="1">
      <alignment horizontal="right" vertical="center"/>
    </xf>
    <xf numFmtId="176" fontId="9" fillId="43" borderId="53" xfId="1" applyNumberFormat="1" applyFont="1" applyFill="1" applyBorder="1" applyAlignment="1">
      <alignment horizontal="right" vertical="center"/>
    </xf>
    <xf numFmtId="176" fontId="9" fillId="43" borderId="54" xfId="1" applyNumberFormat="1" applyFont="1" applyFill="1" applyBorder="1" applyAlignment="1">
      <alignment horizontal="right" vertical="center"/>
    </xf>
    <xf numFmtId="176" fontId="9" fillId="43" borderId="55" xfId="1" applyNumberFormat="1" applyFont="1" applyFill="1" applyBorder="1" applyAlignment="1">
      <alignment horizontal="right" vertical="center"/>
    </xf>
    <xf numFmtId="176" fontId="9" fillId="43" borderId="56" xfId="1" applyNumberFormat="1" applyFont="1" applyFill="1" applyBorder="1" applyAlignment="1">
      <alignment horizontal="right" vertical="center"/>
    </xf>
    <xf numFmtId="176" fontId="9" fillId="43" borderId="57" xfId="1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195" fontId="0" fillId="0" borderId="0" xfId="0" applyNumberFormat="1" applyAlignment="1">
      <alignment horizontal="center" vertical="center"/>
    </xf>
    <xf numFmtId="195" fontId="0" fillId="0" borderId="0" xfId="0" applyNumberFormat="1">
      <alignment vertical="center"/>
    </xf>
    <xf numFmtId="195" fontId="0" fillId="48" borderId="0" xfId="0" applyNumberFormat="1" applyFill="1" applyAlignment="1">
      <alignment horizontal="center" vertical="center"/>
    </xf>
    <xf numFmtId="195" fontId="0" fillId="46" borderId="0" xfId="0" applyNumberFormat="1" applyFill="1" applyAlignment="1">
      <alignment horizontal="center" vertical="center"/>
    </xf>
    <xf numFmtId="0" fontId="0" fillId="48" borderId="0" xfId="0" applyFill="1">
      <alignment vertical="center"/>
    </xf>
    <xf numFmtId="195" fontId="0" fillId="48" borderId="0" xfId="0" applyNumberFormat="1" applyFill="1">
      <alignment vertical="center"/>
    </xf>
    <xf numFmtId="176" fontId="90" fillId="0" borderId="92" xfId="1" applyNumberFormat="1" applyFont="1" applyFill="1" applyBorder="1" applyAlignment="1">
      <alignment vertical="center" wrapText="1"/>
    </xf>
    <xf numFmtId="176" fontId="90" fillId="0" borderId="94" xfId="1" applyNumberFormat="1" applyFont="1" applyFill="1" applyBorder="1" applyAlignment="1">
      <alignment vertical="center" wrapText="1"/>
    </xf>
    <xf numFmtId="176" fontId="90" fillId="0" borderId="94" xfId="1" applyNumberFormat="1" applyFont="1" applyFill="1" applyBorder="1" applyAlignment="1">
      <alignment horizontal="right" vertical="center"/>
    </xf>
    <xf numFmtId="176" fontId="90" fillId="0" borderId="99" xfId="1" applyNumberFormat="1" applyFont="1" applyFill="1" applyBorder="1" applyAlignment="1">
      <alignment horizontal="right" vertical="center"/>
    </xf>
    <xf numFmtId="176" fontId="90" fillId="0" borderId="34" xfId="1" applyNumberFormat="1" applyFont="1" applyFill="1" applyBorder="1" applyAlignment="1">
      <alignment vertical="center" wrapText="1"/>
    </xf>
    <xf numFmtId="176" fontId="90" fillId="0" borderId="36" xfId="1" applyNumberFormat="1" applyFont="1" applyFill="1" applyBorder="1" applyAlignment="1">
      <alignment vertical="center" wrapText="1"/>
    </xf>
    <xf numFmtId="176" fontId="90" fillId="0" borderId="36" xfId="1" applyNumberFormat="1" applyFont="1" applyFill="1" applyBorder="1" applyAlignment="1">
      <alignment horizontal="right" vertical="center"/>
    </xf>
    <xf numFmtId="176" fontId="90" fillId="0" borderId="41" xfId="1" applyNumberFormat="1" applyFont="1" applyFill="1" applyBorder="1" applyAlignment="1">
      <alignment horizontal="right" vertical="center"/>
    </xf>
    <xf numFmtId="176" fontId="90" fillId="0" borderId="58" xfId="1" applyNumberFormat="1" applyFont="1" applyFill="1" applyBorder="1" applyAlignment="1">
      <alignment vertical="center" wrapText="1"/>
    </xf>
    <xf numFmtId="176" fontId="90" fillId="0" borderId="60" xfId="1" applyNumberFormat="1" applyFont="1" applyFill="1" applyBorder="1" applyAlignment="1">
      <alignment vertical="center" wrapText="1"/>
    </xf>
    <xf numFmtId="176" fontId="90" fillId="0" borderId="60" xfId="1" applyNumberFormat="1" applyFont="1" applyFill="1" applyBorder="1" applyAlignment="1">
      <alignment horizontal="right" vertical="center"/>
    </xf>
    <xf numFmtId="176" fontId="90" fillId="0" borderId="65" xfId="1" applyNumberFormat="1" applyFont="1" applyFill="1" applyBorder="1" applyAlignment="1">
      <alignment horizontal="right" vertical="center"/>
    </xf>
    <xf numFmtId="176" fontId="9" fillId="0" borderId="119" xfId="1" applyNumberFormat="1" applyFont="1" applyFill="1" applyBorder="1" applyAlignment="1">
      <alignment horizontal="left" vertical="center" wrapText="1"/>
    </xf>
    <xf numFmtId="176" fontId="90" fillId="0" borderId="120" xfId="1" applyNumberFormat="1" applyFont="1" applyFill="1" applyBorder="1" applyAlignment="1">
      <alignment vertical="center" wrapText="1"/>
    </xf>
    <xf numFmtId="176" fontId="90" fillId="0" borderId="121" xfId="1" applyNumberFormat="1" applyFont="1" applyFill="1" applyBorder="1" applyAlignment="1">
      <alignment vertical="center" wrapText="1"/>
    </xf>
    <xf numFmtId="176" fontId="9" fillId="0" borderId="121" xfId="1" applyNumberFormat="1" applyFont="1" applyFill="1" applyBorder="1" applyAlignment="1">
      <alignment horizontal="right" vertical="center"/>
    </xf>
    <xf numFmtId="176" fontId="90" fillId="0" borderId="121" xfId="1" applyNumberFormat="1" applyFont="1" applyFill="1" applyBorder="1" applyAlignment="1">
      <alignment horizontal="right" vertical="center"/>
    </xf>
    <xf numFmtId="176" fontId="90" fillId="0" borderId="122" xfId="1" applyNumberFormat="1" applyFont="1" applyFill="1" applyBorder="1" applyAlignment="1">
      <alignment horizontal="right" vertical="center"/>
    </xf>
    <xf numFmtId="176" fontId="10" fillId="0" borderId="119" xfId="1" applyNumberFormat="1" applyFont="1" applyFill="1" applyBorder="1" applyAlignment="1">
      <alignment horizontal="left" vertical="center" wrapText="1"/>
    </xf>
    <xf numFmtId="176" fontId="9" fillId="0" borderId="102" xfId="1" applyNumberFormat="1" applyFont="1" applyFill="1" applyBorder="1" applyAlignment="1">
      <alignment horizontal="left" vertical="center" wrapText="1"/>
    </xf>
    <xf numFmtId="176" fontId="90" fillId="0" borderId="50" xfId="1" applyNumberFormat="1" applyFont="1" applyFill="1" applyBorder="1" applyAlignment="1">
      <alignment vertical="center" wrapText="1"/>
    </xf>
    <xf numFmtId="176" fontId="90" fillId="0" borderId="52" xfId="1" applyNumberFormat="1" applyFont="1" applyFill="1" applyBorder="1" applyAlignment="1">
      <alignment vertical="center" wrapText="1"/>
    </xf>
    <xf numFmtId="176" fontId="9" fillId="0" borderId="52" xfId="1" applyNumberFormat="1" applyFont="1" applyFill="1" applyBorder="1" applyAlignment="1">
      <alignment horizontal="right" vertical="center"/>
    </xf>
    <xf numFmtId="176" fontId="90" fillId="0" borderId="52" xfId="1" applyNumberFormat="1" applyFont="1" applyFill="1" applyBorder="1" applyAlignment="1">
      <alignment horizontal="right" vertical="center"/>
    </xf>
    <xf numFmtId="176" fontId="90" fillId="0" borderId="57" xfId="1" applyNumberFormat="1" applyFont="1" applyFill="1" applyBorder="1" applyAlignment="1">
      <alignment horizontal="right" vertical="center"/>
    </xf>
    <xf numFmtId="176" fontId="9" fillId="47" borderId="123" xfId="1" applyNumberFormat="1" applyFont="1" applyFill="1" applyBorder="1" applyAlignment="1">
      <alignment horizontal="left" vertical="center" wrapText="1"/>
    </xf>
    <xf numFmtId="176" fontId="90" fillId="47" borderId="124" xfId="1" applyNumberFormat="1" applyFont="1" applyFill="1" applyBorder="1" applyAlignment="1">
      <alignment vertical="center" wrapText="1"/>
    </xf>
    <xf numFmtId="176" fontId="90" fillId="47" borderId="125" xfId="1" applyNumberFormat="1" applyFont="1" applyFill="1" applyBorder="1" applyAlignment="1">
      <alignment vertical="center" wrapText="1"/>
    </xf>
    <xf numFmtId="176" fontId="9" fillId="47" borderId="125" xfId="1" applyNumberFormat="1" applyFont="1" applyFill="1" applyBorder="1" applyAlignment="1">
      <alignment horizontal="right" vertical="center"/>
    </xf>
    <xf numFmtId="176" fontId="90" fillId="47" borderId="125" xfId="1" applyNumberFormat="1" applyFont="1" applyFill="1" applyBorder="1" applyAlignment="1">
      <alignment horizontal="right" vertical="center"/>
    </xf>
    <xf numFmtId="176" fontId="90" fillId="47" borderId="126" xfId="1" applyNumberFormat="1" applyFont="1" applyFill="1" applyBorder="1" applyAlignment="1">
      <alignment horizontal="right" vertical="center"/>
    </xf>
    <xf numFmtId="176" fontId="9" fillId="47" borderId="94" xfId="1" applyNumberFormat="1" applyFont="1" applyFill="1" applyBorder="1" applyAlignment="1">
      <alignment horizontal="right" vertical="center"/>
    </xf>
    <xf numFmtId="176" fontId="9" fillId="47" borderId="36" xfId="1" applyNumberFormat="1" applyFont="1" applyFill="1" applyBorder="1" applyAlignment="1">
      <alignment horizontal="right" vertical="center"/>
    </xf>
    <xf numFmtId="176" fontId="9" fillId="47" borderId="60" xfId="1" applyNumberFormat="1" applyFont="1" applyFill="1" applyBorder="1" applyAlignment="1">
      <alignment horizontal="right" vertical="center"/>
    </xf>
    <xf numFmtId="176" fontId="9" fillId="47" borderId="121" xfId="1" applyNumberFormat="1" applyFont="1" applyFill="1" applyBorder="1" applyAlignment="1">
      <alignment horizontal="right" vertical="center"/>
    </xf>
    <xf numFmtId="176" fontId="9" fillId="47" borderId="52" xfId="1" applyNumberFormat="1" applyFont="1" applyFill="1" applyBorder="1" applyAlignment="1">
      <alignment horizontal="right" vertical="center"/>
    </xf>
    <xf numFmtId="195" fontId="0" fillId="44" borderId="0" xfId="0" applyNumberFormat="1" applyFill="1" applyAlignment="1">
      <alignment horizontal="center" vertical="center"/>
    </xf>
    <xf numFmtId="176" fontId="10" fillId="0" borderId="0" xfId="1" applyNumberFormat="1" applyFont="1" applyFill="1" applyAlignment="1">
      <alignment horizontal="left" vertical="center" wrapText="1"/>
    </xf>
    <xf numFmtId="176" fontId="92" fillId="44" borderId="104" xfId="1" applyNumberFormat="1" applyFont="1" applyFill="1" applyBorder="1" applyAlignment="1">
      <alignment horizontal="left" vertical="center" wrapText="1"/>
    </xf>
    <xf numFmtId="176" fontId="90" fillId="0" borderId="105" xfId="1" applyNumberFormat="1" applyFont="1" applyFill="1" applyBorder="1" applyAlignment="1">
      <alignment vertical="center" wrapText="1"/>
    </xf>
    <xf numFmtId="176" fontId="90" fillId="0" borderId="106" xfId="1" applyNumberFormat="1" applyFont="1" applyFill="1" applyBorder="1" applyAlignment="1">
      <alignment vertical="center" wrapText="1"/>
    </xf>
    <xf numFmtId="176" fontId="90" fillId="0" borderId="106" xfId="1" applyNumberFormat="1" applyFont="1" applyFill="1" applyBorder="1" applyAlignment="1">
      <alignment horizontal="right" vertical="center"/>
    </xf>
    <xf numFmtId="176" fontId="90" fillId="0" borderId="107" xfId="1" applyNumberFormat="1" applyFont="1" applyFill="1" applyBorder="1" applyAlignment="1">
      <alignment horizontal="right" vertical="center"/>
    </xf>
    <xf numFmtId="176" fontId="10" fillId="0" borderId="106" xfId="1" applyNumberFormat="1" applyFont="1" applyFill="1" applyBorder="1" applyAlignment="1">
      <alignment vertical="center" wrapText="1"/>
    </xf>
    <xf numFmtId="176" fontId="92" fillId="44" borderId="108" xfId="1" applyNumberFormat="1" applyFont="1" applyFill="1" applyBorder="1" applyAlignment="1">
      <alignment horizontal="left" vertical="center" wrapText="1"/>
    </xf>
    <xf numFmtId="176" fontId="10" fillId="0" borderId="0" xfId="1" applyNumberFormat="1" applyFont="1" applyFill="1" applyAlignment="1">
      <alignment vertical="center"/>
    </xf>
    <xf numFmtId="176" fontId="10" fillId="45" borderId="109" xfId="1" applyNumberFormat="1" applyFont="1" applyFill="1" applyBorder="1" applyAlignment="1">
      <alignment vertical="center"/>
    </xf>
    <xf numFmtId="49" fontId="10" fillId="46" borderId="109" xfId="1" applyNumberFormat="1" applyFont="1" applyFill="1" applyBorder="1" applyAlignment="1">
      <alignment vertical="center" wrapText="1"/>
    </xf>
    <xf numFmtId="176" fontId="10" fillId="46" borderId="110" xfId="1" applyNumberFormat="1" applyFont="1" applyFill="1" applyBorder="1" applyAlignment="1">
      <alignment vertical="center" wrapText="1"/>
    </xf>
    <xf numFmtId="176" fontId="10" fillId="46" borderId="111" xfId="1" applyNumberFormat="1" applyFont="1" applyFill="1" applyBorder="1" applyAlignment="1">
      <alignment vertical="center" wrapText="1"/>
    </xf>
    <xf numFmtId="176" fontId="10" fillId="45" borderId="112" xfId="1" applyNumberFormat="1" applyFont="1" applyFill="1" applyBorder="1" applyAlignment="1">
      <alignment vertical="center"/>
    </xf>
    <xf numFmtId="176" fontId="10" fillId="46" borderId="112" xfId="1" applyNumberFormat="1" applyFont="1" applyFill="1" applyBorder="1" applyAlignment="1">
      <alignment vertical="center"/>
    </xf>
    <xf numFmtId="176" fontId="10" fillId="46" borderId="0" xfId="1" applyNumberFormat="1" applyFont="1" applyFill="1" applyBorder="1" applyAlignment="1">
      <alignment vertical="center"/>
    </xf>
    <xf numFmtId="176" fontId="10" fillId="46" borderId="113" xfId="1" applyNumberFormat="1" applyFont="1" applyFill="1" applyBorder="1" applyAlignment="1">
      <alignment vertical="center"/>
    </xf>
    <xf numFmtId="176" fontId="10" fillId="45" borderId="114" xfId="1" applyNumberFormat="1" applyFont="1" applyFill="1" applyBorder="1" applyAlignment="1">
      <alignment vertical="center" wrapText="1"/>
    </xf>
    <xf numFmtId="49" fontId="10" fillId="46" borderId="114" xfId="1" applyNumberFormat="1" applyFont="1" applyFill="1" applyBorder="1" applyAlignment="1">
      <alignment vertical="center"/>
    </xf>
    <xf numFmtId="176" fontId="10" fillId="46" borderId="81" xfId="1" applyNumberFormat="1" applyFont="1" applyFill="1" applyBorder="1" applyAlignment="1">
      <alignment vertical="center" wrapText="1"/>
    </xf>
    <xf numFmtId="176" fontId="10" fillId="46" borderId="115" xfId="1" applyNumberFormat="1" applyFont="1" applyFill="1" applyBorder="1" applyAlignment="1">
      <alignment vertical="center" wrapText="1"/>
    </xf>
    <xf numFmtId="176" fontId="10" fillId="45" borderId="0" xfId="1" applyNumberFormat="1" applyFont="1" applyFill="1" applyAlignment="1">
      <alignment vertical="center" wrapText="1"/>
    </xf>
    <xf numFmtId="176" fontId="10" fillId="46" borderId="109" xfId="1" applyNumberFormat="1" applyFont="1" applyFill="1" applyBorder="1" applyAlignment="1">
      <alignment vertical="center"/>
    </xf>
    <xf numFmtId="176" fontId="91" fillId="45" borderId="114" xfId="1" applyNumberFormat="1" applyFont="1" applyFill="1" applyBorder="1" applyAlignment="1">
      <alignment vertical="center"/>
    </xf>
    <xf numFmtId="176" fontId="91" fillId="46" borderId="114" xfId="1" applyNumberFormat="1" applyFont="1" applyFill="1" applyBorder="1" applyAlignment="1">
      <alignment vertical="center"/>
    </xf>
    <xf numFmtId="176" fontId="91" fillId="46" borderId="81" xfId="1" applyNumberFormat="1" applyFont="1" applyFill="1" applyBorder="1" applyAlignment="1">
      <alignment vertical="center" wrapText="1"/>
    </xf>
    <xf numFmtId="176" fontId="91" fillId="46" borderId="115" xfId="1" applyNumberFormat="1" applyFont="1" applyFill="1" applyBorder="1" applyAlignment="1">
      <alignment vertical="center" wrapText="1"/>
    </xf>
    <xf numFmtId="176" fontId="10" fillId="45" borderId="116" xfId="1" applyNumberFormat="1" applyFont="1" applyFill="1" applyBorder="1" applyAlignment="1">
      <alignment vertical="center"/>
    </xf>
    <xf numFmtId="176" fontId="10" fillId="45" borderId="117" xfId="1" applyNumberFormat="1" applyFont="1" applyFill="1" applyBorder="1" applyAlignment="1">
      <alignment vertical="center" wrapText="1"/>
    </xf>
    <xf numFmtId="176" fontId="10" fillId="45" borderId="118" xfId="1" applyNumberFormat="1" applyFont="1" applyFill="1" applyBorder="1" applyAlignment="1">
      <alignment vertical="center" wrapText="1"/>
    </xf>
    <xf numFmtId="49" fontId="10" fillId="46" borderId="116" xfId="1" applyNumberFormat="1" applyFont="1" applyFill="1" applyBorder="1" applyAlignment="1">
      <alignment vertical="center"/>
    </xf>
    <xf numFmtId="176" fontId="10" fillId="46" borderId="117" xfId="1" applyNumberFormat="1" applyFont="1" applyFill="1" applyBorder="1" applyAlignment="1">
      <alignment vertical="center" wrapText="1"/>
    </xf>
    <xf numFmtId="176" fontId="10" fillId="46" borderId="118" xfId="1" applyNumberFormat="1" applyFont="1" applyFill="1" applyBorder="1" applyAlignment="1">
      <alignment vertical="center" wrapText="1"/>
    </xf>
    <xf numFmtId="176" fontId="10" fillId="47" borderId="0" xfId="1" applyNumberFormat="1" applyFont="1" applyFill="1" applyAlignment="1">
      <alignment vertical="center"/>
    </xf>
    <xf numFmtId="176" fontId="10" fillId="47" borderId="0" xfId="1" applyNumberFormat="1" applyFont="1" applyFill="1" applyAlignment="1">
      <alignment vertical="center" wrapText="1"/>
    </xf>
    <xf numFmtId="176" fontId="91" fillId="45" borderId="116" xfId="1" applyNumberFormat="1" applyFont="1" applyFill="1" applyBorder="1" applyAlignment="1">
      <alignment vertical="center"/>
    </xf>
    <xf numFmtId="176" fontId="91" fillId="45" borderId="117" xfId="1" applyNumberFormat="1" applyFont="1" applyFill="1" applyBorder="1" applyAlignment="1">
      <alignment vertical="center" wrapText="1"/>
    </xf>
    <xf numFmtId="176" fontId="91" fillId="45" borderId="118" xfId="1" applyNumberFormat="1" applyFont="1" applyFill="1" applyBorder="1" applyAlignment="1">
      <alignment vertical="center" wrapText="1"/>
    </xf>
    <xf numFmtId="49" fontId="91" fillId="46" borderId="116" xfId="1" applyNumberFormat="1" applyFont="1" applyFill="1" applyBorder="1" applyAlignment="1">
      <alignment vertical="center"/>
    </xf>
    <xf numFmtId="176" fontId="91" fillId="46" borderId="117" xfId="1" applyNumberFormat="1" applyFont="1" applyFill="1" applyBorder="1" applyAlignment="1">
      <alignment vertical="center" wrapText="1"/>
    </xf>
    <xf numFmtId="176" fontId="9" fillId="46" borderId="117" xfId="1" applyNumberFormat="1" applyFont="1" applyFill="1" applyBorder="1" applyAlignment="1">
      <alignment vertical="center" wrapText="1"/>
    </xf>
    <xf numFmtId="176" fontId="9" fillId="46" borderId="118" xfId="1" applyNumberFormat="1" applyFont="1" applyFill="1" applyBorder="1" applyAlignment="1">
      <alignment vertical="center" wrapText="1"/>
    </xf>
    <xf numFmtId="176" fontId="91" fillId="45" borderId="116" xfId="1" applyNumberFormat="1" applyFont="1" applyFill="1" applyBorder="1" applyAlignment="1">
      <alignment horizontal="left" vertical="center"/>
    </xf>
    <xf numFmtId="176" fontId="91" fillId="45" borderId="117" xfId="1" applyNumberFormat="1" applyFont="1" applyFill="1" applyBorder="1" applyAlignment="1">
      <alignment horizontal="left" vertical="center" wrapText="1"/>
    </xf>
    <xf numFmtId="176" fontId="91" fillId="45" borderId="118" xfId="1" applyNumberFormat="1" applyFont="1" applyFill="1" applyBorder="1" applyAlignment="1">
      <alignment horizontal="right" vertical="center" wrapText="1"/>
    </xf>
    <xf numFmtId="176" fontId="91" fillId="46" borderId="117" xfId="1" applyNumberFormat="1" applyFont="1" applyFill="1" applyBorder="1" applyAlignment="1">
      <alignment horizontal="left" vertical="center"/>
    </xf>
    <xf numFmtId="176" fontId="91" fillId="46" borderId="117" xfId="1" applyNumberFormat="1" applyFont="1" applyFill="1" applyBorder="1" applyAlignment="1">
      <alignment horizontal="left" vertical="center" wrapText="1"/>
    </xf>
    <xf numFmtId="176" fontId="10" fillId="46" borderId="117" xfId="1" applyNumberFormat="1" applyFont="1" applyFill="1" applyBorder="1" applyAlignment="1">
      <alignment vertical="center"/>
    </xf>
    <xf numFmtId="176" fontId="0" fillId="0" borderId="0" xfId="0" applyNumberFormat="1">
      <alignment vertical="center"/>
    </xf>
    <xf numFmtId="196" fontId="0" fillId="0" borderId="0" xfId="0" applyNumberFormat="1">
      <alignment vertical="center"/>
    </xf>
    <xf numFmtId="197" fontId="0" fillId="0" borderId="0" xfId="0" applyNumberFormat="1">
      <alignment vertical="center"/>
    </xf>
    <xf numFmtId="176" fontId="0" fillId="0" borderId="0" xfId="0" applyNumberFormat="1" applyAlignment="1">
      <alignment vertical="center" wrapText="1"/>
    </xf>
    <xf numFmtId="3" fontId="53" fillId="0" borderId="79" xfId="1245" applyAlignment="1"/>
    <xf numFmtId="41" fontId="0" fillId="0" borderId="0" xfId="1677" applyFont="1">
      <alignment vertical="center"/>
    </xf>
    <xf numFmtId="41" fontId="0" fillId="0" borderId="0" xfId="0" applyNumberFormat="1">
      <alignment vertical="center"/>
    </xf>
    <xf numFmtId="176" fontId="7" fillId="5" borderId="15" xfId="1" applyNumberFormat="1" applyFont="1" applyFill="1" applyBorder="1" applyAlignment="1">
      <alignment horizontal="center" vertical="center" wrapText="1"/>
    </xf>
    <xf numFmtId="176" fontId="7" fillId="4" borderId="11" xfId="1" applyNumberFormat="1" applyFont="1" applyFill="1" applyBorder="1" applyAlignment="1">
      <alignment horizontal="center" vertical="center" wrapText="1"/>
    </xf>
    <xf numFmtId="176" fontId="7" fillId="5" borderId="15" xfId="1" applyNumberFormat="1" applyFont="1" applyFill="1" applyBorder="1" applyAlignment="1">
      <alignment horizontal="center" vertical="top" wrapText="1"/>
    </xf>
    <xf numFmtId="176" fontId="8" fillId="4" borderId="15" xfId="1" applyNumberFormat="1" applyFont="1" applyFill="1" applyBorder="1" applyAlignment="1">
      <alignment horizontal="center" vertical="center" wrapText="1"/>
    </xf>
    <xf numFmtId="176" fontId="3" fillId="5" borderId="21" xfId="1" applyNumberFormat="1" applyFont="1" applyFill="1" applyBorder="1" applyAlignment="1">
      <alignment horizontal="center" vertical="top"/>
    </xf>
    <xf numFmtId="176" fontId="9" fillId="3" borderId="1" xfId="1" applyNumberFormat="1" applyFont="1" applyFill="1" applyBorder="1" applyAlignment="1">
      <alignment horizontal="center" vertical="center" wrapText="1"/>
    </xf>
    <xf numFmtId="176" fontId="9" fillId="3" borderId="5" xfId="1" applyNumberFormat="1" applyFont="1" applyFill="1" applyBorder="1" applyAlignment="1">
      <alignment horizontal="center" vertical="center" wrapText="1"/>
    </xf>
    <xf numFmtId="176" fontId="6" fillId="0" borderId="2" xfId="1" applyNumberFormat="1" applyFont="1" applyFill="1" applyBorder="1" applyAlignment="1">
      <alignment horizontal="left" vertical="center" wrapText="1"/>
    </xf>
    <xf numFmtId="176" fontId="6" fillId="0" borderId="3" xfId="1" applyNumberFormat="1" applyFont="1" applyFill="1" applyBorder="1" applyAlignment="1">
      <alignment horizontal="left" vertical="center" wrapText="1"/>
    </xf>
    <xf numFmtId="176" fontId="6" fillId="0" borderId="4" xfId="1" applyNumberFormat="1" applyFont="1" applyFill="1" applyBorder="1" applyAlignment="1">
      <alignment horizontal="left" vertical="center" wrapText="1"/>
    </xf>
    <xf numFmtId="176" fontId="8" fillId="4" borderId="6" xfId="1" applyNumberFormat="1" applyFont="1" applyFill="1" applyBorder="1" applyAlignment="1">
      <alignment horizontal="left" vertical="center" wrapText="1"/>
    </xf>
    <xf numFmtId="176" fontId="8" fillId="4" borderId="7" xfId="1" applyNumberFormat="1" applyFont="1" applyFill="1" applyBorder="1" applyAlignment="1">
      <alignment horizontal="left" vertical="center" wrapText="1"/>
    </xf>
    <xf numFmtId="176" fontId="8" fillId="4" borderId="8" xfId="1" applyNumberFormat="1" applyFont="1" applyFill="1" applyBorder="1" applyAlignment="1">
      <alignment horizontal="left" vertical="center" wrapText="1"/>
    </xf>
    <xf numFmtId="176" fontId="7" fillId="4" borderId="11" xfId="1" applyNumberFormat="1" applyFont="1" applyFill="1" applyBorder="1" applyAlignment="1">
      <alignment horizontal="center" vertical="center" wrapText="1"/>
    </xf>
    <xf numFmtId="176" fontId="7" fillId="5" borderId="12" xfId="1" applyNumberFormat="1" applyFont="1" applyFill="1" applyBorder="1" applyAlignment="1">
      <alignment horizontal="center" vertical="top" wrapText="1"/>
    </xf>
    <xf numFmtId="176" fontId="7" fillId="5" borderId="15" xfId="1" applyNumberFormat="1" applyFont="1" applyFill="1" applyBorder="1" applyAlignment="1">
      <alignment horizontal="center" vertical="top" wrapText="1"/>
    </xf>
    <xf numFmtId="176" fontId="7" fillId="5" borderId="13" xfId="1" applyNumberFormat="1" applyFont="1" applyFill="1" applyBorder="1" applyAlignment="1">
      <alignment horizontal="center" vertical="center" wrapText="1"/>
    </xf>
    <xf numFmtId="176" fontId="7" fillId="5" borderId="14" xfId="1" applyNumberFormat="1" applyFont="1" applyFill="1" applyBorder="1" applyAlignment="1">
      <alignment horizontal="center" vertical="center" wrapText="1"/>
    </xf>
    <xf numFmtId="176" fontId="8" fillId="4" borderId="15" xfId="1" applyNumberFormat="1" applyFont="1" applyFill="1" applyBorder="1" applyAlignment="1">
      <alignment horizontal="center" vertical="center" wrapText="1"/>
    </xf>
    <xf numFmtId="176" fontId="7" fillId="0" borderId="20" xfId="1" applyNumberFormat="1" applyFont="1" applyFill="1" applyBorder="1" applyAlignment="1">
      <alignment horizontal="center" vertical="center" wrapText="1"/>
    </xf>
    <xf numFmtId="176" fontId="7" fillId="0" borderId="25" xfId="1" applyNumberFormat="1" applyFont="1" applyFill="1" applyBorder="1" applyAlignment="1">
      <alignment horizontal="center" vertical="center" wrapText="1"/>
    </xf>
    <xf numFmtId="176" fontId="3" fillId="5" borderId="13" xfId="1" applyNumberFormat="1" applyFont="1" applyFill="1" applyBorder="1" applyAlignment="1">
      <alignment horizontal="center" vertical="center"/>
    </xf>
    <xf numFmtId="176" fontId="3" fillId="5" borderId="14" xfId="1" applyNumberFormat="1" applyFont="1" applyFill="1" applyBorder="1" applyAlignment="1">
      <alignment horizontal="center" vertical="center"/>
    </xf>
    <xf numFmtId="176" fontId="3" fillId="5" borderId="12" xfId="1" applyNumberFormat="1" applyFont="1" applyFill="1" applyBorder="1" applyAlignment="1">
      <alignment horizontal="center" vertical="top"/>
    </xf>
    <xf numFmtId="176" fontId="3" fillId="5" borderId="21" xfId="1" applyNumberFormat="1" applyFont="1" applyFill="1" applyBorder="1" applyAlignment="1">
      <alignment horizontal="center" vertical="top"/>
    </xf>
    <xf numFmtId="176" fontId="7" fillId="0" borderId="17" xfId="1" applyNumberFormat="1" applyFont="1" applyFill="1" applyBorder="1" applyAlignment="1">
      <alignment horizontal="center" vertical="center" wrapText="1"/>
    </xf>
    <xf numFmtId="176" fontId="7" fillId="0" borderId="22" xfId="1" applyNumberFormat="1" applyFont="1" applyFill="1" applyBorder="1" applyAlignment="1">
      <alignment horizontal="center" vertical="center" wrapText="1"/>
    </xf>
    <xf numFmtId="176" fontId="7" fillId="0" borderId="18" xfId="1" applyNumberFormat="1" applyFont="1" applyFill="1" applyBorder="1" applyAlignment="1">
      <alignment horizontal="center" vertical="center" wrapText="1"/>
    </xf>
    <xf numFmtId="176" fontId="7" fillId="0" borderId="23" xfId="1" applyNumberFormat="1" applyFont="1" applyFill="1" applyBorder="1" applyAlignment="1">
      <alignment horizontal="center" vertical="center" wrapText="1"/>
    </xf>
    <xf numFmtId="176" fontId="7" fillId="0" borderId="19" xfId="1" applyNumberFormat="1" applyFont="1" applyFill="1" applyBorder="1" applyAlignment="1">
      <alignment horizontal="center" vertical="center" wrapText="1"/>
    </xf>
    <xf numFmtId="176" fontId="7" fillId="0" borderId="24" xfId="1" applyNumberFormat="1" applyFont="1" applyFill="1" applyBorder="1" applyAlignment="1">
      <alignment horizontal="center" vertical="center" wrapText="1"/>
    </xf>
    <xf numFmtId="176" fontId="7" fillId="5" borderId="12" xfId="1" applyNumberFormat="1" applyFont="1" applyFill="1" applyBorder="1" applyAlignment="1">
      <alignment horizontal="center" vertical="center" wrapText="1"/>
    </xf>
    <xf numFmtId="176" fontId="7" fillId="5" borderId="15" xfId="1" applyNumberFormat="1" applyFont="1" applyFill="1" applyBorder="1" applyAlignment="1">
      <alignment horizontal="center" vertical="center" wrapText="1"/>
    </xf>
    <xf numFmtId="176" fontId="7" fillId="5" borderId="13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76" fontId="9" fillId="3" borderId="127" xfId="1" applyNumberFormat="1" applyFont="1" applyFill="1" applyBorder="1" applyAlignment="1">
      <alignment horizontal="center" vertical="center" wrapText="1"/>
    </xf>
    <xf numFmtId="176" fontId="7" fillId="0" borderId="21" xfId="1" applyNumberFormat="1" applyFont="1" applyFill="1" applyBorder="1" applyAlignment="1">
      <alignment horizontal="center" vertical="center" wrapText="1"/>
    </xf>
    <xf numFmtId="176" fontId="7" fillId="0" borderId="11" xfId="1" applyNumberFormat="1" applyFont="1" applyFill="1" applyBorder="1" applyAlignment="1">
      <alignment horizontal="center" vertical="center" wrapText="1"/>
    </xf>
    <xf numFmtId="176" fontId="7" fillId="0" borderId="0" xfId="1" applyNumberFormat="1" applyFont="1" applyFill="1" applyBorder="1" applyAlignment="1">
      <alignment horizontal="center" vertical="center" wrapText="1"/>
    </xf>
  </cellXfs>
  <cellStyles count="1678">
    <cellStyle name="_x0006_" xfId="2"/>
    <cellStyle name="?" xfId="3"/>
    <cellStyle name="?_081106 1145 Transport" xfId="4"/>
    <cellStyle name="?_20081114 Transport (excl.Bus) v1.3" xfId="5"/>
    <cellStyle name="?_20081114 Transport (excl.Bus) v1.4" xfId="6"/>
    <cellStyle name="?_Transport" xfId="8"/>
    <cellStyle name="?_Variables" xfId="9"/>
    <cellStyle name="?_Variables_assumption" xfId="10"/>
    <cellStyle name="?_Variables_Variables" xfId="11"/>
    <cellStyle name="?_Variables_Variables v1" xfId="12"/>
    <cellStyle name="?_Variables_Variables v1.5" xfId="13"/>
    <cellStyle name="?_주팀장님 20081222 Interview Question" xfId="7"/>
    <cellStyle name="_20081210 power BAU &amp; abatement" xfId="14"/>
    <cellStyle name="_20081215 Korean power BAU &amp; abatement" xfId="15"/>
    <cellStyle name="_20081217 Korean power BAU &amp; abatement v1" xfId="16"/>
    <cellStyle name="_20081217 Korean power BAU &amp; abatement v10" xfId="17"/>
    <cellStyle name="_20081217 Korean power BAU &amp; abatement v2" xfId="18"/>
    <cellStyle name="_20081217 Korean power BAU &amp; abatement v3" xfId="19"/>
    <cellStyle name="_20081217 Korean power BAU &amp; abatement v6" xfId="20"/>
    <cellStyle name="_20081219 Korean power BAU &amp; abatement v14" xfId="21"/>
    <cellStyle name="_20081223 Korean power BAU &amp; abatement v21_" xfId="22"/>
    <cellStyle name="_20090106 Power input data JWN v1.1" xfId="23"/>
    <cellStyle name="_20090106 Power input data JWN v1.2" xfId="24"/>
    <cellStyle name="_Back up for key inputs" xfId="25"/>
    <cellStyle name="20% - Accent1" xfId="171"/>
    <cellStyle name="20% - Accent2" xfId="172"/>
    <cellStyle name="20% - Accent3" xfId="173"/>
    <cellStyle name="20% - Accent4" xfId="174"/>
    <cellStyle name="20% - Accent5" xfId="175"/>
    <cellStyle name="20% - Accent6" xfId="176"/>
    <cellStyle name="20% - Akzent1" xfId="177"/>
    <cellStyle name="20% - Akzent2" xfId="178"/>
    <cellStyle name="20% - Akzent3" xfId="179"/>
    <cellStyle name="20% - Akzent4" xfId="180"/>
    <cellStyle name="20% - Akzent5" xfId="181"/>
    <cellStyle name="20% - Akzent6" xfId="182"/>
    <cellStyle name="20% - 강조색1 10" xfId="26"/>
    <cellStyle name="20% - 강조색1 11" xfId="27"/>
    <cellStyle name="20% - 강조색1 12" xfId="28"/>
    <cellStyle name="20% - 강조색1 13" xfId="29"/>
    <cellStyle name="20% - 강조색1 14" xfId="30"/>
    <cellStyle name="20% - 강조색1 15" xfId="31"/>
    <cellStyle name="20% - 강조색1 16" xfId="32"/>
    <cellStyle name="20% - 강조색1 17" xfId="33"/>
    <cellStyle name="20% - 강조색1 18" xfId="34"/>
    <cellStyle name="20% - 강조색1 19" xfId="35"/>
    <cellStyle name="20% - 강조색1 2" xfId="36"/>
    <cellStyle name="20% - 강조색1 20" xfId="37"/>
    <cellStyle name="20% - 강조색1 21" xfId="38"/>
    <cellStyle name="20% - 강조색1 3" xfId="39"/>
    <cellStyle name="20% - 강조색1 4" xfId="40"/>
    <cellStyle name="20% - 강조색1 5" xfId="41"/>
    <cellStyle name="20% - 강조색1 6" xfId="42"/>
    <cellStyle name="20% - 강조색1 7" xfId="43"/>
    <cellStyle name="20% - 강조색1 8" xfId="44"/>
    <cellStyle name="20% - 강조색1 9" xfId="45"/>
    <cellStyle name="20% - 강조색2 10" xfId="46"/>
    <cellStyle name="20% - 강조색2 11" xfId="47"/>
    <cellStyle name="20% - 강조색2 12" xfId="48"/>
    <cellStyle name="20% - 강조색2 13" xfId="49"/>
    <cellStyle name="20% - 강조색2 14" xfId="50"/>
    <cellStyle name="20% - 강조색2 15" xfId="51"/>
    <cellStyle name="20% - 강조색2 16" xfId="52"/>
    <cellStyle name="20% - 강조색2 17" xfId="53"/>
    <cellStyle name="20% - 강조색2 18" xfId="54"/>
    <cellStyle name="20% - 강조색2 19" xfId="55"/>
    <cellStyle name="20% - 강조색2 2" xfId="56"/>
    <cellStyle name="20% - 강조색2 20" xfId="57"/>
    <cellStyle name="20% - 강조색2 21" xfId="58"/>
    <cellStyle name="20% - 강조색2 22" xfId="59"/>
    <cellStyle name="20% - 강조색2 23" xfId="60"/>
    <cellStyle name="20% - 강조색2 24" xfId="61"/>
    <cellStyle name="20% - 강조색2 25" xfId="62"/>
    <cellStyle name="20% - 강조색2 26" xfId="63"/>
    <cellStyle name="20% - 강조색2 3" xfId="64"/>
    <cellStyle name="20% - 강조색2 4" xfId="65"/>
    <cellStyle name="20% - 강조색2 5" xfId="66"/>
    <cellStyle name="20% - 강조색2 6" xfId="67"/>
    <cellStyle name="20% - 강조색2 7" xfId="68"/>
    <cellStyle name="20% - 강조색2 8" xfId="69"/>
    <cellStyle name="20% - 강조색2 9" xfId="70"/>
    <cellStyle name="20% - 강조색3 10" xfId="71"/>
    <cellStyle name="20% - 강조색3 11" xfId="72"/>
    <cellStyle name="20% - 강조색3 12" xfId="73"/>
    <cellStyle name="20% - 강조색3 13" xfId="74"/>
    <cellStyle name="20% - 강조색3 14" xfId="75"/>
    <cellStyle name="20% - 강조색3 15" xfId="76"/>
    <cellStyle name="20% - 강조색3 16" xfId="77"/>
    <cellStyle name="20% - 강조색3 17" xfId="78"/>
    <cellStyle name="20% - 강조색3 18" xfId="79"/>
    <cellStyle name="20% - 강조색3 19" xfId="80"/>
    <cellStyle name="20% - 강조색3 2" xfId="81"/>
    <cellStyle name="20% - 강조색3 20" xfId="82"/>
    <cellStyle name="20% - 강조색3 21" xfId="83"/>
    <cellStyle name="20% - 강조색3 22" xfId="84"/>
    <cellStyle name="20% - 강조색3 23" xfId="85"/>
    <cellStyle name="20% - 강조색3 24" xfId="86"/>
    <cellStyle name="20% - 강조색3 25" xfId="87"/>
    <cellStyle name="20% - 강조색3 26" xfId="88"/>
    <cellStyle name="20% - 강조색3 3" xfId="89"/>
    <cellStyle name="20% - 강조색3 4" xfId="90"/>
    <cellStyle name="20% - 강조색3 5" xfId="91"/>
    <cellStyle name="20% - 강조색3 6" xfId="92"/>
    <cellStyle name="20% - 강조색3 7" xfId="93"/>
    <cellStyle name="20% - 강조색3 8" xfId="94"/>
    <cellStyle name="20% - 강조색3 9" xfId="95"/>
    <cellStyle name="20% - 강조색4 10" xfId="96"/>
    <cellStyle name="20% - 강조색4 11" xfId="97"/>
    <cellStyle name="20% - 강조색4 12" xfId="98"/>
    <cellStyle name="20% - 강조색4 13" xfId="99"/>
    <cellStyle name="20% - 강조색4 14" xfId="100"/>
    <cellStyle name="20% - 강조색4 15" xfId="101"/>
    <cellStyle name="20% - 강조색4 16" xfId="102"/>
    <cellStyle name="20% - 강조색4 17" xfId="103"/>
    <cellStyle name="20% - 강조색4 18" xfId="104"/>
    <cellStyle name="20% - 강조색4 19" xfId="105"/>
    <cellStyle name="20% - 강조색4 2" xfId="106"/>
    <cellStyle name="20% - 강조색4 20" xfId="107"/>
    <cellStyle name="20% - 강조색4 21" xfId="108"/>
    <cellStyle name="20% - 강조색4 22" xfId="109"/>
    <cellStyle name="20% - 강조색4 23" xfId="110"/>
    <cellStyle name="20% - 강조색4 24" xfId="111"/>
    <cellStyle name="20% - 강조색4 25" xfId="112"/>
    <cellStyle name="20% - 강조색4 26" xfId="113"/>
    <cellStyle name="20% - 강조색4 3" xfId="114"/>
    <cellStyle name="20% - 강조색4 4" xfId="115"/>
    <cellStyle name="20% - 강조색4 5" xfId="116"/>
    <cellStyle name="20% - 강조색4 6" xfId="117"/>
    <cellStyle name="20% - 강조색4 7" xfId="118"/>
    <cellStyle name="20% - 강조색4 8" xfId="119"/>
    <cellStyle name="20% - 강조색4 9" xfId="120"/>
    <cellStyle name="20% - 강조색5 10" xfId="121"/>
    <cellStyle name="20% - 강조색5 11" xfId="122"/>
    <cellStyle name="20% - 강조색5 12" xfId="123"/>
    <cellStyle name="20% - 강조색5 13" xfId="124"/>
    <cellStyle name="20% - 강조색5 14" xfId="125"/>
    <cellStyle name="20% - 강조색5 15" xfId="126"/>
    <cellStyle name="20% - 강조색5 16" xfId="127"/>
    <cellStyle name="20% - 강조색5 17" xfId="128"/>
    <cellStyle name="20% - 강조색5 18" xfId="129"/>
    <cellStyle name="20% - 강조색5 19" xfId="130"/>
    <cellStyle name="20% - 강조색5 2" xfId="131"/>
    <cellStyle name="20% - 강조색5 20" xfId="132"/>
    <cellStyle name="20% - 강조색5 21" xfId="133"/>
    <cellStyle name="20% - 강조색5 22" xfId="134"/>
    <cellStyle name="20% - 강조색5 23" xfId="135"/>
    <cellStyle name="20% - 강조색5 24" xfId="136"/>
    <cellStyle name="20% - 강조색5 25" xfId="137"/>
    <cellStyle name="20% - 강조색5 26" xfId="138"/>
    <cellStyle name="20% - 강조색5 3" xfId="139"/>
    <cellStyle name="20% - 강조색5 4" xfId="140"/>
    <cellStyle name="20% - 강조색5 5" xfId="141"/>
    <cellStyle name="20% - 강조색5 6" xfId="142"/>
    <cellStyle name="20% - 강조색5 7" xfId="143"/>
    <cellStyle name="20% - 강조색5 8" xfId="144"/>
    <cellStyle name="20% - 강조색5 9" xfId="145"/>
    <cellStyle name="20% - 강조색6 10" xfId="146"/>
    <cellStyle name="20% - 강조색6 11" xfId="147"/>
    <cellStyle name="20% - 강조색6 12" xfId="148"/>
    <cellStyle name="20% - 강조색6 13" xfId="149"/>
    <cellStyle name="20% - 강조색6 14" xfId="150"/>
    <cellStyle name="20% - 강조색6 15" xfId="151"/>
    <cellStyle name="20% - 강조색6 16" xfId="152"/>
    <cellStyle name="20% - 강조색6 17" xfId="153"/>
    <cellStyle name="20% - 강조색6 18" xfId="154"/>
    <cellStyle name="20% - 강조색6 19" xfId="155"/>
    <cellStyle name="20% - 강조색6 2" xfId="156"/>
    <cellStyle name="20% - 강조색6 20" xfId="157"/>
    <cellStyle name="20% - 강조색6 21" xfId="158"/>
    <cellStyle name="20% - 강조색6 22" xfId="159"/>
    <cellStyle name="20% - 강조색6 23" xfId="160"/>
    <cellStyle name="20% - 강조색6 24" xfId="161"/>
    <cellStyle name="20% - 강조색6 25" xfId="162"/>
    <cellStyle name="20% - 강조색6 26" xfId="163"/>
    <cellStyle name="20% - 강조색6 3" xfId="164"/>
    <cellStyle name="20% - 강조색6 4" xfId="165"/>
    <cellStyle name="20% - 강조색6 5" xfId="166"/>
    <cellStyle name="20% - 강조색6 6" xfId="167"/>
    <cellStyle name="20% - 강조색6 7" xfId="168"/>
    <cellStyle name="20% - 강조색6 8" xfId="169"/>
    <cellStyle name="20% - 강조색6 9" xfId="170"/>
    <cellStyle name="2x indented GHG Textfiels" xfId="183"/>
    <cellStyle name="40% - Accent1" xfId="334"/>
    <cellStyle name="40% - Accent2" xfId="335"/>
    <cellStyle name="40% - Accent3" xfId="336"/>
    <cellStyle name="40% - Accent4" xfId="337"/>
    <cellStyle name="40% - Accent5" xfId="338"/>
    <cellStyle name="40% - Accent6" xfId="339"/>
    <cellStyle name="40% - Akzent1" xfId="340"/>
    <cellStyle name="40% - Akzent2" xfId="341"/>
    <cellStyle name="40% - Akzent3" xfId="342"/>
    <cellStyle name="40% - Akzent4" xfId="343"/>
    <cellStyle name="40% - Akzent5" xfId="344"/>
    <cellStyle name="40% - Akzent6" xfId="345"/>
    <cellStyle name="40% - 강조색1 10" xfId="184"/>
    <cellStyle name="40% - 강조색1 11" xfId="185"/>
    <cellStyle name="40% - 강조색1 12" xfId="186"/>
    <cellStyle name="40% - 강조색1 13" xfId="187"/>
    <cellStyle name="40% - 강조색1 14" xfId="188"/>
    <cellStyle name="40% - 강조색1 15" xfId="189"/>
    <cellStyle name="40% - 강조색1 16" xfId="190"/>
    <cellStyle name="40% - 강조색1 17" xfId="191"/>
    <cellStyle name="40% - 강조색1 18" xfId="192"/>
    <cellStyle name="40% - 강조색1 19" xfId="193"/>
    <cellStyle name="40% - 강조색1 2" xfId="194"/>
    <cellStyle name="40% - 강조색1 20" xfId="195"/>
    <cellStyle name="40% - 강조색1 21" xfId="196"/>
    <cellStyle name="40% - 강조색1 22" xfId="197"/>
    <cellStyle name="40% - 강조색1 23" xfId="198"/>
    <cellStyle name="40% - 강조색1 24" xfId="199"/>
    <cellStyle name="40% - 강조색1 25" xfId="200"/>
    <cellStyle name="40% - 강조색1 26" xfId="201"/>
    <cellStyle name="40% - 강조색1 3" xfId="202"/>
    <cellStyle name="40% - 강조색1 4" xfId="203"/>
    <cellStyle name="40% - 강조색1 5" xfId="204"/>
    <cellStyle name="40% - 강조색1 6" xfId="205"/>
    <cellStyle name="40% - 강조색1 7" xfId="206"/>
    <cellStyle name="40% - 강조색1 8" xfId="207"/>
    <cellStyle name="40% - 강조색1 9" xfId="208"/>
    <cellStyle name="40% - 강조색2 10" xfId="209"/>
    <cellStyle name="40% - 강조색2 11" xfId="210"/>
    <cellStyle name="40% - 강조색2 12" xfId="211"/>
    <cellStyle name="40% - 강조색2 13" xfId="212"/>
    <cellStyle name="40% - 강조색2 14" xfId="213"/>
    <cellStyle name="40% - 강조색2 15" xfId="214"/>
    <cellStyle name="40% - 강조색2 16" xfId="215"/>
    <cellStyle name="40% - 강조색2 17" xfId="216"/>
    <cellStyle name="40% - 강조색2 18" xfId="217"/>
    <cellStyle name="40% - 강조색2 19" xfId="218"/>
    <cellStyle name="40% - 강조색2 2" xfId="219"/>
    <cellStyle name="40% - 강조색2 20" xfId="220"/>
    <cellStyle name="40% - 강조색2 21" xfId="221"/>
    <cellStyle name="40% - 강조색2 22" xfId="222"/>
    <cellStyle name="40% - 강조색2 23" xfId="223"/>
    <cellStyle name="40% - 강조색2 24" xfId="224"/>
    <cellStyle name="40% - 강조색2 25" xfId="225"/>
    <cellStyle name="40% - 강조색2 26" xfId="226"/>
    <cellStyle name="40% - 강조색2 3" xfId="227"/>
    <cellStyle name="40% - 강조색2 4" xfId="228"/>
    <cellStyle name="40% - 강조색2 5" xfId="229"/>
    <cellStyle name="40% - 강조색2 6" xfId="230"/>
    <cellStyle name="40% - 강조색2 7" xfId="231"/>
    <cellStyle name="40% - 강조색2 8" xfId="232"/>
    <cellStyle name="40% - 강조색2 9" xfId="233"/>
    <cellStyle name="40% - 강조색3 10" xfId="234"/>
    <cellStyle name="40% - 강조색3 11" xfId="235"/>
    <cellStyle name="40% - 강조색3 12" xfId="236"/>
    <cellStyle name="40% - 강조색3 13" xfId="237"/>
    <cellStyle name="40% - 강조색3 14" xfId="238"/>
    <cellStyle name="40% - 강조색3 15" xfId="239"/>
    <cellStyle name="40% - 강조색3 16" xfId="240"/>
    <cellStyle name="40% - 강조색3 17" xfId="241"/>
    <cellStyle name="40% - 강조색3 18" xfId="242"/>
    <cellStyle name="40% - 강조색3 19" xfId="243"/>
    <cellStyle name="40% - 강조색3 2" xfId="244"/>
    <cellStyle name="40% - 강조색3 20" xfId="245"/>
    <cellStyle name="40% - 강조색3 21" xfId="246"/>
    <cellStyle name="40% - 강조색3 22" xfId="247"/>
    <cellStyle name="40% - 강조색3 23" xfId="248"/>
    <cellStyle name="40% - 강조색3 24" xfId="249"/>
    <cellStyle name="40% - 강조색3 25" xfId="250"/>
    <cellStyle name="40% - 강조색3 26" xfId="251"/>
    <cellStyle name="40% - 강조색3 3" xfId="252"/>
    <cellStyle name="40% - 강조색3 4" xfId="253"/>
    <cellStyle name="40% - 강조색3 5" xfId="254"/>
    <cellStyle name="40% - 강조색3 6" xfId="255"/>
    <cellStyle name="40% - 강조색3 7" xfId="256"/>
    <cellStyle name="40% - 강조색3 8" xfId="257"/>
    <cellStyle name="40% - 강조색3 9" xfId="258"/>
    <cellStyle name="40% - 강조색4 10" xfId="259"/>
    <cellStyle name="40% - 강조색4 11" xfId="260"/>
    <cellStyle name="40% - 강조색4 12" xfId="261"/>
    <cellStyle name="40% - 강조색4 13" xfId="262"/>
    <cellStyle name="40% - 강조색4 14" xfId="263"/>
    <cellStyle name="40% - 강조색4 15" xfId="264"/>
    <cellStyle name="40% - 강조색4 16" xfId="265"/>
    <cellStyle name="40% - 강조색4 17" xfId="266"/>
    <cellStyle name="40% - 강조색4 18" xfId="267"/>
    <cellStyle name="40% - 강조색4 19" xfId="268"/>
    <cellStyle name="40% - 강조색4 2" xfId="269"/>
    <cellStyle name="40% - 강조색4 20" xfId="270"/>
    <cellStyle name="40% - 강조색4 21" xfId="271"/>
    <cellStyle name="40% - 강조색4 22" xfId="272"/>
    <cellStyle name="40% - 강조색4 23" xfId="273"/>
    <cellStyle name="40% - 강조색4 24" xfId="274"/>
    <cellStyle name="40% - 강조색4 25" xfId="275"/>
    <cellStyle name="40% - 강조색4 26" xfId="276"/>
    <cellStyle name="40% - 강조색4 3" xfId="277"/>
    <cellStyle name="40% - 강조색4 4" xfId="278"/>
    <cellStyle name="40% - 강조색4 5" xfId="279"/>
    <cellStyle name="40% - 강조색4 6" xfId="280"/>
    <cellStyle name="40% - 강조색4 7" xfId="281"/>
    <cellStyle name="40% - 강조색4 8" xfId="282"/>
    <cellStyle name="40% - 강조색4 9" xfId="283"/>
    <cellStyle name="40% - 강조색5 10" xfId="284"/>
    <cellStyle name="40% - 강조색5 11" xfId="285"/>
    <cellStyle name="40% - 강조색5 12" xfId="286"/>
    <cellStyle name="40% - 강조색5 13" xfId="287"/>
    <cellStyle name="40% - 강조색5 14" xfId="288"/>
    <cellStyle name="40% - 강조색5 15" xfId="289"/>
    <cellStyle name="40% - 강조색5 16" xfId="290"/>
    <cellStyle name="40% - 강조색5 17" xfId="291"/>
    <cellStyle name="40% - 강조색5 18" xfId="292"/>
    <cellStyle name="40% - 강조색5 19" xfId="293"/>
    <cellStyle name="40% - 강조색5 2" xfId="294"/>
    <cellStyle name="40% - 강조색5 20" xfId="295"/>
    <cellStyle name="40% - 강조색5 21" xfId="296"/>
    <cellStyle name="40% - 강조색5 22" xfId="297"/>
    <cellStyle name="40% - 강조색5 23" xfId="298"/>
    <cellStyle name="40% - 강조색5 24" xfId="299"/>
    <cellStyle name="40% - 강조색5 25" xfId="300"/>
    <cellStyle name="40% - 강조색5 26" xfId="301"/>
    <cellStyle name="40% - 강조색5 3" xfId="302"/>
    <cellStyle name="40% - 강조색5 4" xfId="303"/>
    <cellStyle name="40% - 강조색5 5" xfId="304"/>
    <cellStyle name="40% - 강조색5 6" xfId="305"/>
    <cellStyle name="40% - 강조색5 7" xfId="306"/>
    <cellStyle name="40% - 강조색5 8" xfId="307"/>
    <cellStyle name="40% - 강조색5 9" xfId="308"/>
    <cellStyle name="40% - 강조색6 10" xfId="309"/>
    <cellStyle name="40% - 강조색6 11" xfId="310"/>
    <cellStyle name="40% - 강조색6 12" xfId="311"/>
    <cellStyle name="40% - 강조색6 13" xfId="312"/>
    <cellStyle name="40% - 강조색6 14" xfId="313"/>
    <cellStyle name="40% - 강조색6 15" xfId="314"/>
    <cellStyle name="40% - 강조색6 16" xfId="315"/>
    <cellStyle name="40% - 강조색6 17" xfId="316"/>
    <cellStyle name="40% - 강조색6 18" xfId="317"/>
    <cellStyle name="40% - 강조색6 19" xfId="318"/>
    <cellStyle name="40% - 강조색6 2" xfId="319"/>
    <cellStyle name="40% - 강조색6 20" xfId="320"/>
    <cellStyle name="40% - 강조색6 21" xfId="321"/>
    <cellStyle name="40% - 강조색6 22" xfId="322"/>
    <cellStyle name="40% - 강조색6 23" xfId="323"/>
    <cellStyle name="40% - 강조색6 24" xfId="324"/>
    <cellStyle name="40% - 강조색6 25" xfId="325"/>
    <cellStyle name="40% - 강조색6 26" xfId="326"/>
    <cellStyle name="40% - 강조색6 3" xfId="327"/>
    <cellStyle name="40% - 강조색6 4" xfId="328"/>
    <cellStyle name="40% - 강조색6 5" xfId="329"/>
    <cellStyle name="40% - 강조색6 6" xfId="330"/>
    <cellStyle name="40% - 강조색6 7" xfId="331"/>
    <cellStyle name="40% - 강조색6 8" xfId="332"/>
    <cellStyle name="40% - 강조색6 9" xfId="333"/>
    <cellStyle name="5x indented GHG Textfiels" xfId="346"/>
    <cellStyle name="60% - Accent1" xfId="497"/>
    <cellStyle name="60% - Accent2" xfId="498"/>
    <cellStyle name="60% - Accent3" xfId="499"/>
    <cellStyle name="60% - Accent4" xfId="500"/>
    <cellStyle name="60% - Accent5" xfId="501"/>
    <cellStyle name="60% - Accent6" xfId="502"/>
    <cellStyle name="60% - Akzent1" xfId="503"/>
    <cellStyle name="60% - Akzent2" xfId="504"/>
    <cellStyle name="60% - Akzent3" xfId="505"/>
    <cellStyle name="60% - Akzent4" xfId="506"/>
    <cellStyle name="60% - Akzent5" xfId="507"/>
    <cellStyle name="60% - Akzent6" xfId="508"/>
    <cellStyle name="60% - 강조색1 10" xfId="347"/>
    <cellStyle name="60% - 강조색1 11" xfId="348"/>
    <cellStyle name="60% - 강조색1 12" xfId="349"/>
    <cellStyle name="60% - 강조색1 13" xfId="350"/>
    <cellStyle name="60% - 강조색1 14" xfId="351"/>
    <cellStyle name="60% - 강조색1 15" xfId="352"/>
    <cellStyle name="60% - 강조색1 16" xfId="353"/>
    <cellStyle name="60% - 강조색1 17" xfId="354"/>
    <cellStyle name="60% - 강조색1 18" xfId="355"/>
    <cellStyle name="60% - 강조색1 19" xfId="356"/>
    <cellStyle name="60% - 강조색1 2" xfId="357"/>
    <cellStyle name="60% - 강조색1 20" xfId="358"/>
    <cellStyle name="60% - 강조색1 21" xfId="359"/>
    <cellStyle name="60% - 강조색1 22" xfId="360"/>
    <cellStyle name="60% - 강조색1 23" xfId="361"/>
    <cellStyle name="60% - 강조색1 24" xfId="362"/>
    <cellStyle name="60% - 강조색1 25" xfId="363"/>
    <cellStyle name="60% - 강조색1 26" xfId="364"/>
    <cellStyle name="60% - 강조색1 3" xfId="365"/>
    <cellStyle name="60% - 강조색1 4" xfId="366"/>
    <cellStyle name="60% - 강조색1 5" xfId="367"/>
    <cellStyle name="60% - 강조색1 6" xfId="368"/>
    <cellStyle name="60% - 강조색1 7" xfId="369"/>
    <cellStyle name="60% - 강조색1 8" xfId="370"/>
    <cellStyle name="60% - 강조색1 9" xfId="371"/>
    <cellStyle name="60% - 강조색2 10" xfId="372"/>
    <cellStyle name="60% - 강조색2 11" xfId="373"/>
    <cellStyle name="60% - 강조색2 12" xfId="374"/>
    <cellStyle name="60% - 강조색2 13" xfId="375"/>
    <cellStyle name="60% - 강조색2 14" xfId="376"/>
    <cellStyle name="60% - 강조색2 15" xfId="377"/>
    <cellStyle name="60% - 강조색2 16" xfId="378"/>
    <cellStyle name="60% - 강조색2 17" xfId="379"/>
    <cellStyle name="60% - 강조색2 18" xfId="380"/>
    <cellStyle name="60% - 강조색2 19" xfId="381"/>
    <cellStyle name="60% - 강조색2 2" xfId="382"/>
    <cellStyle name="60% - 강조색2 20" xfId="383"/>
    <cellStyle name="60% - 강조색2 21" xfId="384"/>
    <cellStyle name="60% - 강조색2 22" xfId="385"/>
    <cellStyle name="60% - 강조색2 23" xfId="386"/>
    <cellStyle name="60% - 강조색2 24" xfId="387"/>
    <cellStyle name="60% - 강조색2 25" xfId="388"/>
    <cellStyle name="60% - 강조색2 26" xfId="389"/>
    <cellStyle name="60% - 강조색2 3" xfId="390"/>
    <cellStyle name="60% - 강조색2 4" xfId="391"/>
    <cellStyle name="60% - 강조색2 5" xfId="392"/>
    <cellStyle name="60% - 강조색2 6" xfId="393"/>
    <cellStyle name="60% - 강조색2 7" xfId="394"/>
    <cellStyle name="60% - 강조색2 8" xfId="395"/>
    <cellStyle name="60% - 강조색2 9" xfId="396"/>
    <cellStyle name="60% - 강조색3 10" xfId="397"/>
    <cellStyle name="60% - 강조색3 11" xfId="398"/>
    <cellStyle name="60% - 강조색3 12" xfId="399"/>
    <cellStyle name="60% - 강조색3 13" xfId="400"/>
    <cellStyle name="60% - 강조색3 14" xfId="401"/>
    <cellStyle name="60% - 강조색3 15" xfId="402"/>
    <cellStyle name="60% - 강조색3 16" xfId="403"/>
    <cellStyle name="60% - 강조색3 17" xfId="404"/>
    <cellStyle name="60% - 강조색3 18" xfId="405"/>
    <cellStyle name="60% - 강조색3 19" xfId="406"/>
    <cellStyle name="60% - 강조색3 2" xfId="407"/>
    <cellStyle name="60% - 강조색3 20" xfId="408"/>
    <cellStyle name="60% - 강조색3 21" xfId="409"/>
    <cellStyle name="60% - 강조색3 22" xfId="410"/>
    <cellStyle name="60% - 강조색3 23" xfId="411"/>
    <cellStyle name="60% - 강조색3 24" xfId="412"/>
    <cellStyle name="60% - 강조색3 25" xfId="413"/>
    <cellStyle name="60% - 강조색3 26" xfId="414"/>
    <cellStyle name="60% - 강조색3 3" xfId="415"/>
    <cellStyle name="60% - 강조색3 4" xfId="416"/>
    <cellStyle name="60% - 강조색3 5" xfId="417"/>
    <cellStyle name="60% - 강조색3 6" xfId="418"/>
    <cellStyle name="60% - 강조색3 7" xfId="419"/>
    <cellStyle name="60% - 강조색3 8" xfId="420"/>
    <cellStyle name="60% - 강조색3 9" xfId="421"/>
    <cellStyle name="60% - 강조색4 10" xfId="422"/>
    <cellStyle name="60% - 강조색4 11" xfId="423"/>
    <cellStyle name="60% - 강조색4 12" xfId="424"/>
    <cellStyle name="60% - 강조색4 13" xfId="425"/>
    <cellStyle name="60% - 강조색4 14" xfId="426"/>
    <cellStyle name="60% - 강조색4 15" xfId="427"/>
    <cellStyle name="60% - 강조색4 16" xfId="428"/>
    <cellStyle name="60% - 강조색4 17" xfId="429"/>
    <cellStyle name="60% - 강조색4 18" xfId="430"/>
    <cellStyle name="60% - 강조색4 19" xfId="431"/>
    <cellStyle name="60% - 강조색4 2" xfId="432"/>
    <cellStyle name="60% - 강조색4 20" xfId="433"/>
    <cellStyle name="60% - 강조색4 21" xfId="434"/>
    <cellStyle name="60% - 강조색4 22" xfId="435"/>
    <cellStyle name="60% - 강조색4 23" xfId="436"/>
    <cellStyle name="60% - 강조색4 24" xfId="437"/>
    <cellStyle name="60% - 강조색4 25" xfId="438"/>
    <cellStyle name="60% - 강조색4 26" xfId="439"/>
    <cellStyle name="60% - 강조색4 3" xfId="440"/>
    <cellStyle name="60% - 강조색4 4" xfId="441"/>
    <cellStyle name="60% - 강조색4 5" xfId="442"/>
    <cellStyle name="60% - 강조색4 6" xfId="443"/>
    <cellStyle name="60% - 강조색4 7" xfId="444"/>
    <cellStyle name="60% - 강조색4 8" xfId="445"/>
    <cellStyle name="60% - 강조색4 9" xfId="446"/>
    <cellStyle name="60% - 강조색5 10" xfId="447"/>
    <cellStyle name="60% - 강조색5 11" xfId="448"/>
    <cellStyle name="60% - 강조색5 12" xfId="449"/>
    <cellStyle name="60% - 강조색5 13" xfId="450"/>
    <cellStyle name="60% - 강조색5 14" xfId="451"/>
    <cellStyle name="60% - 강조색5 15" xfId="452"/>
    <cellStyle name="60% - 강조색5 16" xfId="453"/>
    <cellStyle name="60% - 강조색5 17" xfId="454"/>
    <cellStyle name="60% - 강조색5 18" xfId="455"/>
    <cellStyle name="60% - 강조색5 19" xfId="456"/>
    <cellStyle name="60% - 강조색5 2" xfId="457"/>
    <cellStyle name="60% - 강조색5 20" xfId="458"/>
    <cellStyle name="60% - 강조색5 21" xfId="459"/>
    <cellStyle name="60% - 강조색5 22" xfId="460"/>
    <cellStyle name="60% - 강조색5 23" xfId="461"/>
    <cellStyle name="60% - 강조색5 24" xfId="462"/>
    <cellStyle name="60% - 강조색5 25" xfId="463"/>
    <cellStyle name="60% - 강조색5 26" xfId="464"/>
    <cellStyle name="60% - 강조색5 3" xfId="465"/>
    <cellStyle name="60% - 강조색5 4" xfId="466"/>
    <cellStyle name="60% - 강조색5 5" xfId="467"/>
    <cellStyle name="60% - 강조색5 6" xfId="468"/>
    <cellStyle name="60% - 강조색5 7" xfId="469"/>
    <cellStyle name="60% - 강조색5 8" xfId="470"/>
    <cellStyle name="60% - 강조색5 9" xfId="471"/>
    <cellStyle name="60% - 강조색6 10" xfId="472"/>
    <cellStyle name="60% - 강조색6 11" xfId="473"/>
    <cellStyle name="60% - 강조색6 12" xfId="474"/>
    <cellStyle name="60% - 강조색6 13" xfId="475"/>
    <cellStyle name="60% - 강조색6 14" xfId="476"/>
    <cellStyle name="60% - 강조색6 15" xfId="477"/>
    <cellStyle name="60% - 강조색6 16" xfId="478"/>
    <cellStyle name="60% - 강조색6 17" xfId="479"/>
    <cellStyle name="60% - 강조색6 18" xfId="480"/>
    <cellStyle name="60% - 강조색6 19" xfId="481"/>
    <cellStyle name="60% - 강조색6 2" xfId="482"/>
    <cellStyle name="60% - 강조색6 20" xfId="483"/>
    <cellStyle name="60% - 강조색6 21" xfId="484"/>
    <cellStyle name="60% - 강조색6 22" xfId="485"/>
    <cellStyle name="60% - 강조색6 23" xfId="486"/>
    <cellStyle name="60% - 강조색6 24" xfId="487"/>
    <cellStyle name="60% - 강조색6 25" xfId="488"/>
    <cellStyle name="60% - 강조색6 26" xfId="489"/>
    <cellStyle name="60% - 강조색6 3" xfId="490"/>
    <cellStyle name="60% - 강조색6 4" xfId="491"/>
    <cellStyle name="60% - 강조색6 5" xfId="492"/>
    <cellStyle name="60% - 강조색6 6" xfId="493"/>
    <cellStyle name="60% - 강조색6 7" xfId="494"/>
    <cellStyle name="60% - 강조색6 8" xfId="495"/>
    <cellStyle name="60% - 강조색6 9" xfId="496"/>
    <cellStyle name="_x0007_Á" xfId="1208"/>
    <cellStyle name="Accent1" xfId="1209"/>
    <cellStyle name="Accent2" xfId="1210"/>
    <cellStyle name="Accent3" xfId="1211"/>
    <cellStyle name="Accent4" xfId="1212"/>
    <cellStyle name="Accent5" xfId="1213"/>
    <cellStyle name="Accent6" xfId="1214"/>
    <cellStyle name="AFE" xfId="1215"/>
    <cellStyle name="AggblueCels_1x" xfId="1216"/>
    <cellStyle name="Akzent1" xfId="1217"/>
    <cellStyle name="Akzent2" xfId="1218"/>
    <cellStyle name="Akzent3" xfId="1219"/>
    <cellStyle name="Akzent4" xfId="1220"/>
    <cellStyle name="Akzent5" xfId="1221"/>
    <cellStyle name="Akzent6" xfId="1222"/>
    <cellStyle name="ANCLAS,REZONES Y SUS PARTES,DE FUNDICION,DE HIERRO O DE ACERO" xfId="1223"/>
    <cellStyle name="Ausgabe" xfId="1224"/>
    <cellStyle name="Bad" xfId="1225"/>
    <cellStyle name="Berechnung" xfId="1226"/>
    <cellStyle name="blue-linked data to another file" xfId="1227"/>
    <cellStyle name="Bold GHG Numbers (0.00)" xfId="1228"/>
    <cellStyle name="Bullet" xfId="1229"/>
    <cellStyle name="Calculation" xfId="1230"/>
    <cellStyle name="center" xfId="1231"/>
    <cellStyle name="Check Cell" xfId="1232"/>
    <cellStyle name="clear" xfId="1233"/>
    <cellStyle name="clear purple comma" xfId="1234"/>
    <cellStyle name="cnt title" xfId="1235"/>
    <cellStyle name="color" xfId="1236"/>
    <cellStyle name="Column heading" xfId="1237"/>
    <cellStyle name="Comma [0]_16DEC08 Korea Pulp Paper Paperboard Demand &amp; Production" xfId="1238"/>
    <cellStyle name="Comma_20081020_master_iron and steel data list_SHB_v3" xfId="1239"/>
    <cellStyle name="Comma0" xfId="1240"/>
    <cellStyle name="Comma0 - Stil2" xfId="1241"/>
    <cellStyle name="Comma0 - Stil3" xfId="1242"/>
    <cellStyle name="Corner heading" xfId="1243"/>
    <cellStyle name="Currency0" xfId="1244"/>
    <cellStyle name="Data" xfId="1245"/>
    <cellStyle name="Data no deci" xfId="1246"/>
    <cellStyle name="Data Superscript" xfId="1247"/>
    <cellStyle name="Data_1-1A-Regular" xfId="1248"/>
    <cellStyle name="Data-one deci" xfId="1249"/>
    <cellStyle name="Date" xfId="1250"/>
    <cellStyle name="Dezimal_Energiekosten_test" xfId="1251"/>
    <cellStyle name="dkbottom" xfId="1252"/>
    <cellStyle name="dkrow" xfId="1253"/>
    <cellStyle name="Eingabe" xfId="1254"/>
    <cellStyle name="Empty_B_border" xfId="1255"/>
    <cellStyle name="Ergebnis" xfId="1256"/>
    <cellStyle name="Erklärender Text" xfId="1257"/>
    <cellStyle name="Explanatory Text" xfId="1258"/>
    <cellStyle name="finebottom" xfId="1259"/>
    <cellStyle name="Fixed" xfId="1260"/>
    <cellStyle name="Good" xfId="1261"/>
    <cellStyle name="Gut" xfId="1262"/>
    <cellStyle name="H1" xfId="1263"/>
    <cellStyle name="H3" xfId="1264"/>
    <cellStyle name="head title" xfId="1265"/>
    <cellStyle name="Heading 1" xfId="1266"/>
    <cellStyle name="Heading 2" xfId="1267"/>
    <cellStyle name="Heading 3" xfId="1268"/>
    <cellStyle name="Heading 4" xfId="1269"/>
    <cellStyle name="Headline" xfId="1270"/>
    <cellStyle name="Hed Side" xfId="1271"/>
    <cellStyle name="Hed Side bold" xfId="1272"/>
    <cellStyle name="Hed Side Indent" xfId="1273"/>
    <cellStyle name="Hed Side Regular" xfId="1274"/>
    <cellStyle name="Hed Side_1-1A-Regular" xfId="1275"/>
    <cellStyle name="Hed Top" xfId="1276"/>
    <cellStyle name="Hed Top - SECTION" xfId="1277"/>
    <cellStyle name="Hed Top_3-new4" xfId="1278"/>
    <cellStyle name="Input" xfId="1279"/>
    <cellStyle name="input 10" xfId="1280"/>
    <cellStyle name="input 11" xfId="1281"/>
    <cellStyle name="input 12" xfId="1282"/>
    <cellStyle name="input 13" xfId="1283"/>
    <cellStyle name="input 14" xfId="1284"/>
    <cellStyle name="input 15" xfId="1285"/>
    <cellStyle name="input 16" xfId="1286"/>
    <cellStyle name="input 17" xfId="1287"/>
    <cellStyle name="input 18" xfId="1288"/>
    <cellStyle name="input 19" xfId="1289"/>
    <cellStyle name="input 2" xfId="1290"/>
    <cellStyle name="input 20" xfId="1291"/>
    <cellStyle name="input 21" xfId="1292"/>
    <cellStyle name="input 22" xfId="1293"/>
    <cellStyle name="input 23" xfId="1294"/>
    <cellStyle name="input 24" xfId="1295"/>
    <cellStyle name="input 25" xfId="1296"/>
    <cellStyle name="input 26" xfId="1297"/>
    <cellStyle name="input 27" xfId="1298"/>
    <cellStyle name="input 28" xfId="1299"/>
    <cellStyle name="input 29" xfId="1300"/>
    <cellStyle name="input 3" xfId="1301"/>
    <cellStyle name="input 30" xfId="1302"/>
    <cellStyle name="input 31" xfId="1303"/>
    <cellStyle name="input 32" xfId="1304"/>
    <cellStyle name="input 33" xfId="1305"/>
    <cellStyle name="input 34" xfId="1306"/>
    <cellStyle name="input 35" xfId="1307"/>
    <cellStyle name="input 36" xfId="1308"/>
    <cellStyle name="input 37" xfId="1309"/>
    <cellStyle name="input 38" xfId="1310"/>
    <cellStyle name="input 39" xfId="1311"/>
    <cellStyle name="input 4" xfId="1312"/>
    <cellStyle name="input 40" xfId="1313"/>
    <cellStyle name="input 41" xfId="1314"/>
    <cellStyle name="input 42" xfId="1315"/>
    <cellStyle name="input 43" xfId="1316"/>
    <cellStyle name="input 44" xfId="1317"/>
    <cellStyle name="input 45" xfId="1318"/>
    <cellStyle name="input 46" xfId="1319"/>
    <cellStyle name="input 47" xfId="1320"/>
    <cellStyle name="input 48" xfId="1321"/>
    <cellStyle name="input 49" xfId="1322"/>
    <cellStyle name="input 5" xfId="1323"/>
    <cellStyle name="input 50" xfId="1324"/>
    <cellStyle name="input 51" xfId="1325"/>
    <cellStyle name="input 52" xfId="1326"/>
    <cellStyle name="input 53" xfId="1327"/>
    <cellStyle name="input 54" xfId="1328"/>
    <cellStyle name="input 55" xfId="1329"/>
    <cellStyle name="input 56" xfId="1330"/>
    <cellStyle name="input 57" xfId="1331"/>
    <cellStyle name="input 58" xfId="1332"/>
    <cellStyle name="input 59" xfId="1333"/>
    <cellStyle name="input 6" xfId="1334"/>
    <cellStyle name="input 60" xfId="1335"/>
    <cellStyle name="input 61" xfId="1336"/>
    <cellStyle name="input 62" xfId="1337"/>
    <cellStyle name="input 63" xfId="1338"/>
    <cellStyle name="input 64" xfId="1339"/>
    <cellStyle name="input 65" xfId="1340"/>
    <cellStyle name="input 66" xfId="1341"/>
    <cellStyle name="input 67" xfId="1342"/>
    <cellStyle name="input 68" xfId="1343"/>
    <cellStyle name="input 69" xfId="1344"/>
    <cellStyle name="input 7" xfId="1345"/>
    <cellStyle name="input 70" xfId="1346"/>
    <cellStyle name="input 71" xfId="1347"/>
    <cellStyle name="input 72" xfId="1348"/>
    <cellStyle name="input 73" xfId="1349"/>
    <cellStyle name="input 74" xfId="1350"/>
    <cellStyle name="input 75" xfId="1351"/>
    <cellStyle name="input 76" xfId="1352"/>
    <cellStyle name="input 77" xfId="1353"/>
    <cellStyle name="input 78" xfId="1354"/>
    <cellStyle name="input 8" xfId="1355"/>
    <cellStyle name="input 9" xfId="1356"/>
    <cellStyle name="InputCells12_BBorder_CRFReport-template" xfId="1357"/>
    <cellStyle name="Linked Cell" xfId="1358"/>
    <cellStyle name="Moeda [0]_ACOACUM" xfId="1359"/>
    <cellStyle name="Moeda_ACOACUM" xfId="1360"/>
    <cellStyle name="Navadno_Table2(I).A-Gs1" xfId="1361"/>
    <cellStyle name="Neutral" xfId="1362"/>
    <cellStyle name="Normal GHG Numbers (0.00)" xfId="1363"/>
    <cellStyle name="Normal GHG Textfiels Bold" xfId="1364"/>
    <cellStyle name="Normal GHG whole table" xfId="1365"/>
    <cellStyle name="Normal GHG-Shade" xfId="1366"/>
    <cellStyle name="Normal_20081008_master_iron and steel data list_SHB_v1" xfId="1367"/>
    <cellStyle name="Normale_Foglio1" xfId="1368"/>
    <cellStyle name="Not Locked" xfId="1369"/>
    <cellStyle name="NOTBALANCED" xfId="1370"/>
    <cellStyle name="Note" xfId="1371"/>
    <cellStyle name="Notiz" xfId="1372"/>
    <cellStyle name="ORANGE-oasis code different" xfId="1373"/>
    <cellStyle name="Output" xfId="1374"/>
    <cellStyle name="Output 10" xfId="1375"/>
    <cellStyle name="Output 11" xfId="1376"/>
    <cellStyle name="Output 12" xfId="1377"/>
    <cellStyle name="Output 13" xfId="1378"/>
    <cellStyle name="Output 14" xfId="1379"/>
    <cellStyle name="Output 15" xfId="1380"/>
    <cellStyle name="Output 16" xfId="1381"/>
    <cellStyle name="Output 17" xfId="1382"/>
    <cellStyle name="Output 18" xfId="1383"/>
    <cellStyle name="Output 19" xfId="1384"/>
    <cellStyle name="Output 2" xfId="1385"/>
    <cellStyle name="Output 20" xfId="1386"/>
    <cellStyle name="Output 21" xfId="1387"/>
    <cellStyle name="Output 22" xfId="1388"/>
    <cellStyle name="Output 23" xfId="1389"/>
    <cellStyle name="Output 24" xfId="1390"/>
    <cellStyle name="Output 25" xfId="1391"/>
    <cellStyle name="Output 26" xfId="1392"/>
    <cellStyle name="Output 27" xfId="1393"/>
    <cellStyle name="Output 28" xfId="1394"/>
    <cellStyle name="Output 29" xfId="1395"/>
    <cellStyle name="Output 3" xfId="1396"/>
    <cellStyle name="Output 30" xfId="1397"/>
    <cellStyle name="Output 31" xfId="1398"/>
    <cellStyle name="Output 32" xfId="1399"/>
    <cellStyle name="Output 33" xfId="1400"/>
    <cellStyle name="Output 34" xfId="1401"/>
    <cellStyle name="Output 35" xfId="1402"/>
    <cellStyle name="Output 36" xfId="1403"/>
    <cellStyle name="Output 37" xfId="1404"/>
    <cellStyle name="Output 38" xfId="1405"/>
    <cellStyle name="Output 39" xfId="1406"/>
    <cellStyle name="Output 4" xfId="1407"/>
    <cellStyle name="Output 40" xfId="1408"/>
    <cellStyle name="Output 41" xfId="1409"/>
    <cellStyle name="Output 42" xfId="1410"/>
    <cellStyle name="Output 43" xfId="1411"/>
    <cellStyle name="Output 44" xfId="1412"/>
    <cellStyle name="Output 45" xfId="1413"/>
    <cellStyle name="Output 46" xfId="1414"/>
    <cellStyle name="Output 47" xfId="1415"/>
    <cellStyle name="Output 48" xfId="1416"/>
    <cellStyle name="Output 49" xfId="1417"/>
    <cellStyle name="Output 5" xfId="1418"/>
    <cellStyle name="Output 50" xfId="1419"/>
    <cellStyle name="Output 51" xfId="1420"/>
    <cellStyle name="Output 52" xfId="1421"/>
    <cellStyle name="Output 53" xfId="1422"/>
    <cellStyle name="Output 54" xfId="1423"/>
    <cellStyle name="Output 55" xfId="1424"/>
    <cellStyle name="Output 56" xfId="1425"/>
    <cellStyle name="Output 57" xfId="1426"/>
    <cellStyle name="Output 58" xfId="1427"/>
    <cellStyle name="Output 59" xfId="1428"/>
    <cellStyle name="Output 6" xfId="1429"/>
    <cellStyle name="Output 60" xfId="1430"/>
    <cellStyle name="Output 61" xfId="1431"/>
    <cellStyle name="Output 62" xfId="1432"/>
    <cellStyle name="Output 63" xfId="1433"/>
    <cellStyle name="Output 64" xfId="1434"/>
    <cellStyle name="Output 65" xfId="1435"/>
    <cellStyle name="Output 66" xfId="1436"/>
    <cellStyle name="Output 67" xfId="1437"/>
    <cellStyle name="Output 68" xfId="1438"/>
    <cellStyle name="Output 69" xfId="1439"/>
    <cellStyle name="Output 7" xfId="1440"/>
    <cellStyle name="Output 70" xfId="1441"/>
    <cellStyle name="Output 71" xfId="1442"/>
    <cellStyle name="Output 72" xfId="1443"/>
    <cellStyle name="Output 73" xfId="1444"/>
    <cellStyle name="Output 74" xfId="1445"/>
    <cellStyle name="Output 75" xfId="1446"/>
    <cellStyle name="Output 76" xfId="1447"/>
    <cellStyle name="Output 77" xfId="1448"/>
    <cellStyle name="Output 78" xfId="1449"/>
    <cellStyle name="Output 8" xfId="1450"/>
    <cellStyle name="Output 9" xfId="1451"/>
    <cellStyle name="Pattern" xfId="1452"/>
    <cellStyle name="pink- converted to metric" xfId="1453"/>
    <cellStyle name="Prozent_Imp02" xfId="1454"/>
    <cellStyle name="red-cut and paste" xfId="1455"/>
    <cellStyle name="RED-TYPED IN NUMBERS" xfId="1456"/>
    <cellStyle name="Reference" xfId="1457"/>
    <cellStyle name="rightline" xfId="1458"/>
    <cellStyle name="Row heading" xfId="1459"/>
    <cellStyle name="Schlecht" xfId="1460"/>
    <cellStyle name="Separador de milhares [0]_ACOACUM" xfId="1461"/>
    <cellStyle name="Separador de milhares_ACOACUM" xfId="1462"/>
    <cellStyle name="Shade" xfId="1463"/>
    <cellStyle name="Source Hed" xfId="1464"/>
    <cellStyle name="Source Letter" xfId="1465"/>
    <cellStyle name="Source Superscript" xfId="1466"/>
    <cellStyle name="Source Text" xfId="1467"/>
    <cellStyle name="Standaard_1990" xfId="1468"/>
    <cellStyle name="Standard_0 - Inhalt, Erläuterungen, Einheiten" xfId="1469"/>
    <cellStyle name="State" xfId="1470"/>
    <cellStyle name="Style 1" xfId="1471"/>
    <cellStyle name="Style 21" xfId="1472"/>
    <cellStyle name="Style 22" xfId="1473"/>
    <cellStyle name="Style 22 10" xfId="1474"/>
    <cellStyle name="Style 22 11" xfId="1475"/>
    <cellStyle name="Style 22 12" xfId="1476"/>
    <cellStyle name="Style 22 13" xfId="1477"/>
    <cellStyle name="Style 22 14" xfId="1478"/>
    <cellStyle name="Style 22 15" xfId="1479"/>
    <cellStyle name="Style 22 16" xfId="1480"/>
    <cellStyle name="Style 22 17" xfId="1481"/>
    <cellStyle name="Style 22 18" xfId="1482"/>
    <cellStyle name="Style 22 19" xfId="1483"/>
    <cellStyle name="Style 22 2" xfId="1484"/>
    <cellStyle name="Style 22 20" xfId="1485"/>
    <cellStyle name="Style 22 21" xfId="1486"/>
    <cellStyle name="Style 22 22" xfId="1487"/>
    <cellStyle name="Style 22 23" xfId="1488"/>
    <cellStyle name="Style 22 24" xfId="1489"/>
    <cellStyle name="Style 22 25" xfId="1490"/>
    <cellStyle name="Style 22 26" xfId="1491"/>
    <cellStyle name="Style 22 27" xfId="1492"/>
    <cellStyle name="Style 22 28" xfId="1493"/>
    <cellStyle name="Style 22 29" xfId="1494"/>
    <cellStyle name="Style 22 3" xfId="1495"/>
    <cellStyle name="Style 22 30" xfId="1496"/>
    <cellStyle name="Style 22 31" xfId="1497"/>
    <cellStyle name="Style 22 32" xfId="1498"/>
    <cellStyle name="Style 22 33" xfId="1499"/>
    <cellStyle name="Style 22 34" xfId="1500"/>
    <cellStyle name="Style 22 35" xfId="1501"/>
    <cellStyle name="Style 22 36" xfId="1502"/>
    <cellStyle name="Style 22 37" xfId="1503"/>
    <cellStyle name="Style 22 38" xfId="1504"/>
    <cellStyle name="Style 22 39" xfId="1505"/>
    <cellStyle name="Style 22 4" xfId="1506"/>
    <cellStyle name="Style 22 40" xfId="1507"/>
    <cellStyle name="Style 22 41" xfId="1508"/>
    <cellStyle name="Style 22 42" xfId="1509"/>
    <cellStyle name="Style 22 43" xfId="1510"/>
    <cellStyle name="Style 22 44" xfId="1511"/>
    <cellStyle name="Style 22 45" xfId="1512"/>
    <cellStyle name="Style 22 46" xfId="1513"/>
    <cellStyle name="Style 22 47" xfId="1514"/>
    <cellStyle name="Style 22 48" xfId="1515"/>
    <cellStyle name="Style 22 49" xfId="1516"/>
    <cellStyle name="Style 22 5" xfId="1517"/>
    <cellStyle name="Style 22 50" xfId="1518"/>
    <cellStyle name="Style 22 51" xfId="1519"/>
    <cellStyle name="Style 22 52" xfId="1520"/>
    <cellStyle name="Style 22 53" xfId="1521"/>
    <cellStyle name="Style 22 54" xfId="1522"/>
    <cellStyle name="Style 22 55" xfId="1523"/>
    <cellStyle name="Style 22 56" xfId="1524"/>
    <cellStyle name="Style 22 57" xfId="1525"/>
    <cellStyle name="Style 22 58" xfId="1526"/>
    <cellStyle name="Style 22 59" xfId="1527"/>
    <cellStyle name="Style 22 6" xfId="1528"/>
    <cellStyle name="Style 22 60" xfId="1529"/>
    <cellStyle name="Style 22 61" xfId="1530"/>
    <cellStyle name="Style 22 62" xfId="1531"/>
    <cellStyle name="Style 22 63" xfId="1532"/>
    <cellStyle name="Style 22 64" xfId="1533"/>
    <cellStyle name="Style 22 65" xfId="1534"/>
    <cellStyle name="Style 22 66" xfId="1535"/>
    <cellStyle name="Style 22 67" xfId="1536"/>
    <cellStyle name="Style 22 68" xfId="1537"/>
    <cellStyle name="Style 22 69" xfId="1538"/>
    <cellStyle name="Style 22 7" xfId="1539"/>
    <cellStyle name="Style 22 70" xfId="1540"/>
    <cellStyle name="Style 22 71" xfId="1541"/>
    <cellStyle name="Style 22 72" xfId="1542"/>
    <cellStyle name="Style 22 73" xfId="1543"/>
    <cellStyle name="Style 22 74" xfId="1544"/>
    <cellStyle name="Style 22 75" xfId="1545"/>
    <cellStyle name="Style 22 76" xfId="1546"/>
    <cellStyle name="Style 22 77" xfId="1547"/>
    <cellStyle name="Style 22 78" xfId="1548"/>
    <cellStyle name="Style 22 8" xfId="1549"/>
    <cellStyle name="Style 22 9" xfId="1550"/>
    <cellStyle name="Style 23" xfId="1551"/>
    <cellStyle name="Style 23 10" xfId="1552"/>
    <cellStyle name="Style 23 11" xfId="1553"/>
    <cellStyle name="Style 23 12" xfId="1554"/>
    <cellStyle name="Style 23 13" xfId="1555"/>
    <cellStyle name="Style 23 14" xfId="1556"/>
    <cellStyle name="Style 23 15" xfId="1557"/>
    <cellStyle name="Style 23 16" xfId="1558"/>
    <cellStyle name="Style 23 17" xfId="1559"/>
    <cellStyle name="Style 23 18" xfId="1560"/>
    <cellStyle name="Style 23 19" xfId="1561"/>
    <cellStyle name="Style 23 2" xfId="1562"/>
    <cellStyle name="Style 23 20" xfId="1563"/>
    <cellStyle name="Style 23 21" xfId="1564"/>
    <cellStyle name="Style 23 22" xfId="1565"/>
    <cellStyle name="Style 23 23" xfId="1566"/>
    <cellStyle name="Style 23 24" xfId="1567"/>
    <cellStyle name="Style 23 25" xfId="1568"/>
    <cellStyle name="Style 23 26" xfId="1569"/>
    <cellStyle name="Style 23 27" xfId="1570"/>
    <cellStyle name="Style 23 28" xfId="1571"/>
    <cellStyle name="Style 23 29" xfId="1572"/>
    <cellStyle name="Style 23 3" xfId="1573"/>
    <cellStyle name="Style 23 30" xfId="1574"/>
    <cellStyle name="Style 23 31" xfId="1575"/>
    <cellStyle name="Style 23 32" xfId="1576"/>
    <cellStyle name="Style 23 33" xfId="1577"/>
    <cellStyle name="Style 23 34" xfId="1578"/>
    <cellStyle name="Style 23 35" xfId="1579"/>
    <cellStyle name="Style 23 36" xfId="1580"/>
    <cellStyle name="Style 23 37" xfId="1581"/>
    <cellStyle name="Style 23 38" xfId="1582"/>
    <cellStyle name="Style 23 39" xfId="1583"/>
    <cellStyle name="Style 23 4" xfId="1584"/>
    <cellStyle name="Style 23 40" xfId="1585"/>
    <cellStyle name="Style 23 41" xfId="1586"/>
    <cellStyle name="Style 23 42" xfId="1587"/>
    <cellStyle name="Style 23 43" xfId="1588"/>
    <cellStyle name="Style 23 44" xfId="1589"/>
    <cellStyle name="Style 23 45" xfId="1590"/>
    <cellStyle name="Style 23 46" xfId="1591"/>
    <cellStyle name="Style 23 47" xfId="1592"/>
    <cellStyle name="Style 23 48" xfId="1593"/>
    <cellStyle name="Style 23 49" xfId="1594"/>
    <cellStyle name="Style 23 5" xfId="1595"/>
    <cellStyle name="Style 23 50" xfId="1596"/>
    <cellStyle name="Style 23 51" xfId="1597"/>
    <cellStyle name="Style 23 52" xfId="1598"/>
    <cellStyle name="Style 23 53" xfId="1599"/>
    <cellStyle name="Style 23 54" xfId="1600"/>
    <cellStyle name="Style 23 55" xfId="1601"/>
    <cellStyle name="Style 23 56" xfId="1602"/>
    <cellStyle name="Style 23 57" xfId="1603"/>
    <cellStyle name="Style 23 58" xfId="1604"/>
    <cellStyle name="Style 23 59" xfId="1605"/>
    <cellStyle name="Style 23 6" xfId="1606"/>
    <cellStyle name="Style 23 60" xfId="1607"/>
    <cellStyle name="Style 23 61" xfId="1608"/>
    <cellStyle name="Style 23 62" xfId="1609"/>
    <cellStyle name="Style 23 63" xfId="1610"/>
    <cellStyle name="Style 23 64" xfId="1611"/>
    <cellStyle name="Style 23 65" xfId="1612"/>
    <cellStyle name="Style 23 66" xfId="1613"/>
    <cellStyle name="Style 23 67" xfId="1614"/>
    <cellStyle name="Style 23 68" xfId="1615"/>
    <cellStyle name="Style 23 69" xfId="1616"/>
    <cellStyle name="Style 23 7" xfId="1617"/>
    <cellStyle name="Style 23 70" xfId="1618"/>
    <cellStyle name="Style 23 71" xfId="1619"/>
    <cellStyle name="Style 23 72" xfId="1620"/>
    <cellStyle name="Style 23 73" xfId="1621"/>
    <cellStyle name="Style 23 74" xfId="1622"/>
    <cellStyle name="Style 23 75" xfId="1623"/>
    <cellStyle name="Style 23 76" xfId="1624"/>
    <cellStyle name="Style 23 77" xfId="1625"/>
    <cellStyle name="Style 23 78" xfId="1626"/>
    <cellStyle name="Style 23 8" xfId="1627"/>
    <cellStyle name="Style 23 9" xfId="1628"/>
    <cellStyle name="Style 24" xfId="1629"/>
    <cellStyle name="Style 25" xfId="1630"/>
    <cellStyle name="Style 27" xfId="1631"/>
    <cellStyle name="Style 28" xfId="1632"/>
    <cellStyle name="Style 29" xfId="1633"/>
    <cellStyle name="Style 30" xfId="1634"/>
    <cellStyle name="Style 35" xfId="1635"/>
    <cellStyle name="Style 36" xfId="1636"/>
    <cellStyle name="Superscript" xfId="1637"/>
    <cellStyle name="Superscript- regular" xfId="1638"/>
    <cellStyle name="Superscript_1-1A-Regular" xfId="1639"/>
    <cellStyle name="Table Data" xfId="1640"/>
    <cellStyle name="Table Head Top" xfId="1641"/>
    <cellStyle name="Table Hed Side" xfId="1642"/>
    <cellStyle name="Table Title" xfId="1643"/>
    <cellStyle name="Title" xfId="1644"/>
    <cellStyle name="Title Text" xfId="1645"/>
    <cellStyle name="Title Text 1" xfId="1646"/>
    <cellStyle name="Title Text 2" xfId="1647"/>
    <cellStyle name="Title Text_Pulp_and_Paper_Model_Korea_23Dec2008_v5.1" xfId="1648"/>
    <cellStyle name="Title_산업계 Inputs v.2" xfId="1649"/>
    <cellStyle name="Title-1" xfId="1650"/>
    <cellStyle name="TITLE2" xfId="1651"/>
    <cellStyle name="Title-2" xfId="1652"/>
    <cellStyle name="Title-3" xfId="1653"/>
    <cellStyle name="TITLECENTER" xfId="1654"/>
    <cellStyle name="Total" xfId="1655"/>
    <cellStyle name="TURK-FORMULA CHANGED" xfId="1656"/>
    <cellStyle name="Überschrift" xfId="1657"/>
    <cellStyle name="Überschrift 1" xfId="1658"/>
    <cellStyle name="Überschrift 2" xfId="1659"/>
    <cellStyle name="Überschrift 3" xfId="1660"/>
    <cellStyle name="Überschrift 4" xfId="1661"/>
    <cellStyle name="units" xfId="1662"/>
    <cellStyle name="US CHECK " xfId="1663"/>
    <cellStyle name="User_Defined_A" xfId="1664"/>
    <cellStyle name="Verknüpfte Zelle" xfId="1665"/>
    <cellStyle name="Währung [0]_Imp02" xfId="1666"/>
    <cellStyle name="Währung_Imp02" xfId="1667"/>
    <cellStyle name="Warnender Text" xfId="1668"/>
    <cellStyle name="Warning Text" xfId="1669"/>
    <cellStyle name="Wrap" xfId="1670"/>
    <cellStyle name="Wrap Bold" xfId="1671"/>
    <cellStyle name="Wrap Title" xfId="1672"/>
    <cellStyle name="Wrap_NTS99-~11" xfId="1673"/>
    <cellStyle name="y" xfId="1674"/>
    <cellStyle name="Zelle überprüfen" xfId="1675"/>
    <cellStyle name="Обычный_2++" xfId="1676"/>
    <cellStyle name="강조색1 10" xfId="509"/>
    <cellStyle name="강조색1 11" xfId="510"/>
    <cellStyle name="강조색1 12" xfId="511"/>
    <cellStyle name="강조색1 13" xfId="512"/>
    <cellStyle name="강조색1 14" xfId="513"/>
    <cellStyle name="강조색1 15" xfId="514"/>
    <cellStyle name="강조색1 16" xfId="515"/>
    <cellStyle name="강조색1 17" xfId="516"/>
    <cellStyle name="강조색1 18" xfId="517"/>
    <cellStyle name="강조색1 19" xfId="518"/>
    <cellStyle name="강조색1 2" xfId="519"/>
    <cellStyle name="강조색1 2 10" xfId="520"/>
    <cellStyle name="강조색1 2 11" xfId="521"/>
    <cellStyle name="강조색1 2 12" xfId="522"/>
    <cellStyle name="강조색1 2 13" xfId="523"/>
    <cellStyle name="강조색1 2 14" xfId="524"/>
    <cellStyle name="강조색1 2 15" xfId="525"/>
    <cellStyle name="강조색1 2 16" xfId="526"/>
    <cellStyle name="강조색1 2 17" xfId="527"/>
    <cellStyle name="강조색1 2 18" xfId="528"/>
    <cellStyle name="강조색1 2 19" xfId="529"/>
    <cellStyle name="강조색1 2 2" xfId="530"/>
    <cellStyle name="강조색1 2 20" xfId="531"/>
    <cellStyle name="강조색1 2 21" xfId="532"/>
    <cellStyle name="강조색1 2 22" xfId="533"/>
    <cellStyle name="강조색1 2 23" xfId="534"/>
    <cellStyle name="강조색1 2 24" xfId="535"/>
    <cellStyle name="강조색1 2 25" xfId="536"/>
    <cellStyle name="강조색1 2 26" xfId="537"/>
    <cellStyle name="강조색1 2 3" xfId="538"/>
    <cellStyle name="강조색1 2 4" xfId="539"/>
    <cellStyle name="강조색1 2 5" xfId="540"/>
    <cellStyle name="강조색1 2 6" xfId="541"/>
    <cellStyle name="강조색1 2 7" xfId="542"/>
    <cellStyle name="강조색1 2 8" xfId="543"/>
    <cellStyle name="강조색1 2 9" xfId="544"/>
    <cellStyle name="강조색1 20" xfId="545"/>
    <cellStyle name="강조색1 21" xfId="546"/>
    <cellStyle name="강조색1 22" xfId="547"/>
    <cellStyle name="강조색1 23" xfId="548"/>
    <cellStyle name="강조색1 24" xfId="549"/>
    <cellStyle name="강조색1 25" xfId="550"/>
    <cellStyle name="강조색1 26" xfId="551"/>
    <cellStyle name="강조색1 27" xfId="552"/>
    <cellStyle name="강조색1 3" xfId="553"/>
    <cellStyle name="강조색1 4" xfId="554"/>
    <cellStyle name="강조색1 5" xfId="555"/>
    <cellStyle name="강조색1 6" xfId="556"/>
    <cellStyle name="강조색1 7" xfId="557"/>
    <cellStyle name="강조색1 8" xfId="558"/>
    <cellStyle name="강조색1 9" xfId="559"/>
    <cellStyle name="강조색2 10" xfId="560"/>
    <cellStyle name="강조색2 11" xfId="561"/>
    <cellStyle name="강조색2 12" xfId="562"/>
    <cellStyle name="강조색2 13" xfId="563"/>
    <cellStyle name="강조색2 14" xfId="564"/>
    <cellStyle name="강조색2 15" xfId="565"/>
    <cellStyle name="강조색2 16" xfId="566"/>
    <cellStyle name="강조색2 17" xfId="567"/>
    <cellStyle name="강조색2 18" xfId="568"/>
    <cellStyle name="강조색2 19" xfId="569"/>
    <cellStyle name="강조색2 2" xfId="570"/>
    <cellStyle name="강조색2 20" xfId="571"/>
    <cellStyle name="강조색2 21" xfId="572"/>
    <cellStyle name="강조색2 22" xfId="573"/>
    <cellStyle name="강조색2 23" xfId="574"/>
    <cellStyle name="강조색2 24" xfId="575"/>
    <cellStyle name="강조색2 25" xfId="576"/>
    <cellStyle name="강조색2 26" xfId="577"/>
    <cellStyle name="강조색2 3" xfId="578"/>
    <cellStyle name="강조색2 4" xfId="579"/>
    <cellStyle name="강조색2 5" xfId="580"/>
    <cellStyle name="강조색2 6" xfId="581"/>
    <cellStyle name="강조색2 7" xfId="582"/>
    <cellStyle name="강조색2 8" xfId="583"/>
    <cellStyle name="강조색2 9" xfId="584"/>
    <cellStyle name="강조색3 10" xfId="585"/>
    <cellStyle name="강조색3 11" xfId="586"/>
    <cellStyle name="강조색3 12" xfId="587"/>
    <cellStyle name="강조색3 13" xfId="588"/>
    <cellStyle name="강조색3 14" xfId="589"/>
    <cellStyle name="강조색3 15" xfId="590"/>
    <cellStyle name="강조색3 16" xfId="591"/>
    <cellStyle name="강조색3 17" xfId="592"/>
    <cellStyle name="강조색3 18" xfId="593"/>
    <cellStyle name="강조색3 19" xfId="594"/>
    <cellStyle name="강조색3 2" xfId="595"/>
    <cellStyle name="강조색3 20" xfId="596"/>
    <cellStyle name="강조색3 21" xfId="597"/>
    <cellStyle name="강조색3 22" xfId="598"/>
    <cellStyle name="강조색3 23" xfId="599"/>
    <cellStyle name="강조색3 24" xfId="600"/>
    <cellStyle name="강조색3 25" xfId="601"/>
    <cellStyle name="강조색3 26" xfId="602"/>
    <cellStyle name="강조색3 3" xfId="603"/>
    <cellStyle name="강조색3 4" xfId="604"/>
    <cellStyle name="강조색3 5" xfId="605"/>
    <cellStyle name="강조색3 6" xfId="606"/>
    <cellStyle name="강조색3 7" xfId="607"/>
    <cellStyle name="강조색3 8" xfId="608"/>
    <cellStyle name="강조색3 9" xfId="609"/>
    <cellStyle name="강조색4 10" xfId="610"/>
    <cellStyle name="강조색4 11" xfId="611"/>
    <cellStyle name="강조색4 12" xfId="612"/>
    <cellStyle name="강조색4 13" xfId="613"/>
    <cellStyle name="강조색4 14" xfId="614"/>
    <cellStyle name="강조색4 15" xfId="615"/>
    <cellStyle name="강조색4 16" xfId="616"/>
    <cellStyle name="강조색4 17" xfId="617"/>
    <cellStyle name="강조색4 18" xfId="618"/>
    <cellStyle name="강조색4 19" xfId="619"/>
    <cellStyle name="강조색4 2" xfId="620"/>
    <cellStyle name="강조색4 20" xfId="621"/>
    <cellStyle name="강조색4 21" xfId="622"/>
    <cellStyle name="강조색4 22" xfId="623"/>
    <cellStyle name="강조색4 23" xfId="624"/>
    <cellStyle name="강조색4 24" xfId="625"/>
    <cellStyle name="강조색4 25" xfId="626"/>
    <cellStyle name="강조색4 26" xfId="627"/>
    <cellStyle name="강조색4 3" xfId="628"/>
    <cellStyle name="강조색4 4" xfId="629"/>
    <cellStyle name="강조색4 5" xfId="630"/>
    <cellStyle name="강조색4 6" xfId="631"/>
    <cellStyle name="강조색4 7" xfId="632"/>
    <cellStyle name="강조색4 8" xfId="633"/>
    <cellStyle name="강조색4 9" xfId="634"/>
    <cellStyle name="강조색5 10" xfId="635"/>
    <cellStyle name="강조색5 11" xfId="636"/>
    <cellStyle name="강조색5 12" xfId="637"/>
    <cellStyle name="강조색5 13" xfId="638"/>
    <cellStyle name="강조색5 14" xfId="639"/>
    <cellStyle name="강조색5 15" xfId="640"/>
    <cellStyle name="강조색5 16" xfId="641"/>
    <cellStyle name="강조색5 17" xfId="642"/>
    <cellStyle name="강조색5 18" xfId="643"/>
    <cellStyle name="강조색5 19" xfId="644"/>
    <cellStyle name="강조색5 2" xfId="645"/>
    <cellStyle name="강조색5 20" xfId="646"/>
    <cellStyle name="강조색5 21" xfId="647"/>
    <cellStyle name="강조색5 22" xfId="648"/>
    <cellStyle name="강조색5 23" xfId="649"/>
    <cellStyle name="강조색5 24" xfId="650"/>
    <cellStyle name="강조색5 25" xfId="651"/>
    <cellStyle name="강조색5 26" xfId="652"/>
    <cellStyle name="강조색5 3" xfId="653"/>
    <cellStyle name="강조색5 4" xfId="654"/>
    <cellStyle name="강조색5 5" xfId="655"/>
    <cellStyle name="강조색5 6" xfId="656"/>
    <cellStyle name="강조색5 7" xfId="657"/>
    <cellStyle name="강조색5 8" xfId="658"/>
    <cellStyle name="강조색5 9" xfId="659"/>
    <cellStyle name="강조색6 10" xfId="660"/>
    <cellStyle name="강조색6 11" xfId="661"/>
    <cellStyle name="강조색6 12" xfId="662"/>
    <cellStyle name="강조색6 13" xfId="663"/>
    <cellStyle name="강조색6 14" xfId="664"/>
    <cellStyle name="강조색6 15" xfId="665"/>
    <cellStyle name="강조색6 16" xfId="666"/>
    <cellStyle name="강조색6 17" xfId="667"/>
    <cellStyle name="강조색6 18" xfId="668"/>
    <cellStyle name="강조색6 19" xfId="669"/>
    <cellStyle name="강조색6 2" xfId="670"/>
    <cellStyle name="강조색6 20" xfId="671"/>
    <cellStyle name="강조색6 21" xfId="672"/>
    <cellStyle name="강조색6 22" xfId="673"/>
    <cellStyle name="강조색6 23" xfId="674"/>
    <cellStyle name="강조색6 24" xfId="675"/>
    <cellStyle name="강조색6 25" xfId="676"/>
    <cellStyle name="강조색6 26" xfId="677"/>
    <cellStyle name="강조색6 3" xfId="678"/>
    <cellStyle name="강조색6 4" xfId="679"/>
    <cellStyle name="강조색6 5" xfId="680"/>
    <cellStyle name="강조색6 6" xfId="681"/>
    <cellStyle name="강조색6 7" xfId="682"/>
    <cellStyle name="강조색6 8" xfId="683"/>
    <cellStyle name="강조색6 9" xfId="684"/>
    <cellStyle name="경고문 10" xfId="685"/>
    <cellStyle name="경고문 11" xfId="686"/>
    <cellStyle name="경고문 12" xfId="687"/>
    <cellStyle name="경고문 13" xfId="688"/>
    <cellStyle name="경고문 14" xfId="689"/>
    <cellStyle name="경고문 15" xfId="690"/>
    <cellStyle name="경고문 16" xfId="691"/>
    <cellStyle name="경고문 17" xfId="692"/>
    <cellStyle name="경고문 18" xfId="693"/>
    <cellStyle name="경고문 19" xfId="694"/>
    <cellStyle name="경고문 2" xfId="695"/>
    <cellStyle name="경고문 20" xfId="696"/>
    <cellStyle name="경고문 21" xfId="697"/>
    <cellStyle name="경고문 22" xfId="698"/>
    <cellStyle name="경고문 23" xfId="699"/>
    <cellStyle name="경고문 24" xfId="700"/>
    <cellStyle name="경고문 25" xfId="701"/>
    <cellStyle name="경고문 26" xfId="702"/>
    <cellStyle name="경고문 3" xfId="703"/>
    <cellStyle name="경고문 4" xfId="704"/>
    <cellStyle name="경고문 5" xfId="705"/>
    <cellStyle name="경고문 6" xfId="706"/>
    <cellStyle name="경고문 7" xfId="707"/>
    <cellStyle name="경고문 8" xfId="708"/>
    <cellStyle name="경고문 9" xfId="709"/>
    <cellStyle name="계산 10" xfId="710"/>
    <cellStyle name="계산 11" xfId="711"/>
    <cellStyle name="계산 12" xfId="712"/>
    <cellStyle name="계산 13" xfId="713"/>
    <cellStyle name="계산 14" xfId="714"/>
    <cellStyle name="계산 15" xfId="715"/>
    <cellStyle name="계산 16" xfId="716"/>
    <cellStyle name="계산 17" xfId="717"/>
    <cellStyle name="계산 18" xfId="718"/>
    <cellStyle name="계산 19" xfId="719"/>
    <cellStyle name="계산 2" xfId="720"/>
    <cellStyle name="계산 20" xfId="721"/>
    <cellStyle name="계산 21" xfId="722"/>
    <cellStyle name="계산 22" xfId="723"/>
    <cellStyle name="계산 23" xfId="724"/>
    <cellStyle name="계산 24" xfId="725"/>
    <cellStyle name="계산 25" xfId="726"/>
    <cellStyle name="계산 26" xfId="727"/>
    <cellStyle name="계산 3" xfId="728"/>
    <cellStyle name="계산 4" xfId="729"/>
    <cellStyle name="계산 5" xfId="730"/>
    <cellStyle name="계산 6" xfId="731"/>
    <cellStyle name="계산 7" xfId="732"/>
    <cellStyle name="계산 8" xfId="733"/>
    <cellStyle name="계산 9" xfId="734"/>
    <cellStyle name="나쁨 10" xfId="735"/>
    <cellStyle name="나쁨 11" xfId="736"/>
    <cellStyle name="나쁨 12" xfId="737"/>
    <cellStyle name="나쁨 13" xfId="738"/>
    <cellStyle name="나쁨 14" xfId="739"/>
    <cellStyle name="나쁨 15" xfId="740"/>
    <cellStyle name="나쁨 16" xfId="741"/>
    <cellStyle name="나쁨 17" xfId="742"/>
    <cellStyle name="나쁨 18" xfId="743"/>
    <cellStyle name="나쁨 19" xfId="744"/>
    <cellStyle name="나쁨 2" xfId="745"/>
    <cellStyle name="나쁨 20" xfId="746"/>
    <cellStyle name="나쁨 21" xfId="747"/>
    <cellStyle name="나쁨 22" xfId="748"/>
    <cellStyle name="나쁨 23" xfId="749"/>
    <cellStyle name="나쁨 24" xfId="750"/>
    <cellStyle name="나쁨 25" xfId="751"/>
    <cellStyle name="나쁨 26" xfId="752"/>
    <cellStyle name="나쁨 3" xfId="753"/>
    <cellStyle name="나쁨 4" xfId="754"/>
    <cellStyle name="나쁨 5" xfId="755"/>
    <cellStyle name="나쁨 6" xfId="756"/>
    <cellStyle name="나쁨 7" xfId="757"/>
    <cellStyle name="나쁨 8" xfId="758"/>
    <cellStyle name="나쁨 9" xfId="759"/>
    <cellStyle name="메모 10" xfId="760"/>
    <cellStyle name="메모 11" xfId="761"/>
    <cellStyle name="메모 12" xfId="762"/>
    <cellStyle name="메모 13" xfId="763"/>
    <cellStyle name="메모 14" xfId="764"/>
    <cellStyle name="메모 15" xfId="765"/>
    <cellStyle name="메모 16" xfId="766"/>
    <cellStyle name="메모 17" xfId="767"/>
    <cellStyle name="메모 18" xfId="768"/>
    <cellStyle name="메모 19" xfId="769"/>
    <cellStyle name="메모 2" xfId="770"/>
    <cellStyle name="메모 20" xfId="771"/>
    <cellStyle name="메모 21" xfId="772"/>
    <cellStyle name="메모 22" xfId="773"/>
    <cellStyle name="메모 23" xfId="774"/>
    <cellStyle name="메모 24" xfId="775"/>
    <cellStyle name="메모 25" xfId="776"/>
    <cellStyle name="메모 26" xfId="777"/>
    <cellStyle name="메모 3" xfId="778"/>
    <cellStyle name="메모 4" xfId="779"/>
    <cellStyle name="메모 5" xfId="780"/>
    <cellStyle name="메모 6" xfId="781"/>
    <cellStyle name="메모 7" xfId="782"/>
    <cellStyle name="메모 8" xfId="783"/>
    <cellStyle name="메모 9" xfId="784"/>
    <cellStyle name="백분율 2" xfId="785"/>
    <cellStyle name="백분율 3" xfId="786"/>
    <cellStyle name="백분율 4" xfId="787"/>
    <cellStyle name="백분율 5" xfId="788"/>
    <cellStyle name="보통 10" xfId="789"/>
    <cellStyle name="보통 11" xfId="790"/>
    <cellStyle name="보통 12" xfId="791"/>
    <cellStyle name="보통 13" xfId="792"/>
    <cellStyle name="보통 14" xfId="793"/>
    <cellStyle name="보통 15" xfId="794"/>
    <cellStyle name="보통 16" xfId="795"/>
    <cellStyle name="보통 17" xfId="796"/>
    <cellStyle name="보통 18" xfId="797"/>
    <cellStyle name="보통 19" xfId="798"/>
    <cellStyle name="보통 2" xfId="799"/>
    <cellStyle name="보통 20" xfId="800"/>
    <cellStyle name="보통 21" xfId="801"/>
    <cellStyle name="보통 22" xfId="802"/>
    <cellStyle name="보통 23" xfId="803"/>
    <cellStyle name="보통 24" xfId="804"/>
    <cellStyle name="보통 25" xfId="805"/>
    <cellStyle name="보통 26" xfId="806"/>
    <cellStyle name="보통 3" xfId="807"/>
    <cellStyle name="보통 4" xfId="808"/>
    <cellStyle name="보통 5" xfId="809"/>
    <cellStyle name="보통 6" xfId="810"/>
    <cellStyle name="보통 7" xfId="811"/>
    <cellStyle name="보통 8" xfId="812"/>
    <cellStyle name="보통 9" xfId="813"/>
    <cellStyle name="常规_REPORT2NOKLAST" xfId="814"/>
    <cellStyle name="설명 텍스트 10" xfId="815"/>
    <cellStyle name="설명 텍스트 11" xfId="816"/>
    <cellStyle name="설명 텍스트 12" xfId="817"/>
    <cellStyle name="설명 텍스트 13" xfId="818"/>
    <cellStyle name="설명 텍스트 14" xfId="819"/>
    <cellStyle name="설명 텍스트 15" xfId="820"/>
    <cellStyle name="설명 텍스트 16" xfId="821"/>
    <cellStyle name="설명 텍스트 17" xfId="822"/>
    <cellStyle name="설명 텍스트 18" xfId="823"/>
    <cellStyle name="설명 텍스트 2" xfId="824"/>
    <cellStyle name="설명 텍스트 6" xfId="825"/>
    <cellStyle name="설명 텍스트 7" xfId="826"/>
    <cellStyle name="설명 텍스트 8" xfId="827"/>
    <cellStyle name="설명 텍스트 9" xfId="828"/>
    <cellStyle name="셀 확인 10" xfId="829"/>
    <cellStyle name="셀 확인 11" xfId="830"/>
    <cellStyle name="셀 확인 12" xfId="831"/>
    <cellStyle name="셀 확인 13" xfId="832"/>
    <cellStyle name="셀 확인 14" xfId="833"/>
    <cellStyle name="셀 확인 15" xfId="834"/>
    <cellStyle name="셀 확인 16" xfId="835"/>
    <cellStyle name="셀 확인 17" xfId="836"/>
    <cellStyle name="셀 확인 18" xfId="837"/>
    <cellStyle name="셀 확인 19" xfId="838"/>
    <cellStyle name="셀 확인 2" xfId="839"/>
    <cellStyle name="셀 확인 20" xfId="840"/>
    <cellStyle name="셀 확인 21" xfId="841"/>
    <cellStyle name="셀 확인 22" xfId="842"/>
    <cellStyle name="셀 확인 23" xfId="843"/>
    <cellStyle name="셀 확인 24" xfId="844"/>
    <cellStyle name="셀 확인 25" xfId="845"/>
    <cellStyle name="셀 확인 3" xfId="846"/>
    <cellStyle name="셀 확인 4" xfId="847"/>
    <cellStyle name="셀 확인 5" xfId="848"/>
    <cellStyle name="셀 확인 6" xfId="849"/>
    <cellStyle name="셀 확인 7" xfId="850"/>
    <cellStyle name="셀 확인 8" xfId="851"/>
    <cellStyle name="셀 확인 9" xfId="852"/>
    <cellStyle name="쉼표 [0]" xfId="1677" builtinId="6"/>
    <cellStyle name="쉼표 [0] 2" xfId="853"/>
    <cellStyle name="쉼표 [0] 2 2" xfId="854"/>
    <cellStyle name="쉼표 [0] 3" xfId="855"/>
    <cellStyle name="쉼표 [0] 3 10" xfId="856"/>
    <cellStyle name="쉼표 [0] 3 11" xfId="857"/>
    <cellStyle name="쉼표 [0] 3 12" xfId="858"/>
    <cellStyle name="쉼표 [0] 3 13" xfId="859"/>
    <cellStyle name="쉼표 [0] 3 14" xfId="860"/>
    <cellStyle name="쉼표 [0] 3 15" xfId="861"/>
    <cellStyle name="쉼표 [0] 3 16" xfId="862"/>
    <cellStyle name="쉼표 [0] 3 17" xfId="863"/>
    <cellStyle name="쉼표 [0] 3 18" xfId="864"/>
    <cellStyle name="쉼표 [0] 3 19" xfId="865"/>
    <cellStyle name="쉼표 [0] 3 2" xfId="866"/>
    <cellStyle name="쉼표 [0] 3 20" xfId="867"/>
    <cellStyle name="쉼표 [0] 3 21" xfId="868"/>
    <cellStyle name="쉼표 [0] 3 22" xfId="869"/>
    <cellStyle name="쉼표 [0] 3 23" xfId="870"/>
    <cellStyle name="쉼표 [0] 3 24" xfId="871"/>
    <cellStyle name="쉼표 [0] 3 25" xfId="872"/>
    <cellStyle name="쉼표 [0] 3 26" xfId="873"/>
    <cellStyle name="쉼표 [0] 3 3" xfId="874"/>
    <cellStyle name="쉼표 [0] 3 4" xfId="875"/>
    <cellStyle name="쉼표 [0] 3 5" xfId="876"/>
    <cellStyle name="쉼표 [0] 3 6" xfId="877"/>
    <cellStyle name="쉼표 [0] 3 7" xfId="878"/>
    <cellStyle name="쉼표 [0] 3 8" xfId="879"/>
    <cellStyle name="쉼표 [0] 3 9" xfId="880"/>
    <cellStyle name="쉼표 [0] 4" xfId="881"/>
    <cellStyle name="스타일 1" xfId="882"/>
    <cellStyle name="연결된 셀 10" xfId="883"/>
    <cellStyle name="연결된 셀 11" xfId="884"/>
    <cellStyle name="연결된 셀 12" xfId="885"/>
    <cellStyle name="연결된 셀 13" xfId="886"/>
    <cellStyle name="연결된 셀 14" xfId="887"/>
    <cellStyle name="연결된 셀 15" xfId="888"/>
    <cellStyle name="연결된 셀 16" xfId="889"/>
    <cellStyle name="연결된 셀 17" xfId="890"/>
    <cellStyle name="연결된 셀 18" xfId="891"/>
    <cellStyle name="연결된 셀 19" xfId="892"/>
    <cellStyle name="연결된 셀 2" xfId="893"/>
    <cellStyle name="연결된 셀 20" xfId="894"/>
    <cellStyle name="연결된 셀 21" xfId="895"/>
    <cellStyle name="연결된 셀 22" xfId="896"/>
    <cellStyle name="연결된 셀 23" xfId="897"/>
    <cellStyle name="연결된 셀 24" xfId="898"/>
    <cellStyle name="연결된 셀 25" xfId="899"/>
    <cellStyle name="연결된 셀 26" xfId="900"/>
    <cellStyle name="연결된 셀 3" xfId="901"/>
    <cellStyle name="연결된 셀 4" xfId="902"/>
    <cellStyle name="연결된 셀 5" xfId="903"/>
    <cellStyle name="연결된 셀 6" xfId="904"/>
    <cellStyle name="연결된 셀 7" xfId="905"/>
    <cellStyle name="연결된 셀 8" xfId="906"/>
    <cellStyle name="연결된 셀 9" xfId="907"/>
    <cellStyle name="요약 10" xfId="908"/>
    <cellStyle name="요약 11" xfId="909"/>
    <cellStyle name="요약 12" xfId="910"/>
    <cellStyle name="요약 13" xfId="911"/>
    <cellStyle name="요약 14" xfId="912"/>
    <cellStyle name="요약 15" xfId="913"/>
    <cellStyle name="요약 16" xfId="914"/>
    <cellStyle name="요약 17" xfId="915"/>
    <cellStyle name="요약 18" xfId="916"/>
    <cellStyle name="요약 2" xfId="917"/>
    <cellStyle name="요약 3" xfId="918"/>
    <cellStyle name="요약 4" xfId="919"/>
    <cellStyle name="요약 5" xfId="920"/>
    <cellStyle name="요약 6" xfId="921"/>
    <cellStyle name="요약 7" xfId="922"/>
    <cellStyle name="요약 8" xfId="923"/>
    <cellStyle name="요약 9" xfId="924"/>
    <cellStyle name="입력 10" xfId="925"/>
    <cellStyle name="입력 11" xfId="926"/>
    <cellStyle name="입력 12" xfId="927"/>
    <cellStyle name="입력 13" xfId="928"/>
    <cellStyle name="입력 14" xfId="929"/>
    <cellStyle name="입력 15" xfId="930"/>
    <cellStyle name="입력 16" xfId="931"/>
    <cellStyle name="입력 17" xfId="932"/>
    <cellStyle name="입력 18" xfId="933"/>
    <cellStyle name="입력 19" xfId="934"/>
    <cellStyle name="입력 2" xfId="935"/>
    <cellStyle name="입력 20" xfId="936"/>
    <cellStyle name="입력 21" xfId="937"/>
    <cellStyle name="입력 22" xfId="938"/>
    <cellStyle name="입력 23" xfId="939"/>
    <cellStyle name="입력 24" xfId="940"/>
    <cellStyle name="입력 25" xfId="941"/>
    <cellStyle name="입력 26" xfId="942"/>
    <cellStyle name="입력 3" xfId="943"/>
    <cellStyle name="입력 4" xfId="944"/>
    <cellStyle name="입력 5" xfId="945"/>
    <cellStyle name="입력 6" xfId="946"/>
    <cellStyle name="입력 7" xfId="947"/>
    <cellStyle name="입력 8" xfId="948"/>
    <cellStyle name="입력 9" xfId="949"/>
    <cellStyle name="제목 1 10" xfId="950"/>
    <cellStyle name="제목 1 11" xfId="951"/>
    <cellStyle name="제목 1 12" xfId="952"/>
    <cellStyle name="제목 1 13" xfId="953"/>
    <cellStyle name="제목 1 14" xfId="954"/>
    <cellStyle name="제목 1 15" xfId="955"/>
    <cellStyle name="제목 1 16" xfId="956"/>
    <cellStyle name="제목 1 17" xfId="957"/>
    <cellStyle name="제목 1 18" xfId="958"/>
    <cellStyle name="제목 1 19" xfId="959"/>
    <cellStyle name="제목 1 2" xfId="960"/>
    <cellStyle name="제목 1 20" xfId="961"/>
    <cellStyle name="제목 1 21" xfId="962"/>
    <cellStyle name="제목 1 22" xfId="963"/>
    <cellStyle name="제목 1 23" xfId="964"/>
    <cellStyle name="제목 1 24" xfId="965"/>
    <cellStyle name="제목 1 25" xfId="966"/>
    <cellStyle name="제목 1 26" xfId="967"/>
    <cellStyle name="제목 1 3" xfId="968"/>
    <cellStyle name="제목 1 4" xfId="969"/>
    <cellStyle name="제목 1 5" xfId="970"/>
    <cellStyle name="제목 1 6" xfId="971"/>
    <cellStyle name="제목 1 7" xfId="972"/>
    <cellStyle name="제목 1 8" xfId="973"/>
    <cellStyle name="제목 1 9" xfId="974"/>
    <cellStyle name="제목 10" xfId="975"/>
    <cellStyle name="제목 11" xfId="976"/>
    <cellStyle name="제목 12" xfId="977"/>
    <cellStyle name="제목 13" xfId="978"/>
    <cellStyle name="제목 14" xfId="979"/>
    <cellStyle name="제목 15" xfId="980"/>
    <cellStyle name="제목 16" xfId="981"/>
    <cellStyle name="제목 17" xfId="982"/>
    <cellStyle name="제목 18" xfId="983"/>
    <cellStyle name="제목 19" xfId="984"/>
    <cellStyle name="제목 2 10" xfId="985"/>
    <cellStyle name="제목 2 11" xfId="986"/>
    <cellStyle name="제목 2 12" xfId="987"/>
    <cellStyle name="제목 2 13" xfId="988"/>
    <cellStyle name="제목 2 14" xfId="989"/>
    <cellStyle name="제목 2 15" xfId="990"/>
    <cellStyle name="제목 2 16" xfId="991"/>
    <cellStyle name="제목 2 17" xfId="992"/>
    <cellStyle name="제목 2 18" xfId="993"/>
    <cellStyle name="제목 2 19" xfId="994"/>
    <cellStyle name="제목 2 2" xfId="995"/>
    <cellStyle name="제목 2 20" xfId="996"/>
    <cellStyle name="제목 2 21" xfId="997"/>
    <cellStyle name="제목 2 22" xfId="998"/>
    <cellStyle name="제목 2 23" xfId="999"/>
    <cellStyle name="제목 2 24" xfId="1000"/>
    <cellStyle name="제목 2 25" xfId="1001"/>
    <cellStyle name="제목 2 26" xfId="1002"/>
    <cellStyle name="제목 2 3" xfId="1003"/>
    <cellStyle name="제목 2 4" xfId="1004"/>
    <cellStyle name="제목 2 5" xfId="1005"/>
    <cellStyle name="제목 2 6" xfId="1006"/>
    <cellStyle name="제목 2 7" xfId="1007"/>
    <cellStyle name="제목 2 8" xfId="1008"/>
    <cellStyle name="제목 2 9" xfId="1009"/>
    <cellStyle name="제목 20" xfId="1010"/>
    <cellStyle name="제목 21" xfId="1011"/>
    <cellStyle name="제목 3 10" xfId="1012"/>
    <cellStyle name="제목 3 11" xfId="1013"/>
    <cellStyle name="제목 3 12" xfId="1014"/>
    <cellStyle name="제목 3 13" xfId="1015"/>
    <cellStyle name="제목 3 14" xfId="1016"/>
    <cellStyle name="제목 3 15" xfId="1017"/>
    <cellStyle name="제목 3 16" xfId="1018"/>
    <cellStyle name="제목 3 17" xfId="1019"/>
    <cellStyle name="제목 3 18" xfId="1020"/>
    <cellStyle name="제목 3 19" xfId="1021"/>
    <cellStyle name="제목 3 2" xfId="1022"/>
    <cellStyle name="제목 3 20" xfId="1023"/>
    <cellStyle name="제목 3 21" xfId="1024"/>
    <cellStyle name="제목 3 22" xfId="1025"/>
    <cellStyle name="제목 3 23" xfId="1026"/>
    <cellStyle name="제목 3 24" xfId="1027"/>
    <cellStyle name="제목 3 25" xfId="1028"/>
    <cellStyle name="제목 3 26" xfId="1029"/>
    <cellStyle name="제목 3 3" xfId="1030"/>
    <cellStyle name="제목 3 4" xfId="1031"/>
    <cellStyle name="제목 3 5" xfId="1032"/>
    <cellStyle name="제목 3 6" xfId="1033"/>
    <cellStyle name="제목 3 7" xfId="1034"/>
    <cellStyle name="제목 3 8" xfId="1035"/>
    <cellStyle name="제목 3 9" xfId="1036"/>
    <cellStyle name="제목 4 10" xfId="1037"/>
    <cellStyle name="제목 4 11" xfId="1038"/>
    <cellStyle name="제목 4 12" xfId="1039"/>
    <cellStyle name="제목 4 13" xfId="1040"/>
    <cellStyle name="제목 4 14" xfId="1041"/>
    <cellStyle name="제목 4 15" xfId="1042"/>
    <cellStyle name="제목 4 16" xfId="1043"/>
    <cellStyle name="제목 4 17" xfId="1044"/>
    <cellStyle name="제목 4 18" xfId="1045"/>
    <cellStyle name="제목 4 19" xfId="1046"/>
    <cellStyle name="제목 4 2" xfId="1047"/>
    <cellStyle name="제목 4 20" xfId="1048"/>
    <cellStyle name="제목 4 21" xfId="1049"/>
    <cellStyle name="제목 4 22" xfId="1050"/>
    <cellStyle name="제목 4 23" xfId="1051"/>
    <cellStyle name="제목 4 24" xfId="1052"/>
    <cellStyle name="제목 4 25" xfId="1053"/>
    <cellStyle name="제목 4 26" xfId="1054"/>
    <cellStyle name="제목 4 3" xfId="1055"/>
    <cellStyle name="제목 4 4" xfId="1056"/>
    <cellStyle name="제목 4 5" xfId="1057"/>
    <cellStyle name="제목 4 6" xfId="1058"/>
    <cellStyle name="제목 4 7" xfId="1059"/>
    <cellStyle name="제목 4 8" xfId="1060"/>
    <cellStyle name="제목 4 9" xfId="1061"/>
    <cellStyle name="제목 5" xfId="1062"/>
    <cellStyle name="제목 6" xfId="1063"/>
    <cellStyle name="제목 7" xfId="1064"/>
    <cellStyle name="제목 8" xfId="1065"/>
    <cellStyle name="제목 9" xfId="1066"/>
    <cellStyle name="좋음 10" xfId="1067"/>
    <cellStyle name="좋음 11" xfId="1068"/>
    <cellStyle name="좋음 12" xfId="1069"/>
    <cellStyle name="좋음 13" xfId="1070"/>
    <cellStyle name="좋음 14" xfId="1071"/>
    <cellStyle name="좋음 15" xfId="1072"/>
    <cellStyle name="좋음 16" xfId="1073"/>
    <cellStyle name="좋음 17" xfId="1074"/>
    <cellStyle name="좋음 18" xfId="1075"/>
    <cellStyle name="좋음 19" xfId="1076"/>
    <cellStyle name="좋음 2" xfId="1077"/>
    <cellStyle name="좋음 20" xfId="1078"/>
    <cellStyle name="좋음 21" xfId="1079"/>
    <cellStyle name="좋음 22" xfId="1080"/>
    <cellStyle name="좋음 23" xfId="1081"/>
    <cellStyle name="좋음 24" xfId="1082"/>
    <cellStyle name="좋음 25" xfId="1083"/>
    <cellStyle name="좋음 26" xfId="1084"/>
    <cellStyle name="좋음 3" xfId="1085"/>
    <cellStyle name="좋음 4" xfId="1086"/>
    <cellStyle name="좋음 5" xfId="1087"/>
    <cellStyle name="좋음 6" xfId="1088"/>
    <cellStyle name="좋음 7" xfId="1089"/>
    <cellStyle name="좋음 8" xfId="1090"/>
    <cellStyle name="좋음 9" xfId="1091"/>
    <cellStyle name="출력 10" xfId="1092"/>
    <cellStyle name="출력 11" xfId="1093"/>
    <cellStyle name="출력 12" xfId="1094"/>
    <cellStyle name="출력 13" xfId="1095"/>
    <cellStyle name="출력 14" xfId="1096"/>
    <cellStyle name="출력 15" xfId="1097"/>
    <cellStyle name="출력 16" xfId="1098"/>
    <cellStyle name="출력 17" xfId="1099"/>
    <cellStyle name="출력 18" xfId="1100"/>
    <cellStyle name="출력 19" xfId="1101"/>
    <cellStyle name="출력 2" xfId="1102"/>
    <cellStyle name="출력 20" xfId="1103"/>
    <cellStyle name="출력 21" xfId="1104"/>
    <cellStyle name="출력 22" xfId="1105"/>
    <cellStyle name="출력 23" xfId="1106"/>
    <cellStyle name="출력 24" xfId="1107"/>
    <cellStyle name="출력 25" xfId="1108"/>
    <cellStyle name="출력 3" xfId="1109"/>
    <cellStyle name="출력 4" xfId="1110"/>
    <cellStyle name="출력 5" xfId="1111"/>
    <cellStyle name="출력 6" xfId="1112"/>
    <cellStyle name="출력 7" xfId="1113"/>
    <cellStyle name="출력 8" xfId="1114"/>
    <cellStyle name="출력 9" xfId="1115"/>
    <cellStyle name="표준" xfId="0" builtinId="0"/>
    <cellStyle name="표준 12" xfId="1116"/>
    <cellStyle name="표준 13" xfId="1117"/>
    <cellStyle name="표준 14" xfId="1118"/>
    <cellStyle name="표준 15" xfId="1119"/>
    <cellStyle name="표준 17" xfId="1120"/>
    <cellStyle name="표준 18" xfId="1121"/>
    <cellStyle name="표준 19" xfId="1122"/>
    <cellStyle name="표준 2" xfId="1123"/>
    <cellStyle name="표준 2 10" xfId="1124"/>
    <cellStyle name="표준 2 11" xfId="1125"/>
    <cellStyle name="표준 2 12" xfId="1126"/>
    <cellStyle name="표준 2 13" xfId="1127"/>
    <cellStyle name="표준 2 14" xfId="1128"/>
    <cellStyle name="표준 2 15" xfId="1129"/>
    <cellStyle name="표준 2 16" xfId="1130"/>
    <cellStyle name="표준 2 17" xfId="1131"/>
    <cellStyle name="표준 2 18" xfId="1132"/>
    <cellStyle name="표준 2 19" xfId="1133"/>
    <cellStyle name="표준 2 2" xfId="1134"/>
    <cellStyle name="표준 2 20" xfId="1135"/>
    <cellStyle name="표준 2 21" xfId="1136"/>
    <cellStyle name="표준 2 22" xfId="1137"/>
    <cellStyle name="표준 2 23" xfId="1138"/>
    <cellStyle name="표준 2 24" xfId="1139"/>
    <cellStyle name="표준 2 25" xfId="1140"/>
    <cellStyle name="표준 2 26" xfId="1141"/>
    <cellStyle name="표준 2 27" xfId="1142"/>
    <cellStyle name="표준 2 28" xfId="1143"/>
    <cellStyle name="표준 2 29" xfId="1144"/>
    <cellStyle name="표준 2 3" xfId="1145"/>
    <cellStyle name="표준 2 4" xfId="1146"/>
    <cellStyle name="표준 2 5" xfId="1147"/>
    <cellStyle name="표준 2 6" xfId="1148"/>
    <cellStyle name="표준 2 7" xfId="1149"/>
    <cellStyle name="표준 2 8" xfId="1150"/>
    <cellStyle name="표준 2 9" xfId="1151"/>
    <cellStyle name="표준 21" xfId="1152"/>
    <cellStyle name="표준 3" xfId="1153"/>
    <cellStyle name="표준 3 10" xfId="1154"/>
    <cellStyle name="표준 3 11" xfId="1155"/>
    <cellStyle name="표준 3 12" xfId="1156"/>
    <cellStyle name="표준 3 13" xfId="1157"/>
    <cellStyle name="표준 3 14" xfId="1158"/>
    <cellStyle name="표준 3 15" xfId="1159"/>
    <cellStyle name="표준 3 16" xfId="1160"/>
    <cellStyle name="표준 3 17" xfId="1161"/>
    <cellStyle name="표준 3 18" xfId="1162"/>
    <cellStyle name="표준 3 19" xfId="1163"/>
    <cellStyle name="표준 3 2" xfId="1164"/>
    <cellStyle name="표준 3 20" xfId="1165"/>
    <cellStyle name="표준 3 21" xfId="1166"/>
    <cellStyle name="표준 3 22" xfId="1167"/>
    <cellStyle name="표준 3 23" xfId="1168"/>
    <cellStyle name="표준 3 24" xfId="1169"/>
    <cellStyle name="표준 3 25" xfId="1170"/>
    <cellStyle name="표준 3 26" xfId="1171"/>
    <cellStyle name="표준 3 27" xfId="1172"/>
    <cellStyle name="표준 3 3" xfId="1173"/>
    <cellStyle name="표준 3 4" xfId="1174"/>
    <cellStyle name="표준 3 5" xfId="1175"/>
    <cellStyle name="표준 3 6" xfId="1176"/>
    <cellStyle name="표준 3 7" xfId="1177"/>
    <cellStyle name="표준 3 8" xfId="1178"/>
    <cellStyle name="표준 3 9" xfId="1179"/>
    <cellStyle name="표준 32" xfId="1180"/>
    <cellStyle name="표준 33" xfId="1181"/>
    <cellStyle name="표준 34" xfId="1182"/>
    <cellStyle name="표준 35" xfId="1183"/>
    <cellStyle name="표준 36" xfId="1184"/>
    <cellStyle name="표준 37" xfId="1185"/>
    <cellStyle name="표준 38" xfId="1186"/>
    <cellStyle name="표준 39" xfId="1187"/>
    <cellStyle name="표준 4" xfId="1188"/>
    <cellStyle name="표준 4 2" xfId="1189"/>
    <cellStyle name="표준 40" xfId="1190"/>
    <cellStyle name="표준 41" xfId="1191"/>
    <cellStyle name="표준 42" xfId="1192"/>
    <cellStyle name="표준 43" xfId="1193"/>
    <cellStyle name="표준 44" xfId="1194"/>
    <cellStyle name="표준 45" xfId="1195"/>
    <cellStyle name="표준 46" xfId="1196"/>
    <cellStyle name="표준 5" xfId="1197"/>
    <cellStyle name="표준 5 2" xfId="1198"/>
    <cellStyle name="표준 5 3" xfId="1"/>
    <cellStyle name="표준 6" xfId="1199"/>
    <cellStyle name="표준 6 2" xfId="1200"/>
    <cellStyle name="표준 7" xfId="1201"/>
    <cellStyle name="표준 7 2" xfId="1202"/>
    <cellStyle name="표준 8" xfId="1203"/>
    <cellStyle name="표준 8 2" xfId="1204"/>
    <cellStyle name="표준 9" xfId="1205"/>
    <cellStyle name="표준 9 2" xfId="1206"/>
    <cellStyle name="標準_Sheet3" xfId="1207"/>
  </cellStyles>
  <dxfs count="0"/>
  <tableStyles count="0" defaultTableStyle="TableStyleMedium9" defaultPivotStyle="PivotStyleLight16"/>
  <colors>
    <mruColors>
      <color rgb="FFDFF0F5"/>
      <color rgb="FF58B0C8"/>
      <color rgb="FF3EA1BC"/>
      <color rgb="FFFFFFB3"/>
      <color rgb="FFC9E7A7"/>
      <color rgb="FFF8F32D"/>
      <color rgb="FFF0F8FA"/>
      <color rgb="FFC0E1EA"/>
      <color rgb="FF91CBDB"/>
      <color rgb="FF75BDD1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EI/&#48148;&#53461;%20&#54868;&#47732;/&#51204;&#54872;&#54952;&#50984;&amp;&#51068;&#48512;&#50640;&#45320;&#51648;&#50896;%20&#48152;&#50689;x%20&#9733;%20&#50640;&#45320;&#51648;IO%20&#51089;&#50629;(20120227)/2009(20120227)/IO_&#44592;&#52488;&#44032;&#44201;&#54217;&#44032;&#54364;_2009&#45380;/&#9733;2009%20&#50640;&#45320;&#51648;IO_&#48176;&#52636;&#47049;(20120227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★★최종정리_배출량&amp;에너지"/>
      <sheetName val="★요약_배출량&amp;에너지"/>
      <sheetName val="배출량&amp;에너지"/>
      <sheetName val="수입거래표(기초_2009)"/>
      <sheetName val="국산거래표(기초_2009)"/>
      <sheetName val="부문분류표(kong)"/>
      <sheetName val="총거래표 (기초가격평가표 2009년 가격 403부문)"/>
    </sheetNames>
    <sheetDataSet>
      <sheetData sheetId="0"/>
      <sheetData sheetId="1"/>
      <sheetData sheetId="2">
        <row r="37">
          <cell r="ED37">
            <v>3650132</v>
          </cell>
          <cell r="PC37">
            <v>6032043</v>
          </cell>
        </row>
        <row r="67">
          <cell r="PC67">
            <v>18024.455999999998</v>
          </cell>
        </row>
      </sheetData>
      <sheetData sheetId="3">
        <row r="11">
          <cell r="OX11">
            <v>13458</v>
          </cell>
        </row>
        <row r="12">
          <cell r="OX12">
            <v>608362</v>
          </cell>
        </row>
      </sheetData>
      <sheetData sheetId="4">
        <row r="11">
          <cell r="OX11">
            <v>396625</v>
          </cell>
        </row>
        <row r="12">
          <cell r="OX12">
            <v>4378849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6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sqref="A1:XFD1048576"/>
    </sheetView>
  </sheetViews>
  <sheetFormatPr defaultRowHeight="13.5"/>
  <cols>
    <col min="1" max="1" width="13.75" style="4" customWidth="1"/>
    <col min="2" max="17" width="8.625" style="1" customWidth="1"/>
    <col min="18" max="18" width="5.625" style="1" customWidth="1"/>
    <col min="19" max="37" width="8.625" style="1" customWidth="1"/>
    <col min="38" max="38" width="9.125" style="1" customWidth="1"/>
    <col min="39" max="16384" width="9" style="1"/>
  </cols>
  <sheetData>
    <row r="1" spans="1:38" ht="19.5" customHeight="1" thickBot="1">
      <c r="A1" s="193" t="s">
        <v>46</v>
      </c>
      <c r="B1" s="195" t="s">
        <v>45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7"/>
    </row>
    <row r="2" spans="1:38" s="4" customFormat="1" ht="15.75" customHeight="1">
      <c r="A2" s="194"/>
      <c r="B2" s="198" t="s">
        <v>0</v>
      </c>
      <c r="C2" s="199"/>
      <c r="D2" s="199"/>
      <c r="E2" s="199"/>
      <c r="F2" s="199"/>
      <c r="G2" s="199"/>
      <c r="H2" s="199"/>
      <c r="I2" s="200" t="s">
        <v>1</v>
      </c>
      <c r="J2" s="199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9"/>
      <c r="X2" s="199"/>
      <c r="Y2" s="199"/>
      <c r="Z2" s="199"/>
      <c r="AA2" s="199"/>
      <c r="AB2" s="199"/>
      <c r="AC2" s="199"/>
      <c r="AD2" s="199"/>
      <c r="AE2" s="2" t="s">
        <v>2</v>
      </c>
      <c r="AF2" s="2" t="s">
        <v>3</v>
      </c>
      <c r="AG2" s="2" t="s">
        <v>4</v>
      </c>
      <c r="AH2" s="2" t="s">
        <v>5</v>
      </c>
      <c r="AI2" s="2" t="s">
        <v>6</v>
      </c>
      <c r="AJ2" s="2" t="s">
        <v>7</v>
      </c>
      <c r="AK2" s="2" t="s">
        <v>8</v>
      </c>
      <c r="AL2" s="3" t="s">
        <v>9</v>
      </c>
    </row>
    <row r="3" spans="1:38" ht="12.75" customHeight="1">
      <c r="A3" s="194"/>
      <c r="B3" s="201"/>
      <c r="C3" s="202" t="s">
        <v>10</v>
      </c>
      <c r="D3" s="204"/>
      <c r="E3" s="205"/>
      <c r="F3" s="202" t="s">
        <v>11</v>
      </c>
      <c r="G3" s="204"/>
      <c r="H3" s="204"/>
      <c r="I3" s="206"/>
      <c r="J3" s="202" t="s">
        <v>12</v>
      </c>
      <c r="K3" s="209"/>
      <c r="L3" s="209"/>
      <c r="M3" s="209"/>
      <c r="N3" s="209"/>
      <c r="O3" s="209"/>
      <c r="P3" s="209"/>
      <c r="Q3" s="209"/>
      <c r="R3" s="209"/>
      <c r="S3" s="210"/>
      <c r="T3" s="211" t="s">
        <v>13</v>
      </c>
      <c r="U3" s="209"/>
      <c r="V3" s="210"/>
      <c r="W3" s="219" t="s">
        <v>14</v>
      </c>
      <c r="X3" s="221"/>
      <c r="Y3" s="221"/>
      <c r="Z3" s="221"/>
      <c r="AA3" s="221"/>
      <c r="AB3" s="221"/>
      <c r="AC3" s="221"/>
      <c r="AD3" s="221"/>
      <c r="AE3" s="5"/>
      <c r="AF3" s="5"/>
      <c r="AG3" s="5"/>
      <c r="AH3" s="5"/>
      <c r="AI3" s="5"/>
      <c r="AJ3" s="5"/>
      <c r="AK3" s="5"/>
      <c r="AL3" s="6"/>
    </row>
    <row r="4" spans="1:38" ht="12.75" customHeight="1">
      <c r="A4" s="194"/>
      <c r="B4" s="201"/>
      <c r="C4" s="203"/>
      <c r="D4" s="213" t="s">
        <v>41</v>
      </c>
      <c r="E4" s="215" t="s">
        <v>42</v>
      </c>
      <c r="F4" s="203"/>
      <c r="G4" s="213" t="s">
        <v>43</v>
      </c>
      <c r="H4" s="217" t="s">
        <v>44</v>
      </c>
      <c r="I4" s="206"/>
      <c r="J4" s="203"/>
      <c r="K4" s="213" t="s">
        <v>15</v>
      </c>
      <c r="L4" s="207" t="s">
        <v>16</v>
      </c>
      <c r="M4" s="207" t="s">
        <v>17</v>
      </c>
      <c r="N4" s="207" t="s">
        <v>18</v>
      </c>
      <c r="O4" s="207" t="s">
        <v>19</v>
      </c>
      <c r="P4" s="207" t="s">
        <v>20</v>
      </c>
      <c r="Q4" s="207" t="s">
        <v>21</v>
      </c>
      <c r="R4" s="207" t="s">
        <v>22</v>
      </c>
      <c r="S4" s="215" t="s">
        <v>23</v>
      </c>
      <c r="T4" s="212"/>
      <c r="U4" s="213" t="s">
        <v>24</v>
      </c>
      <c r="V4" s="215" t="s">
        <v>25</v>
      </c>
      <c r="W4" s="220"/>
      <c r="X4" s="213" t="s">
        <v>26</v>
      </c>
      <c r="Y4" s="207" t="s">
        <v>27</v>
      </c>
      <c r="Z4" s="207" t="s">
        <v>28</v>
      </c>
      <c r="AA4" s="207" t="s">
        <v>29</v>
      </c>
      <c r="AB4" s="207" t="s">
        <v>30</v>
      </c>
      <c r="AC4" s="207" t="s">
        <v>31</v>
      </c>
      <c r="AD4" s="217" t="s">
        <v>32</v>
      </c>
      <c r="AE4" s="5"/>
      <c r="AF4" s="5"/>
      <c r="AG4" s="5"/>
      <c r="AH4" s="5"/>
      <c r="AI4" s="5"/>
      <c r="AJ4" s="5"/>
      <c r="AK4" s="5"/>
      <c r="AL4" s="6"/>
    </row>
    <row r="5" spans="1:38" ht="17.25" customHeight="1" thickBot="1">
      <c r="A5" s="194"/>
      <c r="B5" s="201"/>
      <c r="C5" s="203"/>
      <c r="D5" s="214"/>
      <c r="E5" s="216"/>
      <c r="F5" s="203"/>
      <c r="G5" s="214"/>
      <c r="H5" s="218"/>
      <c r="I5" s="206"/>
      <c r="J5" s="203"/>
      <c r="K5" s="214"/>
      <c r="L5" s="208"/>
      <c r="M5" s="208"/>
      <c r="N5" s="208"/>
      <c r="O5" s="208"/>
      <c r="P5" s="208"/>
      <c r="Q5" s="208"/>
      <c r="R5" s="208"/>
      <c r="S5" s="216"/>
      <c r="T5" s="212"/>
      <c r="U5" s="214"/>
      <c r="V5" s="216"/>
      <c r="W5" s="220"/>
      <c r="X5" s="214"/>
      <c r="Y5" s="208"/>
      <c r="Z5" s="208"/>
      <c r="AA5" s="208"/>
      <c r="AB5" s="208"/>
      <c r="AC5" s="208"/>
      <c r="AD5" s="218"/>
      <c r="AE5" s="7"/>
      <c r="AF5" s="7"/>
      <c r="AG5" s="7"/>
      <c r="AH5" s="7"/>
      <c r="AI5" s="7"/>
      <c r="AJ5" s="7"/>
      <c r="AK5" s="7"/>
      <c r="AL5" s="8"/>
    </row>
    <row r="6" spans="1:38" s="9" customFormat="1" ht="24" customHeight="1">
      <c r="A6" s="52" t="s">
        <v>33</v>
      </c>
      <c r="B6" s="59">
        <v>1171</v>
      </c>
      <c r="C6" s="60">
        <v>1171</v>
      </c>
      <c r="D6" s="53">
        <v>1171</v>
      </c>
      <c r="E6" s="54"/>
      <c r="F6" s="57"/>
      <c r="G6" s="53"/>
      <c r="H6" s="55"/>
      <c r="I6" s="57"/>
      <c r="J6" s="57"/>
      <c r="K6" s="53"/>
      <c r="L6" s="56"/>
      <c r="M6" s="56"/>
      <c r="N6" s="56"/>
      <c r="O6" s="56"/>
      <c r="P6" s="56"/>
      <c r="Q6" s="56"/>
      <c r="R6" s="56"/>
      <c r="S6" s="54"/>
      <c r="T6" s="57"/>
      <c r="U6" s="53"/>
      <c r="V6" s="54"/>
      <c r="W6" s="57"/>
      <c r="X6" s="53"/>
      <c r="Y6" s="56"/>
      <c r="Z6" s="56"/>
      <c r="AA6" s="56"/>
      <c r="AB6" s="56"/>
      <c r="AC6" s="56"/>
      <c r="AD6" s="55"/>
      <c r="AE6" s="57">
        <v>498</v>
      </c>
      <c r="AF6" s="57"/>
      <c r="AG6" s="57">
        <v>1213</v>
      </c>
      <c r="AH6" s="57">
        <v>31771</v>
      </c>
      <c r="AI6" s="57"/>
      <c r="AJ6" s="57"/>
      <c r="AK6" s="57">
        <v>5480</v>
      </c>
      <c r="AL6" s="58">
        <v>40133</v>
      </c>
    </row>
    <row r="7" spans="1:38" s="9" customFormat="1" ht="24" customHeight="1">
      <c r="A7" s="10" t="s">
        <v>34</v>
      </c>
      <c r="B7" s="11">
        <v>63431</v>
      </c>
      <c r="C7" s="12">
        <v>4236</v>
      </c>
      <c r="D7" s="13"/>
      <c r="E7" s="14">
        <v>4236</v>
      </c>
      <c r="F7" s="15">
        <v>59194</v>
      </c>
      <c r="G7" s="13">
        <v>13687</v>
      </c>
      <c r="H7" s="16">
        <v>45507</v>
      </c>
      <c r="I7" s="15">
        <v>160144</v>
      </c>
      <c r="J7" s="15">
        <v>93139</v>
      </c>
      <c r="K7" s="13">
        <v>13823</v>
      </c>
      <c r="L7" s="17">
        <v>4558</v>
      </c>
      <c r="M7" s="17">
        <v>37775</v>
      </c>
      <c r="N7" s="17">
        <v>439</v>
      </c>
      <c r="O7" s="17">
        <v>75</v>
      </c>
      <c r="P7" s="17">
        <v>22189</v>
      </c>
      <c r="Q7" s="17">
        <v>14279</v>
      </c>
      <c r="R7" s="17"/>
      <c r="S7" s="14">
        <v>0</v>
      </c>
      <c r="T7" s="15">
        <v>10490</v>
      </c>
      <c r="U7" s="13">
        <v>4590</v>
      </c>
      <c r="V7" s="14">
        <v>5900</v>
      </c>
      <c r="W7" s="15">
        <v>56515</v>
      </c>
      <c r="X7" s="13">
        <v>43501</v>
      </c>
      <c r="Y7" s="17">
        <v>603</v>
      </c>
      <c r="Z7" s="17">
        <v>4408</v>
      </c>
      <c r="AA7" s="17">
        <v>3327</v>
      </c>
      <c r="AB7" s="17">
        <v>17</v>
      </c>
      <c r="AC7" s="17">
        <v>166</v>
      </c>
      <c r="AD7" s="16">
        <v>4493</v>
      </c>
      <c r="AE7" s="15">
        <v>33568</v>
      </c>
      <c r="AF7" s="15"/>
      <c r="AG7" s="15"/>
      <c r="AH7" s="15"/>
      <c r="AI7" s="15"/>
      <c r="AJ7" s="15"/>
      <c r="AK7" s="15"/>
      <c r="AL7" s="18">
        <v>257143</v>
      </c>
    </row>
    <row r="8" spans="1:38" s="26" customFormat="1" ht="24" customHeight="1">
      <c r="A8" s="50" t="s">
        <v>71</v>
      </c>
      <c r="B8" s="19"/>
      <c r="C8" s="20"/>
      <c r="D8" s="21"/>
      <c r="E8" s="22"/>
      <c r="F8" s="20"/>
      <c r="G8" s="21"/>
      <c r="H8" s="23"/>
      <c r="I8" s="20">
        <v>126850</v>
      </c>
      <c r="J8" s="20">
        <v>89884</v>
      </c>
      <c r="K8" s="21">
        <v>13823</v>
      </c>
      <c r="L8" s="24">
        <v>4549</v>
      </c>
      <c r="M8" s="24">
        <v>37655</v>
      </c>
      <c r="N8" s="24">
        <v>435</v>
      </c>
      <c r="O8" s="24">
        <v>75</v>
      </c>
      <c r="P8" s="24">
        <v>19068</v>
      </c>
      <c r="Q8" s="24">
        <v>14279</v>
      </c>
      <c r="R8" s="24"/>
      <c r="S8" s="22"/>
      <c r="T8" s="20">
        <v>3656</v>
      </c>
      <c r="U8" s="21">
        <v>1436</v>
      </c>
      <c r="V8" s="22">
        <v>2219</v>
      </c>
      <c r="W8" s="20">
        <v>33310</v>
      </c>
      <c r="X8" s="21">
        <v>20357</v>
      </c>
      <c r="Y8" s="24">
        <v>598</v>
      </c>
      <c r="Z8" s="24">
        <v>4408</v>
      </c>
      <c r="AA8" s="24">
        <v>3271</v>
      </c>
      <c r="AB8" s="24">
        <v>17</v>
      </c>
      <c r="AC8" s="24">
        <v>166</v>
      </c>
      <c r="AD8" s="23">
        <v>4493</v>
      </c>
      <c r="AE8" s="20"/>
      <c r="AF8" s="20"/>
      <c r="AG8" s="20"/>
      <c r="AH8" s="20"/>
      <c r="AI8" s="20"/>
      <c r="AJ8" s="20"/>
      <c r="AK8" s="20"/>
      <c r="AL8" s="25">
        <v>126850</v>
      </c>
    </row>
    <row r="9" spans="1:38" s="26" customFormat="1" ht="24" customHeight="1">
      <c r="A9" s="50" t="s">
        <v>72</v>
      </c>
      <c r="B9" s="19"/>
      <c r="C9" s="20"/>
      <c r="D9" s="21"/>
      <c r="E9" s="22"/>
      <c r="F9" s="20"/>
      <c r="G9" s="21"/>
      <c r="H9" s="23"/>
      <c r="I9" s="20">
        <v>33294</v>
      </c>
      <c r="J9" s="20">
        <v>3255</v>
      </c>
      <c r="K9" s="21"/>
      <c r="L9" s="24">
        <v>9</v>
      </c>
      <c r="M9" s="24">
        <v>120</v>
      </c>
      <c r="N9" s="24">
        <v>4</v>
      </c>
      <c r="O9" s="24"/>
      <c r="P9" s="24">
        <v>3121</v>
      </c>
      <c r="Q9" s="24"/>
      <c r="R9" s="24"/>
      <c r="S9" s="22">
        <v>0</v>
      </c>
      <c r="T9" s="20">
        <v>6834</v>
      </c>
      <c r="U9" s="21">
        <v>3153</v>
      </c>
      <c r="V9" s="22">
        <v>3680</v>
      </c>
      <c r="W9" s="20">
        <v>23205</v>
      </c>
      <c r="X9" s="21">
        <v>23144</v>
      </c>
      <c r="Y9" s="24">
        <v>5</v>
      </c>
      <c r="Z9" s="24"/>
      <c r="AA9" s="24">
        <v>56</v>
      </c>
      <c r="AB9" s="24"/>
      <c r="AC9" s="24"/>
      <c r="AD9" s="23"/>
      <c r="AE9" s="20"/>
      <c r="AF9" s="20"/>
      <c r="AG9" s="20"/>
      <c r="AH9" s="20"/>
      <c r="AI9" s="20"/>
      <c r="AJ9" s="20"/>
      <c r="AK9" s="20"/>
      <c r="AL9" s="25">
        <v>33294</v>
      </c>
    </row>
    <row r="10" spans="1:38" s="9" customFormat="1" ht="24" customHeight="1">
      <c r="A10" s="10" t="s">
        <v>35</v>
      </c>
      <c r="B10" s="27"/>
      <c r="C10" s="15"/>
      <c r="D10" s="13"/>
      <c r="E10" s="14"/>
      <c r="F10" s="15"/>
      <c r="G10" s="13"/>
      <c r="H10" s="16"/>
      <c r="I10" s="15">
        <v>-46758</v>
      </c>
      <c r="J10" s="15">
        <v>-37633</v>
      </c>
      <c r="K10" s="13">
        <v>-5111</v>
      </c>
      <c r="L10" s="17">
        <v>-759</v>
      </c>
      <c r="M10" s="17">
        <v>-18053</v>
      </c>
      <c r="N10" s="17"/>
      <c r="O10" s="17"/>
      <c r="P10" s="17">
        <v>-3997</v>
      </c>
      <c r="Q10" s="17">
        <v>-9712</v>
      </c>
      <c r="R10" s="17"/>
      <c r="S10" s="14"/>
      <c r="T10" s="15">
        <v>-12</v>
      </c>
      <c r="U10" s="13">
        <v>-12</v>
      </c>
      <c r="V10" s="14">
        <v>0</v>
      </c>
      <c r="W10" s="15">
        <v>-9113</v>
      </c>
      <c r="X10" s="13">
        <v>-3400</v>
      </c>
      <c r="Y10" s="17">
        <v>-1</v>
      </c>
      <c r="Z10" s="17">
        <v>-2495</v>
      </c>
      <c r="AA10" s="17">
        <v>-2685</v>
      </c>
      <c r="AB10" s="17"/>
      <c r="AC10" s="17">
        <v>-33</v>
      </c>
      <c r="AD10" s="16">
        <v>-499</v>
      </c>
      <c r="AE10" s="15"/>
      <c r="AF10" s="15"/>
      <c r="AG10" s="15"/>
      <c r="AH10" s="15"/>
      <c r="AI10" s="15"/>
      <c r="AJ10" s="15"/>
      <c r="AK10" s="15"/>
      <c r="AL10" s="18">
        <v>-46758</v>
      </c>
    </row>
    <row r="11" spans="1:38" s="9" customFormat="1" ht="24" customHeight="1">
      <c r="A11" s="10" t="s">
        <v>36</v>
      </c>
      <c r="B11" s="27"/>
      <c r="C11" s="15"/>
      <c r="D11" s="13"/>
      <c r="E11" s="14"/>
      <c r="F11" s="15"/>
      <c r="G11" s="13"/>
      <c r="H11" s="16"/>
      <c r="I11" s="15">
        <v>-6985</v>
      </c>
      <c r="J11" s="15">
        <v>-6985</v>
      </c>
      <c r="K11" s="13"/>
      <c r="L11" s="17"/>
      <c r="M11" s="17">
        <v>-483</v>
      </c>
      <c r="N11" s="17">
        <v>-54</v>
      </c>
      <c r="O11" s="17"/>
      <c r="P11" s="17">
        <v>-5510</v>
      </c>
      <c r="Q11" s="17">
        <v>-938</v>
      </c>
      <c r="R11" s="17"/>
      <c r="S11" s="14"/>
      <c r="T11" s="15"/>
      <c r="U11" s="13"/>
      <c r="V11" s="14"/>
      <c r="W11" s="15"/>
      <c r="X11" s="13"/>
      <c r="Y11" s="17"/>
      <c r="Z11" s="17"/>
      <c r="AA11" s="17"/>
      <c r="AB11" s="17"/>
      <c r="AC11" s="17"/>
      <c r="AD11" s="16"/>
      <c r="AE11" s="15"/>
      <c r="AF11" s="15"/>
      <c r="AG11" s="15"/>
      <c r="AH11" s="15"/>
      <c r="AI11" s="15"/>
      <c r="AJ11" s="15"/>
      <c r="AK11" s="15"/>
      <c r="AL11" s="18">
        <v>-6985</v>
      </c>
    </row>
    <row r="12" spans="1:38" s="9" customFormat="1" ht="24" customHeight="1">
      <c r="A12" s="10" t="s">
        <v>37</v>
      </c>
      <c r="B12" s="27">
        <v>261</v>
      </c>
      <c r="C12" s="15">
        <v>261</v>
      </c>
      <c r="D12" s="13">
        <v>258</v>
      </c>
      <c r="E12" s="14">
        <v>3</v>
      </c>
      <c r="F12" s="15"/>
      <c r="G12" s="13"/>
      <c r="H12" s="16"/>
      <c r="I12" s="15">
        <v>345</v>
      </c>
      <c r="J12" s="15">
        <v>199</v>
      </c>
      <c r="K12" s="13">
        <v>-70</v>
      </c>
      <c r="L12" s="17">
        <v>14</v>
      </c>
      <c r="M12" s="17">
        <v>160</v>
      </c>
      <c r="N12" s="17">
        <v>1</v>
      </c>
      <c r="O12" s="17">
        <v>0</v>
      </c>
      <c r="P12" s="17">
        <v>67</v>
      </c>
      <c r="Q12" s="17">
        <v>28</v>
      </c>
      <c r="R12" s="17"/>
      <c r="S12" s="14">
        <v>0</v>
      </c>
      <c r="T12" s="15">
        <v>37</v>
      </c>
      <c r="U12" s="13">
        <v>18</v>
      </c>
      <c r="V12" s="14">
        <v>19</v>
      </c>
      <c r="W12" s="15">
        <v>109</v>
      </c>
      <c r="X12" s="13">
        <v>186</v>
      </c>
      <c r="Y12" s="17">
        <v>-3</v>
      </c>
      <c r="Z12" s="17">
        <v>6</v>
      </c>
      <c r="AA12" s="17">
        <v>-62</v>
      </c>
      <c r="AB12" s="17">
        <v>0</v>
      </c>
      <c r="AC12" s="17">
        <v>0</v>
      </c>
      <c r="AD12" s="16">
        <v>-19</v>
      </c>
      <c r="AE12" s="15">
        <v>1144</v>
      </c>
      <c r="AF12" s="15"/>
      <c r="AG12" s="15"/>
      <c r="AH12" s="15"/>
      <c r="AI12" s="15"/>
      <c r="AJ12" s="15"/>
      <c r="AK12" s="15"/>
      <c r="AL12" s="18">
        <v>1749</v>
      </c>
    </row>
    <row r="13" spans="1:38" s="26" customFormat="1" ht="24" customHeight="1">
      <c r="A13" s="50" t="s">
        <v>73</v>
      </c>
      <c r="B13" s="19">
        <v>1323</v>
      </c>
      <c r="C13" s="20">
        <v>1323</v>
      </c>
      <c r="D13" s="21">
        <v>1245</v>
      </c>
      <c r="E13" s="22">
        <v>79</v>
      </c>
      <c r="F13" s="20"/>
      <c r="G13" s="21"/>
      <c r="H13" s="23"/>
      <c r="I13" s="20">
        <v>5593</v>
      </c>
      <c r="J13" s="20">
        <v>3712</v>
      </c>
      <c r="K13" s="21">
        <v>337</v>
      </c>
      <c r="L13" s="24">
        <v>337</v>
      </c>
      <c r="M13" s="24">
        <v>1233</v>
      </c>
      <c r="N13" s="24">
        <v>39</v>
      </c>
      <c r="O13" s="24">
        <v>6</v>
      </c>
      <c r="P13" s="24">
        <v>1454</v>
      </c>
      <c r="Q13" s="24">
        <v>305</v>
      </c>
      <c r="R13" s="24"/>
      <c r="S13" s="22">
        <v>0</v>
      </c>
      <c r="T13" s="20">
        <v>265</v>
      </c>
      <c r="U13" s="21">
        <v>148</v>
      </c>
      <c r="V13" s="22">
        <v>117</v>
      </c>
      <c r="W13" s="20">
        <v>1616</v>
      </c>
      <c r="X13" s="21">
        <v>1252</v>
      </c>
      <c r="Y13" s="24">
        <v>13</v>
      </c>
      <c r="Z13" s="24">
        <v>108</v>
      </c>
      <c r="AA13" s="24">
        <v>198</v>
      </c>
      <c r="AB13" s="24">
        <v>1</v>
      </c>
      <c r="AC13" s="24">
        <v>5</v>
      </c>
      <c r="AD13" s="23">
        <v>38</v>
      </c>
      <c r="AE13" s="20">
        <v>3390</v>
      </c>
      <c r="AF13" s="20"/>
      <c r="AG13" s="20"/>
      <c r="AH13" s="20"/>
      <c r="AI13" s="20"/>
      <c r="AJ13" s="20"/>
      <c r="AK13" s="20"/>
      <c r="AL13" s="25">
        <v>10306</v>
      </c>
    </row>
    <row r="14" spans="1:38" s="26" customFormat="1" ht="24" customHeight="1">
      <c r="A14" s="50" t="s">
        <v>74</v>
      </c>
      <c r="B14" s="19">
        <v>-1063</v>
      </c>
      <c r="C14" s="20">
        <v>-1063</v>
      </c>
      <c r="D14" s="21">
        <v>-987</v>
      </c>
      <c r="E14" s="22">
        <v>-76</v>
      </c>
      <c r="F14" s="20"/>
      <c r="G14" s="21"/>
      <c r="H14" s="23"/>
      <c r="I14" s="20">
        <v>-5248</v>
      </c>
      <c r="J14" s="20">
        <v>-3513</v>
      </c>
      <c r="K14" s="21">
        <v>-407</v>
      </c>
      <c r="L14" s="24">
        <v>-323</v>
      </c>
      <c r="M14" s="24">
        <v>-1073</v>
      </c>
      <c r="N14" s="24">
        <v>-39</v>
      </c>
      <c r="O14" s="24">
        <v>-6</v>
      </c>
      <c r="P14" s="24">
        <v>-1388</v>
      </c>
      <c r="Q14" s="24">
        <v>-277</v>
      </c>
      <c r="R14" s="24"/>
      <c r="S14" s="22">
        <v>0</v>
      </c>
      <c r="T14" s="20">
        <v>-228</v>
      </c>
      <c r="U14" s="21">
        <v>-130</v>
      </c>
      <c r="V14" s="22">
        <v>-98</v>
      </c>
      <c r="W14" s="20">
        <v>-1507</v>
      </c>
      <c r="X14" s="21">
        <v>-1066</v>
      </c>
      <c r="Y14" s="24">
        <v>-16</v>
      </c>
      <c r="Z14" s="24">
        <v>-101</v>
      </c>
      <c r="AA14" s="24">
        <v>-260</v>
      </c>
      <c r="AB14" s="24">
        <v>-1</v>
      </c>
      <c r="AC14" s="24">
        <v>-5</v>
      </c>
      <c r="AD14" s="23">
        <v>-58</v>
      </c>
      <c r="AE14" s="20">
        <v>-2246</v>
      </c>
      <c r="AF14" s="20"/>
      <c r="AG14" s="20"/>
      <c r="AH14" s="20"/>
      <c r="AI14" s="20"/>
      <c r="AJ14" s="20"/>
      <c r="AK14" s="20"/>
      <c r="AL14" s="25">
        <v>-8557</v>
      </c>
    </row>
    <row r="15" spans="1:38" s="9" customFormat="1" ht="24" customHeight="1">
      <c r="A15" s="28" t="s">
        <v>38</v>
      </c>
      <c r="B15" s="29">
        <v>3741</v>
      </c>
      <c r="C15" s="30">
        <v>144</v>
      </c>
      <c r="D15" s="31">
        <v>19</v>
      </c>
      <c r="E15" s="32">
        <v>125</v>
      </c>
      <c r="F15" s="30">
        <v>3597</v>
      </c>
      <c r="G15" s="31">
        <v>827</v>
      </c>
      <c r="H15" s="33">
        <v>2771</v>
      </c>
      <c r="I15" s="30">
        <v>-4410</v>
      </c>
      <c r="J15" s="30">
        <v>-3113</v>
      </c>
      <c r="K15" s="31">
        <v>-263</v>
      </c>
      <c r="L15" s="34">
        <v>-177</v>
      </c>
      <c r="M15" s="34">
        <v>-363</v>
      </c>
      <c r="N15" s="34">
        <v>-79</v>
      </c>
      <c r="O15" s="34">
        <v>123</v>
      </c>
      <c r="P15" s="34">
        <v>-2351</v>
      </c>
      <c r="Q15" s="34">
        <v>-4</v>
      </c>
      <c r="R15" s="34"/>
      <c r="S15" s="32">
        <v>0</v>
      </c>
      <c r="T15" s="30">
        <v>564</v>
      </c>
      <c r="U15" s="31">
        <v>-385</v>
      </c>
      <c r="V15" s="32">
        <v>949</v>
      </c>
      <c r="W15" s="30">
        <v>-1861</v>
      </c>
      <c r="X15" s="31">
        <v>1002</v>
      </c>
      <c r="Y15" s="34">
        <v>-195</v>
      </c>
      <c r="Z15" s="34">
        <v>46</v>
      </c>
      <c r="AA15" s="34">
        <v>140</v>
      </c>
      <c r="AB15" s="34">
        <v>0</v>
      </c>
      <c r="AC15" s="34">
        <v>-45</v>
      </c>
      <c r="AD15" s="33">
        <v>-2808</v>
      </c>
      <c r="AE15" s="30">
        <v>-1303</v>
      </c>
      <c r="AF15" s="30"/>
      <c r="AG15" s="30"/>
      <c r="AH15" s="30"/>
      <c r="AI15" s="30"/>
      <c r="AJ15" s="30"/>
      <c r="AK15" s="30"/>
      <c r="AL15" s="35">
        <v>-1927</v>
      </c>
    </row>
    <row r="16" spans="1:38" s="9" customFormat="1" ht="24" customHeight="1">
      <c r="A16" s="73" t="s">
        <v>39</v>
      </c>
      <c r="B16" s="74">
        <v>68604</v>
      </c>
      <c r="C16" s="75">
        <v>5812</v>
      </c>
      <c r="D16" s="76">
        <v>1448</v>
      </c>
      <c r="E16" s="77">
        <v>4364</v>
      </c>
      <c r="F16" s="75">
        <v>62792</v>
      </c>
      <c r="G16" s="76">
        <v>14514</v>
      </c>
      <c r="H16" s="78">
        <v>48278</v>
      </c>
      <c r="I16" s="75">
        <v>102336</v>
      </c>
      <c r="J16" s="75">
        <v>45607</v>
      </c>
      <c r="K16" s="76">
        <v>8378</v>
      </c>
      <c r="L16" s="79">
        <v>3636</v>
      </c>
      <c r="M16" s="79">
        <v>19036</v>
      </c>
      <c r="N16" s="79">
        <v>307</v>
      </c>
      <c r="O16" s="79">
        <v>198</v>
      </c>
      <c r="P16" s="79">
        <v>10398</v>
      </c>
      <c r="Q16" s="79">
        <v>3653</v>
      </c>
      <c r="R16" s="79"/>
      <c r="S16" s="77">
        <v>0</v>
      </c>
      <c r="T16" s="75">
        <v>11079</v>
      </c>
      <c r="U16" s="76">
        <v>4211</v>
      </c>
      <c r="V16" s="77">
        <v>6868</v>
      </c>
      <c r="W16" s="75">
        <v>45651</v>
      </c>
      <c r="X16" s="76">
        <v>41290</v>
      </c>
      <c r="Y16" s="79">
        <v>404</v>
      </c>
      <c r="Z16" s="79">
        <v>1965</v>
      </c>
      <c r="AA16" s="79">
        <v>721</v>
      </c>
      <c r="AB16" s="79">
        <v>17</v>
      </c>
      <c r="AC16" s="79">
        <v>88</v>
      </c>
      <c r="AD16" s="78">
        <v>1167</v>
      </c>
      <c r="AE16" s="75">
        <v>33908</v>
      </c>
      <c r="AF16" s="75"/>
      <c r="AG16" s="75">
        <v>1213</v>
      </c>
      <c r="AH16" s="75">
        <v>31771</v>
      </c>
      <c r="AI16" s="75"/>
      <c r="AJ16" s="75"/>
      <c r="AK16" s="75">
        <v>5480</v>
      </c>
      <c r="AL16" s="80">
        <v>243311</v>
      </c>
    </row>
    <row r="17" spans="1:38" s="9" customFormat="1" ht="24" customHeight="1">
      <c r="A17" s="10" t="s">
        <v>75</v>
      </c>
      <c r="B17" s="27">
        <v>-44709</v>
      </c>
      <c r="C17" s="15">
        <v>-632</v>
      </c>
      <c r="D17" s="13">
        <v>-632</v>
      </c>
      <c r="E17" s="14"/>
      <c r="F17" s="15">
        <v>-44076</v>
      </c>
      <c r="G17" s="13"/>
      <c r="H17" s="16">
        <v>-44076</v>
      </c>
      <c r="I17" s="15">
        <v>-3967</v>
      </c>
      <c r="J17" s="15">
        <v>-3714</v>
      </c>
      <c r="K17" s="13">
        <v>-1</v>
      </c>
      <c r="L17" s="17">
        <v>-105</v>
      </c>
      <c r="M17" s="17">
        <v>-20</v>
      </c>
      <c r="N17" s="17">
        <v>0</v>
      </c>
      <c r="O17" s="17"/>
      <c r="P17" s="17">
        <v>-3587</v>
      </c>
      <c r="Q17" s="17"/>
      <c r="R17" s="17"/>
      <c r="S17" s="14"/>
      <c r="T17" s="15">
        <v>-238</v>
      </c>
      <c r="U17" s="13">
        <v>-238</v>
      </c>
      <c r="V17" s="14">
        <v>-1</v>
      </c>
      <c r="W17" s="15">
        <v>-14</v>
      </c>
      <c r="X17" s="13"/>
      <c r="Y17" s="17"/>
      <c r="Z17" s="17"/>
      <c r="AA17" s="17"/>
      <c r="AB17" s="17"/>
      <c r="AC17" s="17"/>
      <c r="AD17" s="16">
        <v>-14</v>
      </c>
      <c r="AE17" s="15">
        <v>-33908</v>
      </c>
      <c r="AF17" s="15">
        <v>19459</v>
      </c>
      <c r="AG17" s="15">
        <v>-1213</v>
      </c>
      <c r="AH17" s="15">
        <v>-31771</v>
      </c>
      <c r="AI17" s="15">
        <v>33925</v>
      </c>
      <c r="AJ17" s="15">
        <v>1551</v>
      </c>
      <c r="AK17" s="15">
        <v>-613</v>
      </c>
      <c r="AL17" s="18">
        <v>-61245</v>
      </c>
    </row>
    <row r="18" spans="1:38" s="26" customFormat="1" ht="24" customHeight="1">
      <c r="A18" s="50" t="s">
        <v>77</v>
      </c>
      <c r="B18" s="27">
        <v>-44709</v>
      </c>
      <c r="C18" s="15">
        <v>-632</v>
      </c>
      <c r="D18" s="13">
        <v>-632</v>
      </c>
      <c r="E18" s="14"/>
      <c r="F18" s="15">
        <v>-44076</v>
      </c>
      <c r="G18" s="13"/>
      <c r="H18" s="16">
        <v>-44076</v>
      </c>
      <c r="I18" s="20">
        <v>-3417</v>
      </c>
      <c r="J18" s="20">
        <v>-3402</v>
      </c>
      <c r="K18" s="21">
        <v>-1</v>
      </c>
      <c r="L18" s="24">
        <v>-98</v>
      </c>
      <c r="M18" s="24">
        <v>-20</v>
      </c>
      <c r="N18" s="24">
        <v>0</v>
      </c>
      <c r="O18" s="24"/>
      <c r="P18" s="24">
        <v>-3283</v>
      </c>
      <c r="Q18" s="24"/>
      <c r="R18" s="24"/>
      <c r="S18" s="22"/>
      <c r="T18" s="20">
        <v>-1</v>
      </c>
      <c r="U18" s="21">
        <v>-1</v>
      </c>
      <c r="V18" s="22"/>
      <c r="W18" s="20">
        <v>-14</v>
      </c>
      <c r="X18" s="21"/>
      <c r="Y18" s="24"/>
      <c r="Z18" s="24"/>
      <c r="AA18" s="24"/>
      <c r="AB18" s="24"/>
      <c r="AC18" s="24"/>
      <c r="AD18" s="23">
        <v>-14</v>
      </c>
      <c r="AE18" s="20">
        <v>-12617</v>
      </c>
      <c r="AF18" s="20">
        <v>-159</v>
      </c>
      <c r="AG18" s="20">
        <v>-1213</v>
      </c>
      <c r="AH18" s="20">
        <v>-31771</v>
      </c>
      <c r="AI18" s="20">
        <v>37290</v>
      </c>
      <c r="AJ18" s="20">
        <v>953</v>
      </c>
      <c r="AK18" s="20">
        <v>-613</v>
      </c>
      <c r="AL18" s="25">
        <v>-56256</v>
      </c>
    </row>
    <row r="19" spans="1:38" s="26" customFormat="1" ht="24" customHeight="1">
      <c r="A19" s="50" t="s">
        <v>78</v>
      </c>
      <c r="B19" s="19"/>
      <c r="C19" s="20"/>
      <c r="D19" s="21"/>
      <c r="E19" s="22"/>
      <c r="F19" s="20"/>
      <c r="G19" s="21"/>
      <c r="H19" s="23"/>
      <c r="I19" s="20">
        <v>-311</v>
      </c>
      <c r="J19" s="20">
        <v>-311</v>
      </c>
      <c r="K19" s="21"/>
      <c r="L19" s="24">
        <v>-7</v>
      </c>
      <c r="M19" s="24">
        <v>0</v>
      </c>
      <c r="N19" s="24"/>
      <c r="O19" s="24"/>
      <c r="P19" s="24">
        <v>-304</v>
      </c>
      <c r="Q19" s="24"/>
      <c r="R19" s="24"/>
      <c r="S19" s="22"/>
      <c r="T19" s="20"/>
      <c r="U19" s="21"/>
      <c r="V19" s="22"/>
      <c r="W19" s="20"/>
      <c r="X19" s="21"/>
      <c r="Y19" s="24"/>
      <c r="Z19" s="24"/>
      <c r="AA19" s="24"/>
      <c r="AB19" s="24"/>
      <c r="AC19" s="24"/>
      <c r="AD19" s="23"/>
      <c r="AE19" s="20">
        <v>-681</v>
      </c>
      <c r="AF19" s="20">
        <v>-855</v>
      </c>
      <c r="AG19" s="20"/>
      <c r="AH19" s="20"/>
      <c r="AI19" s="20"/>
      <c r="AJ19" s="20">
        <v>683</v>
      </c>
      <c r="AK19" s="20"/>
      <c r="AL19" s="25">
        <v>-1164</v>
      </c>
    </row>
    <row r="20" spans="1:38" s="26" customFormat="1" ht="24" customHeight="1">
      <c r="A20" s="50" t="s">
        <v>79</v>
      </c>
      <c r="B20" s="19"/>
      <c r="C20" s="20"/>
      <c r="D20" s="21"/>
      <c r="E20" s="22"/>
      <c r="F20" s="20"/>
      <c r="G20" s="21"/>
      <c r="H20" s="23"/>
      <c r="I20" s="20">
        <v>-239</v>
      </c>
      <c r="J20" s="20">
        <v>-1</v>
      </c>
      <c r="K20" s="21"/>
      <c r="L20" s="24">
        <v>0</v>
      </c>
      <c r="M20" s="24">
        <v>-1</v>
      </c>
      <c r="N20" s="24"/>
      <c r="O20" s="24"/>
      <c r="P20" s="24"/>
      <c r="Q20" s="24"/>
      <c r="R20" s="24"/>
      <c r="S20" s="22"/>
      <c r="T20" s="20">
        <v>-238</v>
      </c>
      <c r="U20" s="21">
        <v>-237</v>
      </c>
      <c r="V20" s="22">
        <v>-1</v>
      </c>
      <c r="W20" s="20">
        <v>0</v>
      </c>
      <c r="X20" s="21"/>
      <c r="Y20" s="24"/>
      <c r="Z20" s="24"/>
      <c r="AA20" s="24"/>
      <c r="AB20" s="24"/>
      <c r="AC20" s="24"/>
      <c r="AD20" s="23">
        <v>0</v>
      </c>
      <c r="AE20" s="20">
        <v>-20324</v>
      </c>
      <c r="AF20" s="20">
        <v>20298</v>
      </c>
      <c r="AG20" s="20"/>
      <c r="AH20" s="20"/>
      <c r="AI20" s="20"/>
      <c r="AJ20" s="20"/>
      <c r="AK20" s="20"/>
      <c r="AL20" s="25">
        <v>-265</v>
      </c>
    </row>
    <row r="21" spans="1:38" s="26" customFormat="1" ht="24" customHeight="1">
      <c r="A21" s="61" t="s">
        <v>40</v>
      </c>
      <c r="B21" s="36"/>
      <c r="C21" s="37"/>
      <c r="D21" s="38"/>
      <c r="E21" s="39"/>
      <c r="F21" s="37"/>
      <c r="G21" s="38"/>
      <c r="H21" s="40"/>
      <c r="I21" s="37"/>
      <c r="J21" s="37"/>
      <c r="K21" s="38"/>
      <c r="L21" s="41"/>
      <c r="M21" s="41"/>
      <c r="N21" s="41"/>
      <c r="O21" s="41"/>
      <c r="P21" s="41"/>
      <c r="Q21" s="41"/>
      <c r="R21" s="41"/>
      <c r="S21" s="39"/>
      <c r="T21" s="37"/>
      <c r="U21" s="38"/>
      <c r="V21" s="39"/>
      <c r="W21" s="37"/>
      <c r="X21" s="38"/>
      <c r="Y21" s="41"/>
      <c r="Z21" s="41"/>
      <c r="AA21" s="41"/>
      <c r="AB21" s="41"/>
      <c r="AC21" s="41"/>
      <c r="AD21" s="40"/>
      <c r="AE21" s="37">
        <v>-286</v>
      </c>
      <c r="AF21" s="37">
        <v>176</v>
      </c>
      <c r="AG21" s="37"/>
      <c r="AH21" s="37"/>
      <c r="AI21" s="37">
        <v>-3365</v>
      </c>
      <c r="AJ21" s="37">
        <v>-85</v>
      </c>
      <c r="AK21" s="37"/>
      <c r="AL21" s="42">
        <v>-3561</v>
      </c>
    </row>
    <row r="22" spans="1:38" s="9" customFormat="1" ht="24" customHeight="1">
      <c r="A22" s="81" t="s">
        <v>76</v>
      </c>
      <c r="B22" s="82">
        <v>23895</v>
      </c>
      <c r="C22" s="83">
        <v>5180</v>
      </c>
      <c r="D22" s="84">
        <v>816</v>
      </c>
      <c r="E22" s="85">
        <v>4364</v>
      </c>
      <c r="F22" s="83">
        <v>18715</v>
      </c>
      <c r="G22" s="84">
        <v>14514</v>
      </c>
      <c r="H22" s="86">
        <v>4201</v>
      </c>
      <c r="I22" s="83">
        <v>98369</v>
      </c>
      <c r="J22" s="83">
        <v>41893</v>
      </c>
      <c r="K22" s="84">
        <v>8377</v>
      </c>
      <c r="L22" s="87">
        <v>3531</v>
      </c>
      <c r="M22" s="87">
        <v>19016</v>
      </c>
      <c r="N22" s="87">
        <v>307</v>
      </c>
      <c r="O22" s="87">
        <v>198</v>
      </c>
      <c r="P22" s="87">
        <v>6811</v>
      </c>
      <c r="Q22" s="87">
        <v>3653</v>
      </c>
      <c r="R22" s="87"/>
      <c r="S22" s="85">
        <v>0</v>
      </c>
      <c r="T22" s="83">
        <v>10840</v>
      </c>
      <c r="U22" s="84">
        <v>3973</v>
      </c>
      <c r="V22" s="85">
        <v>6867</v>
      </c>
      <c r="W22" s="83">
        <v>45636</v>
      </c>
      <c r="X22" s="84">
        <v>41290</v>
      </c>
      <c r="Y22" s="87">
        <v>404</v>
      </c>
      <c r="Z22" s="87">
        <v>1965</v>
      </c>
      <c r="AA22" s="87">
        <v>721</v>
      </c>
      <c r="AB22" s="87">
        <v>17</v>
      </c>
      <c r="AC22" s="87">
        <v>88</v>
      </c>
      <c r="AD22" s="86">
        <v>1152</v>
      </c>
      <c r="AE22" s="83"/>
      <c r="AF22" s="83">
        <v>19459</v>
      </c>
      <c r="AG22" s="83"/>
      <c r="AH22" s="83"/>
      <c r="AI22" s="83">
        <v>33925</v>
      </c>
      <c r="AJ22" s="83">
        <v>1551</v>
      </c>
      <c r="AK22" s="83">
        <v>4867</v>
      </c>
      <c r="AL22" s="88">
        <v>182066</v>
      </c>
    </row>
    <row r="23" spans="1:38" s="9" customFormat="1" ht="24" customHeight="1">
      <c r="A23" s="10" t="s">
        <v>47</v>
      </c>
      <c r="B23" s="27">
        <v>22955</v>
      </c>
      <c r="C23" s="15">
        <v>4240</v>
      </c>
      <c r="D23" s="13">
        <v>4</v>
      </c>
      <c r="E23" s="14">
        <v>4236</v>
      </c>
      <c r="F23" s="15">
        <v>18715</v>
      </c>
      <c r="G23" s="13">
        <v>14514</v>
      </c>
      <c r="H23" s="16">
        <v>4201</v>
      </c>
      <c r="I23" s="15">
        <v>56391</v>
      </c>
      <c r="J23" s="15">
        <v>7432</v>
      </c>
      <c r="K23" s="13">
        <v>199</v>
      </c>
      <c r="L23" s="17">
        <v>583</v>
      </c>
      <c r="M23" s="17">
        <v>2773</v>
      </c>
      <c r="N23" s="17">
        <v>107</v>
      </c>
      <c r="O23" s="17">
        <v>129</v>
      </c>
      <c r="P23" s="17">
        <v>3642</v>
      </c>
      <c r="Q23" s="17">
        <v>0</v>
      </c>
      <c r="R23" s="17"/>
      <c r="S23" s="14">
        <v>0</v>
      </c>
      <c r="T23" s="15">
        <v>3478</v>
      </c>
      <c r="U23" s="13">
        <v>2050</v>
      </c>
      <c r="V23" s="14">
        <v>1428</v>
      </c>
      <c r="W23" s="15">
        <v>45480</v>
      </c>
      <c r="X23" s="13">
        <v>41290</v>
      </c>
      <c r="Y23" s="17">
        <v>376</v>
      </c>
      <c r="Z23" s="17">
        <v>1965</v>
      </c>
      <c r="AA23" s="17">
        <v>721</v>
      </c>
      <c r="AB23" s="17">
        <v>17</v>
      </c>
      <c r="AC23" s="17">
        <v>87</v>
      </c>
      <c r="AD23" s="16">
        <v>1026</v>
      </c>
      <c r="AE23" s="15"/>
      <c r="AF23" s="15">
        <v>5891</v>
      </c>
      <c r="AG23" s="15"/>
      <c r="AH23" s="15"/>
      <c r="AI23" s="15">
        <v>17006</v>
      </c>
      <c r="AJ23" s="15"/>
      <c r="AK23" s="15">
        <v>3876</v>
      </c>
      <c r="AL23" s="18">
        <v>106119</v>
      </c>
    </row>
    <row r="24" spans="1:38" s="26" customFormat="1" ht="24" customHeight="1">
      <c r="A24" s="50" t="s">
        <v>52</v>
      </c>
      <c r="B24" s="19"/>
      <c r="C24" s="20"/>
      <c r="D24" s="21"/>
      <c r="E24" s="22"/>
      <c r="F24" s="20"/>
      <c r="G24" s="21"/>
      <c r="H24" s="23"/>
      <c r="I24" s="20">
        <v>2244</v>
      </c>
      <c r="J24" s="20">
        <v>2238</v>
      </c>
      <c r="K24" s="21">
        <v>147</v>
      </c>
      <c r="L24" s="24">
        <v>288</v>
      </c>
      <c r="M24" s="24">
        <v>1636</v>
      </c>
      <c r="N24" s="24">
        <v>41</v>
      </c>
      <c r="O24" s="24">
        <v>56</v>
      </c>
      <c r="P24" s="24">
        <v>71</v>
      </c>
      <c r="Q24" s="24"/>
      <c r="R24" s="24"/>
      <c r="S24" s="22"/>
      <c r="T24" s="20">
        <v>1</v>
      </c>
      <c r="U24" s="21">
        <v>1</v>
      </c>
      <c r="V24" s="22">
        <v>0</v>
      </c>
      <c r="W24" s="20">
        <v>5</v>
      </c>
      <c r="X24" s="21"/>
      <c r="Y24" s="24">
        <v>0</v>
      </c>
      <c r="Z24" s="24"/>
      <c r="AA24" s="24"/>
      <c r="AB24" s="24"/>
      <c r="AC24" s="24"/>
      <c r="AD24" s="23">
        <v>5</v>
      </c>
      <c r="AE24" s="20"/>
      <c r="AF24" s="20">
        <v>4</v>
      </c>
      <c r="AG24" s="20"/>
      <c r="AH24" s="20"/>
      <c r="AI24" s="20">
        <v>786</v>
      </c>
      <c r="AJ24" s="20"/>
      <c r="AK24" s="20"/>
      <c r="AL24" s="25">
        <v>3035</v>
      </c>
    </row>
    <row r="25" spans="1:38" s="26" customFormat="1" ht="24" customHeight="1">
      <c r="A25" s="50" t="s">
        <v>53</v>
      </c>
      <c r="B25" s="19"/>
      <c r="C25" s="20"/>
      <c r="D25" s="21"/>
      <c r="E25" s="22"/>
      <c r="F25" s="20"/>
      <c r="G25" s="21"/>
      <c r="H25" s="23"/>
      <c r="I25" s="20">
        <v>80</v>
      </c>
      <c r="J25" s="20">
        <v>74</v>
      </c>
      <c r="K25" s="21">
        <v>0</v>
      </c>
      <c r="L25" s="24">
        <v>9</v>
      </c>
      <c r="M25" s="24">
        <v>41</v>
      </c>
      <c r="N25" s="24">
        <v>6</v>
      </c>
      <c r="O25" s="24">
        <v>4</v>
      </c>
      <c r="P25" s="24">
        <v>14</v>
      </c>
      <c r="Q25" s="24"/>
      <c r="R25" s="24"/>
      <c r="S25" s="22"/>
      <c r="T25" s="20">
        <v>2</v>
      </c>
      <c r="U25" s="21">
        <v>2</v>
      </c>
      <c r="V25" s="22"/>
      <c r="W25" s="20">
        <v>4</v>
      </c>
      <c r="X25" s="21"/>
      <c r="Y25" s="24">
        <v>1</v>
      </c>
      <c r="Z25" s="24"/>
      <c r="AA25" s="24"/>
      <c r="AB25" s="24"/>
      <c r="AC25" s="24"/>
      <c r="AD25" s="23">
        <v>3</v>
      </c>
      <c r="AE25" s="20"/>
      <c r="AF25" s="20"/>
      <c r="AG25" s="20"/>
      <c r="AH25" s="20"/>
      <c r="AI25" s="20">
        <v>116</v>
      </c>
      <c r="AJ25" s="20"/>
      <c r="AK25" s="20"/>
      <c r="AL25" s="25">
        <v>196</v>
      </c>
    </row>
    <row r="26" spans="1:38" s="26" customFormat="1" ht="24" customHeight="1">
      <c r="A26" s="50" t="s">
        <v>54</v>
      </c>
      <c r="B26" s="19">
        <v>18715</v>
      </c>
      <c r="C26" s="20"/>
      <c r="D26" s="21"/>
      <c r="E26" s="22"/>
      <c r="F26" s="20">
        <v>18715</v>
      </c>
      <c r="G26" s="21">
        <v>14514</v>
      </c>
      <c r="H26" s="23">
        <v>4201</v>
      </c>
      <c r="I26" s="20">
        <v>51294</v>
      </c>
      <c r="J26" s="20">
        <v>4338</v>
      </c>
      <c r="K26" s="21">
        <v>39</v>
      </c>
      <c r="L26" s="24">
        <v>249</v>
      </c>
      <c r="M26" s="24">
        <v>442</v>
      </c>
      <c r="N26" s="24">
        <v>38</v>
      </c>
      <c r="O26" s="24">
        <v>54</v>
      </c>
      <c r="P26" s="24">
        <v>3515</v>
      </c>
      <c r="Q26" s="24">
        <v>0</v>
      </c>
      <c r="R26" s="24"/>
      <c r="S26" s="22">
        <v>0</v>
      </c>
      <c r="T26" s="20">
        <v>3453</v>
      </c>
      <c r="U26" s="21">
        <v>2025</v>
      </c>
      <c r="V26" s="22">
        <v>1428</v>
      </c>
      <c r="W26" s="20">
        <v>43503</v>
      </c>
      <c r="X26" s="21">
        <v>41290</v>
      </c>
      <c r="Y26" s="24">
        <v>375</v>
      </c>
      <c r="Z26" s="24"/>
      <c r="AA26" s="24">
        <v>721</v>
      </c>
      <c r="AB26" s="24">
        <v>17</v>
      </c>
      <c r="AC26" s="24">
        <v>87</v>
      </c>
      <c r="AD26" s="23">
        <v>1015</v>
      </c>
      <c r="AE26" s="20"/>
      <c r="AF26" s="20">
        <v>5886</v>
      </c>
      <c r="AG26" s="20"/>
      <c r="AH26" s="20"/>
      <c r="AI26" s="20">
        <v>16103</v>
      </c>
      <c r="AJ26" s="20"/>
      <c r="AK26" s="20"/>
      <c r="AL26" s="25">
        <v>91999</v>
      </c>
    </row>
    <row r="27" spans="1:38" s="26" customFormat="1" ht="24" customHeight="1">
      <c r="A27" s="50" t="s">
        <v>59</v>
      </c>
      <c r="B27" s="19">
        <v>30</v>
      </c>
      <c r="C27" s="20"/>
      <c r="D27" s="21"/>
      <c r="E27" s="22"/>
      <c r="F27" s="20">
        <v>30</v>
      </c>
      <c r="G27" s="21"/>
      <c r="H27" s="23">
        <v>30</v>
      </c>
      <c r="I27" s="20">
        <v>369</v>
      </c>
      <c r="J27" s="20">
        <v>281</v>
      </c>
      <c r="K27" s="21">
        <v>0</v>
      </c>
      <c r="L27" s="24">
        <v>21</v>
      </c>
      <c r="M27" s="24">
        <v>10</v>
      </c>
      <c r="N27" s="24">
        <v>2</v>
      </c>
      <c r="O27" s="24">
        <v>10</v>
      </c>
      <c r="P27" s="24">
        <v>239</v>
      </c>
      <c r="Q27" s="24"/>
      <c r="R27" s="24"/>
      <c r="S27" s="22"/>
      <c r="T27" s="20">
        <v>17</v>
      </c>
      <c r="U27" s="21">
        <v>17</v>
      </c>
      <c r="V27" s="22">
        <v>0</v>
      </c>
      <c r="W27" s="20">
        <v>71</v>
      </c>
      <c r="X27" s="21"/>
      <c r="Y27" s="24">
        <v>0</v>
      </c>
      <c r="Z27" s="24"/>
      <c r="AA27" s="24"/>
      <c r="AB27" s="24"/>
      <c r="AC27" s="24"/>
      <c r="AD27" s="23">
        <v>71</v>
      </c>
      <c r="AE27" s="20"/>
      <c r="AF27" s="20">
        <v>515</v>
      </c>
      <c r="AG27" s="20"/>
      <c r="AH27" s="20"/>
      <c r="AI27" s="20">
        <v>687</v>
      </c>
      <c r="AJ27" s="20"/>
      <c r="AK27" s="20"/>
      <c r="AL27" s="25">
        <v>1601</v>
      </c>
    </row>
    <row r="28" spans="1:38" s="26" customFormat="1" ht="24" customHeight="1">
      <c r="A28" s="50" t="s">
        <v>60</v>
      </c>
      <c r="B28" s="19">
        <v>88</v>
      </c>
      <c r="C28" s="20"/>
      <c r="D28" s="21"/>
      <c r="E28" s="22"/>
      <c r="F28" s="20">
        <v>88</v>
      </c>
      <c r="G28" s="21"/>
      <c r="H28" s="23">
        <v>88</v>
      </c>
      <c r="I28" s="20">
        <v>441</v>
      </c>
      <c r="J28" s="20">
        <v>414</v>
      </c>
      <c r="K28" s="21">
        <v>0</v>
      </c>
      <c r="L28" s="24">
        <v>23</v>
      </c>
      <c r="M28" s="24">
        <v>13</v>
      </c>
      <c r="N28" s="24">
        <v>1</v>
      </c>
      <c r="O28" s="24">
        <v>3</v>
      </c>
      <c r="P28" s="24">
        <v>374</v>
      </c>
      <c r="Q28" s="24"/>
      <c r="R28" s="24"/>
      <c r="S28" s="22"/>
      <c r="T28" s="20">
        <v>3</v>
      </c>
      <c r="U28" s="21">
        <v>3</v>
      </c>
      <c r="V28" s="22">
        <v>0</v>
      </c>
      <c r="W28" s="20">
        <v>24</v>
      </c>
      <c r="X28" s="21"/>
      <c r="Y28" s="24">
        <v>10</v>
      </c>
      <c r="Z28" s="24"/>
      <c r="AA28" s="24"/>
      <c r="AB28" s="24"/>
      <c r="AC28" s="24"/>
      <c r="AD28" s="23">
        <v>14</v>
      </c>
      <c r="AE28" s="20"/>
      <c r="AF28" s="20">
        <v>447</v>
      </c>
      <c r="AG28" s="20"/>
      <c r="AH28" s="20"/>
      <c r="AI28" s="20">
        <v>993</v>
      </c>
      <c r="AJ28" s="20"/>
      <c r="AK28" s="20"/>
      <c r="AL28" s="25">
        <v>1967</v>
      </c>
    </row>
    <row r="29" spans="1:38" s="26" customFormat="1" ht="24" customHeight="1">
      <c r="A29" s="50" t="s">
        <v>61</v>
      </c>
      <c r="B29" s="19"/>
      <c r="C29" s="20"/>
      <c r="D29" s="21"/>
      <c r="E29" s="22"/>
      <c r="F29" s="20"/>
      <c r="G29" s="21"/>
      <c r="H29" s="23"/>
      <c r="I29" s="20">
        <v>32</v>
      </c>
      <c r="J29" s="20">
        <v>30</v>
      </c>
      <c r="K29" s="21">
        <v>1</v>
      </c>
      <c r="L29" s="24">
        <v>4</v>
      </c>
      <c r="M29" s="24">
        <v>7</v>
      </c>
      <c r="N29" s="24">
        <v>0</v>
      </c>
      <c r="O29" s="24">
        <v>0</v>
      </c>
      <c r="P29" s="24">
        <v>17</v>
      </c>
      <c r="Q29" s="24"/>
      <c r="R29" s="24"/>
      <c r="S29" s="22"/>
      <c r="T29" s="20">
        <v>1</v>
      </c>
      <c r="U29" s="21">
        <v>1</v>
      </c>
      <c r="V29" s="22"/>
      <c r="W29" s="20">
        <v>2</v>
      </c>
      <c r="X29" s="21"/>
      <c r="Y29" s="24">
        <v>1</v>
      </c>
      <c r="Z29" s="24"/>
      <c r="AA29" s="24"/>
      <c r="AB29" s="24"/>
      <c r="AC29" s="24"/>
      <c r="AD29" s="23">
        <v>1</v>
      </c>
      <c r="AE29" s="20"/>
      <c r="AF29" s="20">
        <v>63</v>
      </c>
      <c r="AG29" s="20"/>
      <c r="AH29" s="20"/>
      <c r="AI29" s="20">
        <v>137</v>
      </c>
      <c r="AJ29" s="20"/>
      <c r="AK29" s="20"/>
      <c r="AL29" s="25">
        <v>231</v>
      </c>
    </row>
    <row r="30" spans="1:38" s="26" customFormat="1" ht="24" customHeight="1">
      <c r="A30" s="50" t="s">
        <v>62</v>
      </c>
      <c r="B30" s="19"/>
      <c r="C30" s="20"/>
      <c r="D30" s="21"/>
      <c r="E30" s="22"/>
      <c r="F30" s="20"/>
      <c r="G30" s="21"/>
      <c r="H30" s="23"/>
      <c r="I30" s="20">
        <v>498</v>
      </c>
      <c r="J30" s="20">
        <v>484</v>
      </c>
      <c r="K30" s="21">
        <v>0</v>
      </c>
      <c r="L30" s="24">
        <v>11</v>
      </c>
      <c r="M30" s="24">
        <v>8</v>
      </c>
      <c r="N30" s="24">
        <v>1</v>
      </c>
      <c r="O30" s="24">
        <v>4</v>
      </c>
      <c r="P30" s="24">
        <v>460</v>
      </c>
      <c r="Q30" s="24"/>
      <c r="R30" s="24"/>
      <c r="S30" s="22"/>
      <c r="T30" s="20">
        <v>5</v>
      </c>
      <c r="U30" s="21">
        <v>5</v>
      </c>
      <c r="V30" s="22"/>
      <c r="W30" s="20">
        <v>9</v>
      </c>
      <c r="X30" s="21"/>
      <c r="Y30" s="24">
        <v>5</v>
      </c>
      <c r="Z30" s="24"/>
      <c r="AA30" s="24"/>
      <c r="AB30" s="24"/>
      <c r="AC30" s="24"/>
      <c r="AD30" s="23">
        <v>4</v>
      </c>
      <c r="AE30" s="20"/>
      <c r="AF30" s="20">
        <v>235</v>
      </c>
      <c r="AG30" s="20"/>
      <c r="AH30" s="20"/>
      <c r="AI30" s="20">
        <v>827</v>
      </c>
      <c r="AJ30" s="20"/>
      <c r="AK30" s="20"/>
      <c r="AL30" s="25">
        <v>1559</v>
      </c>
    </row>
    <row r="31" spans="1:38" s="26" customFormat="1" ht="24" customHeight="1">
      <c r="A31" s="50" t="s">
        <v>63</v>
      </c>
      <c r="B31" s="19">
        <v>116</v>
      </c>
      <c r="C31" s="20"/>
      <c r="D31" s="21"/>
      <c r="E31" s="22"/>
      <c r="F31" s="20">
        <v>116</v>
      </c>
      <c r="G31" s="21"/>
      <c r="H31" s="23">
        <v>116</v>
      </c>
      <c r="I31" s="20">
        <v>46266</v>
      </c>
      <c r="J31" s="20">
        <v>1182</v>
      </c>
      <c r="K31" s="21">
        <v>0</v>
      </c>
      <c r="L31" s="24">
        <v>19</v>
      </c>
      <c r="M31" s="24">
        <v>72</v>
      </c>
      <c r="N31" s="24">
        <v>1</v>
      </c>
      <c r="O31" s="24">
        <v>5</v>
      </c>
      <c r="P31" s="24">
        <v>1085</v>
      </c>
      <c r="Q31" s="24"/>
      <c r="R31" s="24"/>
      <c r="S31" s="22"/>
      <c r="T31" s="20">
        <v>2771</v>
      </c>
      <c r="U31" s="21">
        <v>1478</v>
      </c>
      <c r="V31" s="22">
        <v>1293</v>
      </c>
      <c r="W31" s="20">
        <v>42313</v>
      </c>
      <c r="X31" s="21">
        <v>41290</v>
      </c>
      <c r="Y31" s="24">
        <v>287</v>
      </c>
      <c r="Z31" s="24"/>
      <c r="AA31" s="24"/>
      <c r="AB31" s="24">
        <v>15</v>
      </c>
      <c r="AC31" s="24"/>
      <c r="AD31" s="23">
        <v>722</v>
      </c>
      <c r="AE31" s="20"/>
      <c r="AF31" s="20">
        <v>1077</v>
      </c>
      <c r="AG31" s="20"/>
      <c r="AH31" s="20"/>
      <c r="AI31" s="20">
        <v>3445</v>
      </c>
      <c r="AJ31" s="20"/>
      <c r="AK31" s="20"/>
      <c r="AL31" s="25">
        <v>50905</v>
      </c>
    </row>
    <row r="32" spans="1:38" s="26" customFormat="1" ht="24" customHeight="1">
      <c r="A32" s="50" t="s">
        <v>64</v>
      </c>
      <c r="B32" s="19">
        <v>2767</v>
      </c>
      <c r="C32" s="20"/>
      <c r="D32" s="21"/>
      <c r="E32" s="22"/>
      <c r="F32" s="20">
        <v>2767</v>
      </c>
      <c r="G32" s="21"/>
      <c r="H32" s="23">
        <v>2767</v>
      </c>
      <c r="I32" s="20">
        <v>833</v>
      </c>
      <c r="J32" s="20">
        <v>685</v>
      </c>
      <c r="K32" s="21">
        <v>0</v>
      </c>
      <c r="L32" s="24">
        <v>6</v>
      </c>
      <c r="M32" s="24">
        <v>91</v>
      </c>
      <c r="N32" s="24">
        <v>2</v>
      </c>
      <c r="O32" s="24">
        <v>10</v>
      </c>
      <c r="P32" s="24">
        <v>576</v>
      </c>
      <c r="Q32" s="24"/>
      <c r="R32" s="24"/>
      <c r="S32" s="22"/>
      <c r="T32" s="20">
        <v>31</v>
      </c>
      <c r="U32" s="21">
        <v>31</v>
      </c>
      <c r="V32" s="22">
        <v>0</v>
      </c>
      <c r="W32" s="20">
        <v>117</v>
      </c>
      <c r="X32" s="21"/>
      <c r="Y32" s="24">
        <v>0</v>
      </c>
      <c r="Z32" s="24"/>
      <c r="AA32" s="24"/>
      <c r="AB32" s="24"/>
      <c r="AC32" s="24">
        <v>85</v>
      </c>
      <c r="AD32" s="23">
        <v>32</v>
      </c>
      <c r="AE32" s="20"/>
      <c r="AF32" s="20">
        <v>442</v>
      </c>
      <c r="AG32" s="20"/>
      <c r="AH32" s="20"/>
      <c r="AI32" s="20">
        <v>966</v>
      </c>
      <c r="AJ32" s="20"/>
      <c r="AK32" s="20"/>
      <c r="AL32" s="25">
        <v>5008</v>
      </c>
    </row>
    <row r="33" spans="1:38" s="26" customFormat="1" ht="24" customHeight="1">
      <c r="A33" s="50" t="s">
        <v>65</v>
      </c>
      <c r="B33" s="19">
        <v>14514</v>
      </c>
      <c r="C33" s="20"/>
      <c r="D33" s="21"/>
      <c r="E33" s="22"/>
      <c r="F33" s="20">
        <v>14514</v>
      </c>
      <c r="G33" s="21">
        <v>14514</v>
      </c>
      <c r="H33" s="23"/>
      <c r="I33" s="20">
        <v>269</v>
      </c>
      <c r="J33" s="20">
        <v>228</v>
      </c>
      <c r="K33" s="21"/>
      <c r="L33" s="24">
        <v>0</v>
      </c>
      <c r="M33" s="24">
        <v>3</v>
      </c>
      <c r="N33" s="24">
        <v>0</v>
      </c>
      <c r="O33" s="24">
        <v>1</v>
      </c>
      <c r="P33" s="24">
        <v>223</v>
      </c>
      <c r="Q33" s="24"/>
      <c r="R33" s="24"/>
      <c r="S33" s="22"/>
      <c r="T33" s="20">
        <v>34</v>
      </c>
      <c r="U33" s="21">
        <v>10</v>
      </c>
      <c r="V33" s="22">
        <v>23</v>
      </c>
      <c r="W33" s="20">
        <v>8</v>
      </c>
      <c r="X33" s="21"/>
      <c r="Y33" s="24">
        <v>0</v>
      </c>
      <c r="Z33" s="24"/>
      <c r="AA33" s="24"/>
      <c r="AB33" s="24"/>
      <c r="AC33" s="24">
        <v>2</v>
      </c>
      <c r="AD33" s="23">
        <v>5</v>
      </c>
      <c r="AE33" s="20"/>
      <c r="AF33" s="20">
        <v>1239</v>
      </c>
      <c r="AG33" s="20"/>
      <c r="AH33" s="20"/>
      <c r="AI33" s="20">
        <v>3023</v>
      </c>
      <c r="AJ33" s="20"/>
      <c r="AK33" s="20"/>
      <c r="AL33" s="25">
        <v>19045</v>
      </c>
    </row>
    <row r="34" spans="1:38" s="26" customFormat="1" ht="24" customHeight="1">
      <c r="A34" s="50" t="s">
        <v>66</v>
      </c>
      <c r="B34" s="19"/>
      <c r="C34" s="20"/>
      <c r="D34" s="21"/>
      <c r="E34" s="22"/>
      <c r="F34" s="20"/>
      <c r="G34" s="21"/>
      <c r="H34" s="23"/>
      <c r="I34" s="20">
        <v>85</v>
      </c>
      <c r="J34" s="20">
        <v>61</v>
      </c>
      <c r="K34" s="21"/>
      <c r="L34" s="24">
        <v>0</v>
      </c>
      <c r="M34" s="24">
        <v>3</v>
      </c>
      <c r="N34" s="24">
        <v>1</v>
      </c>
      <c r="O34" s="24">
        <v>1</v>
      </c>
      <c r="P34" s="24">
        <v>56</v>
      </c>
      <c r="Q34" s="24"/>
      <c r="R34" s="24"/>
      <c r="S34" s="22"/>
      <c r="T34" s="20">
        <v>17</v>
      </c>
      <c r="U34" s="21">
        <v>17</v>
      </c>
      <c r="V34" s="22">
        <v>0</v>
      </c>
      <c r="W34" s="20">
        <v>7</v>
      </c>
      <c r="X34" s="21"/>
      <c r="Y34" s="24">
        <v>1</v>
      </c>
      <c r="Z34" s="24"/>
      <c r="AA34" s="24"/>
      <c r="AB34" s="24"/>
      <c r="AC34" s="24"/>
      <c r="AD34" s="23">
        <v>5</v>
      </c>
      <c r="AE34" s="20"/>
      <c r="AF34" s="20">
        <v>220</v>
      </c>
      <c r="AG34" s="20"/>
      <c r="AH34" s="20"/>
      <c r="AI34" s="20"/>
      <c r="AJ34" s="20"/>
      <c r="AK34" s="20"/>
      <c r="AL34" s="25">
        <v>305</v>
      </c>
    </row>
    <row r="35" spans="1:38" s="26" customFormat="1" ht="24" customHeight="1">
      <c r="A35" s="50" t="s">
        <v>67</v>
      </c>
      <c r="B35" s="19"/>
      <c r="C35" s="20"/>
      <c r="D35" s="21"/>
      <c r="E35" s="22"/>
      <c r="F35" s="20"/>
      <c r="G35" s="21"/>
      <c r="H35" s="23"/>
      <c r="I35" s="20">
        <v>527</v>
      </c>
      <c r="J35" s="20">
        <v>441</v>
      </c>
      <c r="K35" s="21">
        <v>29</v>
      </c>
      <c r="L35" s="24">
        <v>32</v>
      </c>
      <c r="M35" s="24">
        <v>127</v>
      </c>
      <c r="N35" s="24">
        <v>26</v>
      </c>
      <c r="O35" s="24">
        <v>6</v>
      </c>
      <c r="P35" s="24">
        <v>220</v>
      </c>
      <c r="Q35" s="24">
        <v>0</v>
      </c>
      <c r="R35" s="24"/>
      <c r="S35" s="22">
        <v>0</v>
      </c>
      <c r="T35" s="20">
        <v>62</v>
      </c>
      <c r="U35" s="21">
        <v>57</v>
      </c>
      <c r="V35" s="22">
        <v>6</v>
      </c>
      <c r="W35" s="20">
        <v>24</v>
      </c>
      <c r="X35" s="21"/>
      <c r="Y35" s="24">
        <v>3</v>
      </c>
      <c r="Z35" s="24"/>
      <c r="AA35" s="24"/>
      <c r="AB35" s="24"/>
      <c r="AC35" s="24"/>
      <c r="AD35" s="23">
        <v>21</v>
      </c>
      <c r="AE35" s="20"/>
      <c r="AF35" s="20">
        <v>1154</v>
      </c>
      <c r="AG35" s="20"/>
      <c r="AH35" s="20"/>
      <c r="AI35" s="20">
        <v>5839</v>
      </c>
      <c r="AJ35" s="20"/>
      <c r="AK35" s="20"/>
      <c r="AL35" s="25">
        <v>7520</v>
      </c>
    </row>
    <row r="36" spans="1:38" s="26" customFormat="1" ht="24" customHeight="1">
      <c r="A36" s="50" t="s">
        <v>68</v>
      </c>
      <c r="B36" s="19">
        <v>1200</v>
      </c>
      <c r="C36" s="20"/>
      <c r="D36" s="21"/>
      <c r="E36" s="22"/>
      <c r="F36" s="20">
        <v>1200</v>
      </c>
      <c r="G36" s="21"/>
      <c r="H36" s="23">
        <v>1200</v>
      </c>
      <c r="I36" s="20">
        <v>1070</v>
      </c>
      <c r="J36" s="20">
        <v>473</v>
      </c>
      <c r="K36" s="21">
        <v>6</v>
      </c>
      <c r="L36" s="24">
        <v>132</v>
      </c>
      <c r="M36" s="24">
        <v>105</v>
      </c>
      <c r="N36" s="24">
        <v>5</v>
      </c>
      <c r="O36" s="24">
        <v>14</v>
      </c>
      <c r="P36" s="24">
        <v>211</v>
      </c>
      <c r="Q36" s="24"/>
      <c r="R36" s="24"/>
      <c r="S36" s="22"/>
      <c r="T36" s="20">
        <v>512</v>
      </c>
      <c r="U36" s="21">
        <v>407</v>
      </c>
      <c r="V36" s="22">
        <v>105</v>
      </c>
      <c r="W36" s="20">
        <v>85</v>
      </c>
      <c r="X36" s="21"/>
      <c r="Y36" s="24">
        <v>55</v>
      </c>
      <c r="Z36" s="24"/>
      <c r="AA36" s="24"/>
      <c r="AB36" s="24"/>
      <c r="AC36" s="24"/>
      <c r="AD36" s="23">
        <v>31</v>
      </c>
      <c r="AE36" s="20"/>
      <c r="AF36" s="20">
        <v>496</v>
      </c>
      <c r="AG36" s="20"/>
      <c r="AH36" s="20"/>
      <c r="AI36" s="20">
        <v>187</v>
      </c>
      <c r="AJ36" s="20"/>
      <c r="AK36" s="20"/>
      <c r="AL36" s="25">
        <v>2953</v>
      </c>
    </row>
    <row r="37" spans="1:38" s="26" customFormat="1" ht="24" customHeight="1">
      <c r="A37" s="50" t="s">
        <v>69</v>
      </c>
      <c r="B37" s="19"/>
      <c r="C37" s="20"/>
      <c r="D37" s="21"/>
      <c r="E37" s="22"/>
      <c r="F37" s="20"/>
      <c r="G37" s="21"/>
      <c r="H37" s="23"/>
      <c r="I37" s="20">
        <v>903</v>
      </c>
      <c r="J37" s="20">
        <v>60</v>
      </c>
      <c r="K37" s="21">
        <v>0</v>
      </c>
      <c r="L37" s="24">
        <v>1</v>
      </c>
      <c r="M37" s="24">
        <v>4</v>
      </c>
      <c r="N37" s="24"/>
      <c r="O37" s="24">
        <v>0</v>
      </c>
      <c r="P37" s="24">
        <v>54</v>
      </c>
      <c r="Q37" s="24"/>
      <c r="R37" s="24"/>
      <c r="S37" s="22"/>
      <c r="T37" s="20">
        <v>0</v>
      </c>
      <c r="U37" s="21">
        <v>0</v>
      </c>
      <c r="V37" s="22"/>
      <c r="W37" s="20">
        <v>843</v>
      </c>
      <c r="X37" s="21"/>
      <c r="Y37" s="24">
        <v>11</v>
      </c>
      <c r="Z37" s="24"/>
      <c r="AA37" s="24">
        <v>721</v>
      </c>
      <c r="AB37" s="24">
        <v>2</v>
      </c>
      <c r="AC37" s="24"/>
      <c r="AD37" s="23">
        <v>110</v>
      </c>
      <c r="AE37" s="20"/>
      <c r="AF37" s="20"/>
      <c r="AG37" s="20"/>
      <c r="AH37" s="20"/>
      <c r="AI37" s="20"/>
      <c r="AJ37" s="20"/>
      <c r="AK37" s="20"/>
      <c r="AL37" s="25">
        <v>903</v>
      </c>
    </row>
    <row r="38" spans="1:38" s="9" customFormat="1" ht="24" customHeight="1">
      <c r="A38" s="50" t="s">
        <v>70</v>
      </c>
      <c r="B38" s="27"/>
      <c r="C38" s="15"/>
      <c r="D38" s="13"/>
      <c r="E38" s="14"/>
      <c r="F38" s="15"/>
      <c r="G38" s="13"/>
      <c r="H38" s="16"/>
      <c r="I38" s="15">
        <v>2772</v>
      </c>
      <c r="J38" s="15">
        <v>782</v>
      </c>
      <c r="K38" s="13">
        <v>13</v>
      </c>
      <c r="L38" s="17">
        <v>36</v>
      </c>
      <c r="M38" s="17">
        <v>655</v>
      </c>
      <c r="N38" s="17">
        <v>22</v>
      </c>
      <c r="O38" s="17">
        <v>14</v>
      </c>
      <c r="P38" s="17">
        <v>42</v>
      </c>
      <c r="Q38" s="17"/>
      <c r="R38" s="17"/>
      <c r="S38" s="14"/>
      <c r="T38" s="15">
        <v>21</v>
      </c>
      <c r="U38" s="13">
        <v>21</v>
      </c>
      <c r="V38" s="14"/>
      <c r="W38" s="15">
        <v>1968</v>
      </c>
      <c r="X38" s="13"/>
      <c r="Y38" s="17">
        <v>0</v>
      </c>
      <c r="Z38" s="17">
        <v>1965</v>
      </c>
      <c r="AA38" s="17"/>
      <c r="AB38" s="17"/>
      <c r="AC38" s="17"/>
      <c r="AD38" s="16">
        <v>3</v>
      </c>
      <c r="AE38" s="15"/>
      <c r="AF38" s="15">
        <v>0</v>
      </c>
      <c r="AG38" s="15"/>
      <c r="AH38" s="15"/>
      <c r="AI38" s="15"/>
      <c r="AJ38" s="15"/>
      <c r="AK38" s="15"/>
      <c r="AL38" s="18">
        <v>2772</v>
      </c>
    </row>
    <row r="39" spans="1:38" s="9" customFormat="1" ht="24" customHeight="1">
      <c r="A39" s="10" t="s">
        <v>48</v>
      </c>
      <c r="B39" s="27"/>
      <c r="C39" s="15"/>
      <c r="D39" s="13"/>
      <c r="E39" s="14"/>
      <c r="F39" s="15"/>
      <c r="G39" s="13"/>
      <c r="H39" s="16"/>
      <c r="I39" s="15">
        <v>34529</v>
      </c>
      <c r="J39" s="15">
        <v>29193</v>
      </c>
      <c r="K39" s="13">
        <v>8105</v>
      </c>
      <c r="L39" s="17">
        <v>7</v>
      </c>
      <c r="M39" s="17">
        <v>14976</v>
      </c>
      <c r="N39" s="17">
        <v>152</v>
      </c>
      <c r="O39" s="17">
        <v>38</v>
      </c>
      <c r="P39" s="17">
        <v>2740</v>
      </c>
      <c r="Q39" s="17">
        <v>3174</v>
      </c>
      <c r="R39" s="17"/>
      <c r="S39" s="14">
        <v>0</v>
      </c>
      <c r="T39" s="15">
        <v>5332</v>
      </c>
      <c r="U39" s="13">
        <v>1</v>
      </c>
      <c r="V39" s="14">
        <v>5331</v>
      </c>
      <c r="W39" s="15">
        <v>4</v>
      </c>
      <c r="X39" s="13"/>
      <c r="Y39" s="17">
        <v>1</v>
      </c>
      <c r="Z39" s="17"/>
      <c r="AA39" s="17"/>
      <c r="AB39" s="17"/>
      <c r="AC39" s="17"/>
      <c r="AD39" s="16">
        <v>3</v>
      </c>
      <c r="AE39" s="15"/>
      <c r="AF39" s="15">
        <v>960</v>
      </c>
      <c r="AG39" s="15"/>
      <c r="AH39" s="15"/>
      <c r="AI39" s="15">
        <v>187</v>
      </c>
      <c r="AJ39" s="15"/>
      <c r="AK39" s="15">
        <v>254</v>
      </c>
      <c r="AL39" s="18">
        <v>35930</v>
      </c>
    </row>
    <row r="40" spans="1:38" s="26" customFormat="1" ht="24" customHeight="1">
      <c r="A40" s="50" t="s">
        <v>55</v>
      </c>
      <c r="B40" s="19"/>
      <c r="C40" s="20"/>
      <c r="D40" s="21"/>
      <c r="E40" s="22"/>
      <c r="F40" s="20"/>
      <c r="G40" s="21"/>
      <c r="H40" s="23"/>
      <c r="I40" s="20">
        <v>201</v>
      </c>
      <c r="J40" s="20">
        <v>200</v>
      </c>
      <c r="K40" s="21"/>
      <c r="L40" s="24">
        <v>0</v>
      </c>
      <c r="M40" s="24">
        <v>200</v>
      </c>
      <c r="N40" s="24"/>
      <c r="O40" s="24"/>
      <c r="P40" s="24"/>
      <c r="Q40" s="24"/>
      <c r="R40" s="24"/>
      <c r="S40" s="22"/>
      <c r="T40" s="20">
        <v>0</v>
      </c>
      <c r="U40" s="21">
        <v>0</v>
      </c>
      <c r="V40" s="22"/>
      <c r="W40" s="20">
        <v>0</v>
      </c>
      <c r="X40" s="21"/>
      <c r="Y40" s="24"/>
      <c r="Z40" s="24"/>
      <c r="AA40" s="24"/>
      <c r="AB40" s="24"/>
      <c r="AC40" s="24"/>
      <c r="AD40" s="23">
        <v>0</v>
      </c>
      <c r="AE40" s="20"/>
      <c r="AF40" s="20"/>
      <c r="AG40" s="20"/>
      <c r="AH40" s="20"/>
      <c r="AI40" s="20">
        <v>187</v>
      </c>
      <c r="AJ40" s="20"/>
      <c r="AK40" s="20"/>
      <c r="AL40" s="25">
        <v>388</v>
      </c>
    </row>
    <row r="41" spans="1:38" s="26" customFormat="1" ht="24" customHeight="1">
      <c r="A41" s="50" t="s">
        <v>56</v>
      </c>
      <c r="B41" s="19"/>
      <c r="C41" s="20"/>
      <c r="D41" s="21"/>
      <c r="E41" s="22"/>
      <c r="F41" s="20"/>
      <c r="G41" s="21"/>
      <c r="H41" s="23"/>
      <c r="I41" s="20">
        <v>27816</v>
      </c>
      <c r="J41" s="20">
        <v>22482</v>
      </c>
      <c r="K41" s="21">
        <v>8105</v>
      </c>
      <c r="L41" s="24">
        <v>6</v>
      </c>
      <c r="M41" s="24">
        <v>14349</v>
      </c>
      <c r="N41" s="24">
        <v>4</v>
      </c>
      <c r="O41" s="24">
        <v>0</v>
      </c>
      <c r="P41" s="24">
        <v>17</v>
      </c>
      <c r="Q41" s="24"/>
      <c r="R41" s="24"/>
      <c r="S41" s="22"/>
      <c r="T41" s="20">
        <v>5331</v>
      </c>
      <c r="U41" s="21">
        <v>0</v>
      </c>
      <c r="V41" s="22">
        <v>5331</v>
      </c>
      <c r="W41" s="20">
        <v>3</v>
      </c>
      <c r="X41" s="21"/>
      <c r="Y41" s="24">
        <v>1</v>
      </c>
      <c r="Z41" s="24"/>
      <c r="AA41" s="24"/>
      <c r="AB41" s="24"/>
      <c r="AC41" s="24"/>
      <c r="AD41" s="23">
        <v>2</v>
      </c>
      <c r="AE41" s="20"/>
      <c r="AF41" s="20">
        <v>960</v>
      </c>
      <c r="AG41" s="20"/>
      <c r="AH41" s="20"/>
      <c r="AI41" s="20"/>
      <c r="AJ41" s="20"/>
      <c r="AK41" s="20">
        <v>254</v>
      </c>
      <c r="AL41" s="25">
        <v>29030</v>
      </c>
    </row>
    <row r="42" spans="1:38" s="26" customFormat="1" ht="24" customHeight="1">
      <c r="A42" s="50" t="s">
        <v>57</v>
      </c>
      <c r="B42" s="19"/>
      <c r="C42" s="20"/>
      <c r="D42" s="21"/>
      <c r="E42" s="22"/>
      <c r="F42" s="20"/>
      <c r="G42" s="21"/>
      <c r="H42" s="23"/>
      <c r="I42" s="20">
        <v>3321</v>
      </c>
      <c r="J42" s="20">
        <v>3320</v>
      </c>
      <c r="K42" s="21"/>
      <c r="L42" s="24">
        <v>0</v>
      </c>
      <c r="M42" s="24">
        <v>419</v>
      </c>
      <c r="N42" s="24">
        <v>147</v>
      </c>
      <c r="O42" s="24">
        <v>37</v>
      </c>
      <c r="P42" s="24">
        <v>2717</v>
      </c>
      <c r="Q42" s="24"/>
      <c r="R42" s="24"/>
      <c r="S42" s="22"/>
      <c r="T42" s="20">
        <v>0</v>
      </c>
      <c r="U42" s="21">
        <v>0</v>
      </c>
      <c r="V42" s="22"/>
      <c r="W42" s="20">
        <v>0</v>
      </c>
      <c r="X42" s="21"/>
      <c r="Y42" s="24">
        <v>0</v>
      </c>
      <c r="Z42" s="24"/>
      <c r="AA42" s="24"/>
      <c r="AB42" s="24"/>
      <c r="AC42" s="24"/>
      <c r="AD42" s="23"/>
      <c r="AE42" s="20"/>
      <c r="AF42" s="20"/>
      <c r="AG42" s="20"/>
      <c r="AH42" s="20"/>
      <c r="AI42" s="20"/>
      <c r="AJ42" s="20"/>
      <c r="AK42" s="20"/>
      <c r="AL42" s="25">
        <v>3321</v>
      </c>
    </row>
    <row r="43" spans="1:38" s="26" customFormat="1" ht="24" customHeight="1">
      <c r="A43" s="50" t="s">
        <v>58</v>
      </c>
      <c r="B43" s="19"/>
      <c r="C43" s="20"/>
      <c r="D43" s="21"/>
      <c r="E43" s="22"/>
      <c r="F43" s="20"/>
      <c r="G43" s="21"/>
      <c r="H43" s="23"/>
      <c r="I43" s="20">
        <v>3191</v>
      </c>
      <c r="J43" s="20">
        <v>3191</v>
      </c>
      <c r="K43" s="21">
        <v>0</v>
      </c>
      <c r="L43" s="24">
        <v>1</v>
      </c>
      <c r="M43" s="24">
        <v>8</v>
      </c>
      <c r="N43" s="24">
        <v>1</v>
      </c>
      <c r="O43" s="24">
        <v>1</v>
      </c>
      <c r="P43" s="24">
        <v>7</v>
      </c>
      <c r="Q43" s="24">
        <v>3174</v>
      </c>
      <c r="R43" s="24"/>
      <c r="S43" s="22">
        <v>0</v>
      </c>
      <c r="T43" s="20">
        <v>0</v>
      </c>
      <c r="U43" s="21">
        <v>0</v>
      </c>
      <c r="V43" s="22"/>
      <c r="W43" s="20">
        <v>0</v>
      </c>
      <c r="X43" s="21"/>
      <c r="Y43" s="24"/>
      <c r="Z43" s="24"/>
      <c r="AA43" s="24"/>
      <c r="AB43" s="24"/>
      <c r="AC43" s="24"/>
      <c r="AD43" s="23">
        <v>0</v>
      </c>
      <c r="AE43" s="20"/>
      <c r="AF43" s="20"/>
      <c r="AG43" s="20"/>
      <c r="AH43" s="20"/>
      <c r="AI43" s="20"/>
      <c r="AJ43" s="20"/>
      <c r="AK43" s="20"/>
      <c r="AL43" s="25">
        <v>3191</v>
      </c>
    </row>
    <row r="44" spans="1:38" s="9" customFormat="1" ht="24" customHeight="1">
      <c r="A44" s="10" t="s">
        <v>49</v>
      </c>
      <c r="B44" s="27">
        <v>940</v>
      </c>
      <c r="C44" s="15">
        <v>940</v>
      </c>
      <c r="D44" s="13">
        <v>812</v>
      </c>
      <c r="E44" s="14">
        <v>128</v>
      </c>
      <c r="F44" s="15"/>
      <c r="G44" s="13"/>
      <c r="H44" s="16"/>
      <c r="I44" s="15">
        <v>3860</v>
      </c>
      <c r="J44" s="15">
        <v>2857</v>
      </c>
      <c r="K44" s="13">
        <v>6</v>
      </c>
      <c r="L44" s="17">
        <v>2007</v>
      </c>
      <c r="M44" s="17">
        <v>565</v>
      </c>
      <c r="N44" s="17">
        <v>3</v>
      </c>
      <c r="O44" s="17">
        <v>8</v>
      </c>
      <c r="P44" s="17">
        <v>267</v>
      </c>
      <c r="Q44" s="17"/>
      <c r="R44" s="17"/>
      <c r="S44" s="14"/>
      <c r="T44" s="15">
        <v>970</v>
      </c>
      <c r="U44" s="13">
        <v>931</v>
      </c>
      <c r="V44" s="14">
        <v>39</v>
      </c>
      <c r="W44" s="15">
        <v>33</v>
      </c>
      <c r="X44" s="13"/>
      <c r="Y44" s="17">
        <v>16</v>
      </c>
      <c r="Z44" s="17"/>
      <c r="AA44" s="17"/>
      <c r="AB44" s="17"/>
      <c r="AC44" s="17"/>
      <c r="AD44" s="16">
        <v>16</v>
      </c>
      <c r="AE44" s="15"/>
      <c r="AF44" s="15">
        <v>9267</v>
      </c>
      <c r="AG44" s="15"/>
      <c r="AH44" s="15"/>
      <c r="AI44" s="15">
        <v>4953</v>
      </c>
      <c r="AJ44" s="15">
        <v>1388</v>
      </c>
      <c r="AK44" s="15">
        <v>129</v>
      </c>
      <c r="AL44" s="18">
        <v>20537</v>
      </c>
    </row>
    <row r="45" spans="1:38" s="9" customFormat="1" ht="24" customHeight="1">
      <c r="A45" s="10" t="s">
        <v>50</v>
      </c>
      <c r="B45" s="27"/>
      <c r="C45" s="15"/>
      <c r="D45" s="13"/>
      <c r="E45" s="14"/>
      <c r="F45" s="15"/>
      <c r="G45" s="13"/>
      <c r="H45" s="16"/>
      <c r="I45" s="15">
        <v>2327</v>
      </c>
      <c r="J45" s="15">
        <v>1193</v>
      </c>
      <c r="K45" s="13">
        <v>20</v>
      </c>
      <c r="L45" s="17">
        <v>832</v>
      </c>
      <c r="M45" s="17">
        <v>139</v>
      </c>
      <c r="N45" s="17">
        <v>39</v>
      </c>
      <c r="O45" s="17">
        <v>20</v>
      </c>
      <c r="P45" s="17">
        <v>143</v>
      </c>
      <c r="Q45" s="17">
        <v>0</v>
      </c>
      <c r="R45" s="17"/>
      <c r="S45" s="14">
        <v>0</v>
      </c>
      <c r="T45" s="15">
        <v>1037</v>
      </c>
      <c r="U45" s="13">
        <v>968</v>
      </c>
      <c r="V45" s="14">
        <v>69</v>
      </c>
      <c r="W45" s="15">
        <v>97</v>
      </c>
      <c r="X45" s="13"/>
      <c r="Y45" s="17">
        <v>10</v>
      </c>
      <c r="Z45" s="17"/>
      <c r="AA45" s="17"/>
      <c r="AB45" s="17"/>
      <c r="AC45" s="17">
        <v>1</v>
      </c>
      <c r="AD45" s="16">
        <v>85</v>
      </c>
      <c r="AE45" s="15"/>
      <c r="AF45" s="15">
        <v>3065</v>
      </c>
      <c r="AG45" s="15"/>
      <c r="AH45" s="15"/>
      <c r="AI45" s="15">
        <v>9640</v>
      </c>
      <c r="AJ45" s="15">
        <v>120</v>
      </c>
      <c r="AK45" s="15">
        <v>33</v>
      </c>
      <c r="AL45" s="18">
        <v>15185</v>
      </c>
    </row>
    <row r="46" spans="1:38" s="9" customFormat="1" ht="24" customHeight="1" thickBot="1">
      <c r="A46" s="51" t="s">
        <v>51</v>
      </c>
      <c r="B46" s="43"/>
      <c r="C46" s="44"/>
      <c r="D46" s="45"/>
      <c r="E46" s="46"/>
      <c r="F46" s="44"/>
      <c r="G46" s="45"/>
      <c r="H46" s="47"/>
      <c r="I46" s="44">
        <v>1263</v>
      </c>
      <c r="J46" s="44">
        <v>1218</v>
      </c>
      <c r="K46" s="45">
        <v>46</v>
      </c>
      <c r="L46" s="48">
        <v>102</v>
      </c>
      <c r="M46" s="48">
        <v>562</v>
      </c>
      <c r="N46" s="48">
        <v>6</v>
      </c>
      <c r="O46" s="48">
        <v>3</v>
      </c>
      <c r="P46" s="48">
        <v>19</v>
      </c>
      <c r="Q46" s="48">
        <v>479</v>
      </c>
      <c r="R46" s="48"/>
      <c r="S46" s="46">
        <v>0</v>
      </c>
      <c r="T46" s="44">
        <v>23</v>
      </c>
      <c r="U46" s="45">
        <v>23</v>
      </c>
      <c r="V46" s="46">
        <v>0</v>
      </c>
      <c r="W46" s="44">
        <v>23</v>
      </c>
      <c r="X46" s="45"/>
      <c r="Y46" s="48">
        <v>1</v>
      </c>
      <c r="Z46" s="48"/>
      <c r="AA46" s="48"/>
      <c r="AB46" s="48"/>
      <c r="AC46" s="48"/>
      <c r="AD46" s="47">
        <v>21</v>
      </c>
      <c r="AE46" s="44"/>
      <c r="AF46" s="44">
        <v>277</v>
      </c>
      <c r="AG46" s="44"/>
      <c r="AH46" s="44"/>
      <c r="AI46" s="44">
        <v>2138</v>
      </c>
      <c r="AJ46" s="44">
        <v>42</v>
      </c>
      <c r="AK46" s="44">
        <v>575</v>
      </c>
      <c r="AL46" s="49">
        <v>4295</v>
      </c>
    </row>
  </sheetData>
  <mergeCells count="38">
    <mergeCell ref="AD4:AD5"/>
    <mergeCell ref="Q4:Q5"/>
    <mergeCell ref="R4:R5"/>
    <mergeCell ref="S4:S5"/>
    <mergeCell ref="U4:U5"/>
    <mergeCell ref="V4:V5"/>
    <mergeCell ref="X4:X5"/>
    <mergeCell ref="W3:W5"/>
    <mergeCell ref="X3:AD3"/>
    <mergeCell ref="Y4:Y5"/>
    <mergeCell ref="Z4:Z5"/>
    <mergeCell ref="AA4:AA5"/>
    <mergeCell ref="AB4:AB5"/>
    <mergeCell ref="AC4:AC5"/>
    <mergeCell ref="N4:N5"/>
    <mergeCell ref="O4:O5"/>
    <mergeCell ref="P4:P5"/>
    <mergeCell ref="D4:D5"/>
    <mergeCell ref="E4:E5"/>
    <mergeCell ref="G4:G5"/>
    <mergeCell ref="H4:H5"/>
    <mergeCell ref="K4:K5"/>
    <mergeCell ref="A1:A5"/>
    <mergeCell ref="B1:AL1"/>
    <mergeCell ref="B2:H2"/>
    <mergeCell ref="I2:AD2"/>
    <mergeCell ref="B3:B5"/>
    <mergeCell ref="C3:C5"/>
    <mergeCell ref="D3:E3"/>
    <mergeCell ref="F3:F5"/>
    <mergeCell ref="G3:H3"/>
    <mergeCell ref="I3:I5"/>
    <mergeCell ref="L4:L5"/>
    <mergeCell ref="J3:J5"/>
    <mergeCell ref="K3:S3"/>
    <mergeCell ref="T3:T5"/>
    <mergeCell ref="U3:V3"/>
    <mergeCell ref="M4:M5"/>
  </mergeCells>
  <phoneticPr fontId="4" type="noConversion"/>
  <printOptions horizontalCentered="1"/>
  <pageMargins left="0.15748031496062992" right="0.15748031496062992" top="0.15748031496062992" bottom="0.15748031496062992" header="0.15748031496062992" footer="0.15748031496062992"/>
  <pageSetup paperSize="256"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4" sqref="E24"/>
    </sheetView>
  </sheetViews>
  <sheetFormatPr defaultRowHeight="16.5"/>
  <cols>
    <col min="1" max="1" width="19" customWidth="1"/>
    <col min="2" max="5" width="26.875" style="89" customWidth="1"/>
    <col min="10" max="10" width="11.375" customWidth="1"/>
    <col min="11" max="11" width="14.875" customWidth="1"/>
    <col min="12" max="12" width="12.875" customWidth="1"/>
  </cols>
  <sheetData>
    <row r="1" spans="1:12">
      <c r="A1" s="222" t="s">
        <v>104</v>
      </c>
      <c r="B1" s="89" t="s">
        <v>134</v>
      </c>
      <c r="C1" s="89" t="s">
        <v>135</v>
      </c>
      <c r="D1" s="89" t="s">
        <v>104</v>
      </c>
      <c r="E1" s="89" t="s">
        <v>104</v>
      </c>
    </row>
    <row r="2" spans="1:12">
      <c r="A2" s="222"/>
      <c r="B2" s="89" t="s">
        <v>136</v>
      </c>
      <c r="C2" s="89" t="s">
        <v>137</v>
      </c>
      <c r="D2" s="89" t="s">
        <v>138</v>
      </c>
      <c r="E2" s="89" t="s">
        <v>139</v>
      </c>
    </row>
    <row r="3" spans="1:12">
      <c r="A3" t="s">
        <v>113</v>
      </c>
      <c r="B3" s="90">
        <v>0.46500000000000002</v>
      </c>
      <c r="C3" s="90">
        <v>0.46</v>
      </c>
      <c r="D3" s="90">
        <f>C3/B3</f>
        <v>0.989247311827957</v>
      </c>
      <c r="E3" s="93">
        <v>0.98899999999999999</v>
      </c>
      <c r="F3" s="91">
        <f>D3-E3</f>
        <v>2.4731182795700857E-4</v>
      </c>
      <c r="I3" t="s">
        <v>151</v>
      </c>
      <c r="J3" t="s">
        <v>152</v>
      </c>
      <c r="K3" t="s">
        <v>151</v>
      </c>
      <c r="L3" t="s">
        <v>152</v>
      </c>
    </row>
    <row r="4" spans="1:12">
      <c r="A4" t="s">
        <v>114</v>
      </c>
      <c r="B4" s="90">
        <v>0.65500000000000003</v>
      </c>
      <c r="C4" s="90">
        <v>0.64</v>
      </c>
      <c r="D4" s="90">
        <f t="shared" ref="D4:D31" si="0">C4/B4</f>
        <v>0.97709923664122134</v>
      </c>
      <c r="E4" s="93">
        <v>0.97699999999999998</v>
      </c>
      <c r="F4" s="91">
        <f t="shared" ref="F4:F31" si="1">D4-E4</f>
        <v>9.9236641221356336E-5</v>
      </c>
      <c r="I4" t="s">
        <v>153</v>
      </c>
      <c r="J4">
        <v>0.94</v>
      </c>
      <c r="K4" t="s">
        <v>154</v>
      </c>
      <c r="L4">
        <v>0.96899999999999997</v>
      </c>
    </row>
    <row r="5" spans="1:12">
      <c r="A5" t="s">
        <v>115</v>
      </c>
      <c r="B5" s="90">
        <v>0.7</v>
      </c>
      <c r="C5" s="90">
        <v>0.67500000000000004</v>
      </c>
      <c r="D5" s="90">
        <f t="shared" si="0"/>
        <v>0.96428571428571441</v>
      </c>
      <c r="E5" s="93">
        <v>0.96399999999999997</v>
      </c>
      <c r="F5" s="91">
        <f t="shared" si="1"/>
        <v>2.8571428571444457E-4</v>
      </c>
      <c r="I5" t="s">
        <v>155</v>
      </c>
      <c r="J5">
        <v>0.92500000000000004</v>
      </c>
      <c r="K5" t="s">
        <v>156</v>
      </c>
      <c r="L5">
        <v>0.94399999999999995</v>
      </c>
    </row>
    <row r="6" spans="1:12">
      <c r="A6" t="s">
        <v>116</v>
      </c>
      <c r="B6" s="90">
        <v>0.62</v>
      </c>
      <c r="C6" s="90">
        <v>0.59499999999999997</v>
      </c>
      <c r="D6" s="90">
        <f t="shared" si="0"/>
        <v>0.95967741935483863</v>
      </c>
      <c r="E6" s="93">
        <v>0.96</v>
      </c>
      <c r="F6" s="91">
        <f t="shared" si="1"/>
        <v>-3.2258064516133E-4</v>
      </c>
      <c r="I6" t="s">
        <v>157</v>
      </c>
      <c r="J6">
        <v>0.93200000000000005</v>
      </c>
      <c r="K6" t="s">
        <v>158</v>
      </c>
      <c r="L6">
        <v>0.94799999999999995</v>
      </c>
    </row>
    <row r="7" spans="1:12">
      <c r="A7" t="s">
        <v>106</v>
      </c>
      <c r="B7" s="90">
        <v>0.8</v>
      </c>
      <c r="C7" s="90">
        <v>0.74</v>
      </c>
      <c r="D7" s="90">
        <f t="shared" si="0"/>
        <v>0.92499999999999993</v>
      </c>
      <c r="E7" s="93">
        <v>0.92500000000000004</v>
      </c>
      <c r="F7" s="91">
        <f t="shared" si="1"/>
        <v>0</v>
      </c>
      <c r="I7" t="s">
        <v>159</v>
      </c>
      <c r="J7">
        <v>0.93300000000000005</v>
      </c>
      <c r="K7" t="s">
        <v>160</v>
      </c>
      <c r="L7">
        <v>0.90400000000000003</v>
      </c>
    </row>
    <row r="8" spans="1:12">
      <c r="A8" t="s">
        <v>107</v>
      </c>
      <c r="B8" s="90">
        <v>0.88</v>
      </c>
      <c r="C8" s="90">
        <v>0.82</v>
      </c>
      <c r="D8" s="90">
        <f t="shared" si="0"/>
        <v>0.93181818181818177</v>
      </c>
      <c r="E8" s="93">
        <v>0.93200000000000005</v>
      </c>
      <c r="F8" s="91">
        <f t="shared" si="1"/>
        <v>-1.8181818181828291E-4</v>
      </c>
      <c r="I8" t="s">
        <v>161</v>
      </c>
      <c r="J8">
        <v>0.93400000000000005</v>
      </c>
      <c r="K8" t="s">
        <v>162</v>
      </c>
      <c r="L8">
        <v>0.90500000000000003</v>
      </c>
    </row>
    <row r="9" spans="1:12">
      <c r="A9" t="s">
        <v>108</v>
      </c>
      <c r="B9" s="90">
        <v>0.90500000000000003</v>
      </c>
      <c r="C9" s="90">
        <v>0.84499999999999997</v>
      </c>
      <c r="D9" s="90">
        <f t="shared" si="0"/>
        <v>0.93370165745856348</v>
      </c>
      <c r="E9" s="93">
        <v>0.93400000000000005</v>
      </c>
      <c r="F9" s="91">
        <f t="shared" si="1"/>
        <v>-2.9834254143656924E-4</v>
      </c>
      <c r="I9" t="s">
        <v>163</v>
      </c>
      <c r="J9">
        <v>0.94099999999999995</v>
      </c>
      <c r="K9" t="s">
        <v>164</v>
      </c>
      <c r="L9">
        <v>0.92</v>
      </c>
    </row>
    <row r="10" spans="1:12">
      <c r="A10" t="s">
        <v>117</v>
      </c>
      <c r="B10" s="90">
        <v>0.93</v>
      </c>
      <c r="C10" s="90">
        <v>0.875</v>
      </c>
      <c r="D10" s="90">
        <f t="shared" si="0"/>
        <v>0.94086021505376338</v>
      </c>
      <c r="E10" s="93">
        <v>0.94099999999999995</v>
      </c>
      <c r="F10" s="91">
        <f t="shared" si="1"/>
        <v>-1.3978494623656523E-4</v>
      </c>
      <c r="I10" t="s">
        <v>165</v>
      </c>
      <c r="J10">
        <v>0.94299999999999995</v>
      </c>
      <c r="K10" t="s">
        <v>166</v>
      </c>
      <c r="L10">
        <v>0.98899999999999999</v>
      </c>
    </row>
    <row r="11" spans="1:12">
      <c r="A11" t="s">
        <v>109</v>
      </c>
      <c r="B11" s="90">
        <v>0.96499999999999997</v>
      </c>
      <c r="C11" s="90">
        <v>0.91</v>
      </c>
      <c r="D11" s="90">
        <f t="shared" si="0"/>
        <v>0.94300518134715028</v>
      </c>
      <c r="E11" s="93">
        <v>0.94299999999999995</v>
      </c>
      <c r="F11" s="91">
        <f t="shared" si="1"/>
        <v>5.1813471503292519E-6</v>
      </c>
      <c r="I11" t="s">
        <v>167</v>
      </c>
      <c r="J11">
        <v>0.94399999999999995</v>
      </c>
      <c r="K11" t="s">
        <v>168</v>
      </c>
      <c r="L11">
        <v>0.97699999999999998</v>
      </c>
    </row>
    <row r="12" spans="1:12">
      <c r="A12" t="s">
        <v>118</v>
      </c>
      <c r="B12" s="90">
        <v>0.99</v>
      </c>
      <c r="C12" s="90">
        <v>0.93500000000000005</v>
      </c>
      <c r="D12" s="90">
        <f t="shared" si="0"/>
        <v>0.94444444444444453</v>
      </c>
      <c r="E12" s="93">
        <v>0.94399999999999995</v>
      </c>
      <c r="F12" s="91">
        <f t="shared" si="1"/>
        <v>4.4444444444458053E-4</v>
      </c>
      <c r="I12" t="s">
        <v>169</v>
      </c>
      <c r="J12">
        <v>0.91700000000000004</v>
      </c>
      <c r="K12" t="s">
        <v>170</v>
      </c>
      <c r="L12">
        <v>0.96</v>
      </c>
    </row>
    <row r="13" spans="1:12">
      <c r="A13" t="s">
        <v>119</v>
      </c>
      <c r="B13" s="90">
        <v>0.875</v>
      </c>
      <c r="C13" s="90">
        <v>0.82</v>
      </c>
      <c r="D13" s="90">
        <f t="shared" si="0"/>
        <v>0.93714285714285706</v>
      </c>
      <c r="E13" s="93">
        <v>0.93700000000000006</v>
      </c>
      <c r="F13" s="91">
        <f t="shared" si="1"/>
        <v>1.4285714285700024E-4</v>
      </c>
      <c r="I13" t="s">
        <v>171</v>
      </c>
      <c r="J13">
        <v>0.92</v>
      </c>
      <c r="K13" t="s">
        <v>172</v>
      </c>
      <c r="L13">
        <v>0.96399999999999997</v>
      </c>
    </row>
    <row r="14" spans="1:12">
      <c r="A14" t="s">
        <v>120</v>
      </c>
      <c r="B14" s="90">
        <v>0.875</v>
      </c>
      <c r="C14" s="90">
        <v>0.82</v>
      </c>
      <c r="D14" s="90">
        <f t="shared" si="0"/>
        <v>0.93714285714285706</v>
      </c>
      <c r="E14" s="93">
        <v>0.93700000000000006</v>
      </c>
      <c r="F14" s="91">
        <f t="shared" si="1"/>
        <v>1.4285714285700024E-4</v>
      </c>
      <c r="I14" t="s">
        <v>173</v>
      </c>
      <c r="J14">
        <v>0.92500000000000004</v>
      </c>
      <c r="K14" t="s">
        <v>174</v>
      </c>
      <c r="L14">
        <v>0.93500000000000005</v>
      </c>
    </row>
    <row r="15" spans="1:12">
      <c r="A15" t="s">
        <v>121</v>
      </c>
      <c r="B15" s="90">
        <v>0.875</v>
      </c>
      <c r="C15" s="90">
        <v>0.82</v>
      </c>
      <c r="D15" s="90">
        <f t="shared" si="0"/>
        <v>0.93714285714285706</v>
      </c>
      <c r="E15" s="93">
        <v>0.93700000000000006</v>
      </c>
      <c r="F15" s="91">
        <f t="shared" si="1"/>
        <v>1.4285714285700024E-4</v>
      </c>
      <c r="I15" t="s">
        <v>175</v>
      </c>
      <c r="J15">
        <v>0.92500000000000004</v>
      </c>
      <c r="K15" t="s">
        <v>176</v>
      </c>
      <c r="L15">
        <v>0.99299999999999999</v>
      </c>
    </row>
    <row r="16" spans="1:12">
      <c r="A16" t="s">
        <v>122</v>
      </c>
      <c r="B16" s="90">
        <v>1.2050000000000001</v>
      </c>
      <c r="C16" s="90">
        <v>1.105</v>
      </c>
      <c r="D16" s="90">
        <f t="shared" si="0"/>
        <v>0.91701244813278004</v>
      </c>
      <c r="E16" s="93">
        <v>0.91700000000000004</v>
      </c>
      <c r="F16" s="91">
        <f t="shared" si="1"/>
        <v>1.2448132780007448E-5</v>
      </c>
      <c r="I16" t="s">
        <v>177</v>
      </c>
      <c r="J16">
        <v>0.93700000000000006</v>
      </c>
      <c r="K16" t="s">
        <v>178</v>
      </c>
      <c r="L16">
        <v>1</v>
      </c>
    </row>
    <row r="17" spans="1:12">
      <c r="A17" t="s">
        <v>123</v>
      </c>
      <c r="B17" s="90">
        <v>1.1850000000000001</v>
      </c>
      <c r="C17" s="90">
        <v>1.0900000000000001</v>
      </c>
      <c r="D17" s="90">
        <f t="shared" si="0"/>
        <v>0.91983122362869196</v>
      </c>
      <c r="E17" s="93">
        <v>0.92</v>
      </c>
      <c r="F17" s="91">
        <f t="shared" si="1"/>
        <v>-1.6877637130807699E-4</v>
      </c>
      <c r="I17" t="s">
        <v>179</v>
      </c>
      <c r="J17">
        <v>0.84299999999999997</v>
      </c>
      <c r="K17" t="s">
        <v>180</v>
      </c>
      <c r="L17">
        <v>1</v>
      </c>
    </row>
    <row r="18" spans="1:12">
      <c r="A18" t="s">
        <v>105</v>
      </c>
      <c r="B18" s="90">
        <v>0.80500000000000005</v>
      </c>
      <c r="C18" s="90">
        <v>0.745</v>
      </c>
      <c r="D18" s="90">
        <f t="shared" si="0"/>
        <v>0.92546583850931674</v>
      </c>
      <c r="E18" s="93">
        <v>0.92500000000000004</v>
      </c>
      <c r="F18" s="91">
        <f t="shared" si="1"/>
        <v>4.6583850931669613E-4</v>
      </c>
      <c r="G18" s="181" t="s">
        <v>105</v>
      </c>
      <c r="H18" s="181"/>
      <c r="I18" t="s">
        <v>181</v>
      </c>
      <c r="J18">
        <v>0.93500000000000005</v>
      </c>
    </row>
    <row r="19" spans="1:12">
      <c r="A19" s="94" t="s">
        <v>124</v>
      </c>
      <c r="B19" s="92">
        <v>0</v>
      </c>
      <c r="C19" s="92">
        <v>0</v>
      </c>
      <c r="D19" s="92">
        <v>0</v>
      </c>
      <c r="E19" s="92">
        <v>0</v>
      </c>
      <c r="F19" s="95">
        <f t="shared" si="1"/>
        <v>0</v>
      </c>
      <c r="G19" s="181" t="s">
        <v>124</v>
      </c>
      <c r="H19" s="181"/>
    </row>
    <row r="20" spans="1:12">
      <c r="A20" s="94" t="s">
        <v>125</v>
      </c>
      <c r="B20" s="92">
        <v>0</v>
      </c>
      <c r="C20" s="92">
        <v>0</v>
      </c>
      <c r="D20" s="92">
        <v>0</v>
      </c>
      <c r="E20" s="92">
        <v>0</v>
      </c>
      <c r="F20" s="95">
        <f t="shared" si="1"/>
        <v>0</v>
      </c>
      <c r="G20" s="181" t="s">
        <v>125</v>
      </c>
      <c r="H20" s="181"/>
    </row>
    <row r="21" spans="1:12">
      <c r="A21" t="s">
        <v>126</v>
      </c>
      <c r="B21" s="90">
        <v>0.92500000000000004</v>
      </c>
      <c r="C21" s="90">
        <v>0.86499999999999999</v>
      </c>
      <c r="D21" s="90">
        <f t="shared" si="0"/>
        <v>0.93513513513513513</v>
      </c>
      <c r="E21" s="93">
        <v>0.93500000000000005</v>
      </c>
      <c r="F21" s="91">
        <f t="shared" si="1"/>
        <v>1.3513513513507824E-4</v>
      </c>
      <c r="G21" s="181" t="s">
        <v>126</v>
      </c>
      <c r="H21" s="181"/>
    </row>
    <row r="22" spans="1:12">
      <c r="A22" s="94" t="s">
        <v>127</v>
      </c>
      <c r="B22" s="92">
        <v>0</v>
      </c>
      <c r="C22" s="92">
        <v>0</v>
      </c>
      <c r="D22" s="92">
        <v>0</v>
      </c>
      <c r="E22" s="92">
        <v>0</v>
      </c>
      <c r="F22" s="95">
        <f t="shared" si="1"/>
        <v>0</v>
      </c>
      <c r="G22" s="181" t="s">
        <v>127</v>
      </c>
      <c r="H22" s="181"/>
    </row>
    <row r="23" spans="1:12">
      <c r="A23" t="s">
        <v>128</v>
      </c>
      <c r="B23" s="90">
        <v>0.81</v>
      </c>
      <c r="C23" s="90">
        <v>0.78500000000000003</v>
      </c>
      <c r="D23" s="90">
        <f t="shared" si="0"/>
        <v>0.96913580246913578</v>
      </c>
      <c r="E23" s="93">
        <v>0.96899999999999997</v>
      </c>
      <c r="F23" s="91">
        <f t="shared" si="1"/>
        <v>1.3580246913580396E-4</v>
      </c>
      <c r="G23" s="181" t="s">
        <v>128</v>
      </c>
      <c r="H23" s="182"/>
      <c r="I23" s="183"/>
      <c r="J23" s="183"/>
    </row>
    <row r="24" spans="1:12">
      <c r="A24" t="s">
        <v>129</v>
      </c>
      <c r="B24" s="90"/>
      <c r="C24" s="90"/>
      <c r="D24" s="90"/>
      <c r="E24" s="132">
        <v>0.93952999999999998</v>
      </c>
      <c r="F24" s="91"/>
      <c r="G24" s="181" t="s">
        <v>129</v>
      </c>
      <c r="H24" s="181"/>
    </row>
    <row r="25" spans="1:12">
      <c r="A25" t="s">
        <v>130</v>
      </c>
      <c r="B25" s="90">
        <v>1.3</v>
      </c>
      <c r="C25" s="90">
        <v>1.175</v>
      </c>
      <c r="D25" s="90">
        <f t="shared" si="0"/>
        <v>0.90384615384615385</v>
      </c>
      <c r="E25" s="93">
        <v>0.90400000000000003</v>
      </c>
      <c r="F25" s="91">
        <f t="shared" si="1"/>
        <v>-1.5384615384617106E-4</v>
      </c>
    </row>
    <row r="26" spans="1:12">
      <c r="A26" t="s">
        <v>112</v>
      </c>
      <c r="B26" s="90">
        <v>1.0549999999999999</v>
      </c>
      <c r="C26" s="90">
        <v>0.95499999999999996</v>
      </c>
      <c r="D26" s="90">
        <f t="shared" si="0"/>
        <v>0.90521327014218012</v>
      </c>
      <c r="E26" s="93">
        <v>0.90500000000000003</v>
      </c>
      <c r="F26" s="91">
        <f t="shared" si="1"/>
        <v>2.1327014218008866E-4</v>
      </c>
    </row>
    <row r="27" spans="1:12">
      <c r="A27" t="s">
        <v>110</v>
      </c>
      <c r="B27" s="90">
        <v>0.215</v>
      </c>
      <c r="C27" s="90">
        <v>0.215</v>
      </c>
      <c r="D27" s="90">
        <f t="shared" si="0"/>
        <v>1</v>
      </c>
      <c r="E27" s="93">
        <v>1</v>
      </c>
      <c r="F27" s="91">
        <f t="shared" si="1"/>
        <v>0</v>
      </c>
    </row>
    <row r="28" spans="1:12">
      <c r="A28" t="s">
        <v>111</v>
      </c>
      <c r="B28" s="90">
        <v>0.215</v>
      </c>
      <c r="C28" s="90">
        <v>0.215</v>
      </c>
      <c r="D28" s="90">
        <f t="shared" si="0"/>
        <v>1</v>
      </c>
      <c r="E28" s="93">
        <v>1</v>
      </c>
      <c r="F28" s="91">
        <f t="shared" si="1"/>
        <v>0</v>
      </c>
    </row>
    <row r="29" spans="1:12">
      <c r="A29" t="s">
        <v>131</v>
      </c>
      <c r="B29" s="90">
        <v>8.5999999999999993E-2</v>
      </c>
      <c r="C29" s="90">
        <v>8.5999999999999993E-2</v>
      </c>
      <c r="D29" s="90">
        <f t="shared" si="0"/>
        <v>1</v>
      </c>
      <c r="E29" s="93">
        <v>1</v>
      </c>
      <c r="F29" s="91">
        <f t="shared" si="1"/>
        <v>0</v>
      </c>
    </row>
    <row r="30" spans="1:12">
      <c r="A30" t="s">
        <v>132</v>
      </c>
      <c r="B30" s="90">
        <v>1</v>
      </c>
      <c r="C30" s="90">
        <v>1</v>
      </c>
      <c r="D30" s="90">
        <f t="shared" si="0"/>
        <v>1</v>
      </c>
      <c r="E30" s="93">
        <v>1</v>
      </c>
      <c r="F30" s="91">
        <f t="shared" si="1"/>
        <v>0</v>
      </c>
    </row>
    <row r="31" spans="1:12">
      <c r="A31" t="s">
        <v>133</v>
      </c>
      <c r="B31" s="90">
        <v>1</v>
      </c>
      <c r="C31" s="90">
        <v>1</v>
      </c>
      <c r="D31" s="90">
        <f t="shared" si="0"/>
        <v>1</v>
      </c>
      <c r="E31" s="93">
        <v>1</v>
      </c>
      <c r="F31" s="91">
        <f t="shared" si="1"/>
        <v>0</v>
      </c>
    </row>
  </sheetData>
  <mergeCells count="1">
    <mergeCell ref="A1:A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8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7" sqref="B7"/>
    </sheetView>
  </sheetViews>
  <sheetFormatPr defaultRowHeight="13.5"/>
  <cols>
    <col min="1" max="1" width="21.75" style="4" customWidth="1"/>
    <col min="2" max="6" width="8.625" style="1" customWidth="1"/>
    <col min="7" max="7" width="10.5" style="1" customWidth="1"/>
    <col min="8" max="8" width="10.875" style="1" customWidth="1"/>
    <col min="9" max="9" width="9.375" style="1" customWidth="1"/>
    <col min="10" max="20" width="8.625" style="1" customWidth="1"/>
    <col min="21" max="21" width="9" style="1" customWidth="1"/>
    <col min="22" max="36" width="8.625" style="1" customWidth="1"/>
    <col min="37" max="37" width="8.125" style="1" customWidth="1"/>
    <col min="38" max="38" width="9.75" style="1" customWidth="1"/>
    <col min="39" max="40" width="9" style="1"/>
    <col min="41" max="41" width="8.125" style="1" customWidth="1"/>
    <col min="42" max="16384" width="9" style="1"/>
  </cols>
  <sheetData>
    <row r="1" spans="1:38" ht="19.5" customHeight="1" thickBot="1">
      <c r="A1" s="193" t="s">
        <v>46</v>
      </c>
      <c r="B1" s="195" t="s">
        <v>150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7"/>
    </row>
    <row r="2" spans="1:38" s="4" customFormat="1" ht="15.75" customHeight="1">
      <c r="A2" s="194"/>
      <c r="B2" s="198" t="s">
        <v>183</v>
      </c>
      <c r="C2" s="199"/>
      <c r="D2" s="199"/>
      <c r="E2" s="199"/>
      <c r="F2" s="199"/>
      <c r="G2" s="199"/>
      <c r="H2" s="199"/>
      <c r="I2" s="200" t="s">
        <v>182</v>
      </c>
      <c r="J2" s="199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9"/>
      <c r="X2" s="199"/>
      <c r="Y2" s="199"/>
      <c r="Z2" s="199"/>
      <c r="AA2" s="199"/>
      <c r="AB2" s="199"/>
      <c r="AC2" s="199"/>
      <c r="AD2" s="199"/>
      <c r="AE2" s="2" t="s">
        <v>222</v>
      </c>
      <c r="AF2" s="2" t="s">
        <v>223</v>
      </c>
      <c r="AG2" s="2" t="s">
        <v>225</v>
      </c>
      <c r="AH2" s="2" t="s">
        <v>227</v>
      </c>
      <c r="AI2" s="2" t="s">
        <v>228</v>
      </c>
      <c r="AJ2" s="2" t="s">
        <v>230</v>
      </c>
      <c r="AK2" s="2" t="s">
        <v>232</v>
      </c>
      <c r="AL2" s="3" t="s">
        <v>234</v>
      </c>
    </row>
    <row r="3" spans="1:38" ht="12.75" customHeight="1">
      <c r="A3" s="194"/>
      <c r="B3" s="201"/>
      <c r="C3" s="202" t="s">
        <v>184</v>
      </c>
      <c r="D3" s="204"/>
      <c r="E3" s="205"/>
      <c r="F3" s="202" t="s">
        <v>187</v>
      </c>
      <c r="G3" s="204"/>
      <c r="H3" s="204"/>
      <c r="I3" s="206"/>
      <c r="J3" s="202" t="s">
        <v>190</v>
      </c>
      <c r="K3" s="209"/>
      <c r="L3" s="209"/>
      <c r="M3" s="209"/>
      <c r="N3" s="209"/>
      <c r="O3" s="209"/>
      <c r="P3" s="209"/>
      <c r="Q3" s="209"/>
      <c r="R3" s="209"/>
      <c r="S3" s="210"/>
      <c r="T3" s="211" t="s">
        <v>13</v>
      </c>
      <c r="U3" s="209"/>
      <c r="V3" s="210"/>
      <c r="W3" s="219" t="s">
        <v>208</v>
      </c>
      <c r="X3" s="221"/>
      <c r="Y3" s="221"/>
      <c r="Z3" s="221"/>
      <c r="AA3" s="221"/>
      <c r="AB3" s="221"/>
      <c r="AC3" s="221"/>
      <c r="AD3" s="221"/>
      <c r="AE3" s="5"/>
      <c r="AF3" s="5"/>
      <c r="AG3" s="5"/>
      <c r="AH3" s="5"/>
      <c r="AI3" s="5"/>
      <c r="AJ3" s="5"/>
      <c r="AK3" s="5"/>
      <c r="AL3" s="6"/>
    </row>
    <row r="4" spans="1:38" ht="12.75" customHeight="1">
      <c r="A4" s="194"/>
      <c r="B4" s="201"/>
      <c r="C4" s="203"/>
      <c r="D4" s="213" t="s">
        <v>185</v>
      </c>
      <c r="E4" s="215" t="s">
        <v>186</v>
      </c>
      <c r="F4" s="203"/>
      <c r="G4" s="213" t="s">
        <v>188</v>
      </c>
      <c r="H4" s="217" t="s">
        <v>293</v>
      </c>
      <c r="I4" s="206"/>
      <c r="J4" s="203"/>
      <c r="K4" s="213" t="s">
        <v>192</v>
      </c>
      <c r="L4" s="207" t="s">
        <v>194</v>
      </c>
      <c r="M4" s="207" t="s">
        <v>196</v>
      </c>
      <c r="N4" s="207" t="s">
        <v>198</v>
      </c>
      <c r="O4" s="207" t="s">
        <v>200</v>
      </c>
      <c r="P4" s="207" t="s">
        <v>202</v>
      </c>
      <c r="Q4" s="207" t="s">
        <v>21</v>
      </c>
      <c r="R4" s="207" t="s">
        <v>22</v>
      </c>
      <c r="S4" s="215" t="s">
        <v>23</v>
      </c>
      <c r="T4" s="212"/>
      <c r="U4" s="213" t="s">
        <v>204</v>
      </c>
      <c r="V4" s="215" t="s">
        <v>206</v>
      </c>
      <c r="W4" s="220"/>
      <c r="X4" s="213" t="s">
        <v>210</v>
      </c>
      <c r="Y4" s="207" t="s">
        <v>212</v>
      </c>
      <c r="Z4" s="207" t="s">
        <v>214</v>
      </c>
      <c r="AA4" s="207" t="s">
        <v>216</v>
      </c>
      <c r="AB4" s="207" t="s">
        <v>218</v>
      </c>
      <c r="AC4" s="207" t="s">
        <v>219</v>
      </c>
      <c r="AD4" s="217" t="s">
        <v>220</v>
      </c>
      <c r="AE4" s="5"/>
      <c r="AF4" s="5"/>
      <c r="AG4" s="5"/>
      <c r="AH4" s="5"/>
      <c r="AI4" s="5"/>
      <c r="AJ4" s="5"/>
      <c r="AK4" s="5"/>
      <c r="AL4" s="6"/>
    </row>
    <row r="5" spans="1:38" ht="17.25" customHeight="1">
      <c r="A5" s="194"/>
      <c r="B5" s="201"/>
      <c r="C5" s="203"/>
      <c r="D5" s="214"/>
      <c r="E5" s="216"/>
      <c r="F5" s="203"/>
      <c r="G5" s="214"/>
      <c r="H5" s="218"/>
      <c r="I5" s="206"/>
      <c r="J5" s="203"/>
      <c r="K5" s="214"/>
      <c r="L5" s="208"/>
      <c r="M5" s="208"/>
      <c r="N5" s="208"/>
      <c r="O5" s="208"/>
      <c r="P5" s="208"/>
      <c r="Q5" s="208"/>
      <c r="R5" s="208"/>
      <c r="S5" s="216"/>
      <c r="T5" s="212"/>
      <c r="U5" s="214"/>
      <c r="V5" s="216"/>
      <c r="W5" s="220"/>
      <c r="X5" s="214"/>
      <c r="Y5" s="208"/>
      <c r="Z5" s="208"/>
      <c r="AA5" s="208"/>
      <c r="AB5" s="208"/>
      <c r="AC5" s="208"/>
      <c r="AD5" s="218"/>
      <c r="AE5" s="7"/>
      <c r="AF5" s="7"/>
      <c r="AG5" s="7"/>
      <c r="AH5" s="7"/>
      <c r="AI5" s="7"/>
      <c r="AJ5" s="7"/>
      <c r="AK5" s="7"/>
      <c r="AL5" s="8"/>
    </row>
    <row r="6" spans="1:38" ht="17.25" customHeight="1" thickBot="1">
      <c r="A6" s="223"/>
      <c r="B6" s="189">
        <f>B7+B8+B13+B16</f>
        <v>66034.076000000001</v>
      </c>
      <c r="C6" s="190"/>
      <c r="D6" s="224"/>
      <c r="E6" s="225"/>
      <c r="F6" s="190"/>
      <c r="G6" s="224"/>
      <c r="H6" s="226"/>
      <c r="I6" s="191"/>
      <c r="J6" s="190"/>
      <c r="K6" s="224"/>
      <c r="L6" s="226"/>
      <c r="M6" s="226"/>
      <c r="N6" s="226"/>
      <c r="O6" s="226"/>
      <c r="P6" s="226"/>
      <c r="Q6" s="226"/>
      <c r="R6" s="226"/>
      <c r="S6" s="225"/>
      <c r="T6" s="192"/>
      <c r="U6" s="224"/>
      <c r="V6" s="225"/>
      <c r="W6" s="188"/>
      <c r="X6" s="224"/>
      <c r="Y6" s="226"/>
      <c r="Z6" s="226"/>
      <c r="AA6" s="226"/>
      <c r="AB6" s="226"/>
      <c r="AC6" s="226"/>
      <c r="AD6" s="226"/>
      <c r="AE6" s="7"/>
      <c r="AF6" s="7"/>
      <c r="AG6" s="7"/>
      <c r="AH6" s="7"/>
      <c r="AI6" s="7"/>
      <c r="AJ6" s="7"/>
      <c r="AK6" s="7"/>
      <c r="AL6" s="8"/>
    </row>
    <row r="7" spans="1:38" s="9" customFormat="1" ht="24" customHeight="1">
      <c r="A7" s="62" t="s">
        <v>235</v>
      </c>
      <c r="B7" s="96">
        <f>C7+F7</f>
        <v>1158.1189999999999</v>
      </c>
      <c r="C7" s="97">
        <f>D7+E7</f>
        <v>1158.1189999999999</v>
      </c>
      <c r="D7" s="57">
        <f>'에너지수급밸런스(1,000toe)'!D6*전환계수!$E$3</f>
        <v>1158.1189999999999</v>
      </c>
      <c r="E7" s="57">
        <f>'에너지수급밸런스(1,000toe)'!E6*전환계수!$E$4</f>
        <v>0</v>
      </c>
      <c r="F7" s="98">
        <f>G7+H7</f>
        <v>0</v>
      </c>
      <c r="G7" s="57">
        <f>'에너지수급밸런스(1,000toe)'!G6*전환계수!$E$5</f>
        <v>0</v>
      </c>
      <c r="H7" s="57">
        <f>'에너지수급밸런스(1,000toe)'!H6*전환계수!$E$6</f>
        <v>0</v>
      </c>
      <c r="I7" s="98">
        <f>J7+T7+W7</f>
        <v>0</v>
      </c>
      <c r="J7" s="98">
        <f>K7+L7+M7+N7+O7+P7+Q7+R7+S7</f>
        <v>0</v>
      </c>
      <c r="K7" s="57">
        <f>'에너지수급밸런스(1,000toe)'!K6*전환계수!$E$7</f>
        <v>0</v>
      </c>
      <c r="L7" s="57">
        <f>'에너지수급밸런스(1,000toe)'!L6*전환계수!$E$8</f>
        <v>0</v>
      </c>
      <c r="M7" s="57">
        <f>'에너지수급밸런스(1,000toe)'!M6*전환계수!$E$9</f>
        <v>0</v>
      </c>
      <c r="N7" s="57">
        <f>'에너지수급밸런스(1,000toe)'!N6*전환계수!$E$10</f>
        <v>0</v>
      </c>
      <c r="O7" s="57">
        <f>'에너지수급밸런스(1,000toe)'!O6*전환계수!$E$11</f>
        <v>0</v>
      </c>
      <c r="P7" s="57">
        <f>'에너지수급밸런스(1,000toe)'!P6*전환계수!$E$12</f>
        <v>0</v>
      </c>
      <c r="Q7" s="57">
        <f>'에너지수급밸런스(1,000toe)'!Q6*전환계수!$E$13</f>
        <v>0</v>
      </c>
      <c r="R7" s="57">
        <f>'에너지수급밸런스(1,000toe)'!R6*전환계수!$E$14</f>
        <v>0</v>
      </c>
      <c r="S7" s="57">
        <f>'에너지수급밸런스(1,000toe)'!S6*전환계수!$E$15</f>
        <v>0</v>
      </c>
      <c r="T7" s="98">
        <f>U7+V7</f>
        <v>0</v>
      </c>
      <c r="U7" s="57">
        <f>'에너지수급밸런스(1,000toe)'!U6*전환계수!$E$16</f>
        <v>0</v>
      </c>
      <c r="V7" s="57">
        <f>'에너지수급밸런스(1,000toe)'!V6*전환계수!$E$17</f>
        <v>0</v>
      </c>
      <c r="W7" s="98">
        <f>X7+Y7+Z7+AA7+AB7+AC7+AD7</f>
        <v>0</v>
      </c>
      <c r="X7" s="57">
        <f>'에너지수급밸런스(1,000toe)'!X6*전환계수!$E$18</f>
        <v>0</v>
      </c>
      <c r="Y7" s="127">
        <f>'에너지수급밸런스(1,000toe)'!Y6*전환계수!$E$19</f>
        <v>0</v>
      </c>
      <c r="Z7" s="127">
        <f>'에너지수급밸런스(1,000toe)'!Z6*전환계수!$E$20</f>
        <v>0</v>
      </c>
      <c r="AA7" s="57">
        <f>'에너지수급밸런스(1,000toe)'!AA6*전환계수!$E$21</f>
        <v>0</v>
      </c>
      <c r="AB7" s="127">
        <f>'에너지수급밸런스(1,000toe)'!AB6*전환계수!$E$22</f>
        <v>0</v>
      </c>
      <c r="AC7" s="57">
        <f>'에너지수급밸런스(1,000toe)'!AC6*전환계수!$E$23</f>
        <v>0</v>
      </c>
      <c r="AD7" s="57">
        <f>'에너지수급밸런스(1,000toe)'!AD6*전환계수!$E$24</f>
        <v>0</v>
      </c>
      <c r="AE7" s="57">
        <f>'에너지수급밸런스(1,000toe)'!AE6*전환계수!$E$25</f>
        <v>450.19200000000001</v>
      </c>
      <c r="AF7" s="57">
        <f>'에너지수급밸런스(1,000toe)'!AF6*전환계수!$E$26</f>
        <v>0</v>
      </c>
      <c r="AG7" s="57">
        <f>'에너지수급밸런스(1,000toe)'!AG6*전환계수!$E$27</f>
        <v>1213</v>
      </c>
      <c r="AH7" s="57">
        <f>'에너지수급밸런스(1,000toe)'!AH6*전환계수!$E$28</f>
        <v>31771</v>
      </c>
      <c r="AI7" s="57">
        <f>'에너지수급밸런스(1,000toe)'!AI6*전환계수!$E$29</f>
        <v>0</v>
      </c>
      <c r="AJ7" s="57">
        <f>'에너지수급밸런스(1,000toe)'!AJ6*전환계수!$E$30</f>
        <v>0</v>
      </c>
      <c r="AK7" s="57">
        <f>'에너지수급밸런스(1,000toe)'!AK6*전환계수!$E$31</f>
        <v>5480</v>
      </c>
      <c r="AL7" s="99">
        <f>B7+I7+AE7+AF7+AG7+AH7+AI7+AJ7+AK7</f>
        <v>40072.311000000002</v>
      </c>
    </row>
    <row r="8" spans="1:38" s="9" customFormat="1" ht="24" customHeight="1">
      <c r="A8" s="63" t="s">
        <v>236</v>
      </c>
      <c r="B8" s="100">
        <f t="shared" ref="B8:B47" si="0">C8+F8</f>
        <v>61019.56</v>
      </c>
      <c r="C8" s="101">
        <f t="shared" ref="C8:C47" si="1">D8+E8</f>
        <v>4138.5720000000001</v>
      </c>
      <c r="D8" s="15">
        <f>'에너지수급밸런스(1,000toe)'!D7*전환계수!$E$3</f>
        <v>0</v>
      </c>
      <c r="E8" s="15">
        <f>'에너지수급밸런스(1,000toe)'!E7*전환계수!$E$4</f>
        <v>4138.5720000000001</v>
      </c>
      <c r="F8" s="102">
        <f t="shared" ref="F8:F47" si="2">G8+H8</f>
        <v>56880.987999999998</v>
      </c>
      <c r="G8" s="15">
        <f>'에너지수급밸런스(1,000toe)'!G7*전환계수!$E$5</f>
        <v>13194.268</v>
      </c>
      <c r="H8" s="15">
        <f>'에너지수급밸런스(1,000toe)'!H7*전환계수!$E$6</f>
        <v>43686.720000000001</v>
      </c>
      <c r="I8" s="102">
        <f t="shared" ref="I8:I19" si="3">J8+T8+W8</f>
        <v>144494.20629</v>
      </c>
      <c r="J8" s="102">
        <f t="shared" ref="J8:J19" si="4">K8+L8+M8+N8+O8+P8+Q8+R8+S8</f>
        <v>87125.843999999997</v>
      </c>
      <c r="K8" s="15">
        <f>'에너지수급밸런스(1,000toe)'!K7*전환계수!$E$7</f>
        <v>12786.275000000001</v>
      </c>
      <c r="L8" s="15">
        <f>'에너지수급밸런스(1,000toe)'!L7*전환계수!$E$8</f>
        <v>4248.0560000000005</v>
      </c>
      <c r="M8" s="15">
        <f>'에너지수급밸런스(1,000toe)'!M7*전환계수!$E$9</f>
        <v>35281.85</v>
      </c>
      <c r="N8" s="15">
        <f>'에너지수급밸런스(1,000toe)'!N7*전환계수!$E$10</f>
        <v>413.09899999999999</v>
      </c>
      <c r="O8" s="15">
        <f>'에너지수급밸런스(1,000toe)'!O7*전환계수!$E$11</f>
        <v>70.724999999999994</v>
      </c>
      <c r="P8" s="15">
        <f>'에너지수급밸런스(1,000toe)'!P7*전환계수!$E$12</f>
        <v>20946.415999999997</v>
      </c>
      <c r="Q8" s="15">
        <f>'에너지수급밸런스(1,000toe)'!Q7*전환계수!$E$13</f>
        <v>13379.423000000001</v>
      </c>
      <c r="R8" s="15">
        <f>'에너지수급밸런스(1,000toe)'!R7*전환계수!$E$14</f>
        <v>0</v>
      </c>
      <c r="S8" s="15">
        <f>'에너지수급밸런스(1,000toe)'!S7*전환계수!$E$15</f>
        <v>0</v>
      </c>
      <c r="T8" s="102">
        <f t="shared" ref="T8:T19" si="5">U8+V8</f>
        <v>9637.0299999999988</v>
      </c>
      <c r="U8" s="15">
        <f>'에너지수급밸런스(1,000toe)'!U7*전환계수!$E$16</f>
        <v>4209.03</v>
      </c>
      <c r="V8" s="15">
        <f>'에너지수급밸런스(1,000toe)'!V7*전환계수!$E$17</f>
        <v>5428</v>
      </c>
      <c r="W8" s="102">
        <f t="shared" ref="W8:W19" si="6">X8+Y8+Z8+AA8+AB8+AC8+AD8</f>
        <v>47731.332290000006</v>
      </c>
      <c r="X8" s="15">
        <f>'에너지수급밸런스(1,000toe)'!X7*전환계수!$E$18</f>
        <v>40238.425000000003</v>
      </c>
      <c r="Y8" s="128">
        <f>'에너지수급밸런스(1,000toe)'!Y7*전환계수!$E$19</f>
        <v>0</v>
      </c>
      <c r="Z8" s="128">
        <f>'에너지수급밸런스(1,000toe)'!Z7*전환계수!$E$20</f>
        <v>0</v>
      </c>
      <c r="AA8" s="15">
        <f>'에너지수급밸런스(1,000toe)'!AA7*전환계수!$E$21</f>
        <v>3110.7450000000003</v>
      </c>
      <c r="AB8" s="128">
        <f>'에너지수급밸런스(1,000toe)'!AB7*전환계수!$E$22</f>
        <v>0</v>
      </c>
      <c r="AC8" s="15">
        <f>'에너지수급밸런스(1,000toe)'!AC7*전환계수!$E$23</f>
        <v>160.85399999999998</v>
      </c>
      <c r="AD8" s="15">
        <f>'에너지수급밸런스(1,000toe)'!AD7*전환계수!$E$24</f>
        <v>4221.3082899999999</v>
      </c>
      <c r="AE8" s="15">
        <f>'에너지수급밸런스(1,000toe)'!AE7*전환계수!$E$25</f>
        <v>30345.472000000002</v>
      </c>
      <c r="AF8" s="15">
        <f>'에너지수급밸런스(1,000toe)'!AF7*전환계수!$E$26</f>
        <v>0</v>
      </c>
      <c r="AG8" s="15">
        <f>'에너지수급밸런스(1,000toe)'!AG7*전환계수!$E$27</f>
        <v>0</v>
      </c>
      <c r="AH8" s="15">
        <f>'에너지수급밸런스(1,000toe)'!AH7*전환계수!$E$28</f>
        <v>0</v>
      </c>
      <c r="AI8" s="15">
        <f>'에너지수급밸런스(1,000toe)'!AI7*전환계수!$E$29</f>
        <v>0</v>
      </c>
      <c r="AJ8" s="15">
        <f>'에너지수급밸런스(1,000toe)'!AJ7*전환계수!$E$30</f>
        <v>0</v>
      </c>
      <c r="AK8" s="15">
        <f>'에너지수급밸런스(1,000toe)'!AK7*전환계수!$E$31</f>
        <v>0</v>
      </c>
      <c r="AL8" s="103">
        <f t="shared" ref="AL8:AL47" si="7">B8+I8+AE8+AF8+AG8+AH8+AI8+AJ8+AK8</f>
        <v>235859.23829000001</v>
      </c>
    </row>
    <row r="9" spans="1:38" s="26" customFormat="1" ht="24" customHeight="1">
      <c r="A9" s="64" t="s">
        <v>237</v>
      </c>
      <c r="B9" s="100">
        <f t="shared" si="0"/>
        <v>0</v>
      </c>
      <c r="C9" s="101">
        <f t="shared" si="1"/>
        <v>0</v>
      </c>
      <c r="D9" s="15">
        <f>'에너지수급밸런스(1,000toe)'!D8*전환계수!$E$3</f>
        <v>0</v>
      </c>
      <c r="E9" s="15">
        <f>'에너지수급밸런스(1,000toe)'!E8*전환계수!$E$4</f>
        <v>0</v>
      </c>
      <c r="F9" s="102">
        <f t="shared" si="2"/>
        <v>0</v>
      </c>
      <c r="G9" s="15">
        <f>'에너지수급밸런스(1,000toe)'!G8*전환계수!$E$5</f>
        <v>0</v>
      </c>
      <c r="H9" s="15">
        <f>'에너지수급밸런스(1,000toe)'!H8*전환계수!$E$6</f>
        <v>0</v>
      </c>
      <c r="I9" s="102">
        <f t="shared" si="3"/>
        <v>113684.45228999999</v>
      </c>
      <c r="J9" s="102">
        <f t="shared" si="4"/>
        <v>84055.387999999992</v>
      </c>
      <c r="K9" s="15">
        <f>'에너지수급밸런스(1,000toe)'!K8*전환계수!$E$7</f>
        <v>12786.275000000001</v>
      </c>
      <c r="L9" s="15">
        <f>'에너지수급밸런스(1,000toe)'!L8*전환계수!$E$8</f>
        <v>4239.6680000000006</v>
      </c>
      <c r="M9" s="15">
        <f>'에너지수급밸런스(1,000toe)'!M8*전환계수!$E$9</f>
        <v>35169.770000000004</v>
      </c>
      <c r="N9" s="15">
        <f>'에너지수급밸런스(1,000toe)'!N8*전환계수!$E$10</f>
        <v>409.33499999999998</v>
      </c>
      <c r="O9" s="15">
        <f>'에너지수급밸런스(1,000toe)'!O8*전환계수!$E$11</f>
        <v>70.724999999999994</v>
      </c>
      <c r="P9" s="15">
        <f>'에너지수급밸런스(1,000toe)'!P8*전환계수!$E$12</f>
        <v>18000.191999999999</v>
      </c>
      <c r="Q9" s="15">
        <f>'에너지수급밸런스(1,000toe)'!Q8*전환계수!$E$13</f>
        <v>13379.423000000001</v>
      </c>
      <c r="R9" s="15">
        <f>'에너지수급밸런스(1,000toe)'!R8*전환계수!$E$14</f>
        <v>0</v>
      </c>
      <c r="S9" s="15">
        <f>'에너지수급밸런스(1,000toe)'!S8*전환계수!$E$15</f>
        <v>0</v>
      </c>
      <c r="T9" s="102">
        <f t="shared" si="5"/>
        <v>3358.2920000000004</v>
      </c>
      <c r="U9" s="15">
        <f>'에너지수급밸런스(1,000toe)'!U8*전환계수!$E$16</f>
        <v>1316.8120000000001</v>
      </c>
      <c r="V9" s="15">
        <f>'에너지수급밸런스(1,000toe)'!V8*전환계수!$E$17</f>
        <v>2041.48</v>
      </c>
      <c r="W9" s="102">
        <f t="shared" si="6"/>
        <v>26270.772290000001</v>
      </c>
      <c r="X9" s="15">
        <f>'에너지수급밸런스(1,000toe)'!X8*전환계수!$E$18</f>
        <v>18830.225000000002</v>
      </c>
      <c r="Y9" s="128">
        <f>'에너지수급밸런스(1,000toe)'!Y8*전환계수!$E$19</f>
        <v>0</v>
      </c>
      <c r="Z9" s="128">
        <f>'에너지수급밸런스(1,000toe)'!Z8*전환계수!$E$20</f>
        <v>0</v>
      </c>
      <c r="AA9" s="15">
        <f>'에너지수급밸런스(1,000toe)'!AA8*전환계수!$E$21</f>
        <v>3058.3850000000002</v>
      </c>
      <c r="AB9" s="128">
        <f>'에너지수급밸런스(1,000toe)'!AB8*전환계수!$E$22</f>
        <v>0</v>
      </c>
      <c r="AC9" s="15">
        <f>'에너지수급밸런스(1,000toe)'!AC8*전환계수!$E$23</f>
        <v>160.85399999999998</v>
      </c>
      <c r="AD9" s="15">
        <f>'에너지수급밸런스(1,000toe)'!AD8*전환계수!$E$24</f>
        <v>4221.3082899999999</v>
      </c>
      <c r="AE9" s="15">
        <f>'에너지수급밸런스(1,000toe)'!AE8*전환계수!$E$25</f>
        <v>0</v>
      </c>
      <c r="AF9" s="15">
        <f>'에너지수급밸런스(1,000toe)'!AF8*전환계수!$E$26</f>
        <v>0</v>
      </c>
      <c r="AG9" s="15">
        <f>'에너지수급밸런스(1,000toe)'!AG8*전환계수!$E$27</f>
        <v>0</v>
      </c>
      <c r="AH9" s="15">
        <f>'에너지수급밸런스(1,000toe)'!AH8*전환계수!$E$28</f>
        <v>0</v>
      </c>
      <c r="AI9" s="15">
        <f>'에너지수급밸런스(1,000toe)'!AI8*전환계수!$E$29</f>
        <v>0</v>
      </c>
      <c r="AJ9" s="15">
        <f>'에너지수급밸런스(1,000toe)'!AJ8*전환계수!$E$30</f>
        <v>0</v>
      </c>
      <c r="AK9" s="15">
        <f>'에너지수급밸런스(1,000toe)'!AK8*전환계수!$E$31</f>
        <v>0</v>
      </c>
      <c r="AL9" s="103">
        <f t="shared" si="7"/>
        <v>113684.45228999999</v>
      </c>
    </row>
    <row r="10" spans="1:38" s="26" customFormat="1" ht="24" customHeight="1">
      <c r="A10" s="64" t="s">
        <v>238</v>
      </c>
      <c r="B10" s="100">
        <f t="shared" si="0"/>
        <v>0</v>
      </c>
      <c r="C10" s="101">
        <f t="shared" si="1"/>
        <v>0</v>
      </c>
      <c r="D10" s="15">
        <f>'에너지수급밸런스(1,000toe)'!D9*전환계수!$E$3</f>
        <v>0</v>
      </c>
      <c r="E10" s="15">
        <f>'에너지수급밸런스(1,000toe)'!E9*전환계수!$E$4</f>
        <v>0</v>
      </c>
      <c r="F10" s="102">
        <f t="shared" si="2"/>
        <v>0</v>
      </c>
      <c r="G10" s="15">
        <f>'에너지수급밸런스(1,000toe)'!G9*전환계수!$E$5</f>
        <v>0</v>
      </c>
      <c r="H10" s="15">
        <f>'에너지수급밸런스(1,000toe)'!H9*전환계수!$E$6</f>
        <v>0</v>
      </c>
      <c r="I10" s="102">
        <f t="shared" si="3"/>
        <v>30807.917000000001</v>
      </c>
      <c r="J10" s="102">
        <f t="shared" si="4"/>
        <v>3070.4559999999997</v>
      </c>
      <c r="K10" s="15">
        <f>'에너지수급밸런스(1,000toe)'!K9*전환계수!$E$7</f>
        <v>0</v>
      </c>
      <c r="L10" s="15">
        <f>'에너지수급밸런스(1,000toe)'!L9*전환계수!$E$8</f>
        <v>8.3879999999999999</v>
      </c>
      <c r="M10" s="15">
        <f>'에너지수급밸런스(1,000toe)'!M9*전환계수!$E$9</f>
        <v>112.08000000000001</v>
      </c>
      <c r="N10" s="15">
        <f>'에너지수급밸런스(1,000toe)'!N9*전환계수!$E$10</f>
        <v>3.7639999999999998</v>
      </c>
      <c r="O10" s="15">
        <f>'에너지수급밸런스(1,000toe)'!O9*전환계수!$E$11</f>
        <v>0</v>
      </c>
      <c r="P10" s="15">
        <f>'에너지수급밸런스(1,000toe)'!P9*전환계수!$E$12</f>
        <v>2946.2239999999997</v>
      </c>
      <c r="Q10" s="15">
        <f>'에너지수급밸런스(1,000toe)'!Q9*전환계수!$E$13</f>
        <v>0</v>
      </c>
      <c r="R10" s="15">
        <f>'에너지수급밸런스(1,000toe)'!R9*전환계수!$E$14</f>
        <v>0</v>
      </c>
      <c r="S10" s="15">
        <f>'에너지수급밸런스(1,000toe)'!S9*전환계수!$E$15</f>
        <v>0</v>
      </c>
      <c r="T10" s="102">
        <f t="shared" si="5"/>
        <v>6276.9009999999998</v>
      </c>
      <c r="U10" s="15">
        <f>'에너지수급밸런스(1,000toe)'!U9*전환계수!$E$16</f>
        <v>2891.3009999999999</v>
      </c>
      <c r="V10" s="15">
        <f>'에너지수급밸런스(1,000toe)'!V9*전환계수!$E$17</f>
        <v>3385.6000000000004</v>
      </c>
      <c r="W10" s="102">
        <f t="shared" si="6"/>
        <v>21460.560000000001</v>
      </c>
      <c r="X10" s="15">
        <f>'에너지수급밸런스(1,000toe)'!X9*전환계수!$E$18</f>
        <v>21408.2</v>
      </c>
      <c r="Y10" s="128">
        <f>'에너지수급밸런스(1,000toe)'!Y9*전환계수!$E$19</f>
        <v>0</v>
      </c>
      <c r="Z10" s="128">
        <f>'에너지수급밸런스(1,000toe)'!Z9*전환계수!$E$20</f>
        <v>0</v>
      </c>
      <c r="AA10" s="15">
        <f>'에너지수급밸런스(1,000toe)'!AA9*전환계수!$E$21</f>
        <v>52.36</v>
      </c>
      <c r="AB10" s="128">
        <f>'에너지수급밸런스(1,000toe)'!AB9*전환계수!$E$22</f>
        <v>0</v>
      </c>
      <c r="AC10" s="15">
        <f>'에너지수급밸런스(1,000toe)'!AC9*전환계수!$E$23</f>
        <v>0</v>
      </c>
      <c r="AD10" s="15">
        <f>'에너지수급밸런스(1,000toe)'!AD9*전환계수!$E$24</f>
        <v>0</v>
      </c>
      <c r="AE10" s="15">
        <f>'에너지수급밸런스(1,000toe)'!AE9*전환계수!$E$25</f>
        <v>0</v>
      </c>
      <c r="AF10" s="15">
        <f>'에너지수급밸런스(1,000toe)'!AF9*전환계수!$E$26</f>
        <v>0</v>
      </c>
      <c r="AG10" s="15">
        <f>'에너지수급밸런스(1,000toe)'!AG9*전환계수!$E$27</f>
        <v>0</v>
      </c>
      <c r="AH10" s="15">
        <f>'에너지수급밸런스(1,000toe)'!AH9*전환계수!$E$28</f>
        <v>0</v>
      </c>
      <c r="AI10" s="15">
        <f>'에너지수급밸런스(1,000toe)'!AI9*전환계수!$E$29</f>
        <v>0</v>
      </c>
      <c r="AJ10" s="15">
        <f>'에너지수급밸런스(1,000toe)'!AJ9*전환계수!$E$30</f>
        <v>0</v>
      </c>
      <c r="AK10" s="15">
        <f>'에너지수급밸런스(1,000toe)'!AK9*전환계수!$E$31</f>
        <v>0</v>
      </c>
      <c r="AL10" s="103">
        <f t="shared" si="7"/>
        <v>30807.917000000001</v>
      </c>
    </row>
    <row r="11" spans="1:38" s="9" customFormat="1" ht="24" customHeight="1">
      <c r="A11" s="63" t="s">
        <v>239</v>
      </c>
      <c r="B11" s="100">
        <f t="shared" si="0"/>
        <v>0</v>
      </c>
      <c r="C11" s="101">
        <f t="shared" si="1"/>
        <v>0</v>
      </c>
      <c r="D11" s="15">
        <f>'에너지수급밸런스(1,000toe)'!D10*전환계수!$E$3</f>
        <v>0</v>
      </c>
      <c r="E11" s="15">
        <f>'에너지수급밸런스(1,000toe)'!E10*전환계수!$E$4</f>
        <v>0</v>
      </c>
      <c r="F11" s="102">
        <f t="shared" si="2"/>
        <v>0</v>
      </c>
      <c r="G11" s="15">
        <f>'에너지수급밸런스(1,000toe)'!G10*전환계수!$E$5</f>
        <v>0</v>
      </c>
      <c r="H11" s="15">
        <f>'에너지수급밸런스(1,000toe)'!H10*전환계수!$E$6</f>
        <v>0</v>
      </c>
      <c r="I11" s="102">
        <f t="shared" si="3"/>
        <v>-41337.158470000002</v>
      </c>
      <c r="J11" s="102">
        <f t="shared" si="4"/>
        <v>-35169.877</v>
      </c>
      <c r="K11" s="15">
        <f>'에너지수급밸런스(1,000toe)'!K10*전환계수!$E$7</f>
        <v>-4727.6750000000002</v>
      </c>
      <c r="L11" s="15">
        <f>'에너지수급밸런스(1,000toe)'!L10*전환계수!$E$8</f>
        <v>-707.38800000000003</v>
      </c>
      <c r="M11" s="15">
        <f>'에너지수급밸런스(1,000toe)'!M10*전환계수!$E$9</f>
        <v>-16861.502</v>
      </c>
      <c r="N11" s="15">
        <f>'에너지수급밸런스(1,000toe)'!N10*전환계수!$E$10</f>
        <v>0</v>
      </c>
      <c r="O11" s="15">
        <f>'에너지수급밸런스(1,000toe)'!O10*전환계수!$E$11</f>
        <v>0</v>
      </c>
      <c r="P11" s="15">
        <f>'에너지수급밸런스(1,000toe)'!P10*전환계수!$E$12</f>
        <v>-3773.1679999999997</v>
      </c>
      <c r="Q11" s="15">
        <f>'에너지수급밸런스(1,000toe)'!Q10*전환계수!$E$13</f>
        <v>-9100.1440000000002</v>
      </c>
      <c r="R11" s="15">
        <f>'에너지수급밸런스(1,000toe)'!R10*전환계수!$E$14</f>
        <v>0</v>
      </c>
      <c r="S11" s="15">
        <f>'에너지수급밸런스(1,000toe)'!S10*전환계수!$E$15</f>
        <v>0</v>
      </c>
      <c r="T11" s="102">
        <f t="shared" si="5"/>
        <v>-11.004000000000001</v>
      </c>
      <c r="U11" s="15">
        <f>'에너지수급밸런스(1,000toe)'!U10*전환계수!$E$16</f>
        <v>-11.004000000000001</v>
      </c>
      <c r="V11" s="15">
        <f>'에너지수급밸런스(1,000toe)'!V10*전환계수!$E$17</f>
        <v>0</v>
      </c>
      <c r="W11" s="102">
        <f t="shared" si="6"/>
        <v>-6156.27747</v>
      </c>
      <c r="X11" s="15">
        <f>'에너지수급밸런스(1,000toe)'!X10*전환계수!$E$18</f>
        <v>-3145</v>
      </c>
      <c r="Y11" s="128">
        <f>'에너지수급밸런스(1,000toe)'!Y10*전환계수!$E$19</f>
        <v>0</v>
      </c>
      <c r="Z11" s="128">
        <f>'에너지수급밸런스(1,000toe)'!Z10*전환계수!$E$20</f>
        <v>0</v>
      </c>
      <c r="AA11" s="15">
        <f>'에너지수급밸런스(1,000toe)'!AA10*전환계수!$E$21</f>
        <v>-2510.4750000000004</v>
      </c>
      <c r="AB11" s="128">
        <f>'에너지수급밸런스(1,000toe)'!AB10*전환계수!$E$22</f>
        <v>0</v>
      </c>
      <c r="AC11" s="15">
        <f>'에너지수급밸런스(1,000toe)'!AC10*전환계수!$E$23</f>
        <v>-31.977</v>
      </c>
      <c r="AD11" s="15">
        <f>'에너지수급밸런스(1,000toe)'!AD10*전환계수!$E$24</f>
        <v>-468.82547</v>
      </c>
      <c r="AE11" s="15">
        <f>'에너지수급밸런스(1,000toe)'!AE10*전환계수!$E$25</f>
        <v>0</v>
      </c>
      <c r="AF11" s="15">
        <f>'에너지수급밸런스(1,000toe)'!AF10*전환계수!$E$26</f>
        <v>0</v>
      </c>
      <c r="AG11" s="15">
        <f>'에너지수급밸런스(1,000toe)'!AG10*전환계수!$E$27</f>
        <v>0</v>
      </c>
      <c r="AH11" s="15">
        <f>'에너지수급밸런스(1,000toe)'!AH10*전환계수!$E$28</f>
        <v>0</v>
      </c>
      <c r="AI11" s="15">
        <f>'에너지수급밸런스(1,000toe)'!AI10*전환계수!$E$29</f>
        <v>0</v>
      </c>
      <c r="AJ11" s="15">
        <f>'에너지수급밸런스(1,000toe)'!AJ10*전환계수!$E$30</f>
        <v>0</v>
      </c>
      <c r="AK11" s="15">
        <f>'에너지수급밸런스(1,000toe)'!AK10*전환계수!$E$31</f>
        <v>0</v>
      </c>
      <c r="AL11" s="103">
        <f t="shared" si="7"/>
        <v>-41337.158470000002</v>
      </c>
    </row>
    <row r="12" spans="1:38" s="9" customFormat="1" ht="24" customHeight="1">
      <c r="A12" s="63" t="s">
        <v>240</v>
      </c>
      <c r="B12" s="100">
        <f t="shared" si="0"/>
        <v>0</v>
      </c>
      <c r="C12" s="101">
        <f t="shared" si="1"/>
        <v>0</v>
      </c>
      <c r="D12" s="15">
        <f>'에너지수급밸런스(1,000toe)'!D11*전환계수!$E$3</f>
        <v>0</v>
      </c>
      <c r="E12" s="15">
        <f>'에너지수급밸런스(1,000toe)'!E11*전환계수!$E$4</f>
        <v>0</v>
      </c>
      <c r="F12" s="102">
        <f t="shared" si="2"/>
        <v>0</v>
      </c>
      <c r="G12" s="15">
        <f>'에너지수급밸런스(1,000toe)'!G11*전환계수!$E$5</f>
        <v>0</v>
      </c>
      <c r="H12" s="15">
        <f>'에너지수급밸런스(1,000toe)'!H11*전환계수!$E$6</f>
        <v>0</v>
      </c>
      <c r="I12" s="102">
        <f t="shared" si="3"/>
        <v>-6582.2819999999992</v>
      </c>
      <c r="J12" s="102">
        <f t="shared" si="4"/>
        <v>-6582.2819999999992</v>
      </c>
      <c r="K12" s="15">
        <f>'에너지수급밸런스(1,000toe)'!K11*전환계수!$E$7</f>
        <v>0</v>
      </c>
      <c r="L12" s="15">
        <f>'에너지수급밸런스(1,000toe)'!L11*전환계수!$E$8</f>
        <v>0</v>
      </c>
      <c r="M12" s="15">
        <f>'에너지수급밸런스(1,000toe)'!M11*전환계수!$E$9</f>
        <v>-451.12200000000001</v>
      </c>
      <c r="N12" s="15">
        <f>'에너지수급밸런스(1,000toe)'!N11*전환계수!$E$10</f>
        <v>-50.814</v>
      </c>
      <c r="O12" s="15">
        <f>'에너지수급밸런스(1,000toe)'!O11*전환계수!$E$11</f>
        <v>0</v>
      </c>
      <c r="P12" s="15">
        <f>'에너지수급밸런스(1,000toe)'!P11*전환계수!$E$12</f>
        <v>-5201.4399999999996</v>
      </c>
      <c r="Q12" s="15">
        <f>'에너지수급밸런스(1,000toe)'!Q11*전환계수!$E$13</f>
        <v>-878.90600000000006</v>
      </c>
      <c r="R12" s="15">
        <f>'에너지수급밸런스(1,000toe)'!R11*전환계수!$E$14</f>
        <v>0</v>
      </c>
      <c r="S12" s="15">
        <f>'에너지수급밸런스(1,000toe)'!S11*전환계수!$E$15</f>
        <v>0</v>
      </c>
      <c r="T12" s="102">
        <f t="shared" si="5"/>
        <v>0</v>
      </c>
      <c r="U12" s="15">
        <f>'에너지수급밸런스(1,000toe)'!U11*전환계수!$E$16</f>
        <v>0</v>
      </c>
      <c r="V12" s="15">
        <f>'에너지수급밸런스(1,000toe)'!V11*전환계수!$E$17</f>
        <v>0</v>
      </c>
      <c r="W12" s="102">
        <f t="shared" si="6"/>
        <v>0</v>
      </c>
      <c r="X12" s="15">
        <f>'에너지수급밸런스(1,000toe)'!X11*전환계수!$E$18</f>
        <v>0</v>
      </c>
      <c r="Y12" s="128">
        <f>'에너지수급밸런스(1,000toe)'!Y11*전환계수!$E$19</f>
        <v>0</v>
      </c>
      <c r="Z12" s="128">
        <f>'에너지수급밸런스(1,000toe)'!Z11*전환계수!$E$20</f>
        <v>0</v>
      </c>
      <c r="AA12" s="15">
        <f>'에너지수급밸런스(1,000toe)'!AA11*전환계수!$E$21</f>
        <v>0</v>
      </c>
      <c r="AB12" s="128">
        <f>'에너지수급밸런스(1,000toe)'!AB11*전환계수!$E$22</f>
        <v>0</v>
      </c>
      <c r="AC12" s="15">
        <f>'에너지수급밸런스(1,000toe)'!AC11*전환계수!$E$23</f>
        <v>0</v>
      </c>
      <c r="AD12" s="15">
        <f>'에너지수급밸런스(1,000toe)'!AD11*전환계수!$E$24</f>
        <v>0</v>
      </c>
      <c r="AE12" s="15">
        <f>'에너지수급밸런스(1,000toe)'!AE11*전환계수!$E$25</f>
        <v>0</v>
      </c>
      <c r="AF12" s="15">
        <f>'에너지수급밸런스(1,000toe)'!AF11*전환계수!$E$26</f>
        <v>0</v>
      </c>
      <c r="AG12" s="15">
        <f>'에너지수급밸런스(1,000toe)'!AG11*전환계수!$E$27</f>
        <v>0</v>
      </c>
      <c r="AH12" s="15">
        <f>'에너지수급밸런스(1,000toe)'!AH11*전환계수!$E$28</f>
        <v>0</v>
      </c>
      <c r="AI12" s="15">
        <f>'에너지수급밸런스(1,000toe)'!AI11*전환계수!$E$29</f>
        <v>0</v>
      </c>
      <c r="AJ12" s="15">
        <f>'에너지수급밸런스(1,000toe)'!AJ11*전환계수!$E$30</f>
        <v>0</v>
      </c>
      <c r="AK12" s="15">
        <f>'에너지수급밸런스(1,000toe)'!AK11*전환계수!$E$31</f>
        <v>0</v>
      </c>
      <c r="AL12" s="103">
        <f t="shared" si="7"/>
        <v>-6582.2819999999992</v>
      </c>
    </row>
    <row r="13" spans="1:38" s="9" customFormat="1" ht="24" customHeight="1">
      <c r="A13" s="63" t="s">
        <v>241</v>
      </c>
      <c r="B13" s="100">
        <f t="shared" si="0"/>
        <v>258.09300000000002</v>
      </c>
      <c r="C13" s="101">
        <f t="shared" si="1"/>
        <v>258.09300000000002</v>
      </c>
      <c r="D13" s="15">
        <f>'에너지수급밸런스(1,000toe)'!D12*전환계수!$E$3</f>
        <v>255.16200000000001</v>
      </c>
      <c r="E13" s="15">
        <f>'에너지수급밸런스(1,000toe)'!E12*전환계수!$E$4</f>
        <v>2.931</v>
      </c>
      <c r="F13" s="102">
        <f t="shared" si="2"/>
        <v>0</v>
      </c>
      <c r="G13" s="15">
        <f>'에너지수급밸런스(1,000toe)'!G12*전환계수!$E$5</f>
        <v>0</v>
      </c>
      <c r="H13" s="15">
        <f>'에너지수급밸런스(1,000toe)'!H12*전환계수!$E$6</f>
        <v>0</v>
      </c>
      <c r="I13" s="102">
        <f t="shared" si="3"/>
        <v>318.37792999999999</v>
      </c>
      <c r="J13" s="102">
        <f t="shared" si="4"/>
        <v>188.16299999999998</v>
      </c>
      <c r="K13" s="15">
        <f>'에너지수급밸런스(1,000toe)'!K12*전환계수!$E$7</f>
        <v>-64.75</v>
      </c>
      <c r="L13" s="15">
        <f>'에너지수급밸런스(1,000toe)'!L12*전환계수!$E$8</f>
        <v>13.048</v>
      </c>
      <c r="M13" s="15">
        <f>'에너지수급밸런스(1,000toe)'!M12*전환계수!$E$9</f>
        <v>149.44</v>
      </c>
      <c r="N13" s="15">
        <f>'에너지수급밸런스(1,000toe)'!N12*전환계수!$E$10</f>
        <v>0.94099999999999995</v>
      </c>
      <c r="O13" s="15">
        <f>'에너지수급밸런스(1,000toe)'!O12*전환계수!$E$11</f>
        <v>0</v>
      </c>
      <c r="P13" s="15">
        <f>'에너지수급밸런스(1,000toe)'!P12*전환계수!$E$12</f>
        <v>63.247999999999998</v>
      </c>
      <c r="Q13" s="15">
        <f>'에너지수급밸런스(1,000toe)'!Q12*전환계수!$E$13</f>
        <v>26.236000000000001</v>
      </c>
      <c r="R13" s="15">
        <f>'에너지수급밸런스(1,000toe)'!R12*전환계수!$E$14</f>
        <v>0</v>
      </c>
      <c r="S13" s="15">
        <f>'에너지수급밸런스(1,000toe)'!S12*전환계수!$E$15</f>
        <v>0</v>
      </c>
      <c r="T13" s="102">
        <f t="shared" si="5"/>
        <v>33.986000000000004</v>
      </c>
      <c r="U13" s="15">
        <f>'에너지수급밸런스(1,000toe)'!U12*전환계수!$E$16</f>
        <v>16.506</v>
      </c>
      <c r="V13" s="15">
        <f>'에너지수급밸런스(1,000toe)'!V12*전환계수!$E$17</f>
        <v>17.48</v>
      </c>
      <c r="W13" s="102">
        <f t="shared" si="6"/>
        <v>96.22893000000002</v>
      </c>
      <c r="X13" s="15">
        <f>'에너지수급밸런스(1,000toe)'!X12*전환계수!$E$18</f>
        <v>172.05</v>
      </c>
      <c r="Y13" s="128">
        <f>'에너지수급밸런스(1,000toe)'!Y12*전환계수!$E$19</f>
        <v>0</v>
      </c>
      <c r="Z13" s="128">
        <f>'에너지수급밸런스(1,000toe)'!Z12*전환계수!$E$20</f>
        <v>0</v>
      </c>
      <c r="AA13" s="15">
        <f>'에너지수급밸런스(1,000toe)'!AA12*전환계수!$E$21</f>
        <v>-57.970000000000006</v>
      </c>
      <c r="AB13" s="128">
        <f>'에너지수급밸런스(1,000toe)'!AB12*전환계수!$E$22</f>
        <v>0</v>
      </c>
      <c r="AC13" s="15">
        <f>'에너지수급밸런스(1,000toe)'!AC12*전환계수!$E$23</f>
        <v>0</v>
      </c>
      <c r="AD13" s="15">
        <f>'에너지수급밸런스(1,000toe)'!AD12*전환계수!$E$24</f>
        <v>-17.85107</v>
      </c>
      <c r="AE13" s="15">
        <f>'에너지수급밸런스(1,000toe)'!AE12*전환계수!$E$25</f>
        <v>1034.1759999999999</v>
      </c>
      <c r="AF13" s="15">
        <f>'에너지수급밸런스(1,000toe)'!AF12*전환계수!$E$26</f>
        <v>0</v>
      </c>
      <c r="AG13" s="15">
        <f>'에너지수급밸런스(1,000toe)'!AG12*전환계수!$E$27</f>
        <v>0</v>
      </c>
      <c r="AH13" s="15">
        <f>'에너지수급밸런스(1,000toe)'!AH12*전환계수!$E$28</f>
        <v>0</v>
      </c>
      <c r="AI13" s="15">
        <f>'에너지수급밸런스(1,000toe)'!AI12*전환계수!$E$29</f>
        <v>0</v>
      </c>
      <c r="AJ13" s="15">
        <f>'에너지수급밸런스(1,000toe)'!AJ12*전환계수!$E$30</f>
        <v>0</v>
      </c>
      <c r="AK13" s="15">
        <f>'에너지수급밸런스(1,000toe)'!AK12*전환계수!$E$31</f>
        <v>0</v>
      </c>
      <c r="AL13" s="103">
        <f t="shared" si="7"/>
        <v>1610.6469299999999</v>
      </c>
    </row>
    <row r="14" spans="1:38" s="26" customFormat="1" ht="24" customHeight="1">
      <c r="A14" s="64" t="s">
        <v>242</v>
      </c>
      <c r="B14" s="100">
        <f t="shared" si="0"/>
        <v>1308.4880000000001</v>
      </c>
      <c r="C14" s="101">
        <f t="shared" si="1"/>
        <v>1308.4880000000001</v>
      </c>
      <c r="D14" s="15">
        <f>'에너지수급밸런스(1,000toe)'!D13*전환계수!$E$3</f>
        <v>1231.3050000000001</v>
      </c>
      <c r="E14" s="15">
        <f>'에너지수급밸런스(1,000toe)'!E13*전환계수!$E$4</f>
        <v>77.182999999999993</v>
      </c>
      <c r="F14" s="102">
        <f t="shared" si="2"/>
        <v>0</v>
      </c>
      <c r="G14" s="15">
        <f>'에너지수급밸런스(1,000toe)'!G13*전환계수!$E$5</f>
        <v>0</v>
      </c>
      <c r="H14" s="15">
        <f>'에너지수급밸런스(1,000toe)'!H13*전환계수!$E$6</f>
        <v>0</v>
      </c>
      <c r="I14" s="102">
        <f t="shared" si="3"/>
        <v>5105.2821400000003</v>
      </c>
      <c r="J14" s="102">
        <f t="shared" si="4"/>
        <v>3478.1489999999999</v>
      </c>
      <c r="K14" s="15">
        <f>'에너지수급밸런스(1,000toe)'!K13*전환계수!$E$7</f>
        <v>311.72500000000002</v>
      </c>
      <c r="L14" s="15">
        <f>'에너지수급밸런스(1,000toe)'!L13*전환계수!$E$8</f>
        <v>314.084</v>
      </c>
      <c r="M14" s="15">
        <f>'에너지수급밸런스(1,000toe)'!M13*전환계수!$E$9</f>
        <v>1151.6220000000001</v>
      </c>
      <c r="N14" s="15">
        <f>'에너지수급밸런스(1,000toe)'!N13*전환계수!$E$10</f>
        <v>36.698999999999998</v>
      </c>
      <c r="O14" s="15">
        <f>'에너지수급밸런스(1,000toe)'!O13*전환계수!$E$11</f>
        <v>5.6579999999999995</v>
      </c>
      <c r="P14" s="15">
        <f>'에너지수급밸런스(1,000toe)'!P13*전환계수!$E$12</f>
        <v>1372.576</v>
      </c>
      <c r="Q14" s="15">
        <f>'에너지수급밸런스(1,000toe)'!Q13*전환계수!$E$13</f>
        <v>285.78500000000003</v>
      </c>
      <c r="R14" s="15">
        <f>'에너지수급밸런스(1,000toe)'!R13*전환계수!$E$14</f>
        <v>0</v>
      </c>
      <c r="S14" s="15">
        <f>'에너지수급밸런스(1,000toe)'!S13*전환계수!$E$15</f>
        <v>0</v>
      </c>
      <c r="T14" s="102">
        <f t="shared" si="5"/>
        <v>243.35599999999999</v>
      </c>
      <c r="U14" s="15">
        <f>'에너지수급밸런스(1,000toe)'!U13*전환계수!$E$16</f>
        <v>135.71600000000001</v>
      </c>
      <c r="V14" s="15">
        <f>'에너지수급밸런스(1,000toe)'!V13*전환계수!$E$17</f>
        <v>107.64</v>
      </c>
      <c r="W14" s="102">
        <f t="shared" si="6"/>
        <v>1383.7771400000004</v>
      </c>
      <c r="X14" s="15">
        <f>'에너지수급밸런스(1,000toe)'!X13*전환계수!$E$18</f>
        <v>1158.1000000000001</v>
      </c>
      <c r="Y14" s="128">
        <f>'에너지수급밸런스(1,000toe)'!Y13*전환계수!$E$19</f>
        <v>0</v>
      </c>
      <c r="Z14" s="128">
        <f>'에너지수급밸런스(1,000toe)'!Z13*전환계수!$E$20</f>
        <v>0</v>
      </c>
      <c r="AA14" s="15">
        <f>'에너지수급밸런스(1,000toe)'!AA13*전환계수!$E$21</f>
        <v>185.13000000000002</v>
      </c>
      <c r="AB14" s="128">
        <f>'에너지수급밸런스(1,000toe)'!AB13*전환계수!$E$22</f>
        <v>0</v>
      </c>
      <c r="AC14" s="15">
        <f>'에너지수급밸런스(1,000toe)'!AC13*전환계수!$E$23</f>
        <v>4.8449999999999998</v>
      </c>
      <c r="AD14" s="15">
        <f>'에너지수급밸런스(1,000toe)'!AD13*전환계수!$E$24</f>
        <v>35.70214</v>
      </c>
      <c r="AE14" s="15">
        <f>'에너지수급밸런스(1,000toe)'!AE13*전환계수!$E$25</f>
        <v>3064.56</v>
      </c>
      <c r="AF14" s="15">
        <f>'에너지수급밸런스(1,000toe)'!AF13*전환계수!$E$26</f>
        <v>0</v>
      </c>
      <c r="AG14" s="15">
        <f>'에너지수급밸런스(1,000toe)'!AG13*전환계수!$E$27</f>
        <v>0</v>
      </c>
      <c r="AH14" s="15">
        <f>'에너지수급밸런스(1,000toe)'!AH13*전환계수!$E$28</f>
        <v>0</v>
      </c>
      <c r="AI14" s="15">
        <f>'에너지수급밸런스(1,000toe)'!AI13*전환계수!$E$29</f>
        <v>0</v>
      </c>
      <c r="AJ14" s="15">
        <f>'에너지수급밸런스(1,000toe)'!AJ13*전환계수!$E$30</f>
        <v>0</v>
      </c>
      <c r="AK14" s="15">
        <f>'에너지수급밸런스(1,000toe)'!AK13*전환계수!$E$31</f>
        <v>0</v>
      </c>
      <c r="AL14" s="103">
        <f t="shared" si="7"/>
        <v>9478.33014</v>
      </c>
    </row>
    <row r="15" spans="1:38" s="26" customFormat="1" ht="24" customHeight="1">
      <c r="A15" s="64" t="s">
        <v>243</v>
      </c>
      <c r="B15" s="100">
        <f t="shared" si="0"/>
        <v>-1050.395</v>
      </c>
      <c r="C15" s="101">
        <f t="shared" si="1"/>
        <v>-1050.395</v>
      </c>
      <c r="D15" s="15">
        <f>'에너지수급밸런스(1,000toe)'!D14*전환계수!$E$3</f>
        <v>-976.14300000000003</v>
      </c>
      <c r="E15" s="15">
        <f>'에너지수급밸런스(1,000toe)'!E14*전환계수!$E$4</f>
        <v>-74.251999999999995</v>
      </c>
      <c r="F15" s="102">
        <f t="shared" si="2"/>
        <v>0</v>
      </c>
      <c r="G15" s="15">
        <f>'에너지수급밸런스(1,000toe)'!G14*전환계수!$E$5</f>
        <v>0</v>
      </c>
      <c r="H15" s="15">
        <f>'에너지수급밸런스(1,000toe)'!H14*전환계수!$E$6</f>
        <v>0</v>
      </c>
      <c r="I15" s="102">
        <f t="shared" si="3"/>
        <v>-4789.7287400000005</v>
      </c>
      <c r="J15" s="102">
        <f t="shared" si="4"/>
        <v>-3291.8710000000001</v>
      </c>
      <c r="K15" s="15">
        <f>'에너지수급밸런스(1,000toe)'!K14*전환계수!$E$7</f>
        <v>-376.47500000000002</v>
      </c>
      <c r="L15" s="15">
        <f>'에너지수급밸런스(1,000toe)'!L14*전환계수!$E$8</f>
        <v>-301.036</v>
      </c>
      <c r="M15" s="15">
        <f>'에너지수급밸런스(1,000toe)'!M14*전환계수!$E$9</f>
        <v>-1002.182</v>
      </c>
      <c r="N15" s="15">
        <f>'에너지수급밸런스(1,000toe)'!N14*전환계수!$E$10</f>
        <v>-36.698999999999998</v>
      </c>
      <c r="O15" s="15">
        <f>'에너지수급밸런스(1,000toe)'!O14*전환계수!$E$11</f>
        <v>-5.6579999999999995</v>
      </c>
      <c r="P15" s="15">
        <f>'에너지수급밸런스(1,000toe)'!P14*전환계수!$E$12</f>
        <v>-1310.2719999999999</v>
      </c>
      <c r="Q15" s="15">
        <f>'에너지수급밸런스(1,000toe)'!Q14*전환계수!$E$13</f>
        <v>-259.54900000000004</v>
      </c>
      <c r="R15" s="15">
        <f>'에너지수급밸런스(1,000toe)'!R14*전환계수!$E$14</f>
        <v>0</v>
      </c>
      <c r="S15" s="15">
        <f>'에너지수급밸런스(1,000toe)'!S14*전환계수!$E$15</f>
        <v>0</v>
      </c>
      <c r="T15" s="102">
        <f t="shared" si="5"/>
        <v>-209.37</v>
      </c>
      <c r="U15" s="15">
        <f>'에너지수급밸런스(1,000toe)'!U14*전환계수!$E$16</f>
        <v>-119.21000000000001</v>
      </c>
      <c r="V15" s="15">
        <f>'에너지수급밸런스(1,000toe)'!V14*전환계수!$E$17</f>
        <v>-90.160000000000011</v>
      </c>
      <c r="W15" s="102">
        <f t="shared" si="6"/>
        <v>-1288.48774</v>
      </c>
      <c r="X15" s="15">
        <f>'에너지수급밸런스(1,000toe)'!X14*전환계수!$E$18</f>
        <v>-986.05000000000007</v>
      </c>
      <c r="Y15" s="128">
        <f>'에너지수급밸런스(1,000toe)'!Y14*전환계수!$E$19</f>
        <v>0</v>
      </c>
      <c r="Z15" s="128">
        <f>'에너지수급밸런스(1,000toe)'!Z14*전환계수!$E$20</f>
        <v>0</v>
      </c>
      <c r="AA15" s="15">
        <f>'에너지수급밸런스(1,000toe)'!AA14*전환계수!$E$21</f>
        <v>-243.10000000000002</v>
      </c>
      <c r="AB15" s="128">
        <f>'에너지수급밸런스(1,000toe)'!AB14*전환계수!$E$22</f>
        <v>0</v>
      </c>
      <c r="AC15" s="15">
        <f>'에너지수급밸런스(1,000toe)'!AC14*전환계수!$E$23</f>
        <v>-4.8449999999999998</v>
      </c>
      <c r="AD15" s="15">
        <f>'에너지수급밸런스(1,000toe)'!AD14*전환계수!$E$24</f>
        <v>-54.492739999999998</v>
      </c>
      <c r="AE15" s="15">
        <f>'에너지수급밸런스(1,000toe)'!AE14*전환계수!$E$25</f>
        <v>-2030.384</v>
      </c>
      <c r="AF15" s="15">
        <f>'에너지수급밸런스(1,000toe)'!AF14*전환계수!$E$26</f>
        <v>0</v>
      </c>
      <c r="AG15" s="15">
        <f>'에너지수급밸런스(1,000toe)'!AG14*전환계수!$E$27</f>
        <v>0</v>
      </c>
      <c r="AH15" s="15">
        <f>'에너지수급밸런스(1,000toe)'!AH14*전환계수!$E$28</f>
        <v>0</v>
      </c>
      <c r="AI15" s="15">
        <f>'에너지수급밸런스(1,000toe)'!AI14*전환계수!$E$29</f>
        <v>0</v>
      </c>
      <c r="AJ15" s="15">
        <f>'에너지수급밸런스(1,000toe)'!AJ14*전환계수!$E$30</f>
        <v>0</v>
      </c>
      <c r="AK15" s="15">
        <f>'에너지수급밸런스(1,000toe)'!AK14*전환계수!$E$31</f>
        <v>0</v>
      </c>
      <c r="AL15" s="103">
        <f t="shared" si="7"/>
        <v>-7870.5077400000009</v>
      </c>
    </row>
    <row r="16" spans="1:38" s="9" customFormat="1" ht="24" customHeight="1">
      <c r="A16" s="108" t="s">
        <v>244</v>
      </c>
      <c r="B16" s="109">
        <f t="shared" si="0"/>
        <v>3598.3040000000001</v>
      </c>
      <c r="C16" s="110">
        <f t="shared" si="1"/>
        <v>140.916</v>
      </c>
      <c r="D16" s="111">
        <f>'에너지수급밸런스(1,000toe)'!D15*전환계수!$E$3</f>
        <v>18.791</v>
      </c>
      <c r="E16" s="111">
        <f>'에너지수급밸런스(1,000toe)'!E15*전환계수!$E$4</f>
        <v>122.125</v>
      </c>
      <c r="F16" s="112">
        <f t="shared" si="2"/>
        <v>3457.3879999999999</v>
      </c>
      <c r="G16" s="111">
        <f>'에너지수급밸런스(1,000toe)'!G15*전환계수!$E$5</f>
        <v>797.22799999999995</v>
      </c>
      <c r="H16" s="111">
        <f>'에너지수급밸런스(1,000toe)'!H15*전환계수!$E$6</f>
        <v>2660.16</v>
      </c>
      <c r="I16" s="112">
        <f t="shared" si="3"/>
        <v>-4032.7432400000002</v>
      </c>
      <c r="J16" s="112">
        <f t="shared" si="4"/>
        <v>-2928.7230000000004</v>
      </c>
      <c r="K16" s="111">
        <f>'에너지수급밸런스(1,000toe)'!K15*전환계수!$E$7</f>
        <v>-243.27500000000001</v>
      </c>
      <c r="L16" s="111">
        <f>'에너지수급밸런스(1,000toe)'!L15*전환계수!$E$8</f>
        <v>-164.964</v>
      </c>
      <c r="M16" s="111">
        <f>'에너지수급밸런스(1,000toe)'!M15*전환계수!$E$9</f>
        <v>-339.04200000000003</v>
      </c>
      <c r="N16" s="111">
        <f>'에너지수급밸런스(1,000toe)'!N15*전환계수!$E$10</f>
        <v>-74.338999999999999</v>
      </c>
      <c r="O16" s="111">
        <f>'에너지수급밸런스(1,000toe)'!O15*전환계수!$E$11</f>
        <v>115.98899999999999</v>
      </c>
      <c r="P16" s="111">
        <f>'에너지수급밸런스(1,000toe)'!P15*전환계수!$E$12</f>
        <v>-2219.3440000000001</v>
      </c>
      <c r="Q16" s="111">
        <f>'에너지수급밸런스(1,000toe)'!Q15*전환계수!$E$13</f>
        <v>-3.7480000000000002</v>
      </c>
      <c r="R16" s="111">
        <f>'에너지수급밸런스(1,000toe)'!R15*전환계수!$E$14</f>
        <v>0</v>
      </c>
      <c r="S16" s="111">
        <f>'에너지수급밸런스(1,000toe)'!S15*전환계수!$E$15</f>
        <v>0</v>
      </c>
      <c r="T16" s="112">
        <f t="shared" si="5"/>
        <v>520.03500000000008</v>
      </c>
      <c r="U16" s="111">
        <f>'에너지수급밸런스(1,000toe)'!U15*전환계수!$E$16</f>
        <v>-353.04500000000002</v>
      </c>
      <c r="V16" s="111">
        <f>'에너지수급밸런스(1,000toe)'!V15*전환계수!$E$17</f>
        <v>873.08</v>
      </c>
      <c r="W16" s="112">
        <f t="shared" si="6"/>
        <v>-1624.0552400000001</v>
      </c>
      <c r="X16" s="111">
        <f>'에너지수급밸런스(1,000toe)'!X15*전환계수!$E$18</f>
        <v>926.85</v>
      </c>
      <c r="Y16" s="130">
        <f>'에너지수급밸런스(1,000toe)'!Y15*전환계수!$E$19</f>
        <v>0</v>
      </c>
      <c r="Z16" s="130">
        <f>'에너지수급밸런스(1,000toe)'!Z15*전환계수!$E$20</f>
        <v>0</v>
      </c>
      <c r="AA16" s="111">
        <f>'에너지수급밸런스(1,000toe)'!AA15*전환계수!$E$21</f>
        <v>130.9</v>
      </c>
      <c r="AB16" s="130">
        <f>'에너지수급밸런스(1,000toe)'!AB15*전환계수!$E$22</f>
        <v>0</v>
      </c>
      <c r="AC16" s="111">
        <f>'에너지수급밸런스(1,000toe)'!AC15*전환계수!$E$23</f>
        <v>-43.604999999999997</v>
      </c>
      <c r="AD16" s="111">
        <f>'에너지수급밸런스(1,000toe)'!AD15*전환계수!$E$24</f>
        <v>-2638.2002400000001</v>
      </c>
      <c r="AE16" s="111">
        <f>'에너지수급밸런스(1,000toe)'!AE15*전환계수!$E$25</f>
        <v>-1177.912</v>
      </c>
      <c r="AF16" s="111">
        <f>'에너지수급밸런스(1,000toe)'!AF15*전환계수!$E$26</f>
        <v>0</v>
      </c>
      <c r="AG16" s="111">
        <f>'에너지수급밸런스(1,000toe)'!AG15*전환계수!$E$27</f>
        <v>0</v>
      </c>
      <c r="AH16" s="111">
        <f>'에너지수급밸런스(1,000toe)'!AH15*전환계수!$E$28</f>
        <v>0</v>
      </c>
      <c r="AI16" s="111">
        <f>'에너지수급밸런스(1,000toe)'!AI15*전환계수!$E$29</f>
        <v>0</v>
      </c>
      <c r="AJ16" s="111">
        <f>'에너지수급밸런스(1,000toe)'!AJ15*전환계수!$E$30</f>
        <v>0</v>
      </c>
      <c r="AK16" s="111">
        <f>'에너지수급밸런스(1,000toe)'!AK15*전환계수!$E$31</f>
        <v>0</v>
      </c>
      <c r="AL16" s="113">
        <f t="shared" si="7"/>
        <v>-1612.3512400000002</v>
      </c>
    </row>
    <row r="17" spans="1:38" s="9" customFormat="1" ht="24" customHeight="1">
      <c r="A17" s="121" t="s">
        <v>245</v>
      </c>
      <c r="B17" s="122">
        <f t="shared" si="0"/>
        <v>66034.076000000001</v>
      </c>
      <c r="C17" s="123">
        <f t="shared" si="1"/>
        <v>5695.7</v>
      </c>
      <c r="D17" s="124">
        <f>'에너지수급밸런스(1,000toe)'!D16*전환계수!$E$3</f>
        <v>1432.0719999999999</v>
      </c>
      <c r="E17" s="124">
        <f>'에너지수급밸런스(1,000toe)'!E16*전환계수!$E$4</f>
        <v>4263.6279999999997</v>
      </c>
      <c r="F17" s="125">
        <f t="shared" si="2"/>
        <v>60338.375999999997</v>
      </c>
      <c r="G17" s="124">
        <f>'에너지수급밸런스(1,000toe)'!G16*전환계수!$E$5</f>
        <v>13991.495999999999</v>
      </c>
      <c r="H17" s="124">
        <f>'에너지수급밸런스(1,000toe)'!H16*전환계수!$E$6</f>
        <v>46346.879999999997</v>
      </c>
      <c r="I17" s="125">
        <f t="shared" si="3"/>
        <v>92861.335510000004</v>
      </c>
      <c r="J17" s="125">
        <f t="shared" si="4"/>
        <v>42632.2</v>
      </c>
      <c r="K17" s="124">
        <f>'에너지수급밸런스(1,000toe)'!K16*전환계수!$E$7</f>
        <v>7749.6500000000005</v>
      </c>
      <c r="L17" s="124">
        <f>'에너지수급밸런스(1,000toe)'!L16*전환계수!$E$8</f>
        <v>3388.7520000000004</v>
      </c>
      <c r="M17" s="124">
        <f>'에너지수급밸런스(1,000toe)'!M16*전환계수!$E$9</f>
        <v>17779.624</v>
      </c>
      <c r="N17" s="124">
        <f>'에너지수급밸런스(1,000toe)'!N16*전환계수!$E$10</f>
        <v>288.887</v>
      </c>
      <c r="O17" s="124">
        <f>'에너지수급밸런스(1,000toe)'!O16*전환계수!$E$11</f>
        <v>186.714</v>
      </c>
      <c r="P17" s="124">
        <f>'에너지수급밸런스(1,000toe)'!P16*전환계수!$E$12</f>
        <v>9815.7119999999995</v>
      </c>
      <c r="Q17" s="124">
        <f>'에너지수급밸런스(1,000toe)'!Q16*전환계수!$E$13</f>
        <v>3422.8610000000003</v>
      </c>
      <c r="R17" s="124">
        <f>'에너지수급밸런스(1,000toe)'!R16*전환계수!$E$14</f>
        <v>0</v>
      </c>
      <c r="S17" s="124">
        <f>'에너지수급밸런스(1,000toe)'!S16*전환계수!$E$15</f>
        <v>0</v>
      </c>
      <c r="T17" s="125">
        <f t="shared" si="5"/>
        <v>10180.047</v>
      </c>
      <c r="U17" s="124">
        <f>'에너지수급밸런스(1,000toe)'!U16*전환계수!$E$16</f>
        <v>3861.4870000000001</v>
      </c>
      <c r="V17" s="124">
        <f>'에너지수급밸런스(1,000toe)'!V16*전환계수!$E$17</f>
        <v>6318.56</v>
      </c>
      <c r="W17" s="125">
        <f t="shared" si="6"/>
        <v>40049.088510000001</v>
      </c>
      <c r="X17" s="124">
        <f>'에너지수급밸런스(1,000toe)'!X16*전환계수!$E$18</f>
        <v>38193.25</v>
      </c>
      <c r="Y17" s="124">
        <f>'에너지수급밸런스(1,000toe)'!Y16*전환계수!$E$19</f>
        <v>0</v>
      </c>
      <c r="Z17" s="124">
        <f>'에너지수급밸런스(1,000toe)'!Z16*전환계수!$E$20</f>
        <v>0</v>
      </c>
      <c r="AA17" s="124">
        <f>'에너지수급밸런스(1,000toe)'!AA16*전환계수!$E$21</f>
        <v>674.13499999999999</v>
      </c>
      <c r="AB17" s="124">
        <f>'에너지수급밸런스(1,000toe)'!AB16*전환계수!$E$22</f>
        <v>0</v>
      </c>
      <c r="AC17" s="124">
        <f>'에너지수급밸런스(1,000toe)'!AC16*전환계수!$E$23</f>
        <v>85.271999999999991</v>
      </c>
      <c r="AD17" s="124">
        <f>'에너지수급밸런스(1,000toe)'!AD16*전환계수!$E$24</f>
        <v>1096.4315099999999</v>
      </c>
      <c r="AE17" s="124">
        <f>'에너지수급밸런스(1,000toe)'!AE16*전환계수!$E$25</f>
        <v>30652.832000000002</v>
      </c>
      <c r="AF17" s="124">
        <f>'에너지수급밸런스(1,000toe)'!AF16*전환계수!$E$26</f>
        <v>0</v>
      </c>
      <c r="AG17" s="124">
        <f>'에너지수급밸런스(1,000toe)'!AG16*전환계수!$E$27</f>
        <v>1213</v>
      </c>
      <c r="AH17" s="124">
        <f>'에너지수급밸런스(1,000toe)'!AH16*전환계수!$E$28</f>
        <v>31771</v>
      </c>
      <c r="AI17" s="124">
        <f>'에너지수급밸런스(1,000toe)'!AI16*전환계수!$E$29</f>
        <v>0</v>
      </c>
      <c r="AJ17" s="124">
        <f>'에너지수급밸런스(1,000toe)'!AJ16*전환계수!$E$30</f>
        <v>0</v>
      </c>
      <c r="AK17" s="124">
        <f>'에너지수급밸런스(1,000toe)'!AK16*전환계수!$E$31</f>
        <v>5480</v>
      </c>
      <c r="AL17" s="126">
        <f t="shared" si="7"/>
        <v>228012.24351</v>
      </c>
    </row>
    <row r="18" spans="1:38" s="9" customFormat="1" ht="24" customHeight="1">
      <c r="A18" s="115" t="s">
        <v>246</v>
      </c>
      <c r="B18" s="116">
        <f t="shared" si="0"/>
        <v>-42938.008000000002</v>
      </c>
      <c r="C18" s="117">
        <f t="shared" si="1"/>
        <v>-625.048</v>
      </c>
      <c r="D18" s="118">
        <f>'에너지수급밸런스(1,000toe)'!D17*전환계수!$E$3</f>
        <v>-625.048</v>
      </c>
      <c r="E18" s="118">
        <f>'에너지수급밸런스(1,000toe)'!E17*전환계수!$E$4</f>
        <v>0</v>
      </c>
      <c r="F18" s="119">
        <f t="shared" si="2"/>
        <v>-42312.959999999999</v>
      </c>
      <c r="G18" s="118">
        <f>'에너지수급밸런스(1,000toe)'!G17*전환계수!$E$5</f>
        <v>0</v>
      </c>
      <c r="H18" s="118">
        <f>'에너지수급밸런스(1,000toe)'!H17*전환계수!$E$6</f>
        <v>-42312.959999999999</v>
      </c>
      <c r="I18" s="119">
        <f t="shared" si="3"/>
        <v>-3735.9124200000001</v>
      </c>
      <c r="J18" s="119">
        <f t="shared" si="4"/>
        <v>-3503.5929999999998</v>
      </c>
      <c r="K18" s="118">
        <f>'에너지수급밸런스(1,000toe)'!K17*전환계수!$E$7</f>
        <v>-0.92500000000000004</v>
      </c>
      <c r="L18" s="118">
        <f>'에너지수급밸런스(1,000toe)'!L17*전환계수!$E$8</f>
        <v>-97.86</v>
      </c>
      <c r="M18" s="118">
        <f>'에너지수급밸런스(1,000toe)'!M17*전환계수!$E$9</f>
        <v>-18.68</v>
      </c>
      <c r="N18" s="118">
        <f>'에너지수급밸런스(1,000toe)'!N17*전환계수!$E$10</f>
        <v>0</v>
      </c>
      <c r="O18" s="118">
        <f>'에너지수급밸런스(1,000toe)'!O17*전환계수!$E$11</f>
        <v>0</v>
      </c>
      <c r="P18" s="118">
        <f>'에너지수급밸런스(1,000toe)'!P17*전환계수!$E$12</f>
        <v>-3386.1279999999997</v>
      </c>
      <c r="Q18" s="118">
        <f>'에너지수급밸런스(1,000toe)'!Q17*전환계수!$E$13</f>
        <v>0</v>
      </c>
      <c r="R18" s="118">
        <f>'에너지수급밸런스(1,000toe)'!R17*전환계수!$E$14</f>
        <v>0</v>
      </c>
      <c r="S18" s="118">
        <f>'에너지수급밸런스(1,000toe)'!S17*전환계수!$E$15</f>
        <v>0</v>
      </c>
      <c r="T18" s="119">
        <f t="shared" si="5"/>
        <v>-219.166</v>
      </c>
      <c r="U18" s="118">
        <f>'에너지수급밸런스(1,000toe)'!U17*전환계수!$E$16</f>
        <v>-218.24600000000001</v>
      </c>
      <c r="V18" s="118">
        <f>'에너지수급밸런스(1,000toe)'!V17*전환계수!$E$17</f>
        <v>-0.92</v>
      </c>
      <c r="W18" s="119">
        <f t="shared" si="6"/>
        <v>-13.153420000000001</v>
      </c>
      <c r="X18" s="118">
        <f>'에너지수급밸런스(1,000toe)'!X17*전환계수!$E$18</f>
        <v>0</v>
      </c>
      <c r="Y18" s="131">
        <f>'에너지수급밸런스(1,000toe)'!Y17*전환계수!$E$19</f>
        <v>0</v>
      </c>
      <c r="Z18" s="131">
        <f>'에너지수급밸런스(1,000toe)'!Z17*전환계수!$E$20</f>
        <v>0</v>
      </c>
      <c r="AA18" s="118">
        <f>'에너지수급밸런스(1,000toe)'!AA17*전환계수!$E$21</f>
        <v>0</v>
      </c>
      <c r="AB18" s="131">
        <f>'에너지수급밸런스(1,000toe)'!AB17*전환계수!$E$22</f>
        <v>0</v>
      </c>
      <c r="AC18" s="118">
        <f>'에너지수급밸런스(1,000toe)'!AC17*전환계수!$E$23</f>
        <v>0</v>
      </c>
      <c r="AD18" s="118">
        <f>'에너지수급밸런스(1,000toe)'!AD17*전환계수!$E$24</f>
        <v>-13.153420000000001</v>
      </c>
      <c r="AE18" s="118">
        <f>'에너지수급밸런스(1,000toe)'!AE17*전환계수!$E$25</f>
        <v>-30652.832000000002</v>
      </c>
      <c r="AF18" s="118">
        <f>'에너지수급밸런스(1,000toe)'!AF17*전환계수!$E$26</f>
        <v>17610.395</v>
      </c>
      <c r="AG18" s="118">
        <f>'에너지수급밸런스(1,000toe)'!AG17*전환계수!$E$27</f>
        <v>-1213</v>
      </c>
      <c r="AH18" s="118">
        <f>'에너지수급밸런스(1,000toe)'!AH17*전환계수!$E$28</f>
        <v>-31771</v>
      </c>
      <c r="AI18" s="118">
        <f>'에너지수급밸런스(1,000toe)'!AI17*전환계수!$E$29</f>
        <v>33925</v>
      </c>
      <c r="AJ18" s="118">
        <f>'에너지수급밸런스(1,000toe)'!AJ17*전환계수!$E$30</f>
        <v>1551</v>
      </c>
      <c r="AK18" s="118">
        <f>'에너지수급밸런스(1,000toe)'!AK17*전환계수!$E$31</f>
        <v>-613</v>
      </c>
      <c r="AL18" s="120">
        <f t="shared" si="7"/>
        <v>-57837.35742</v>
      </c>
    </row>
    <row r="19" spans="1:38" s="26" customFormat="1" ht="24" customHeight="1">
      <c r="A19" s="64" t="s">
        <v>247</v>
      </c>
      <c r="B19" s="100">
        <f t="shared" si="0"/>
        <v>-42938.008000000002</v>
      </c>
      <c r="C19" s="101">
        <f t="shared" si="1"/>
        <v>-625.048</v>
      </c>
      <c r="D19" s="15">
        <f>'에너지수급밸런스(1,000toe)'!D18*전환계수!$E$3</f>
        <v>-625.048</v>
      </c>
      <c r="E19" s="15">
        <f>'에너지수급밸런스(1,000toe)'!E18*전환계수!$E$4</f>
        <v>0</v>
      </c>
      <c r="F19" s="102">
        <f t="shared" si="2"/>
        <v>-42312.959999999999</v>
      </c>
      <c r="G19" s="15">
        <f>'에너지수급밸런스(1,000toe)'!G18*전환계수!$E$5</f>
        <v>0</v>
      </c>
      <c r="H19" s="15">
        <f>'에너지수급밸런스(1,000toe)'!H18*전환계수!$E$6</f>
        <v>-42312.959999999999</v>
      </c>
      <c r="I19" s="102">
        <f t="shared" si="3"/>
        <v>-3224.1634199999999</v>
      </c>
      <c r="J19" s="102">
        <f t="shared" si="4"/>
        <v>-3210.0929999999998</v>
      </c>
      <c r="K19" s="15">
        <f>'에너지수급밸런스(1,000toe)'!K18*전환계수!$E$7</f>
        <v>-0.92500000000000004</v>
      </c>
      <c r="L19" s="15">
        <f>'에너지수급밸런스(1,000toe)'!L18*전환계수!$E$8</f>
        <v>-91.335999999999999</v>
      </c>
      <c r="M19" s="15">
        <f>'에너지수급밸런스(1,000toe)'!M18*전환계수!$E$9</f>
        <v>-18.68</v>
      </c>
      <c r="N19" s="15">
        <f>'에너지수급밸런스(1,000toe)'!N18*전환계수!$E$10</f>
        <v>0</v>
      </c>
      <c r="O19" s="15">
        <f>'에너지수급밸런스(1,000toe)'!O18*전환계수!$E$11</f>
        <v>0</v>
      </c>
      <c r="P19" s="15">
        <f>'에너지수급밸런스(1,000toe)'!P18*전환계수!$E$12</f>
        <v>-3099.152</v>
      </c>
      <c r="Q19" s="15">
        <f>'에너지수급밸런스(1,000toe)'!Q18*전환계수!$E$13</f>
        <v>0</v>
      </c>
      <c r="R19" s="15">
        <f>'에너지수급밸런스(1,000toe)'!R18*전환계수!$E$14</f>
        <v>0</v>
      </c>
      <c r="S19" s="15">
        <f>'에너지수급밸런스(1,000toe)'!S18*전환계수!$E$15</f>
        <v>0</v>
      </c>
      <c r="T19" s="102">
        <f t="shared" si="5"/>
        <v>-0.91700000000000004</v>
      </c>
      <c r="U19" s="15">
        <f>'에너지수급밸런스(1,000toe)'!U18*전환계수!$E$16</f>
        <v>-0.91700000000000004</v>
      </c>
      <c r="V19" s="15">
        <f>'에너지수급밸런스(1,000toe)'!V18*전환계수!$E$17</f>
        <v>0</v>
      </c>
      <c r="W19" s="102">
        <f t="shared" si="6"/>
        <v>-13.153420000000001</v>
      </c>
      <c r="X19" s="15">
        <f>'에너지수급밸런스(1,000toe)'!X18*전환계수!$E$18</f>
        <v>0</v>
      </c>
      <c r="Y19" s="128">
        <f>'에너지수급밸런스(1,000toe)'!Y18*전환계수!$E$19</f>
        <v>0</v>
      </c>
      <c r="Z19" s="128">
        <f>'에너지수급밸런스(1,000toe)'!Z18*전환계수!$E$20</f>
        <v>0</v>
      </c>
      <c r="AA19" s="15">
        <f>'에너지수급밸런스(1,000toe)'!AA18*전환계수!$E$21</f>
        <v>0</v>
      </c>
      <c r="AB19" s="128">
        <f>'에너지수급밸런스(1,000toe)'!AB18*전환계수!$E$22</f>
        <v>0</v>
      </c>
      <c r="AC19" s="15">
        <f>'에너지수급밸런스(1,000toe)'!AC18*전환계수!$E$23</f>
        <v>0</v>
      </c>
      <c r="AD19" s="15">
        <f>'에너지수급밸런스(1,000toe)'!AD18*전환계수!$E$24</f>
        <v>-13.153420000000001</v>
      </c>
      <c r="AE19" s="15">
        <f>'에너지수급밸런스(1,000toe)'!AE18*전환계수!$E$25</f>
        <v>-11405.768</v>
      </c>
      <c r="AF19" s="15">
        <f>'에너지수급밸런스(1,000toe)'!AF18*전환계수!$E$26</f>
        <v>-143.89500000000001</v>
      </c>
      <c r="AG19" s="15">
        <f>'에너지수급밸런스(1,000toe)'!AG18*전환계수!$E$27</f>
        <v>-1213</v>
      </c>
      <c r="AH19" s="15">
        <f>'에너지수급밸런스(1,000toe)'!AH18*전환계수!$E$28</f>
        <v>-31771</v>
      </c>
      <c r="AI19" s="15">
        <f>'에너지수급밸런스(1,000toe)'!AI18*전환계수!$E$29</f>
        <v>37290</v>
      </c>
      <c r="AJ19" s="15">
        <f>'에너지수급밸런스(1,000toe)'!AJ18*전환계수!$E$30</f>
        <v>953</v>
      </c>
      <c r="AK19" s="15">
        <f>'에너지수급밸런스(1,000toe)'!AK18*전환계수!$E$31</f>
        <v>-613</v>
      </c>
      <c r="AL19" s="103">
        <f t="shared" si="7"/>
        <v>-53065.834419999999</v>
      </c>
    </row>
    <row r="20" spans="1:38" s="26" customFormat="1" ht="24" customHeight="1">
      <c r="A20" s="64" t="s">
        <v>248</v>
      </c>
      <c r="B20" s="100">
        <f t="shared" si="0"/>
        <v>0</v>
      </c>
      <c r="C20" s="101">
        <f t="shared" si="1"/>
        <v>0</v>
      </c>
      <c r="D20" s="15">
        <f>'에너지수급밸런스(1,000toe)'!D19*전환계수!$E$3</f>
        <v>0</v>
      </c>
      <c r="E20" s="15">
        <f>'에너지수급밸런스(1,000toe)'!E19*전환계수!$E$4</f>
        <v>0</v>
      </c>
      <c r="F20" s="102">
        <f t="shared" si="2"/>
        <v>0</v>
      </c>
      <c r="G20" s="15">
        <f>'에너지수급밸런스(1,000toe)'!G19*전환계수!$E$5</f>
        <v>0</v>
      </c>
      <c r="H20" s="15">
        <f>'에너지수급밸런스(1,000toe)'!H19*전환계수!$E$6</f>
        <v>0</v>
      </c>
      <c r="I20" s="102">
        <f t="shared" ref="I20:I47" si="8">J20+T20+W20</f>
        <v>-293.5</v>
      </c>
      <c r="J20" s="102">
        <f t="shared" ref="J20:J47" si="9">K20+L20+M20+N20+O20+P20+Q20+R20+S20</f>
        <v>-293.5</v>
      </c>
      <c r="K20" s="15">
        <f>'에너지수급밸런스(1,000toe)'!K19*전환계수!$E$7</f>
        <v>0</v>
      </c>
      <c r="L20" s="15">
        <f>'에너지수급밸런스(1,000toe)'!L19*전환계수!$E$8</f>
        <v>-6.524</v>
      </c>
      <c r="M20" s="15">
        <f>'에너지수급밸런스(1,000toe)'!M19*전환계수!$E$9</f>
        <v>0</v>
      </c>
      <c r="N20" s="15">
        <f>'에너지수급밸런스(1,000toe)'!N19*전환계수!$E$10</f>
        <v>0</v>
      </c>
      <c r="O20" s="15">
        <f>'에너지수급밸런스(1,000toe)'!O19*전환계수!$E$11</f>
        <v>0</v>
      </c>
      <c r="P20" s="15">
        <f>'에너지수급밸런스(1,000toe)'!P19*전환계수!$E$12</f>
        <v>-286.976</v>
      </c>
      <c r="Q20" s="15">
        <f>'에너지수급밸런스(1,000toe)'!Q19*전환계수!$E$13</f>
        <v>0</v>
      </c>
      <c r="R20" s="15">
        <f>'에너지수급밸런스(1,000toe)'!R19*전환계수!$E$14</f>
        <v>0</v>
      </c>
      <c r="S20" s="15">
        <f>'에너지수급밸런스(1,000toe)'!S19*전환계수!$E$15</f>
        <v>0</v>
      </c>
      <c r="T20" s="102">
        <f t="shared" ref="T20:T47" si="10">U20+V20</f>
        <v>0</v>
      </c>
      <c r="U20" s="15">
        <f>'에너지수급밸런스(1,000toe)'!U19*전환계수!$E$16</f>
        <v>0</v>
      </c>
      <c r="V20" s="15">
        <f>'에너지수급밸런스(1,000toe)'!V19*전환계수!$E$17</f>
        <v>0</v>
      </c>
      <c r="W20" s="102">
        <f t="shared" ref="W20:W47" si="11">X20+Y20+Z20+AA20+AB20+AC20+AD20</f>
        <v>0</v>
      </c>
      <c r="X20" s="15">
        <f>'에너지수급밸런스(1,000toe)'!X19*전환계수!$E$18</f>
        <v>0</v>
      </c>
      <c r="Y20" s="128">
        <f>'에너지수급밸런스(1,000toe)'!Y19*전환계수!$E$19</f>
        <v>0</v>
      </c>
      <c r="Z20" s="128">
        <f>'에너지수급밸런스(1,000toe)'!Z19*전환계수!$E$20</f>
        <v>0</v>
      </c>
      <c r="AA20" s="15">
        <f>'에너지수급밸런스(1,000toe)'!AA19*전환계수!$E$21</f>
        <v>0</v>
      </c>
      <c r="AB20" s="128">
        <f>'에너지수급밸런스(1,000toe)'!AB19*전환계수!$E$22</f>
        <v>0</v>
      </c>
      <c r="AC20" s="15">
        <f>'에너지수급밸런스(1,000toe)'!AC19*전환계수!$E$23</f>
        <v>0</v>
      </c>
      <c r="AD20" s="15">
        <f>'에너지수급밸런스(1,000toe)'!AD19*전환계수!$E$24</f>
        <v>0</v>
      </c>
      <c r="AE20" s="15">
        <f>'에너지수급밸런스(1,000toe)'!AE19*전환계수!$E$25</f>
        <v>-615.62400000000002</v>
      </c>
      <c r="AF20" s="15">
        <f>'에너지수급밸런스(1,000toe)'!AF19*전환계수!$E$26</f>
        <v>-773.77499999999998</v>
      </c>
      <c r="AG20" s="15">
        <f>'에너지수급밸런스(1,000toe)'!AG19*전환계수!$E$27</f>
        <v>0</v>
      </c>
      <c r="AH20" s="15">
        <f>'에너지수급밸런스(1,000toe)'!AH19*전환계수!$E$28</f>
        <v>0</v>
      </c>
      <c r="AI20" s="15">
        <f>'에너지수급밸런스(1,000toe)'!AI19*전환계수!$E$29</f>
        <v>0</v>
      </c>
      <c r="AJ20" s="15">
        <f>'에너지수급밸런스(1,000toe)'!AJ19*전환계수!$E$30</f>
        <v>683</v>
      </c>
      <c r="AK20" s="15">
        <f>'에너지수급밸런스(1,000toe)'!AK19*전환계수!$E$31</f>
        <v>0</v>
      </c>
      <c r="AL20" s="103">
        <f t="shared" si="7"/>
        <v>-999.89899999999989</v>
      </c>
    </row>
    <row r="21" spans="1:38" s="26" customFormat="1" ht="24" customHeight="1">
      <c r="A21" s="64" t="s">
        <v>249</v>
      </c>
      <c r="B21" s="100">
        <f t="shared" si="0"/>
        <v>0</v>
      </c>
      <c r="C21" s="101">
        <f t="shared" si="1"/>
        <v>0</v>
      </c>
      <c r="D21" s="15">
        <f>'에너지수급밸런스(1,000toe)'!D20*전환계수!$E$3</f>
        <v>0</v>
      </c>
      <c r="E21" s="15">
        <f>'에너지수급밸런스(1,000toe)'!E20*전환계수!$E$4</f>
        <v>0</v>
      </c>
      <c r="F21" s="102">
        <f t="shared" si="2"/>
        <v>0</v>
      </c>
      <c r="G21" s="15">
        <f>'에너지수급밸런스(1,000toe)'!G20*전환계수!$E$5</f>
        <v>0</v>
      </c>
      <c r="H21" s="15">
        <f>'에너지수급밸런스(1,000toe)'!H20*전환계수!$E$6</f>
        <v>0</v>
      </c>
      <c r="I21" s="102">
        <f t="shared" si="8"/>
        <v>-219.18299999999999</v>
      </c>
      <c r="J21" s="102">
        <f t="shared" si="9"/>
        <v>-0.93400000000000005</v>
      </c>
      <c r="K21" s="15">
        <f>'에너지수급밸런스(1,000toe)'!K20*전환계수!$E$7</f>
        <v>0</v>
      </c>
      <c r="L21" s="15">
        <f>'에너지수급밸런스(1,000toe)'!L20*전환계수!$E$8</f>
        <v>0</v>
      </c>
      <c r="M21" s="15">
        <f>'에너지수급밸런스(1,000toe)'!M20*전환계수!$E$9</f>
        <v>-0.93400000000000005</v>
      </c>
      <c r="N21" s="15">
        <f>'에너지수급밸런스(1,000toe)'!N20*전환계수!$E$10</f>
        <v>0</v>
      </c>
      <c r="O21" s="15">
        <f>'에너지수급밸런스(1,000toe)'!O20*전환계수!$E$11</f>
        <v>0</v>
      </c>
      <c r="P21" s="15">
        <f>'에너지수급밸런스(1,000toe)'!P20*전환계수!$E$12</f>
        <v>0</v>
      </c>
      <c r="Q21" s="15">
        <f>'에너지수급밸런스(1,000toe)'!Q20*전환계수!$E$13</f>
        <v>0</v>
      </c>
      <c r="R21" s="15">
        <f>'에너지수급밸런스(1,000toe)'!R20*전환계수!$E$14</f>
        <v>0</v>
      </c>
      <c r="S21" s="15">
        <f>'에너지수급밸런스(1,000toe)'!S20*전환계수!$E$15</f>
        <v>0</v>
      </c>
      <c r="T21" s="102">
        <f t="shared" si="10"/>
        <v>-218.249</v>
      </c>
      <c r="U21" s="15">
        <f>'에너지수급밸런스(1,000toe)'!U20*전환계수!$E$16</f>
        <v>-217.32900000000001</v>
      </c>
      <c r="V21" s="15">
        <f>'에너지수급밸런스(1,000toe)'!V20*전환계수!$E$17</f>
        <v>-0.92</v>
      </c>
      <c r="W21" s="102">
        <f t="shared" si="11"/>
        <v>0</v>
      </c>
      <c r="X21" s="15">
        <f>'에너지수급밸런스(1,000toe)'!X20*전환계수!$E$18</f>
        <v>0</v>
      </c>
      <c r="Y21" s="128">
        <f>'에너지수급밸런스(1,000toe)'!Y20*전환계수!$E$19</f>
        <v>0</v>
      </c>
      <c r="Z21" s="128">
        <f>'에너지수급밸런스(1,000toe)'!Z20*전환계수!$E$20</f>
        <v>0</v>
      </c>
      <c r="AA21" s="15">
        <f>'에너지수급밸런스(1,000toe)'!AA20*전환계수!$E$21</f>
        <v>0</v>
      </c>
      <c r="AB21" s="128">
        <f>'에너지수급밸런스(1,000toe)'!AB20*전환계수!$E$22</f>
        <v>0</v>
      </c>
      <c r="AC21" s="15">
        <f>'에너지수급밸런스(1,000toe)'!AC20*전환계수!$E$23</f>
        <v>0</v>
      </c>
      <c r="AD21" s="15">
        <f>'에너지수급밸런스(1,000toe)'!AD20*전환계수!$E$24</f>
        <v>0</v>
      </c>
      <c r="AE21" s="15">
        <f>'에너지수급밸런스(1,000toe)'!AE20*전환계수!$E$25</f>
        <v>-18372.896000000001</v>
      </c>
      <c r="AF21" s="15">
        <f>'에너지수급밸런스(1,000toe)'!AF20*전환계수!$E$26</f>
        <v>18369.690000000002</v>
      </c>
      <c r="AG21" s="15">
        <f>'에너지수급밸런스(1,000toe)'!AG20*전환계수!$E$27</f>
        <v>0</v>
      </c>
      <c r="AH21" s="15">
        <f>'에너지수급밸런스(1,000toe)'!AH20*전환계수!$E$28</f>
        <v>0</v>
      </c>
      <c r="AI21" s="15">
        <f>'에너지수급밸런스(1,000toe)'!AI20*전환계수!$E$29</f>
        <v>0</v>
      </c>
      <c r="AJ21" s="15">
        <f>'에너지수급밸런스(1,000toe)'!AJ20*전환계수!$E$30</f>
        <v>0</v>
      </c>
      <c r="AK21" s="15">
        <f>'에너지수급밸런스(1,000toe)'!AK20*전환계수!$E$31</f>
        <v>0</v>
      </c>
      <c r="AL21" s="103">
        <f t="shared" si="7"/>
        <v>-222.38899999999921</v>
      </c>
    </row>
    <row r="22" spans="1:38" s="26" customFormat="1" ht="24" customHeight="1">
      <c r="A22" s="114" t="s">
        <v>250</v>
      </c>
      <c r="B22" s="109">
        <f t="shared" si="0"/>
        <v>0</v>
      </c>
      <c r="C22" s="110">
        <f t="shared" si="1"/>
        <v>0</v>
      </c>
      <c r="D22" s="111">
        <f>'에너지수급밸런스(1,000toe)'!D21*전환계수!$E$3</f>
        <v>0</v>
      </c>
      <c r="E22" s="111">
        <f>'에너지수급밸런스(1,000toe)'!E21*전환계수!$E$4</f>
        <v>0</v>
      </c>
      <c r="F22" s="112">
        <f t="shared" si="2"/>
        <v>0</v>
      </c>
      <c r="G22" s="111">
        <f>'에너지수급밸런스(1,000toe)'!G21*전환계수!$E$5</f>
        <v>0</v>
      </c>
      <c r="H22" s="111">
        <f>'에너지수급밸런스(1,000toe)'!H21*전환계수!$E$6</f>
        <v>0</v>
      </c>
      <c r="I22" s="112">
        <f t="shared" si="8"/>
        <v>0</v>
      </c>
      <c r="J22" s="112">
        <f t="shared" si="9"/>
        <v>0</v>
      </c>
      <c r="K22" s="111">
        <f>'에너지수급밸런스(1,000toe)'!K21*전환계수!$E$7</f>
        <v>0</v>
      </c>
      <c r="L22" s="111">
        <f>'에너지수급밸런스(1,000toe)'!L21*전환계수!$E$8</f>
        <v>0</v>
      </c>
      <c r="M22" s="111">
        <f>'에너지수급밸런스(1,000toe)'!M21*전환계수!$E$9</f>
        <v>0</v>
      </c>
      <c r="N22" s="111">
        <f>'에너지수급밸런스(1,000toe)'!N21*전환계수!$E$10</f>
        <v>0</v>
      </c>
      <c r="O22" s="111">
        <f>'에너지수급밸런스(1,000toe)'!O21*전환계수!$E$11</f>
        <v>0</v>
      </c>
      <c r="P22" s="111">
        <f>'에너지수급밸런스(1,000toe)'!P21*전환계수!$E$12</f>
        <v>0</v>
      </c>
      <c r="Q22" s="111">
        <f>'에너지수급밸런스(1,000toe)'!Q21*전환계수!$E$13</f>
        <v>0</v>
      </c>
      <c r="R22" s="111">
        <f>'에너지수급밸런스(1,000toe)'!R21*전환계수!$E$14</f>
        <v>0</v>
      </c>
      <c r="S22" s="111">
        <f>'에너지수급밸런스(1,000toe)'!S21*전환계수!$E$15</f>
        <v>0</v>
      </c>
      <c r="T22" s="112">
        <f t="shared" si="10"/>
        <v>0</v>
      </c>
      <c r="U22" s="111">
        <f>'에너지수급밸런스(1,000toe)'!U21*전환계수!$E$16</f>
        <v>0</v>
      </c>
      <c r="V22" s="111">
        <f>'에너지수급밸런스(1,000toe)'!V21*전환계수!$E$17</f>
        <v>0</v>
      </c>
      <c r="W22" s="112">
        <f t="shared" si="11"/>
        <v>0</v>
      </c>
      <c r="X22" s="111">
        <f>'에너지수급밸런스(1,000toe)'!X21*전환계수!$E$18</f>
        <v>0</v>
      </c>
      <c r="Y22" s="130">
        <f>'에너지수급밸런스(1,000toe)'!Y21*전환계수!$E$19</f>
        <v>0</v>
      </c>
      <c r="Z22" s="130">
        <f>'에너지수급밸런스(1,000toe)'!Z21*전환계수!$E$20</f>
        <v>0</v>
      </c>
      <c r="AA22" s="111">
        <f>'에너지수급밸런스(1,000toe)'!AA21*전환계수!$E$21</f>
        <v>0</v>
      </c>
      <c r="AB22" s="130">
        <f>'에너지수급밸런스(1,000toe)'!AB21*전환계수!$E$22</f>
        <v>0</v>
      </c>
      <c r="AC22" s="111">
        <f>'에너지수급밸런스(1,000toe)'!AC21*전환계수!$E$23</f>
        <v>0</v>
      </c>
      <c r="AD22" s="111">
        <f>'에너지수급밸런스(1,000toe)'!AD21*전환계수!$E$24</f>
        <v>0</v>
      </c>
      <c r="AE22" s="111">
        <f>'에너지수급밸런스(1,000toe)'!AE21*전환계수!$E$25</f>
        <v>-258.54399999999998</v>
      </c>
      <c r="AF22" s="111">
        <f>'에너지수급밸런스(1,000toe)'!AF21*전환계수!$E$26</f>
        <v>159.28</v>
      </c>
      <c r="AG22" s="111">
        <f>'에너지수급밸런스(1,000toe)'!AG21*전환계수!$E$27</f>
        <v>0</v>
      </c>
      <c r="AH22" s="111">
        <f>'에너지수급밸런스(1,000toe)'!AH21*전환계수!$E$28</f>
        <v>0</v>
      </c>
      <c r="AI22" s="111">
        <f>'에너지수급밸런스(1,000toe)'!AI21*전환계수!$E$29</f>
        <v>-3365</v>
      </c>
      <c r="AJ22" s="111">
        <f>'에너지수급밸런스(1,000toe)'!AJ21*전환계수!$E$30</f>
        <v>-85</v>
      </c>
      <c r="AK22" s="111">
        <f>'에너지수급밸런스(1,000toe)'!AK21*전환계수!$E$31</f>
        <v>0</v>
      </c>
      <c r="AL22" s="113">
        <f t="shared" si="7"/>
        <v>-3549.2640000000001</v>
      </c>
    </row>
    <row r="23" spans="1:38" s="9" customFormat="1" ht="24" customHeight="1">
      <c r="A23" s="121" t="s">
        <v>251</v>
      </c>
      <c r="B23" s="122">
        <f t="shared" si="0"/>
        <v>23095.108</v>
      </c>
      <c r="C23" s="123">
        <f t="shared" si="1"/>
        <v>5070.652</v>
      </c>
      <c r="D23" s="124">
        <f>'에너지수급밸런스(1,000toe)'!D22*전환계수!$E$3</f>
        <v>807.024</v>
      </c>
      <c r="E23" s="124">
        <f>'에너지수급밸런스(1,000toe)'!E22*전환계수!$E$4</f>
        <v>4263.6279999999997</v>
      </c>
      <c r="F23" s="125">
        <f t="shared" si="2"/>
        <v>18024.455999999998</v>
      </c>
      <c r="G23" s="124">
        <f>'에너지수급밸런스(1,000toe)'!G22*전환계수!$E$5</f>
        <v>13991.495999999999</v>
      </c>
      <c r="H23" s="124">
        <f>'에너지수급밸런스(1,000toe)'!H22*전환계수!$E$6</f>
        <v>4032.96</v>
      </c>
      <c r="I23" s="125">
        <f t="shared" si="8"/>
        <v>89124.483559999993</v>
      </c>
      <c r="J23" s="125">
        <f t="shared" si="9"/>
        <v>39128.606999999996</v>
      </c>
      <c r="K23" s="124">
        <f>'에너지수급밸런스(1,000toe)'!K22*전환계수!$E$7</f>
        <v>7748.7250000000004</v>
      </c>
      <c r="L23" s="124">
        <f>'에너지수급밸런스(1,000toe)'!L22*전환계수!$E$8</f>
        <v>3290.8920000000003</v>
      </c>
      <c r="M23" s="124">
        <f>'에너지수급밸런스(1,000toe)'!M22*전환계수!$E$9</f>
        <v>17760.944</v>
      </c>
      <c r="N23" s="124">
        <f>'에너지수급밸런스(1,000toe)'!N22*전환계수!$E$10</f>
        <v>288.887</v>
      </c>
      <c r="O23" s="124">
        <f>'에너지수급밸런스(1,000toe)'!O22*전환계수!$E$11</f>
        <v>186.714</v>
      </c>
      <c r="P23" s="124">
        <f>'에너지수급밸런스(1,000toe)'!P22*전환계수!$E$12</f>
        <v>6429.5839999999998</v>
      </c>
      <c r="Q23" s="124">
        <f>'에너지수급밸런스(1,000toe)'!Q22*전환계수!$E$13</f>
        <v>3422.8610000000003</v>
      </c>
      <c r="R23" s="124">
        <f>'에너지수급밸런스(1,000toe)'!R22*전환계수!$E$14</f>
        <v>0</v>
      </c>
      <c r="S23" s="124">
        <f>'에너지수급밸런스(1,000toe)'!S22*전환계수!$E$15</f>
        <v>0</v>
      </c>
      <c r="T23" s="125">
        <f t="shared" si="10"/>
        <v>9960.8810000000012</v>
      </c>
      <c r="U23" s="124">
        <f>'에너지수급밸런스(1,000toe)'!U22*전환계수!$E$16</f>
        <v>3643.241</v>
      </c>
      <c r="V23" s="124">
        <f>'에너지수급밸런스(1,000toe)'!V22*전환계수!$E$17</f>
        <v>6317.64</v>
      </c>
      <c r="W23" s="125">
        <f t="shared" si="11"/>
        <v>40034.995559999996</v>
      </c>
      <c r="X23" s="124">
        <f>'에너지수급밸런스(1,000toe)'!X22*전환계수!$E$18</f>
        <v>38193.25</v>
      </c>
      <c r="Y23" s="124">
        <f>'에너지수급밸런스(1,000toe)'!Y22*전환계수!$E$19</f>
        <v>0</v>
      </c>
      <c r="Z23" s="124">
        <f>'에너지수급밸런스(1,000toe)'!Z22*전환계수!$E$20</f>
        <v>0</v>
      </c>
      <c r="AA23" s="124">
        <f>'에너지수급밸런스(1,000toe)'!AA22*전환계수!$E$21</f>
        <v>674.13499999999999</v>
      </c>
      <c r="AB23" s="124">
        <f>'에너지수급밸런스(1,000toe)'!AB22*전환계수!$E$22</f>
        <v>0</v>
      </c>
      <c r="AC23" s="124">
        <f>'에너지수급밸런스(1,000toe)'!AC22*전환계수!$E$23</f>
        <v>85.271999999999991</v>
      </c>
      <c r="AD23" s="124">
        <f>'에너지수급밸런스(1,000toe)'!AD22*전환계수!$E$24</f>
        <v>1082.3385599999999</v>
      </c>
      <c r="AE23" s="124">
        <f>'에너지수급밸런스(1,000toe)'!AE22*전환계수!$E$25</f>
        <v>0</v>
      </c>
      <c r="AF23" s="124">
        <f>'에너지수급밸런스(1,000toe)'!AF22*전환계수!$E$26</f>
        <v>17610.395</v>
      </c>
      <c r="AG23" s="124">
        <f>'에너지수급밸런스(1,000toe)'!AG22*전환계수!$E$27</f>
        <v>0</v>
      </c>
      <c r="AH23" s="124">
        <f>'에너지수급밸런스(1,000toe)'!AH22*전환계수!$E$28</f>
        <v>0</v>
      </c>
      <c r="AI23" s="124">
        <f>'에너지수급밸런스(1,000toe)'!AI22*전환계수!$E$29</f>
        <v>33925</v>
      </c>
      <c r="AJ23" s="124">
        <f>'에너지수급밸런스(1,000toe)'!AJ22*전환계수!$E$30</f>
        <v>1551</v>
      </c>
      <c r="AK23" s="124">
        <f>'에너지수급밸런스(1,000toe)'!AK22*전환계수!$E$31</f>
        <v>4867</v>
      </c>
      <c r="AL23" s="126">
        <f t="shared" si="7"/>
        <v>170172.98655999999</v>
      </c>
    </row>
    <row r="24" spans="1:38" s="9" customFormat="1" ht="24" customHeight="1">
      <c r="A24" s="115" t="s">
        <v>252</v>
      </c>
      <c r="B24" s="116">
        <f t="shared" si="0"/>
        <v>22166.983999999997</v>
      </c>
      <c r="C24" s="117">
        <f t="shared" si="1"/>
        <v>4142.5280000000002</v>
      </c>
      <c r="D24" s="118">
        <f>'에너지수급밸런스(1,000toe)'!D23*전환계수!$E$3</f>
        <v>3.956</v>
      </c>
      <c r="E24" s="118">
        <f>'에너지수급밸런스(1,000toe)'!E23*전환계수!$E$4</f>
        <v>4138.5720000000001</v>
      </c>
      <c r="F24" s="119">
        <f t="shared" si="2"/>
        <v>18024.455999999998</v>
      </c>
      <c r="G24" s="118">
        <f>'에너지수급밸런스(1,000toe)'!G23*전환계수!$E$5</f>
        <v>13991.495999999999</v>
      </c>
      <c r="H24" s="118">
        <f>'에너지수급밸런스(1,000toe)'!H23*전환계수!$E$6</f>
        <v>4032.96</v>
      </c>
      <c r="I24" s="119">
        <f t="shared" si="8"/>
        <v>50087.050779999998</v>
      </c>
      <c r="J24" s="119">
        <f t="shared" si="9"/>
        <v>6977.7950000000001</v>
      </c>
      <c r="K24" s="118">
        <f>'에너지수급밸런스(1,000toe)'!K23*전환계수!$E$7</f>
        <v>184.07500000000002</v>
      </c>
      <c r="L24" s="118">
        <f>'에너지수급밸런스(1,000toe)'!L23*전환계수!$E$8</f>
        <v>543.35599999999999</v>
      </c>
      <c r="M24" s="118">
        <f>'에너지수급밸런스(1,000toe)'!M23*전환계수!$E$9</f>
        <v>2589.982</v>
      </c>
      <c r="N24" s="118">
        <f>'에너지수급밸런스(1,000toe)'!N23*전환계수!$E$10</f>
        <v>100.687</v>
      </c>
      <c r="O24" s="118">
        <f>'에너지수급밸런스(1,000toe)'!O23*전환계수!$E$11</f>
        <v>121.64699999999999</v>
      </c>
      <c r="P24" s="118">
        <f>'에너지수급밸런스(1,000toe)'!P23*전환계수!$E$12</f>
        <v>3438.0479999999998</v>
      </c>
      <c r="Q24" s="118">
        <f>'에너지수급밸런스(1,000toe)'!Q23*전환계수!$E$13</f>
        <v>0</v>
      </c>
      <c r="R24" s="118">
        <f>'에너지수급밸런스(1,000toe)'!R23*전환계수!$E$14</f>
        <v>0</v>
      </c>
      <c r="S24" s="118">
        <f>'에너지수급밸런스(1,000toe)'!S23*전환계수!$E$15</f>
        <v>0</v>
      </c>
      <c r="T24" s="119">
        <f t="shared" si="10"/>
        <v>3193.61</v>
      </c>
      <c r="U24" s="118">
        <f>'에너지수급밸런스(1,000toe)'!U23*전환계수!$E$16</f>
        <v>1879.8500000000001</v>
      </c>
      <c r="V24" s="118">
        <f>'에너지수급밸런스(1,000toe)'!V23*전환계수!$E$17</f>
        <v>1313.76</v>
      </c>
      <c r="W24" s="119">
        <f t="shared" si="11"/>
        <v>39915.645779999999</v>
      </c>
      <c r="X24" s="118">
        <f>'에너지수급밸런스(1,000toe)'!X23*전환계수!$E$18</f>
        <v>38193.25</v>
      </c>
      <c r="Y24" s="131">
        <f>'에너지수급밸런스(1,000toe)'!Y23*전환계수!$E$19</f>
        <v>0</v>
      </c>
      <c r="Z24" s="131">
        <f>'에너지수급밸런스(1,000toe)'!Z23*전환계수!$E$20</f>
        <v>0</v>
      </c>
      <c r="AA24" s="118">
        <f>'에너지수급밸런스(1,000toe)'!AA23*전환계수!$E$21</f>
        <v>674.13499999999999</v>
      </c>
      <c r="AB24" s="131">
        <f>'에너지수급밸런스(1,000toe)'!AB23*전환계수!$E$22</f>
        <v>0</v>
      </c>
      <c r="AC24" s="118">
        <f>'에너지수급밸런스(1,000toe)'!AC23*전환계수!$E$23</f>
        <v>84.302999999999997</v>
      </c>
      <c r="AD24" s="118">
        <f>'에너지수급밸런스(1,000toe)'!AD23*전환계수!$E$24</f>
        <v>963.95777999999996</v>
      </c>
      <c r="AE24" s="118">
        <f>'에너지수급밸런스(1,000toe)'!AE23*전환계수!$E$25</f>
        <v>0</v>
      </c>
      <c r="AF24" s="118">
        <f>'에너지수급밸런스(1,000toe)'!AF23*전환계수!$E$26</f>
        <v>5331.3550000000005</v>
      </c>
      <c r="AG24" s="118">
        <f>'에너지수급밸런스(1,000toe)'!AG23*전환계수!$E$27</f>
        <v>0</v>
      </c>
      <c r="AH24" s="118">
        <f>'에너지수급밸런스(1,000toe)'!AH23*전환계수!$E$28</f>
        <v>0</v>
      </c>
      <c r="AI24" s="118">
        <f>'에너지수급밸런스(1,000toe)'!AI23*전환계수!$E$29</f>
        <v>17006</v>
      </c>
      <c r="AJ24" s="118">
        <f>'에너지수급밸런스(1,000toe)'!AJ23*전환계수!$E$30</f>
        <v>0</v>
      </c>
      <c r="AK24" s="118">
        <f>'에너지수급밸런스(1,000toe)'!AK23*전환계수!$E$31</f>
        <v>3876</v>
      </c>
      <c r="AL24" s="120">
        <f t="shared" si="7"/>
        <v>98467.389779999983</v>
      </c>
    </row>
    <row r="25" spans="1:38" s="26" customFormat="1" ht="24" customHeight="1">
      <c r="A25" s="64" t="s">
        <v>253</v>
      </c>
      <c r="B25" s="100">
        <f t="shared" si="0"/>
        <v>0</v>
      </c>
      <c r="C25" s="101">
        <f t="shared" si="1"/>
        <v>0</v>
      </c>
      <c r="D25" s="15">
        <f>'에너지수급밸런스(1,000toe)'!D24*전환계수!$E$3</f>
        <v>0</v>
      </c>
      <c r="E25" s="15">
        <f>'에너지수급밸런스(1,000toe)'!E24*전환계수!$E$4</f>
        <v>0</v>
      </c>
      <c r="F25" s="102">
        <f t="shared" si="2"/>
        <v>0</v>
      </c>
      <c r="G25" s="15">
        <f>'에너지수급밸런스(1,000toe)'!G24*전환계수!$E$5</f>
        <v>0</v>
      </c>
      <c r="H25" s="15">
        <f>'에너지수급밸런스(1,000toe)'!H24*전환계수!$E$6</f>
        <v>0</v>
      </c>
      <c r="I25" s="102">
        <f t="shared" si="8"/>
        <v>2096.44265</v>
      </c>
      <c r="J25" s="102">
        <f t="shared" si="9"/>
        <v>2090.828</v>
      </c>
      <c r="K25" s="15">
        <f>'에너지수급밸런스(1,000toe)'!K24*전환계수!$E$7</f>
        <v>135.97499999999999</v>
      </c>
      <c r="L25" s="15">
        <f>'에너지수급밸런스(1,000toe)'!L24*전환계수!$E$8</f>
        <v>268.416</v>
      </c>
      <c r="M25" s="15">
        <f>'에너지수급밸런스(1,000toe)'!M24*전환계수!$E$9</f>
        <v>1528.0240000000001</v>
      </c>
      <c r="N25" s="15">
        <f>'에너지수급밸런스(1,000toe)'!N24*전환계수!$E$10</f>
        <v>38.580999999999996</v>
      </c>
      <c r="O25" s="15">
        <f>'에너지수급밸런스(1,000toe)'!O24*전환계수!$E$11</f>
        <v>52.808</v>
      </c>
      <c r="P25" s="15">
        <f>'에너지수급밸런스(1,000toe)'!P24*전환계수!$E$12</f>
        <v>67.024000000000001</v>
      </c>
      <c r="Q25" s="15">
        <f>'에너지수급밸런스(1,000toe)'!Q24*전환계수!$E$13</f>
        <v>0</v>
      </c>
      <c r="R25" s="15">
        <f>'에너지수급밸런스(1,000toe)'!R24*전환계수!$E$14</f>
        <v>0</v>
      </c>
      <c r="S25" s="15">
        <f>'에너지수급밸런스(1,000toe)'!S24*전환계수!$E$15</f>
        <v>0</v>
      </c>
      <c r="T25" s="102">
        <f t="shared" si="10"/>
        <v>0.91700000000000004</v>
      </c>
      <c r="U25" s="15">
        <f>'에너지수급밸런스(1,000toe)'!U24*전환계수!$E$16</f>
        <v>0.91700000000000004</v>
      </c>
      <c r="V25" s="15">
        <f>'에너지수급밸런스(1,000toe)'!V24*전환계수!$E$17</f>
        <v>0</v>
      </c>
      <c r="W25" s="102">
        <f t="shared" si="11"/>
        <v>4.6976499999999994</v>
      </c>
      <c r="X25" s="15">
        <f>'에너지수급밸런스(1,000toe)'!X24*전환계수!$E$18</f>
        <v>0</v>
      </c>
      <c r="Y25" s="128">
        <f>'에너지수급밸런스(1,000toe)'!Y24*전환계수!$E$19</f>
        <v>0</v>
      </c>
      <c r="Z25" s="128">
        <f>'에너지수급밸런스(1,000toe)'!Z24*전환계수!$E$20</f>
        <v>0</v>
      </c>
      <c r="AA25" s="15">
        <f>'에너지수급밸런스(1,000toe)'!AA24*전환계수!$E$21</f>
        <v>0</v>
      </c>
      <c r="AB25" s="128">
        <f>'에너지수급밸런스(1,000toe)'!AB24*전환계수!$E$22</f>
        <v>0</v>
      </c>
      <c r="AC25" s="15">
        <f>'에너지수급밸런스(1,000toe)'!AC24*전환계수!$E$23</f>
        <v>0</v>
      </c>
      <c r="AD25" s="15">
        <f>'에너지수급밸런스(1,000toe)'!AD24*전환계수!$E$24</f>
        <v>4.6976499999999994</v>
      </c>
      <c r="AE25" s="15">
        <f>'에너지수급밸런스(1,000toe)'!AE24*전환계수!$E$25</f>
        <v>0</v>
      </c>
      <c r="AF25" s="15">
        <f>'에너지수급밸런스(1,000toe)'!AF24*전환계수!$E$26</f>
        <v>3.62</v>
      </c>
      <c r="AG25" s="15">
        <f>'에너지수급밸런스(1,000toe)'!AG24*전환계수!$E$27</f>
        <v>0</v>
      </c>
      <c r="AH25" s="15">
        <f>'에너지수급밸런스(1,000toe)'!AH24*전환계수!$E$28</f>
        <v>0</v>
      </c>
      <c r="AI25" s="15">
        <f>'에너지수급밸런스(1,000toe)'!AI24*전환계수!$E$29</f>
        <v>786</v>
      </c>
      <c r="AJ25" s="15">
        <f>'에너지수급밸런스(1,000toe)'!AJ24*전환계수!$E$30</f>
        <v>0</v>
      </c>
      <c r="AK25" s="15">
        <f>'에너지수급밸런스(1,000toe)'!AK24*전환계수!$E$31</f>
        <v>0</v>
      </c>
      <c r="AL25" s="103">
        <f t="shared" si="7"/>
        <v>2886.0626499999998</v>
      </c>
    </row>
    <row r="26" spans="1:38" s="26" customFormat="1" ht="24" customHeight="1">
      <c r="A26" s="64" t="s">
        <v>254</v>
      </c>
      <c r="B26" s="100">
        <f t="shared" si="0"/>
        <v>0</v>
      </c>
      <c r="C26" s="101">
        <f t="shared" si="1"/>
        <v>0</v>
      </c>
      <c r="D26" s="15">
        <f>'에너지수급밸런스(1,000toe)'!D25*전환계수!$E$3</f>
        <v>0</v>
      </c>
      <c r="E26" s="15">
        <f>'에너지수급밸런스(1,000toe)'!E25*전환계수!$E$4</f>
        <v>0</v>
      </c>
      <c r="F26" s="102">
        <f t="shared" si="2"/>
        <v>0</v>
      </c>
      <c r="G26" s="15">
        <f>'에너지수급밸런스(1,000toe)'!G25*전환계수!$E$5</f>
        <v>0</v>
      </c>
      <c r="H26" s="15">
        <f>'에너지수급밸런스(1,000toe)'!H25*전환계수!$E$6</f>
        <v>0</v>
      </c>
      <c r="I26" s="102">
        <f t="shared" si="8"/>
        <v>73.968590000000006</v>
      </c>
      <c r="J26" s="102">
        <f t="shared" si="9"/>
        <v>69.316000000000003</v>
      </c>
      <c r="K26" s="15">
        <f>'에너지수급밸런스(1,000toe)'!K25*전환계수!$E$7</f>
        <v>0</v>
      </c>
      <c r="L26" s="15">
        <f>'에너지수급밸런스(1,000toe)'!L25*전환계수!$E$8</f>
        <v>8.3879999999999999</v>
      </c>
      <c r="M26" s="15">
        <f>'에너지수급밸런스(1,000toe)'!M25*전환계수!$E$9</f>
        <v>38.294000000000004</v>
      </c>
      <c r="N26" s="15">
        <f>'에너지수급밸런스(1,000toe)'!N25*전환계수!$E$10</f>
        <v>5.6459999999999999</v>
      </c>
      <c r="O26" s="15">
        <f>'에너지수급밸런스(1,000toe)'!O25*전환계수!$E$11</f>
        <v>3.7719999999999998</v>
      </c>
      <c r="P26" s="15">
        <f>'에너지수급밸런스(1,000toe)'!P25*전환계수!$E$12</f>
        <v>13.215999999999999</v>
      </c>
      <c r="Q26" s="15">
        <f>'에너지수급밸런스(1,000toe)'!Q25*전환계수!$E$13</f>
        <v>0</v>
      </c>
      <c r="R26" s="15">
        <f>'에너지수급밸런스(1,000toe)'!R25*전환계수!$E$14</f>
        <v>0</v>
      </c>
      <c r="S26" s="15">
        <f>'에너지수급밸런스(1,000toe)'!S25*전환계수!$E$15</f>
        <v>0</v>
      </c>
      <c r="T26" s="102">
        <f t="shared" si="10"/>
        <v>1.8340000000000001</v>
      </c>
      <c r="U26" s="15">
        <f>'에너지수급밸런스(1,000toe)'!U25*전환계수!$E$16</f>
        <v>1.8340000000000001</v>
      </c>
      <c r="V26" s="15">
        <f>'에너지수급밸런스(1,000toe)'!V25*전환계수!$E$17</f>
        <v>0</v>
      </c>
      <c r="W26" s="102">
        <f t="shared" si="11"/>
        <v>2.8185899999999999</v>
      </c>
      <c r="X26" s="15">
        <f>'에너지수급밸런스(1,000toe)'!X25*전환계수!$E$18</f>
        <v>0</v>
      </c>
      <c r="Y26" s="128">
        <f>'에너지수급밸런스(1,000toe)'!Y25*전환계수!$E$19</f>
        <v>0</v>
      </c>
      <c r="Z26" s="128">
        <f>'에너지수급밸런스(1,000toe)'!Z25*전환계수!$E$20</f>
        <v>0</v>
      </c>
      <c r="AA26" s="15">
        <f>'에너지수급밸런스(1,000toe)'!AA25*전환계수!$E$21</f>
        <v>0</v>
      </c>
      <c r="AB26" s="128">
        <f>'에너지수급밸런스(1,000toe)'!AB25*전환계수!$E$22</f>
        <v>0</v>
      </c>
      <c r="AC26" s="15">
        <f>'에너지수급밸런스(1,000toe)'!AC25*전환계수!$E$23</f>
        <v>0</v>
      </c>
      <c r="AD26" s="15">
        <f>'에너지수급밸런스(1,000toe)'!AD25*전환계수!$E$24</f>
        <v>2.8185899999999999</v>
      </c>
      <c r="AE26" s="15">
        <f>'에너지수급밸런스(1,000toe)'!AE25*전환계수!$E$25</f>
        <v>0</v>
      </c>
      <c r="AF26" s="15">
        <f>'에너지수급밸런스(1,000toe)'!AF25*전환계수!$E$26</f>
        <v>0</v>
      </c>
      <c r="AG26" s="15">
        <f>'에너지수급밸런스(1,000toe)'!AG25*전환계수!$E$27</f>
        <v>0</v>
      </c>
      <c r="AH26" s="15">
        <f>'에너지수급밸런스(1,000toe)'!AH25*전환계수!$E$28</f>
        <v>0</v>
      </c>
      <c r="AI26" s="15">
        <f>'에너지수급밸런스(1,000toe)'!AI25*전환계수!$E$29</f>
        <v>116</v>
      </c>
      <c r="AJ26" s="15">
        <f>'에너지수급밸런스(1,000toe)'!AJ25*전환계수!$E$30</f>
        <v>0</v>
      </c>
      <c r="AK26" s="15">
        <f>'에너지수급밸런스(1,000toe)'!AK25*전환계수!$E$31</f>
        <v>0</v>
      </c>
      <c r="AL26" s="103">
        <f t="shared" si="7"/>
        <v>189.96859000000001</v>
      </c>
    </row>
    <row r="27" spans="1:38" s="26" customFormat="1" ht="24" customHeight="1">
      <c r="A27" s="64" t="s">
        <v>274</v>
      </c>
      <c r="B27" s="100">
        <f t="shared" si="0"/>
        <v>18024.455999999998</v>
      </c>
      <c r="C27" s="101">
        <f t="shared" si="1"/>
        <v>0</v>
      </c>
      <c r="D27" s="15">
        <f>'에너지수급밸런스(1,000toe)'!D26*전환계수!$E$3</f>
        <v>0</v>
      </c>
      <c r="E27" s="15">
        <f>'에너지수급밸런스(1,000toe)'!E26*전환계수!$E$4</f>
        <v>0</v>
      </c>
      <c r="F27" s="102">
        <f t="shared" si="2"/>
        <v>18024.455999999998</v>
      </c>
      <c r="G27" s="15">
        <f>'에너지수급밸런스(1,000toe)'!G26*전환계수!$E$5</f>
        <v>13991.495999999999</v>
      </c>
      <c r="H27" s="15">
        <f>'에너지수급밸런스(1,000toe)'!H26*전환계수!$E$6</f>
        <v>4032.96</v>
      </c>
      <c r="I27" s="102">
        <f t="shared" si="8"/>
        <v>47161.806949999998</v>
      </c>
      <c r="J27" s="102">
        <f t="shared" si="9"/>
        <v>4085.8109999999997</v>
      </c>
      <c r="K27" s="15">
        <f>'에너지수급밸런스(1,000toe)'!K26*전환계수!$E$7</f>
        <v>36.075000000000003</v>
      </c>
      <c r="L27" s="15">
        <f>'에너지수급밸런스(1,000toe)'!L26*전환계수!$E$8</f>
        <v>232.06800000000001</v>
      </c>
      <c r="M27" s="15">
        <f>'에너지수급밸런스(1,000toe)'!M26*전환계수!$E$9</f>
        <v>412.82800000000003</v>
      </c>
      <c r="N27" s="15">
        <f>'에너지수급밸런스(1,000toe)'!N26*전환계수!$E$10</f>
        <v>35.757999999999996</v>
      </c>
      <c r="O27" s="15">
        <f>'에너지수급밸런스(1,000toe)'!O26*전환계수!$E$11</f>
        <v>50.921999999999997</v>
      </c>
      <c r="P27" s="15">
        <f>'에너지수급밸런스(1,000toe)'!P26*전환계수!$E$12</f>
        <v>3318.16</v>
      </c>
      <c r="Q27" s="15">
        <f>'에너지수급밸런스(1,000toe)'!Q26*전환계수!$E$13</f>
        <v>0</v>
      </c>
      <c r="R27" s="15">
        <f>'에너지수급밸런스(1,000toe)'!R26*전환계수!$E$14</f>
        <v>0</v>
      </c>
      <c r="S27" s="15">
        <f>'에너지수급밸런스(1,000toe)'!S26*전환계수!$E$15</f>
        <v>0</v>
      </c>
      <c r="T27" s="102">
        <f t="shared" si="10"/>
        <v>3170.6850000000004</v>
      </c>
      <c r="U27" s="15">
        <f>'에너지수급밸런스(1,000toe)'!U26*전환계수!$E$16</f>
        <v>1856.9250000000002</v>
      </c>
      <c r="V27" s="15">
        <f>'에너지수급밸런스(1,000toe)'!V26*전환계수!$E$17</f>
        <v>1313.76</v>
      </c>
      <c r="W27" s="102">
        <f t="shared" si="11"/>
        <v>39905.310949999999</v>
      </c>
      <c r="X27" s="15">
        <f>'에너지수급밸런스(1,000toe)'!X26*전환계수!$E$18</f>
        <v>38193.25</v>
      </c>
      <c r="Y27" s="128">
        <f>'에너지수급밸런스(1,000toe)'!Y26*전환계수!$E$19</f>
        <v>0</v>
      </c>
      <c r="Z27" s="128">
        <f>'에너지수급밸런스(1,000toe)'!Z26*전환계수!$E$20</f>
        <v>0</v>
      </c>
      <c r="AA27" s="15">
        <f>'에너지수급밸런스(1,000toe)'!AA26*전환계수!$E$21</f>
        <v>674.13499999999999</v>
      </c>
      <c r="AB27" s="128">
        <f>'에너지수급밸런스(1,000toe)'!AB26*전환계수!$E$22</f>
        <v>0</v>
      </c>
      <c r="AC27" s="15">
        <f>'에너지수급밸런스(1,000toe)'!AC26*전환계수!$E$23</f>
        <v>84.302999999999997</v>
      </c>
      <c r="AD27" s="15">
        <f>'에너지수급밸런스(1,000toe)'!AD26*전환계수!$E$24</f>
        <v>953.62294999999995</v>
      </c>
      <c r="AE27" s="15">
        <f>'에너지수급밸런스(1,000toe)'!AE26*전환계수!$E$25</f>
        <v>0</v>
      </c>
      <c r="AF27" s="15">
        <f>'에너지수급밸런스(1,000toe)'!AF26*전환계수!$E$26</f>
        <v>5326.83</v>
      </c>
      <c r="AG27" s="15">
        <f>'에너지수급밸런스(1,000toe)'!AG26*전환계수!$E$27</f>
        <v>0</v>
      </c>
      <c r="AH27" s="15">
        <f>'에너지수급밸런스(1,000toe)'!AH26*전환계수!$E$28</f>
        <v>0</v>
      </c>
      <c r="AI27" s="15">
        <f>'에너지수급밸런스(1,000toe)'!AI26*전환계수!$E$29</f>
        <v>16103</v>
      </c>
      <c r="AJ27" s="15">
        <f>'에너지수급밸런스(1,000toe)'!AJ26*전환계수!$E$30</f>
        <v>0</v>
      </c>
      <c r="AK27" s="15">
        <f>'에너지수급밸런스(1,000toe)'!AK26*전환계수!$E$31</f>
        <v>0</v>
      </c>
      <c r="AL27" s="103">
        <f t="shared" si="7"/>
        <v>86616.092949999991</v>
      </c>
    </row>
    <row r="28" spans="1:38" s="26" customFormat="1" ht="24" customHeight="1">
      <c r="A28" s="64" t="s">
        <v>275</v>
      </c>
      <c r="B28" s="100">
        <f t="shared" si="0"/>
        <v>28.799999999999997</v>
      </c>
      <c r="C28" s="101">
        <f t="shared" si="1"/>
        <v>0</v>
      </c>
      <c r="D28" s="15">
        <f>'에너지수급밸런스(1,000toe)'!D27*전환계수!$E$3</f>
        <v>0</v>
      </c>
      <c r="E28" s="15">
        <f>'에너지수급밸런스(1,000toe)'!E27*전환계수!$E$4</f>
        <v>0</v>
      </c>
      <c r="F28" s="102">
        <f t="shared" si="2"/>
        <v>28.799999999999997</v>
      </c>
      <c r="G28" s="15">
        <f>'에너지수급밸런스(1,000toe)'!G27*전환계수!$E$5</f>
        <v>0</v>
      </c>
      <c r="H28" s="15">
        <f>'에너지수급밸런스(1,000toe)'!H27*전환계수!$E$6</f>
        <v>28.799999999999997</v>
      </c>
      <c r="I28" s="102">
        <f t="shared" si="8"/>
        <v>348.13562999999999</v>
      </c>
      <c r="J28" s="102">
        <f t="shared" si="9"/>
        <v>265.83999999999997</v>
      </c>
      <c r="K28" s="15">
        <f>'에너지수급밸런스(1,000toe)'!K27*전환계수!$E$7</f>
        <v>0</v>
      </c>
      <c r="L28" s="15">
        <f>'에너지수급밸런스(1,000toe)'!L27*전환계수!$E$8</f>
        <v>19.572000000000003</v>
      </c>
      <c r="M28" s="15">
        <f>'에너지수급밸런스(1,000toe)'!M27*전환계수!$E$9</f>
        <v>9.34</v>
      </c>
      <c r="N28" s="15">
        <f>'에너지수급밸런스(1,000toe)'!N27*전환계수!$E$10</f>
        <v>1.8819999999999999</v>
      </c>
      <c r="O28" s="15">
        <f>'에너지수급밸런스(1,000toe)'!O27*전환계수!$E$11</f>
        <v>9.43</v>
      </c>
      <c r="P28" s="15">
        <f>'에너지수급밸런스(1,000toe)'!P27*전환계수!$E$12</f>
        <v>225.61599999999999</v>
      </c>
      <c r="Q28" s="15">
        <f>'에너지수급밸런스(1,000toe)'!Q27*전환계수!$E$13</f>
        <v>0</v>
      </c>
      <c r="R28" s="15">
        <f>'에너지수급밸런스(1,000toe)'!R27*전환계수!$E$14</f>
        <v>0</v>
      </c>
      <c r="S28" s="15">
        <f>'에너지수급밸런스(1,000toe)'!S27*전환계수!$E$15</f>
        <v>0</v>
      </c>
      <c r="T28" s="102">
        <f t="shared" si="10"/>
        <v>15.589</v>
      </c>
      <c r="U28" s="15">
        <f>'에너지수급밸런스(1,000toe)'!U27*전환계수!$E$16</f>
        <v>15.589</v>
      </c>
      <c r="V28" s="15">
        <f>'에너지수급밸런스(1,000toe)'!V27*전환계수!$E$17</f>
        <v>0</v>
      </c>
      <c r="W28" s="102">
        <f t="shared" si="11"/>
        <v>66.706630000000004</v>
      </c>
      <c r="X28" s="15">
        <f>'에너지수급밸런스(1,000toe)'!X27*전환계수!$E$18</f>
        <v>0</v>
      </c>
      <c r="Y28" s="128">
        <f>'에너지수급밸런스(1,000toe)'!Y27*전환계수!$E$19</f>
        <v>0</v>
      </c>
      <c r="Z28" s="128">
        <f>'에너지수급밸런스(1,000toe)'!Z27*전환계수!$E$20</f>
        <v>0</v>
      </c>
      <c r="AA28" s="15">
        <f>'에너지수급밸런스(1,000toe)'!AA27*전환계수!$E$21</f>
        <v>0</v>
      </c>
      <c r="AB28" s="128">
        <f>'에너지수급밸런스(1,000toe)'!AB27*전환계수!$E$22</f>
        <v>0</v>
      </c>
      <c r="AC28" s="15">
        <f>'에너지수급밸런스(1,000toe)'!AC27*전환계수!$E$23</f>
        <v>0</v>
      </c>
      <c r="AD28" s="15">
        <f>'에너지수급밸런스(1,000toe)'!AD27*전환계수!$E$24</f>
        <v>66.706630000000004</v>
      </c>
      <c r="AE28" s="15">
        <f>'에너지수급밸런스(1,000toe)'!AE27*전환계수!$E$25</f>
        <v>0</v>
      </c>
      <c r="AF28" s="15">
        <f>'에너지수급밸런스(1,000toe)'!AF27*전환계수!$E$26</f>
        <v>466.07499999999999</v>
      </c>
      <c r="AG28" s="15">
        <f>'에너지수급밸런스(1,000toe)'!AG27*전환계수!$E$27</f>
        <v>0</v>
      </c>
      <c r="AH28" s="15">
        <f>'에너지수급밸런스(1,000toe)'!AH27*전환계수!$E$28</f>
        <v>0</v>
      </c>
      <c r="AI28" s="15">
        <f>'에너지수급밸런스(1,000toe)'!AI27*전환계수!$E$29</f>
        <v>687</v>
      </c>
      <c r="AJ28" s="15">
        <f>'에너지수급밸런스(1,000toe)'!AJ27*전환계수!$E$30</f>
        <v>0</v>
      </c>
      <c r="AK28" s="15">
        <f>'에너지수급밸런스(1,000toe)'!AK27*전환계수!$E$31</f>
        <v>0</v>
      </c>
      <c r="AL28" s="103">
        <f t="shared" si="7"/>
        <v>1530.01063</v>
      </c>
    </row>
    <row r="29" spans="1:38" s="26" customFormat="1" ht="24" customHeight="1">
      <c r="A29" s="64" t="s">
        <v>255</v>
      </c>
      <c r="B29" s="100">
        <f t="shared" si="0"/>
        <v>84.47999999999999</v>
      </c>
      <c r="C29" s="101">
        <f t="shared" si="1"/>
        <v>0</v>
      </c>
      <c r="D29" s="15">
        <f>'에너지수급밸런스(1,000toe)'!D28*전환계수!$E$3</f>
        <v>0</v>
      </c>
      <c r="E29" s="15">
        <f>'에너지수급밸런스(1,000toe)'!E28*전환계수!$E$4</f>
        <v>0</v>
      </c>
      <c r="F29" s="102">
        <f t="shared" si="2"/>
        <v>84.47999999999999</v>
      </c>
      <c r="G29" s="15">
        <f>'에너지수급밸런스(1,000toe)'!G28*전환계수!$E$5</f>
        <v>0</v>
      </c>
      <c r="H29" s="15">
        <f>'에너지수급밸런스(1,000toe)'!H28*전환계수!$E$6</f>
        <v>84.47999999999999</v>
      </c>
      <c r="I29" s="102">
        <f t="shared" si="8"/>
        <v>406.30841999999996</v>
      </c>
      <c r="J29" s="102">
        <f t="shared" si="9"/>
        <v>390.404</v>
      </c>
      <c r="K29" s="15">
        <f>'에너지수급밸런스(1,000toe)'!K28*전환계수!$E$7</f>
        <v>0</v>
      </c>
      <c r="L29" s="15">
        <f>'에너지수급밸런스(1,000toe)'!L28*전환계수!$E$8</f>
        <v>21.436</v>
      </c>
      <c r="M29" s="15">
        <f>'에너지수급밸런스(1,000toe)'!M28*전환계수!$E$9</f>
        <v>12.142000000000001</v>
      </c>
      <c r="N29" s="15">
        <f>'에너지수급밸런스(1,000toe)'!N28*전환계수!$E$10</f>
        <v>0.94099999999999995</v>
      </c>
      <c r="O29" s="15">
        <f>'에너지수급밸런스(1,000toe)'!O28*전환계수!$E$11</f>
        <v>2.8289999999999997</v>
      </c>
      <c r="P29" s="15">
        <f>'에너지수급밸런스(1,000toe)'!P28*전환계수!$E$12</f>
        <v>353.05599999999998</v>
      </c>
      <c r="Q29" s="15">
        <f>'에너지수급밸런스(1,000toe)'!Q28*전환계수!$E$13</f>
        <v>0</v>
      </c>
      <c r="R29" s="15">
        <f>'에너지수급밸런스(1,000toe)'!R28*전환계수!$E$14</f>
        <v>0</v>
      </c>
      <c r="S29" s="15">
        <f>'에너지수급밸런스(1,000toe)'!S28*전환계수!$E$15</f>
        <v>0</v>
      </c>
      <c r="T29" s="102">
        <f t="shared" si="10"/>
        <v>2.7510000000000003</v>
      </c>
      <c r="U29" s="15">
        <f>'에너지수급밸런스(1,000toe)'!U28*전환계수!$E$16</f>
        <v>2.7510000000000003</v>
      </c>
      <c r="V29" s="15">
        <f>'에너지수급밸런스(1,000toe)'!V28*전환계수!$E$17</f>
        <v>0</v>
      </c>
      <c r="W29" s="102">
        <f t="shared" si="11"/>
        <v>13.153420000000001</v>
      </c>
      <c r="X29" s="15">
        <f>'에너지수급밸런스(1,000toe)'!X28*전환계수!$E$18</f>
        <v>0</v>
      </c>
      <c r="Y29" s="128">
        <f>'에너지수급밸런스(1,000toe)'!Y28*전환계수!$E$19</f>
        <v>0</v>
      </c>
      <c r="Z29" s="128">
        <f>'에너지수급밸런스(1,000toe)'!Z28*전환계수!$E$20</f>
        <v>0</v>
      </c>
      <c r="AA29" s="15">
        <f>'에너지수급밸런스(1,000toe)'!AA28*전환계수!$E$21</f>
        <v>0</v>
      </c>
      <c r="AB29" s="128">
        <f>'에너지수급밸런스(1,000toe)'!AB28*전환계수!$E$22</f>
        <v>0</v>
      </c>
      <c r="AC29" s="15">
        <f>'에너지수급밸런스(1,000toe)'!AC28*전환계수!$E$23</f>
        <v>0</v>
      </c>
      <c r="AD29" s="15">
        <f>'에너지수급밸런스(1,000toe)'!AD28*전환계수!$E$24</f>
        <v>13.153420000000001</v>
      </c>
      <c r="AE29" s="15">
        <f>'에너지수급밸런스(1,000toe)'!AE28*전환계수!$E$25</f>
        <v>0</v>
      </c>
      <c r="AF29" s="15">
        <f>'에너지수급밸런스(1,000toe)'!AF28*전환계수!$E$26</f>
        <v>404.53500000000003</v>
      </c>
      <c r="AG29" s="15">
        <f>'에너지수급밸런스(1,000toe)'!AG28*전환계수!$E$27</f>
        <v>0</v>
      </c>
      <c r="AH29" s="15">
        <f>'에너지수급밸런스(1,000toe)'!AH28*전환계수!$E$28</f>
        <v>0</v>
      </c>
      <c r="AI29" s="15">
        <f>'에너지수급밸런스(1,000toe)'!AI28*전환계수!$E$29</f>
        <v>993</v>
      </c>
      <c r="AJ29" s="15">
        <f>'에너지수급밸런스(1,000toe)'!AJ28*전환계수!$E$30</f>
        <v>0</v>
      </c>
      <c r="AK29" s="15">
        <f>'에너지수급밸런스(1,000toe)'!AK28*전환계수!$E$31</f>
        <v>0</v>
      </c>
      <c r="AL29" s="103">
        <f t="shared" si="7"/>
        <v>1888.3234199999999</v>
      </c>
    </row>
    <row r="30" spans="1:38" s="26" customFormat="1" ht="24" customHeight="1">
      <c r="A30" s="64" t="s">
        <v>256</v>
      </c>
      <c r="B30" s="100">
        <f t="shared" si="0"/>
        <v>0</v>
      </c>
      <c r="C30" s="101">
        <f t="shared" si="1"/>
        <v>0</v>
      </c>
      <c r="D30" s="15">
        <f>'에너지수급밸런스(1,000toe)'!D29*전환계수!$E$3</f>
        <v>0</v>
      </c>
      <c r="E30" s="15">
        <f>'에너지수급밸런스(1,000toe)'!E29*전환계수!$E$4</f>
        <v>0</v>
      </c>
      <c r="F30" s="102">
        <f t="shared" si="2"/>
        <v>0</v>
      </c>
      <c r="G30" s="15">
        <f>'에너지수급밸런스(1,000toe)'!G29*전환계수!$E$5</f>
        <v>0</v>
      </c>
      <c r="H30" s="15">
        <f>'에너지수급밸런스(1,000toe)'!H29*전환계수!$E$6</f>
        <v>0</v>
      </c>
      <c r="I30" s="102">
        <f t="shared" si="8"/>
        <v>29.09553</v>
      </c>
      <c r="J30" s="102">
        <f t="shared" si="9"/>
        <v>27.238999999999997</v>
      </c>
      <c r="K30" s="15">
        <f>'에너지수급밸런스(1,000toe)'!K29*전환계수!$E$7</f>
        <v>0.92500000000000004</v>
      </c>
      <c r="L30" s="15">
        <f>'에너지수급밸런스(1,000toe)'!L29*전환계수!$E$8</f>
        <v>3.7280000000000002</v>
      </c>
      <c r="M30" s="15">
        <f>'에너지수급밸런스(1,000toe)'!M29*전환계수!$E$9</f>
        <v>6.5380000000000003</v>
      </c>
      <c r="N30" s="15">
        <f>'에너지수급밸런스(1,000toe)'!N29*전환계수!$E$10</f>
        <v>0</v>
      </c>
      <c r="O30" s="15">
        <f>'에너지수급밸런스(1,000toe)'!O29*전환계수!$E$11</f>
        <v>0</v>
      </c>
      <c r="P30" s="15">
        <f>'에너지수급밸런스(1,000toe)'!P29*전환계수!$E$12</f>
        <v>16.047999999999998</v>
      </c>
      <c r="Q30" s="15">
        <f>'에너지수급밸런스(1,000toe)'!Q29*전환계수!$E$13</f>
        <v>0</v>
      </c>
      <c r="R30" s="15">
        <f>'에너지수급밸런스(1,000toe)'!R29*전환계수!$E$14</f>
        <v>0</v>
      </c>
      <c r="S30" s="15">
        <f>'에너지수급밸런스(1,000toe)'!S29*전환계수!$E$15</f>
        <v>0</v>
      </c>
      <c r="T30" s="102">
        <f t="shared" si="10"/>
        <v>0.91700000000000004</v>
      </c>
      <c r="U30" s="15">
        <f>'에너지수급밸런스(1,000toe)'!U29*전환계수!$E$16</f>
        <v>0.91700000000000004</v>
      </c>
      <c r="V30" s="15">
        <f>'에너지수급밸런스(1,000toe)'!V29*전환계수!$E$17</f>
        <v>0</v>
      </c>
      <c r="W30" s="102">
        <f t="shared" si="11"/>
        <v>0.93952999999999998</v>
      </c>
      <c r="X30" s="15">
        <f>'에너지수급밸런스(1,000toe)'!X29*전환계수!$E$18</f>
        <v>0</v>
      </c>
      <c r="Y30" s="128">
        <f>'에너지수급밸런스(1,000toe)'!Y29*전환계수!$E$19</f>
        <v>0</v>
      </c>
      <c r="Z30" s="128">
        <f>'에너지수급밸런스(1,000toe)'!Z29*전환계수!$E$20</f>
        <v>0</v>
      </c>
      <c r="AA30" s="15">
        <f>'에너지수급밸런스(1,000toe)'!AA29*전환계수!$E$21</f>
        <v>0</v>
      </c>
      <c r="AB30" s="128">
        <f>'에너지수급밸런스(1,000toe)'!AB29*전환계수!$E$22</f>
        <v>0</v>
      </c>
      <c r="AC30" s="15">
        <f>'에너지수급밸런스(1,000toe)'!AC29*전환계수!$E$23</f>
        <v>0</v>
      </c>
      <c r="AD30" s="15">
        <f>'에너지수급밸런스(1,000toe)'!AD29*전환계수!$E$24</f>
        <v>0.93952999999999998</v>
      </c>
      <c r="AE30" s="15">
        <f>'에너지수급밸런스(1,000toe)'!AE29*전환계수!$E$25</f>
        <v>0</v>
      </c>
      <c r="AF30" s="15">
        <f>'에너지수급밸런스(1,000toe)'!AF29*전환계수!$E$26</f>
        <v>57.015000000000001</v>
      </c>
      <c r="AG30" s="15">
        <f>'에너지수급밸런스(1,000toe)'!AG29*전환계수!$E$27</f>
        <v>0</v>
      </c>
      <c r="AH30" s="15">
        <f>'에너지수급밸런스(1,000toe)'!AH29*전환계수!$E$28</f>
        <v>0</v>
      </c>
      <c r="AI30" s="15">
        <f>'에너지수급밸런스(1,000toe)'!AI29*전환계수!$E$29</f>
        <v>137</v>
      </c>
      <c r="AJ30" s="15">
        <f>'에너지수급밸런스(1,000toe)'!AJ29*전환계수!$E$30</f>
        <v>0</v>
      </c>
      <c r="AK30" s="15">
        <f>'에너지수급밸런스(1,000toe)'!AK29*전환계수!$E$31</f>
        <v>0</v>
      </c>
      <c r="AL30" s="103">
        <f t="shared" si="7"/>
        <v>223.11052999999998</v>
      </c>
    </row>
    <row r="31" spans="1:38" s="26" customFormat="1" ht="24" customHeight="1">
      <c r="A31" s="64" t="s">
        <v>257</v>
      </c>
      <c r="B31" s="100">
        <f t="shared" si="0"/>
        <v>0</v>
      </c>
      <c r="C31" s="101">
        <f t="shared" si="1"/>
        <v>0</v>
      </c>
      <c r="D31" s="15">
        <f>'에너지수급밸런스(1,000toe)'!D30*전환계수!$E$3</f>
        <v>0</v>
      </c>
      <c r="E31" s="15">
        <f>'에너지수급밸런스(1,000toe)'!E30*전환계수!$E$4</f>
        <v>0</v>
      </c>
      <c r="F31" s="102">
        <f t="shared" si="2"/>
        <v>0</v>
      </c>
      <c r="G31" s="15">
        <f>'에너지수급밸런스(1,000toe)'!G30*전환계수!$E$5</f>
        <v>0</v>
      </c>
      <c r="H31" s="15">
        <f>'에너지수급밸런스(1,000toe)'!H30*전환계수!$E$6</f>
        <v>0</v>
      </c>
      <c r="I31" s="102">
        <f t="shared" si="8"/>
        <v>465.02011999999996</v>
      </c>
      <c r="J31" s="102">
        <f t="shared" si="9"/>
        <v>456.67699999999996</v>
      </c>
      <c r="K31" s="15">
        <f>'에너지수급밸런스(1,000toe)'!K30*전환계수!$E$7</f>
        <v>0</v>
      </c>
      <c r="L31" s="15">
        <f>'에너지수급밸런스(1,000toe)'!L30*전환계수!$E$8</f>
        <v>10.252000000000001</v>
      </c>
      <c r="M31" s="15">
        <f>'에너지수급밸런스(1,000toe)'!M30*전환계수!$E$9</f>
        <v>7.4720000000000004</v>
      </c>
      <c r="N31" s="15">
        <f>'에너지수급밸런스(1,000toe)'!N30*전환계수!$E$10</f>
        <v>0.94099999999999995</v>
      </c>
      <c r="O31" s="15">
        <f>'에너지수급밸런스(1,000toe)'!O30*전환계수!$E$11</f>
        <v>3.7719999999999998</v>
      </c>
      <c r="P31" s="15">
        <f>'에너지수급밸런스(1,000toe)'!P30*전환계수!$E$12</f>
        <v>434.23999999999995</v>
      </c>
      <c r="Q31" s="15">
        <f>'에너지수급밸런스(1,000toe)'!Q30*전환계수!$E$13</f>
        <v>0</v>
      </c>
      <c r="R31" s="15">
        <f>'에너지수급밸런스(1,000toe)'!R30*전환계수!$E$14</f>
        <v>0</v>
      </c>
      <c r="S31" s="15">
        <f>'에너지수급밸런스(1,000toe)'!S30*전환계수!$E$15</f>
        <v>0</v>
      </c>
      <c r="T31" s="102">
        <f t="shared" si="10"/>
        <v>4.585</v>
      </c>
      <c r="U31" s="15">
        <f>'에너지수급밸런스(1,000toe)'!U30*전환계수!$E$16</f>
        <v>4.585</v>
      </c>
      <c r="V31" s="15">
        <f>'에너지수급밸런스(1,000toe)'!V30*전환계수!$E$17</f>
        <v>0</v>
      </c>
      <c r="W31" s="102">
        <f t="shared" si="11"/>
        <v>3.7581199999999999</v>
      </c>
      <c r="X31" s="15">
        <f>'에너지수급밸런스(1,000toe)'!X30*전환계수!$E$18</f>
        <v>0</v>
      </c>
      <c r="Y31" s="128">
        <f>'에너지수급밸런스(1,000toe)'!Y30*전환계수!$E$19</f>
        <v>0</v>
      </c>
      <c r="Z31" s="128">
        <f>'에너지수급밸런스(1,000toe)'!Z30*전환계수!$E$20</f>
        <v>0</v>
      </c>
      <c r="AA31" s="15">
        <f>'에너지수급밸런스(1,000toe)'!AA30*전환계수!$E$21</f>
        <v>0</v>
      </c>
      <c r="AB31" s="128">
        <f>'에너지수급밸런스(1,000toe)'!AB30*전환계수!$E$22</f>
        <v>0</v>
      </c>
      <c r="AC31" s="15">
        <f>'에너지수급밸런스(1,000toe)'!AC30*전환계수!$E$23</f>
        <v>0</v>
      </c>
      <c r="AD31" s="15">
        <f>'에너지수급밸런스(1,000toe)'!AD30*전환계수!$E$24</f>
        <v>3.7581199999999999</v>
      </c>
      <c r="AE31" s="15">
        <f>'에너지수급밸런스(1,000toe)'!AE30*전환계수!$E$25</f>
        <v>0</v>
      </c>
      <c r="AF31" s="15">
        <f>'에너지수급밸런스(1,000toe)'!AF30*전환계수!$E$26</f>
        <v>212.67500000000001</v>
      </c>
      <c r="AG31" s="15">
        <f>'에너지수급밸런스(1,000toe)'!AG30*전환계수!$E$27</f>
        <v>0</v>
      </c>
      <c r="AH31" s="15">
        <f>'에너지수급밸런스(1,000toe)'!AH30*전환계수!$E$28</f>
        <v>0</v>
      </c>
      <c r="AI31" s="15">
        <f>'에너지수급밸런스(1,000toe)'!AI30*전환계수!$E$29</f>
        <v>827</v>
      </c>
      <c r="AJ31" s="15">
        <f>'에너지수급밸런스(1,000toe)'!AJ30*전환계수!$E$30</f>
        <v>0</v>
      </c>
      <c r="AK31" s="15">
        <f>'에너지수급밸런스(1,000toe)'!AK30*전환계수!$E$31</f>
        <v>0</v>
      </c>
      <c r="AL31" s="103">
        <f t="shared" si="7"/>
        <v>1504.6951199999999</v>
      </c>
    </row>
    <row r="32" spans="1:38" s="26" customFormat="1" ht="24" customHeight="1">
      <c r="A32" s="64" t="s">
        <v>258</v>
      </c>
      <c r="B32" s="100">
        <f t="shared" si="0"/>
        <v>111.36</v>
      </c>
      <c r="C32" s="101">
        <f t="shared" si="1"/>
        <v>0</v>
      </c>
      <c r="D32" s="15">
        <f>'에너지수급밸런스(1,000toe)'!D31*전환계수!$E$3</f>
        <v>0</v>
      </c>
      <c r="E32" s="15">
        <f>'에너지수급밸런스(1,000toe)'!E31*전환계수!$E$4</f>
        <v>0</v>
      </c>
      <c r="F32" s="102">
        <f t="shared" si="2"/>
        <v>111.36</v>
      </c>
      <c r="G32" s="15">
        <f>'에너지수급밸런스(1,000toe)'!G31*전환계수!$E$5</f>
        <v>0</v>
      </c>
      <c r="H32" s="15">
        <f>'에너지수급밸런스(1,000toe)'!H31*전환계수!$E$6</f>
        <v>111.36</v>
      </c>
      <c r="I32" s="102">
        <f t="shared" si="8"/>
        <v>42531.328659999999</v>
      </c>
      <c r="J32" s="102">
        <f t="shared" si="9"/>
        <v>1114.8520000000001</v>
      </c>
      <c r="K32" s="15">
        <f>'에너지수급밸런스(1,000toe)'!K31*전환계수!$E$7</f>
        <v>0</v>
      </c>
      <c r="L32" s="15">
        <f>'에너지수급밸런스(1,000toe)'!L31*전환계수!$E$8</f>
        <v>17.708000000000002</v>
      </c>
      <c r="M32" s="15">
        <f>'에너지수급밸런스(1,000toe)'!M31*전환계수!$E$9</f>
        <v>67.248000000000005</v>
      </c>
      <c r="N32" s="15">
        <f>'에너지수급밸런스(1,000toe)'!N31*전환계수!$E$10</f>
        <v>0.94099999999999995</v>
      </c>
      <c r="O32" s="15">
        <f>'에너지수급밸런스(1,000toe)'!O31*전환계수!$E$11</f>
        <v>4.7149999999999999</v>
      </c>
      <c r="P32" s="15">
        <f>'에너지수급밸런스(1,000toe)'!P31*전환계수!$E$12</f>
        <v>1024.24</v>
      </c>
      <c r="Q32" s="15">
        <f>'에너지수급밸런스(1,000toe)'!Q31*전환계수!$E$13</f>
        <v>0</v>
      </c>
      <c r="R32" s="15">
        <f>'에너지수급밸런스(1,000toe)'!R31*전환계수!$E$14</f>
        <v>0</v>
      </c>
      <c r="S32" s="15">
        <f>'에너지수급밸런스(1,000toe)'!S31*전환계수!$E$15</f>
        <v>0</v>
      </c>
      <c r="T32" s="102">
        <f t="shared" si="10"/>
        <v>2544.886</v>
      </c>
      <c r="U32" s="15">
        <f>'에너지수급밸런스(1,000toe)'!U31*전환계수!$E$16</f>
        <v>1355.326</v>
      </c>
      <c r="V32" s="15">
        <f>'에너지수급밸런스(1,000toe)'!V31*전환계수!$E$17</f>
        <v>1189.56</v>
      </c>
      <c r="W32" s="102">
        <f t="shared" si="11"/>
        <v>38871.590660000002</v>
      </c>
      <c r="X32" s="15">
        <f>'에너지수급밸런스(1,000toe)'!X31*전환계수!$E$18</f>
        <v>38193.25</v>
      </c>
      <c r="Y32" s="128">
        <f>'에너지수급밸런스(1,000toe)'!Y31*전환계수!$E$19</f>
        <v>0</v>
      </c>
      <c r="Z32" s="128">
        <f>'에너지수급밸런스(1,000toe)'!Z31*전환계수!$E$20</f>
        <v>0</v>
      </c>
      <c r="AA32" s="15">
        <f>'에너지수급밸런스(1,000toe)'!AA31*전환계수!$E$21</f>
        <v>0</v>
      </c>
      <c r="AB32" s="128">
        <f>'에너지수급밸런스(1,000toe)'!AB31*전환계수!$E$22</f>
        <v>0</v>
      </c>
      <c r="AC32" s="15">
        <f>'에너지수급밸런스(1,000toe)'!AC31*전환계수!$E$23</f>
        <v>0</v>
      </c>
      <c r="AD32" s="15">
        <f>'에너지수급밸런스(1,000toe)'!AD31*전환계수!$E$24</f>
        <v>678.34065999999996</v>
      </c>
      <c r="AE32" s="15">
        <f>'에너지수급밸런스(1,000toe)'!AE31*전환계수!$E$25</f>
        <v>0</v>
      </c>
      <c r="AF32" s="15">
        <f>'에너지수급밸런스(1,000toe)'!AF31*전환계수!$E$26</f>
        <v>974.68500000000006</v>
      </c>
      <c r="AG32" s="15">
        <f>'에너지수급밸런스(1,000toe)'!AG31*전환계수!$E$27</f>
        <v>0</v>
      </c>
      <c r="AH32" s="15">
        <f>'에너지수급밸런스(1,000toe)'!AH31*전환계수!$E$28</f>
        <v>0</v>
      </c>
      <c r="AI32" s="15">
        <f>'에너지수급밸런스(1,000toe)'!AI31*전환계수!$E$29</f>
        <v>3445</v>
      </c>
      <c r="AJ32" s="15">
        <f>'에너지수급밸런스(1,000toe)'!AJ31*전환계수!$E$30</f>
        <v>0</v>
      </c>
      <c r="AK32" s="15">
        <f>'에너지수급밸런스(1,000toe)'!AK31*전환계수!$E$31</f>
        <v>0</v>
      </c>
      <c r="AL32" s="103">
        <f t="shared" si="7"/>
        <v>47062.373659999997</v>
      </c>
    </row>
    <row r="33" spans="1:38" s="26" customFormat="1" ht="24" customHeight="1">
      <c r="A33" s="64" t="s">
        <v>259</v>
      </c>
      <c r="B33" s="100">
        <f t="shared" si="0"/>
        <v>2656.3199999999997</v>
      </c>
      <c r="C33" s="101">
        <f t="shared" si="1"/>
        <v>0</v>
      </c>
      <c r="D33" s="15">
        <f>'에너지수급밸런스(1,000toe)'!D32*전환계수!$E$3</f>
        <v>0</v>
      </c>
      <c r="E33" s="15">
        <f>'에너지수급밸런스(1,000toe)'!E32*전환계수!$E$4</f>
        <v>0</v>
      </c>
      <c r="F33" s="102">
        <f t="shared" si="2"/>
        <v>2656.3199999999997</v>
      </c>
      <c r="G33" s="15">
        <f>'에너지수급밸런스(1,000toe)'!G32*전환계수!$E$5</f>
        <v>0</v>
      </c>
      <c r="H33" s="15">
        <f>'에너지수급밸런스(1,000toe)'!H32*전환계수!$E$6</f>
        <v>2656.3199999999997</v>
      </c>
      <c r="I33" s="102">
        <f t="shared" si="8"/>
        <v>786.4989599999999</v>
      </c>
      <c r="J33" s="102">
        <f t="shared" si="9"/>
        <v>645.64199999999994</v>
      </c>
      <c r="K33" s="15">
        <f>'에너지수급밸런스(1,000toe)'!K32*전환계수!$E$7</f>
        <v>0</v>
      </c>
      <c r="L33" s="15">
        <f>'에너지수급밸런스(1,000toe)'!L32*전환계수!$E$8</f>
        <v>5.5920000000000005</v>
      </c>
      <c r="M33" s="15">
        <f>'에너지수급밸런스(1,000toe)'!M32*전환계수!$E$9</f>
        <v>84.994</v>
      </c>
      <c r="N33" s="15">
        <f>'에너지수급밸런스(1,000toe)'!N32*전환계수!$E$10</f>
        <v>1.8819999999999999</v>
      </c>
      <c r="O33" s="15">
        <f>'에너지수급밸런스(1,000toe)'!O32*전환계수!$E$11</f>
        <v>9.43</v>
      </c>
      <c r="P33" s="15">
        <f>'에너지수급밸런스(1,000toe)'!P32*전환계수!$E$12</f>
        <v>543.74399999999991</v>
      </c>
      <c r="Q33" s="15">
        <f>'에너지수급밸런스(1,000toe)'!Q32*전환계수!$E$13</f>
        <v>0</v>
      </c>
      <c r="R33" s="15">
        <f>'에너지수급밸런스(1,000toe)'!R32*전환계수!$E$14</f>
        <v>0</v>
      </c>
      <c r="S33" s="15">
        <f>'에너지수급밸런스(1,000toe)'!S32*전환계수!$E$15</f>
        <v>0</v>
      </c>
      <c r="T33" s="102">
        <f t="shared" si="10"/>
        <v>28.427</v>
      </c>
      <c r="U33" s="15">
        <f>'에너지수급밸런스(1,000toe)'!U32*전환계수!$E$16</f>
        <v>28.427</v>
      </c>
      <c r="V33" s="15">
        <f>'에너지수급밸런스(1,000toe)'!V32*전환계수!$E$17</f>
        <v>0</v>
      </c>
      <c r="W33" s="102">
        <f t="shared" si="11"/>
        <v>112.42995999999999</v>
      </c>
      <c r="X33" s="15">
        <f>'에너지수급밸런스(1,000toe)'!X32*전환계수!$E$18</f>
        <v>0</v>
      </c>
      <c r="Y33" s="128">
        <f>'에너지수급밸런스(1,000toe)'!Y32*전환계수!$E$19</f>
        <v>0</v>
      </c>
      <c r="Z33" s="128">
        <f>'에너지수급밸런스(1,000toe)'!Z32*전환계수!$E$20</f>
        <v>0</v>
      </c>
      <c r="AA33" s="15">
        <f>'에너지수급밸런스(1,000toe)'!AA32*전환계수!$E$21</f>
        <v>0</v>
      </c>
      <c r="AB33" s="128">
        <f>'에너지수급밸런스(1,000toe)'!AB32*전환계수!$E$22</f>
        <v>0</v>
      </c>
      <c r="AC33" s="15">
        <f>'에너지수급밸런스(1,000toe)'!AC32*전환계수!$E$23</f>
        <v>82.364999999999995</v>
      </c>
      <c r="AD33" s="15">
        <f>'에너지수급밸런스(1,000toe)'!AD32*전환계수!$E$24</f>
        <v>30.064959999999999</v>
      </c>
      <c r="AE33" s="15">
        <f>'에너지수급밸런스(1,000toe)'!AE32*전환계수!$E$25</f>
        <v>0</v>
      </c>
      <c r="AF33" s="15">
        <f>'에너지수급밸런스(1,000toe)'!AF32*전환계수!$E$26</f>
        <v>400.01</v>
      </c>
      <c r="AG33" s="15">
        <f>'에너지수급밸런스(1,000toe)'!AG32*전환계수!$E$27</f>
        <v>0</v>
      </c>
      <c r="AH33" s="15">
        <f>'에너지수급밸런스(1,000toe)'!AH32*전환계수!$E$28</f>
        <v>0</v>
      </c>
      <c r="AI33" s="15">
        <f>'에너지수급밸런스(1,000toe)'!AI32*전환계수!$E$29</f>
        <v>966</v>
      </c>
      <c r="AJ33" s="15">
        <f>'에너지수급밸런스(1,000toe)'!AJ32*전환계수!$E$30</f>
        <v>0</v>
      </c>
      <c r="AK33" s="15">
        <f>'에너지수급밸런스(1,000toe)'!AK32*전환계수!$E$31</f>
        <v>0</v>
      </c>
      <c r="AL33" s="103">
        <f t="shared" si="7"/>
        <v>4808.8289599999998</v>
      </c>
    </row>
    <row r="34" spans="1:38" s="26" customFormat="1" ht="24" customHeight="1">
      <c r="A34" s="64" t="s">
        <v>260</v>
      </c>
      <c r="B34" s="100">
        <f t="shared" si="0"/>
        <v>13991.495999999999</v>
      </c>
      <c r="C34" s="101">
        <f t="shared" si="1"/>
        <v>0</v>
      </c>
      <c r="D34" s="15">
        <f>'에너지수급밸런스(1,000toe)'!D33*전환계수!$E$3</f>
        <v>0</v>
      </c>
      <c r="E34" s="15">
        <f>'에너지수급밸런스(1,000toe)'!E33*전환계수!$E$4</f>
        <v>0</v>
      </c>
      <c r="F34" s="102">
        <f t="shared" si="2"/>
        <v>13991.495999999999</v>
      </c>
      <c r="G34" s="15">
        <f>'에너지수급밸런스(1,000toe)'!G33*전환계수!$E$5</f>
        <v>13991.495999999999</v>
      </c>
      <c r="H34" s="15">
        <f>'에너지수급밸런스(1,000toe)'!H33*전환계수!$E$6</f>
        <v>0</v>
      </c>
      <c r="I34" s="102">
        <f t="shared" si="8"/>
        <v>251.22264999999999</v>
      </c>
      <c r="J34" s="102">
        <f t="shared" si="9"/>
        <v>214.25700000000001</v>
      </c>
      <c r="K34" s="15">
        <f>'에너지수급밸런스(1,000toe)'!K33*전환계수!$E$7</f>
        <v>0</v>
      </c>
      <c r="L34" s="15">
        <f>'에너지수급밸런스(1,000toe)'!L33*전환계수!$E$8</f>
        <v>0</v>
      </c>
      <c r="M34" s="15">
        <f>'에너지수급밸런스(1,000toe)'!M33*전환계수!$E$9</f>
        <v>2.802</v>
      </c>
      <c r="N34" s="15">
        <f>'에너지수급밸런스(1,000toe)'!N33*전환계수!$E$10</f>
        <v>0</v>
      </c>
      <c r="O34" s="15">
        <f>'에너지수급밸런스(1,000toe)'!O33*전환계수!$E$11</f>
        <v>0.94299999999999995</v>
      </c>
      <c r="P34" s="15">
        <f>'에너지수급밸런스(1,000toe)'!P33*전환계수!$E$12</f>
        <v>210.512</v>
      </c>
      <c r="Q34" s="15">
        <f>'에너지수급밸런스(1,000toe)'!Q33*전환계수!$E$13</f>
        <v>0</v>
      </c>
      <c r="R34" s="15">
        <f>'에너지수급밸런스(1,000toe)'!R33*전환계수!$E$14</f>
        <v>0</v>
      </c>
      <c r="S34" s="15">
        <f>'에너지수급밸런스(1,000toe)'!S33*전환계수!$E$15</f>
        <v>0</v>
      </c>
      <c r="T34" s="102">
        <f t="shared" si="10"/>
        <v>30.33</v>
      </c>
      <c r="U34" s="15">
        <f>'에너지수급밸런스(1,000toe)'!U33*전환계수!$E$16</f>
        <v>9.17</v>
      </c>
      <c r="V34" s="15">
        <f>'에너지수급밸런스(1,000toe)'!V33*전환계수!$E$17</f>
        <v>21.16</v>
      </c>
      <c r="W34" s="102">
        <f t="shared" si="11"/>
        <v>6.6356499999999992</v>
      </c>
      <c r="X34" s="15">
        <f>'에너지수급밸런스(1,000toe)'!X33*전환계수!$E$18</f>
        <v>0</v>
      </c>
      <c r="Y34" s="128">
        <f>'에너지수급밸런스(1,000toe)'!Y33*전환계수!$E$19</f>
        <v>0</v>
      </c>
      <c r="Z34" s="128">
        <f>'에너지수급밸런스(1,000toe)'!Z33*전환계수!$E$20</f>
        <v>0</v>
      </c>
      <c r="AA34" s="15">
        <f>'에너지수급밸런스(1,000toe)'!AA33*전환계수!$E$21</f>
        <v>0</v>
      </c>
      <c r="AB34" s="128">
        <f>'에너지수급밸런스(1,000toe)'!AB33*전환계수!$E$22</f>
        <v>0</v>
      </c>
      <c r="AC34" s="15">
        <f>'에너지수급밸런스(1,000toe)'!AC33*전환계수!$E$23</f>
        <v>1.9379999999999999</v>
      </c>
      <c r="AD34" s="15">
        <f>'에너지수급밸런스(1,000toe)'!AD33*전환계수!$E$24</f>
        <v>4.6976499999999994</v>
      </c>
      <c r="AE34" s="15">
        <f>'에너지수급밸런스(1,000toe)'!AE33*전환계수!$E$25</f>
        <v>0</v>
      </c>
      <c r="AF34" s="15">
        <f>'에너지수급밸런스(1,000toe)'!AF33*전환계수!$E$26</f>
        <v>1121.2950000000001</v>
      </c>
      <c r="AG34" s="15">
        <f>'에너지수급밸런스(1,000toe)'!AG33*전환계수!$E$27</f>
        <v>0</v>
      </c>
      <c r="AH34" s="15">
        <f>'에너지수급밸런스(1,000toe)'!AH33*전환계수!$E$28</f>
        <v>0</v>
      </c>
      <c r="AI34" s="15">
        <f>'에너지수급밸런스(1,000toe)'!AI33*전환계수!$E$29</f>
        <v>3023</v>
      </c>
      <c r="AJ34" s="15">
        <f>'에너지수급밸런스(1,000toe)'!AJ33*전환계수!$E$30</f>
        <v>0</v>
      </c>
      <c r="AK34" s="15">
        <f>'에너지수급밸런스(1,000toe)'!AK33*전환계수!$E$31</f>
        <v>0</v>
      </c>
      <c r="AL34" s="103">
        <f t="shared" si="7"/>
        <v>18387.013650000001</v>
      </c>
    </row>
    <row r="35" spans="1:38" s="26" customFormat="1" ht="24" customHeight="1">
      <c r="A35" s="64" t="s">
        <v>261</v>
      </c>
      <c r="B35" s="100">
        <f t="shared" si="0"/>
        <v>0</v>
      </c>
      <c r="C35" s="101">
        <f t="shared" si="1"/>
        <v>0</v>
      </c>
      <c r="D35" s="15">
        <f>'에너지수급밸런스(1,000toe)'!D34*전환계수!$E$3</f>
        <v>0</v>
      </c>
      <c r="E35" s="15">
        <f>'에너지수급밸런스(1,000toe)'!E34*전환계수!$E$4</f>
        <v>0</v>
      </c>
      <c r="F35" s="102">
        <f t="shared" si="2"/>
        <v>0</v>
      </c>
      <c r="G35" s="15">
        <f>'에너지수급밸런스(1,000toe)'!G34*전환계수!$E$5</f>
        <v>0</v>
      </c>
      <c r="H35" s="15">
        <f>'에너지수급밸런스(1,000toe)'!H34*전환계수!$E$6</f>
        <v>0</v>
      </c>
      <c r="I35" s="102">
        <f t="shared" si="8"/>
        <v>77.836649999999992</v>
      </c>
      <c r="J35" s="102">
        <f t="shared" si="9"/>
        <v>57.55</v>
      </c>
      <c r="K35" s="15">
        <f>'에너지수급밸런스(1,000toe)'!K34*전환계수!$E$7</f>
        <v>0</v>
      </c>
      <c r="L35" s="15">
        <f>'에너지수급밸런스(1,000toe)'!L34*전환계수!$E$8</f>
        <v>0</v>
      </c>
      <c r="M35" s="15">
        <f>'에너지수급밸런스(1,000toe)'!M34*전환계수!$E$9</f>
        <v>2.802</v>
      </c>
      <c r="N35" s="15">
        <f>'에너지수급밸런스(1,000toe)'!N34*전환계수!$E$10</f>
        <v>0.94099999999999995</v>
      </c>
      <c r="O35" s="15">
        <f>'에너지수급밸런스(1,000toe)'!O34*전환계수!$E$11</f>
        <v>0.94299999999999995</v>
      </c>
      <c r="P35" s="15">
        <f>'에너지수급밸런스(1,000toe)'!P34*전환계수!$E$12</f>
        <v>52.863999999999997</v>
      </c>
      <c r="Q35" s="15">
        <f>'에너지수급밸런스(1,000toe)'!Q34*전환계수!$E$13</f>
        <v>0</v>
      </c>
      <c r="R35" s="15">
        <f>'에너지수급밸런스(1,000toe)'!R34*전환계수!$E$14</f>
        <v>0</v>
      </c>
      <c r="S35" s="15">
        <f>'에너지수급밸런스(1,000toe)'!S34*전환계수!$E$15</f>
        <v>0</v>
      </c>
      <c r="T35" s="102">
        <f t="shared" si="10"/>
        <v>15.589</v>
      </c>
      <c r="U35" s="15">
        <f>'에너지수급밸런스(1,000toe)'!U34*전환계수!$E$16</f>
        <v>15.589</v>
      </c>
      <c r="V35" s="15">
        <f>'에너지수급밸런스(1,000toe)'!V34*전환계수!$E$17</f>
        <v>0</v>
      </c>
      <c r="W35" s="102">
        <f t="shared" si="11"/>
        <v>4.6976499999999994</v>
      </c>
      <c r="X35" s="15">
        <f>'에너지수급밸런스(1,000toe)'!X34*전환계수!$E$18</f>
        <v>0</v>
      </c>
      <c r="Y35" s="128">
        <f>'에너지수급밸런스(1,000toe)'!Y34*전환계수!$E$19</f>
        <v>0</v>
      </c>
      <c r="Z35" s="128">
        <f>'에너지수급밸런스(1,000toe)'!Z34*전환계수!$E$20</f>
        <v>0</v>
      </c>
      <c r="AA35" s="15">
        <f>'에너지수급밸런스(1,000toe)'!AA34*전환계수!$E$21</f>
        <v>0</v>
      </c>
      <c r="AB35" s="128">
        <f>'에너지수급밸런스(1,000toe)'!AB34*전환계수!$E$22</f>
        <v>0</v>
      </c>
      <c r="AC35" s="15">
        <f>'에너지수급밸런스(1,000toe)'!AC34*전환계수!$E$23</f>
        <v>0</v>
      </c>
      <c r="AD35" s="15">
        <f>'에너지수급밸런스(1,000toe)'!AD34*전환계수!$E$24</f>
        <v>4.6976499999999994</v>
      </c>
      <c r="AE35" s="15">
        <f>'에너지수급밸런스(1,000toe)'!AE34*전환계수!$E$25</f>
        <v>0</v>
      </c>
      <c r="AF35" s="15">
        <f>'에너지수급밸런스(1,000toe)'!AF34*전환계수!$E$26</f>
        <v>199.1</v>
      </c>
      <c r="AG35" s="15">
        <f>'에너지수급밸런스(1,000toe)'!AG34*전환계수!$E$27</f>
        <v>0</v>
      </c>
      <c r="AH35" s="15">
        <f>'에너지수급밸런스(1,000toe)'!AH34*전환계수!$E$28</f>
        <v>0</v>
      </c>
      <c r="AI35" s="15">
        <f>'에너지수급밸런스(1,000toe)'!AI34*전환계수!$E$29</f>
        <v>0</v>
      </c>
      <c r="AJ35" s="15">
        <f>'에너지수급밸런스(1,000toe)'!AJ34*전환계수!$E$30</f>
        <v>0</v>
      </c>
      <c r="AK35" s="15">
        <f>'에너지수급밸런스(1,000toe)'!AK34*전환계수!$E$31</f>
        <v>0</v>
      </c>
      <c r="AL35" s="103">
        <f t="shared" si="7"/>
        <v>276.93664999999999</v>
      </c>
    </row>
    <row r="36" spans="1:38" s="26" customFormat="1" ht="24" customHeight="1">
      <c r="A36" s="64" t="s">
        <v>262</v>
      </c>
      <c r="B36" s="100">
        <f t="shared" si="0"/>
        <v>0</v>
      </c>
      <c r="C36" s="101">
        <f t="shared" si="1"/>
        <v>0</v>
      </c>
      <c r="D36" s="15">
        <f>'에너지수급밸런스(1,000toe)'!D35*전환계수!$E$3</f>
        <v>0</v>
      </c>
      <c r="E36" s="15">
        <f>'에너지수급밸런스(1,000toe)'!E35*전환계수!$E$4</f>
        <v>0</v>
      </c>
      <c r="F36" s="102">
        <f t="shared" si="2"/>
        <v>0</v>
      </c>
      <c r="G36" s="15">
        <f>'에너지수급밸런스(1,000toe)'!G35*전환계수!$E$5</f>
        <v>0</v>
      </c>
      <c r="H36" s="15">
        <f>'에너지수급밸런스(1,000toe)'!H35*전환계수!$E$6</f>
        <v>0</v>
      </c>
      <c r="I36" s="102">
        <f t="shared" si="8"/>
        <v>490.59012999999993</v>
      </c>
      <c r="J36" s="102">
        <f t="shared" si="9"/>
        <v>413.07099999999997</v>
      </c>
      <c r="K36" s="15">
        <f>'에너지수급밸런스(1,000toe)'!K35*전환계수!$E$7</f>
        <v>26.825000000000003</v>
      </c>
      <c r="L36" s="15">
        <f>'에너지수급밸런스(1,000toe)'!L35*전환계수!$E$8</f>
        <v>29.824000000000002</v>
      </c>
      <c r="M36" s="15">
        <f>'에너지수급밸런스(1,000toe)'!M35*전환계수!$E$9</f>
        <v>118.61800000000001</v>
      </c>
      <c r="N36" s="15">
        <f>'에너지수급밸런스(1,000toe)'!N35*전환계수!$E$10</f>
        <v>24.465999999999998</v>
      </c>
      <c r="O36" s="15">
        <f>'에너지수급밸런스(1,000toe)'!O35*전환계수!$E$11</f>
        <v>5.6579999999999995</v>
      </c>
      <c r="P36" s="15">
        <f>'에너지수급밸런스(1,000toe)'!P35*전환계수!$E$12</f>
        <v>207.67999999999998</v>
      </c>
      <c r="Q36" s="15">
        <f>'에너지수급밸런스(1,000toe)'!Q35*전환계수!$E$13</f>
        <v>0</v>
      </c>
      <c r="R36" s="15">
        <f>'에너지수급밸런스(1,000toe)'!R35*전환계수!$E$14</f>
        <v>0</v>
      </c>
      <c r="S36" s="15">
        <f>'에너지수급밸런스(1,000toe)'!S35*전환계수!$E$15</f>
        <v>0</v>
      </c>
      <c r="T36" s="102">
        <f t="shared" si="10"/>
        <v>57.789000000000009</v>
      </c>
      <c r="U36" s="15">
        <f>'에너지수급밸런스(1,000toe)'!U35*전환계수!$E$16</f>
        <v>52.269000000000005</v>
      </c>
      <c r="V36" s="15">
        <f>'에너지수급밸런스(1,000toe)'!V35*전환계수!$E$17</f>
        <v>5.5200000000000005</v>
      </c>
      <c r="W36" s="102">
        <f t="shared" si="11"/>
        <v>19.730129999999999</v>
      </c>
      <c r="X36" s="15">
        <f>'에너지수급밸런스(1,000toe)'!X35*전환계수!$E$18</f>
        <v>0</v>
      </c>
      <c r="Y36" s="128">
        <f>'에너지수급밸런스(1,000toe)'!Y35*전환계수!$E$19</f>
        <v>0</v>
      </c>
      <c r="Z36" s="128">
        <f>'에너지수급밸런스(1,000toe)'!Z35*전환계수!$E$20</f>
        <v>0</v>
      </c>
      <c r="AA36" s="15">
        <f>'에너지수급밸런스(1,000toe)'!AA35*전환계수!$E$21</f>
        <v>0</v>
      </c>
      <c r="AB36" s="128">
        <f>'에너지수급밸런스(1,000toe)'!AB35*전환계수!$E$22</f>
        <v>0</v>
      </c>
      <c r="AC36" s="15">
        <f>'에너지수급밸런스(1,000toe)'!AC35*전환계수!$E$23</f>
        <v>0</v>
      </c>
      <c r="AD36" s="15">
        <f>'에너지수급밸런스(1,000toe)'!AD35*전환계수!$E$24</f>
        <v>19.730129999999999</v>
      </c>
      <c r="AE36" s="15">
        <f>'에너지수급밸런스(1,000toe)'!AE35*전환계수!$E$25</f>
        <v>0</v>
      </c>
      <c r="AF36" s="15">
        <f>'에너지수급밸런스(1,000toe)'!AF35*전환계수!$E$26</f>
        <v>1044.3700000000001</v>
      </c>
      <c r="AG36" s="15">
        <f>'에너지수급밸런스(1,000toe)'!AG35*전환계수!$E$27</f>
        <v>0</v>
      </c>
      <c r="AH36" s="15">
        <f>'에너지수급밸런스(1,000toe)'!AH35*전환계수!$E$28</f>
        <v>0</v>
      </c>
      <c r="AI36" s="15">
        <f>'에너지수급밸런스(1,000toe)'!AI35*전환계수!$E$29</f>
        <v>5839</v>
      </c>
      <c r="AJ36" s="15">
        <f>'에너지수급밸런스(1,000toe)'!AJ35*전환계수!$E$30</f>
        <v>0</v>
      </c>
      <c r="AK36" s="15">
        <f>'에너지수급밸런스(1,000toe)'!AK35*전환계수!$E$31</f>
        <v>0</v>
      </c>
      <c r="AL36" s="103">
        <f t="shared" si="7"/>
        <v>7373.9601299999995</v>
      </c>
    </row>
    <row r="37" spans="1:38" s="26" customFormat="1" ht="24" customHeight="1">
      <c r="A37" s="64" t="s">
        <v>263</v>
      </c>
      <c r="B37" s="100">
        <f t="shared" si="0"/>
        <v>1152</v>
      </c>
      <c r="C37" s="101">
        <f t="shared" si="1"/>
        <v>0</v>
      </c>
      <c r="D37" s="15">
        <f>'에너지수급밸런스(1,000toe)'!D36*전환계수!$E$3</f>
        <v>0</v>
      </c>
      <c r="E37" s="15">
        <f>'에너지수급밸런스(1,000toe)'!E36*전환계수!$E$4</f>
        <v>0</v>
      </c>
      <c r="F37" s="102">
        <f t="shared" si="2"/>
        <v>1152</v>
      </c>
      <c r="G37" s="15">
        <f>'에너지수급밸런스(1,000toe)'!G36*전환계수!$E$5</f>
        <v>0</v>
      </c>
      <c r="H37" s="15">
        <f>'에너지수급밸런스(1,000toe)'!H36*전환계수!$E$6</f>
        <v>1152</v>
      </c>
      <c r="I37" s="102">
        <f t="shared" si="8"/>
        <v>942.67943000000014</v>
      </c>
      <c r="J37" s="102">
        <f t="shared" si="9"/>
        <v>443.73500000000001</v>
      </c>
      <c r="K37" s="15">
        <f>'에너지수급밸런스(1,000toe)'!K36*전환계수!$E$7</f>
        <v>5.5500000000000007</v>
      </c>
      <c r="L37" s="15">
        <f>'에너지수급밸런스(1,000toe)'!L36*전환계수!$E$8</f>
        <v>123.024</v>
      </c>
      <c r="M37" s="15">
        <f>'에너지수급밸런스(1,000toe)'!M36*전환계수!$E$9</f>
        <v>98.070000000000007</v>
      </c>
      <c r="N37" s="15">
        <f>'에너지수급밸런스(1,000toe)'!N36*전환계수!$E$10</f>
        <v>4.7050000000000001</v>
      </c>
      <c r="O37" s="15">
        <f>'에너지수급밸런스(1,000toe)'!O36*전환계수!$E$11</f>
        <v>13.202</v>
      </c>
      <c r="P37" s="15">
        <f>'에너지수급밸런스(1,000toe)'!P36*전환계수!$E$12</f>
        <v>199.184</v>
      </c>
      <c r="Q37" s="15">
        <f>'에너지수급밸런스(1,000toe)'!Q36*전환계수!$E$13</f>
        <v>0</v>
      </c>
      <c r="R37" s="15">
        <f>'에너지수급밸런스(1,000toe)'!R36*전환계수!$E$14</f>
        <v>0</v>
      </c>
      <c r="S37" s="15">
        <f>'에너지수급밸런스(1,000toe)'!S36*전환계수!$E$15</f>
        <v>0</v>
      </c>
      <c r="T37" s="102">
        <f t="shared" si="10"/>
        <v>469.81900000000002</v>
      </c>
      <c r="U37" s="15">
        <f>'에너지수급밸런스(1,000toe)'!U36*전환계수!$E$16</f>
        <v>373.21899999999999</v>
      </c>
      <c r="V37" s="15">
        <f>'에너지수급밸런스(1,000toe)'!V36*전환계수!$E$17</f>
        <v>96.600000000000009</v>
      </c>
      <c r="W37" s="102">
        <f t="shared" si="11"/>
        <v>29.125429999999998</v>
      </c>
      <c r="X37" s="15">
        <f>'에너지수급밸런스(1,000toe)'!X36*전환계수!$E$18</f>
        <v>0</v>
      </c>
      <c r="Y37" s="128">
        <f>'에너지수급밸런스(1,000toe)'!Y36*전환계수!$E$19</f>
        <v>0</v>
      </c>
      <c r="Z37" s="128">
        <f>'에너지수급밸런스(1,000toe)'!Z36*전환계수!$E$20</f>
        <v>0</v>
      </c>
      <c r="AA37" s="15">
        <f>'에너지수급밸런스(1,000toe)'!AA36*전환계수!$E$21</f>
        <v>0</v>
      </c>
      <c r="AB37" s="128">
        <f>'에너지수급밸런스(1,000toe)'!AB36*전환계수!$E$22</f>
        <v>0</v>
      </c>
      <c r="AC37" s="15">
        <f>'에너지수급밸런스(1,000toe)'!AC36*전환계수!$E$23</f>
        <v>0</v>
      </c>
      <c r="AD37" s="15">
        <f>'에너지수급밸런스(1,000toe)'!AD36*전환계수!$E$24</f>
        <v>29.125429999999998</v>
      </c>
      <c r="AE37" s="15">
        <f>'에너지수급밸런스(1,000toe)'!AE36*전환계수!$E$25</f>
        <v>0</v>
      </c>
      <c r="AF37" s="15">
        <f>'에너지수급밸런스(1,000toe)'!AF36*전환계수!$E$26</f>
        <v>448.88</v>
      </c>
      <c r="AG37" s="15">
        <f>'에너지수급밸런스(1,000toe)'!AG36*전환계수!$E$27</f>
        <v>0</v>
      </c>
      <c r="AH37" s="15">
        <f>'에너지수급밸런스(1,000toe)'!AH36*전환계수!$E$28</f>
        <v>0</v>
      </c>
      <c r="AI37" s="15">
        <f>'에너지수급밸런스(1,000toe)'!AI36*전환계수!$E$29</f>
        <v>187</v>
      </c>
      <c r="AJ37" s="15">
        <f>'에너지수급밸런스(1,000toe)'!AJ36*전환계수!$E$30</f>
        <v>0</v>
      </c>
      <c r="AK37" s="15">
        <f>'에너지수급밸런스(1,000toe)'!AK36*전환계수!$E$31</f>
        <v>0</v>
      </c>
      <c r="AL37" s="103">
        <f t="shared" si="7"/>
        <v>2730.5594300000002</v>
      </c>
    </row>
    <row r="38" spans="1:38" s="26" customFormat="1" ht="24" customHeight="1">
      <c r="A38" s="64" t="s">
        <v>264</v>
      </c>
      <c r="B38" s="100">
        <f t="shared" si="0"/>
        <v>0</v>
      </c>
      <c r="C38" s="101">
        <f t="shared" si="1"/>
        <v>0</v>
      </c>
      <c r="D38" s="15">
        <f>'에너지수급밸런스(1,000toe)'!D37*전환계수!$E$3</f>
        <v>0</v>
      </c>
      <c r="E38" s="15">
        <f>'에너지수급밸런스(1,000toe)'!E37*전환계수!$E$4</f>
        <v>0</v>
      </c>
      <c r="F38" s="102">
        <f t="shared" si="2"/>
        <v>0</v>
      </c>
      <c r="G38" s="15">
        <f>'에너지수급밸런스(1,000toe)'!G37*전환계수!$E$5</f>
        <v>0</v>
      </c>
      <c r="H38" s="15">
        <f>'에너지수급밸런스(1,000toe)'!H37*전환계수!$E$6</f>
        <v>0</v>
      </c>
      <c r="I38" s="102">
        <f t="shared" si="8"/>
        <v>833.12729999999999</v>
      </c>
      <c r="J38" s="102">
        <f t="shared" si="9"/>
        <v>55.643999999999998</v>
      </c>
      <c r="K38" s="15">
        <f>'에너지수급밸런스(1,000toe)'!K37*전환계수!$E$7</f>
        <v>0</v>
      </c>
      <c r="L38" s="15">
        <f>'에너지수급밸런스(1,000toe)'!L37*전환계수!$E$8</f>
        <v>0.93200000000000005</v>
      </c>
      <c r="M38" s="15">
        <f>'에너지수급밸런스(1,000toe)'!M37*전환계수!$E$9</f>
        <v>3.7360000000000002</v>
      </c>
      <c r="N38" s="15">
        <f>'에너지수급밸런스(1,000toe)'!N37*전환계수!$E$10</f>
        <v>0</v>
      </c>
      <c r="O38" s="15">
        <f>'에너지수급밸런스(1,000toe)'!O37*전환계수!$E$11</f>
        <v>0</v>
      </c>
      <c r="P38" s="15">
        <f>'에너지수급밸런스(1,000toe)'!P37*전환계수!$E$12</f>
        <v>50.975999999999999</v>
      </c>
      <c r="Q38" s="15">
        <f>'에너지수급밸런스(1,000toe)'!Q37*전환계수!$E$13</f>
        <v>0</v>
      </c>
      <c r="R38" s="15">
        <f>'에너지수급밸런스(1,000toe)'!R37*전환계수!$E$14</f>
        <v>0</v>
      </c>
      <c r="S38" s="15">
        <f>'에너지수급밸런스(1,000toe)'!S37*전환계수!$E$15</f>
        <v>0</v>
      </c>
      <c r="T38" s="102">
        <f t="shared" si="10"/>
        <v>0</v>
      </c>
      <c r="U38" s="15">
        <f>'에너지수급밸런스(1,000toe)'!U37*전환계수!$E$16</f>
        <v>0</v>
      </c>
      <c r="V38" s="15">
        <f>'에너지수급밸런스(1,000toe)'!V37*전환계수!$E$17</f>
        <v>0</v>
      </c>
      <c r="W38" s="102">
        <f t="shared" si="11"/>
        <v>777.48329999999999</v>
      </c>
      <c r="X38" s="15">
        <f>'에너지수급밸런스(1,000toe)'!X37*전환계수!$E$18</f>
        <v>0</v>
      </c>
      <c r="Y38" s="128">
        <f>'에너지수급밸런스(1,000toe)'!Y37*전환계수!$E$19</f>
        <v>0</v>
      </c>
      <c r="Z38" s="128">
        <f>'에너지수급밸런스(1,000toe)'!Z37*전환계수!$E$20</f>
        <v>0</v>
      </c>
      <c r="AA38" s="15">
        <f>'에너지수급밸런스(1,000toe)'!AA37*전환계수!$E$21</f>
        <v>674.13499999999999</v>
      </c>
      <c r="AB38" s="128">
        <f>'에너지수급밸런스(1,000toe)'!AB37*전환계수!$E$22</f>
        <v>0</v>
      </c>
      <c r="AC38" s="15">
        <f>'에너지수급밸런스(1,000toe)'!AC37*전환계수!$E$23</f>
        <v>0</v>
      </c>
      <c r="AD38" s="15">
        <f>'에너지수급밸런스(1,000toe)'!AD37*전환계수!$E$24</f>
        <v>103.34829999999999</v>
      </c>
      <c r="AE38" s="15">
        <f>'에너지수급밸런스(1,000toe)'!AE37*전환계수!$E$25</f>
        <v>0</v>
      </c>
      <c r="AF38" s="15">
        <f>'에너지수급밸런스(1,000toe)'!AF37*전환계수!$E$26</f>
        <v>0</v>
      </c>
      <c r="AG38" s="15">
        <f>'에너지수급밸런스(1,000toe)'!AG37*전환계수!$E$27</f>
        <v>0</v>
      </c>
      <c r="AH38" s="15">
        <f>'에너지수급밸런스(1,000toe)'!AH37*전환계수!$E$28</f>
        <v>0</v>
      </c>
      <c r="AI38" s="15">
        <f>'에너지수급밸런스(1,000toe)'!AI37*전환계수!$E$29</f>
        <v>0</v>
      </c>
      <c r="AJ38" s="15">
        <f>'에너지수급밸런스(1,000toe)'!AJ37*전환계수!$E$30</f>
        <v>0</v>
      </c>
      <c r="AK38" s="15">
        <f>'에너지수급밸런스(1,000toe)'!AK37*전환계수!$E$31</f>
        <v>0</v>
      </c>
      <c r="AL38" s="103">
        <f t="shared" si="7"/>
        <v>833.12729999999999</v>
      </c>
    </row>
    <row r="39" spans="1:38" s="9" customFormat="1" ht="24" customHeight="1">
      <c r="A39" s="64" t="s">
        <v>265</v>
      </c>
      <c r="B39" s="100">
        <f t="shared" si="0"/>
        <v>0</v>
      </c>
      <c r="C39" s="101">
        <f t="shared" si="1"/>
        <v>0</v>
      </c>
      <c r="D39" s="15">
        <f>'에너지수급밸런스(1,000toe)'!D38*전환계수!$E$3</f>
        <v>0</v>
      </c>
      <c r="E39" s="15">
        <f>'에너지수급밸런스(1,000toe)'!E38*전환계수!$E$4</f>
        <v>0</v>
      </c>
      <c r="F39" s="102">
        <f t="shared" si="2"/>
        <v>0</v>
      </c>
      <c r="G39" s="15">
        <f>'에너지수급밸런스(1,000toe)'!G38*전환계수!$E$5</f>
        <v>0</v>
      </c>
      <c r="H39" s="15">
        <f>'에너지수급밸런스(1,000toe)'!H38*전환계수!$E$6</f>
        <v>0</v>
      </c>
      <c r="I39" s="102">
        <f t="shared" si="8"/>
        <v>752.97458999999992</v>
      </c>
      <c r="J39" s="102">
        <f t="shared" si="9"/>
        <v>730.899</v>
      </c>
      <c r="K39" s="15">
        <f>'에너지수급밸런스(1,000toe)'!K38*전환계수!$E$7</f>
        <v>12.025</v>
      </c>
      <c r="L39" s="15">
        <f>'에너지수급밸런스(1,000toe)'!L38*전환계수!$E$8</f>
        <v>33.552</v>
      </c>
      <c r="M39" s="15">
        <f>'에너지수급밸런스(1,000toe)'!M38*전환계수!$E$9</f>
        <v>611.77</v>
      </c>
      <c r="N39" s="15">
        <f>'에너지수급밸런스(1,000toe)'!N38*전환계수!$E$10</f>
        <v>20.701999999999998</v>
      </c>
      <c r="O39" s="15">
        <f>'에너지수급밸런스(1,000toe)'!O38*전환계수!$E$11</f>
        <v>13.202</v>
      </c>
      <c r="P39" s="15">
        <f>'에너지수급밸런스(1,000toe)'!P38*전환계수!$E$12</f>
        <v>39.647999999999996</v>
      </c>
      <c r="Q39" s="15">
        <f>'에너지수급밸런스(1,000toe)'!Q38*전환계수!$E$13</f>
        <v>0</v>
      </c>
      <c r="R39" s="15">
        <f>'에너지수급밸런스(1,000toe)'!R38*전환계수!$E$14</f>
        <v>0</v>
      </c>
      <c r="S39" s="15">
        <f>'에너지수급밸런스(1,000toe)'!S38*전환계수!$E$15</f>
        <v>0</v>
      </c>
      <c r="T39" s="102">
        <f t="shared" si="10"/>
        <v>19.257000000000001</v>
      </c>
      <c r="U39" s="15">
        <f>'에너지수급밸런스(1,000toe)'!U38*전환계수!$E$16</f>
        <v>19.257000000000001</v>
      </c>
      <c r="V39" s="15">
        <f>'에너지수급밸런스(1,000toe)'!V38*전환계수!$E$17</f>
        <v>0</v>
      </c>
      <c r="W39" s="102">
        <f t="shared" si="11"/>
        <v>2.8185899999999999</v>
      </c>
      <c r="X39" s="15">
        <f>'에너지수급밸런스(1,000toe)'!X38*전환계수!$E$18</f>
        <v>0</v>
      </c>
      <c r="Y39" s="128">
        <f>'에너지수급밸런스(1,000toe)'!Y38*전환계수!$E$19</f>
        <v>0</v>
      </c>
      <c r="Z39" s="128">
        <f>'에너지수급밸런스(1,000toe)'!Z38*전환계수!$E$20</f>
        <v>0</v>
      </c>
      <c r="AA39" s="15">
        <f>'에너지수급밸런스(1,000toe)'!AA38*전환계수!$E$21</f>
        <v>0</v>
      </c>
      <c r="AB39" s="128">
        <f>'에너지수급밸런스(1,000toe)'!AB38*전환계수!$E$22</f>
        <v>0</v>
      </c>
      <c r="AC39" s="15">
        <f>'에너지수급밸런스(1,000toe)'!AC38*전환계수!$E$23</f>
        <v>0</v>
      </c>
      <c r="AD39" s="15">
        <f>'에너지수급밸런스(1,000toe)'!AD38*전환계수!$E$24</f>
        <v>2.8185899999999999</v>
      </c>
      <c r="AE39" s="15">
        <f>'에너지수급밸런스(1,000toe)'!AE38*전환계수!$E$25</f>
        <v>0</v>
      </c>
      <c r="AF39" s="15">
        <f>'에너지수급밸런스(1,000toe)'!AF38*전환계수!$E$26</f>
        <v>0</v>
      </c>
      <c r="AG39" s="15">
        <f>'에너지수급밸런스(1,000toe)'!AG38*전환계수!$E$27</f>
        <v>0</v>
      </c>
      <c r="AH39" s="15">
        <f>'에너지수급밸런스(1,000toe)'!AH38*전환계수!$E$28</f>
        <v>0</v>
      </c>
      <c r="AI39" s="15">
        <f>'에너지수급밸런스(1,000toe)'!AI38*전환계수!$E$29</f>
        <v>0</v>
      </c>
      <c r="AJ39" s="15">
        <f>'에너지수급밸런스(1,000toe)'!AJ38*전환계수!$E$30</f>
        <v>0</v>
      </c>
      <c r="AK39" s="15">
        <f>'에너지수급밸런스(1,000toe)'!AK38*전환계수!$E$31</f>
        <v>0</v>
      </c>
      <c r="AL39" s="103">
        <f t="shared" si="7"/>
        <v>752.97458999999992</v>
      </c>
    </row>
    <row r="40" spans="1:38" s="9" customFormat="1" ht="24" customHeight="1">
      <c r="A40" s="63" t="s">
        <v>266</v>
      </c>
      <c r="B40" s="100">
        <f t="shared" si="0"/>
        <v>0</v>
      </c>
      <c r="C40" s="101">
        <f t="shared" si="1"/>
        <v>0</v>
      </c>
      <c r="D40" s="15">
        <f>'에너지수급밸런스(1,000toe)'!D39*전환계수!$E$3</f>
        <v>0</v>
      </c>
      <c r="E40" s="15">
        <f>'에너지수급밸런스(1,000toe)'!E39*전환계수!$E$4</f>
        <v>0</v>
      </c>
      <c r="F40" s="102">
        <f t="shared" si="2"/>
        <v>0</v>
      </c>
      <c r="G40" s="15">
        <f>'에너지수급밸런스(1,000toe)'!G39*전환계수!$E$5</f>
        <v>0</v>
      </c>
      <c r="H40" s="15">
        <f>'에너지수급밸런스(1,000toe)'!H39*전환계수!$E$6</f>
        <v>0</v>
      </c>
      <c r="I40" s="102">
        <f t="shared" si="8"/>
        <v>32138.952590000001</v>
      </c>
      <c r="J40" s="102">
        <f t="shared" si="9"/>
        <v>27230.697</v>
      </c>
      <c r="K40" s="15">
        <f>'에너지수급밸런스(1,000toe)'!K39*전환계수!$E$7</f>
        <v>7497.125</v>
      </c>
      <c r="L40" s="15">
        <f>'에너지수급밸런스(1,000toe)'!L39*전환계수!$E$8</f>
        <v>6.524</v>
      </c>
      <c r="M40" s="15">
        <f>'에너지수급밸런스(1,000toe)'!M39*전환계수!$E$9</f>
        <v>13987.584000000001</v>
      </c>
      <c r="N40" s="15">
        <f>'에너지수급밸런스(1,000toe)'!N39*전환계수!$E$10</f>
        <v>143.03199999999998</v>
      </c>
      <c r="O40" s="15">
        <f>'에너지수급밸런스(1,000toe)'!O39*전환계수!$E$11</f>
        <v>35.833999999999996</v>
      </c>
      <c r="P40" s="15">
        <f>'에너지수급밸런스(1,000toe)'!P39*전환계수!$E$12</f>
        <v>2586.56</v>
      </c>
      <c r="Q40" s="15">
        <f>'에너지수급밸런스(1,000toe)'!Q39*전환계수!$E$13</f>
        <v>2974.038</v>
      </c>
      <c r="R40" s="15">
        <f>'에너지수급밸런스(1,000toe)'!R39*전환계수!$E$14</f>
        <v>0</v>
      </c>
      <c r="S40" s="15">
        <f>'에너지수급밸런스(1,000toe)'!S39*전환계수!$E$15</f>
        <v>0</v>
      </c>
      <c r="T40" s="102">
        <f t="shared" si="10"/>
        <v>4905.4370000000008</v>
      </c>
      <c r="U40" s="15">
        <f>'에너지수급밸런스(1,000toe)'!U39*전환계수!$E$16</f>
        <v>0.91700000000000004</v>
      </c>
      <c r="V40" s="15">
        <f>'에너지수급밸런스(1,000toe)'!V39*전환계수!$E$17</f>
        <v>4904.5200000000004</v>
      </c>
      <c r="W40" s="102">
        <f t="shared" si="11"/>
        <v>2.8185899999999999</v>
      </c>
      <c r="X40" s="15">
        <f>'에너지수급밸런스(1,000toe)'!X39*전환계수!$E$18</f>
        <v>0</v>
      </c>
      <c r="Y40" s="128">
        <f>'에너지수급밸런스(1,000toe)'!Y39*전환계수!$E$19</f>
        <v>0</v>
      </c>
      <c r="Z40" s="128">
        <f>'에너지수급밸런스(1,000toe)'!Z39*전환계수!$E$20</f>
        <v>0</v>
      </c>
      <c r="AA40" s="15">
        <f>'에너지수급밸런스(1,000toe)'!AA39*전환계수!$E$21</f>
        <v>0</v>
      </c>
      <c r="AB40" s="128">
        <f>'에너지수급밸런스(1,000toe)'!AB39*전환계수!$E$22</f>
        <v>0</v>
      </c>
      <c r="AC40" s="15">
        <f>'에너지수급밸런스(1,000toe)'!AC39*전환계수!$E$23</f>
        <v>0</v>
      </c>
      <c r="AD40" s="15">
        <f>'에너지수급밸런스(1,000toe)'!AD39*전환계수!$E$24</f>
        <v>2.8185899999999999</v>
      </c>
      <c r="AE40" s="15">
        <f>'에너지수급밸런스(1,000toe)'!AE39*전환계수!$E$25</f>
        <v>0</v>
      </c>
      <c r="AF40" s="15">
        <f>'에너지수급밸런스(1,000toe)'!AF39*전환계수!$E$26</f>
        <v>868.80000000000007</v>
      </c>
      <c r="AG40" s="15">
        <f>'에너지수급밸런스(1,000toe)'!AG39*전환계수!$E$27</f>
        <v>0</v>
      </c>
      <c r="AH40" s="15">
        <f>'에너지수급밸런스(1,000toe)'!AH39*전환계수!$E$28</f>
        <v>0</v>
      </c>
      <c r="AI40" s="15">
        <f>'에너지수급밸런스(1,000toe)'!AI39*전환계수!$E$29</f>
        <v>187</v>
      </c>
      <c r="AJ40" s="15">
        <f>'에너지수급밸런스(1,000toe)'!AJ39*전환계수!$E$30</f>
        <v>0</v>
      </c>
      <c r="AK40" s="15">
        <f>'에너지수급밸런스(1,000toe)'!AK39*전환계수!$E$31</f>
        <v>254</v>
      </c>
      <c r="AL40" s="103">
        <f t="shared" si="7"/>
        <v>33448.752590000004</v>
      </c>
    </row>
    <row r="41" spans="1:38" s="26" customFormat="1" ht="24" customHeight="1">
      <c r="A41" s="64" t="s">
        <v>267</v>
      </c>
      <c r="B41" s="100">
        <f t="shared" si="0"/>
        <v>0</v>
      </c>
      <c r="C41" s="101">
        <f t="shared" si="1"/>
        <v>0</v>
      </c>
      <c r="D41" s="15">
        <f>'에너지수급밸런스(1,000toe)'!D40*전환계수!$E$3</f>
        <v>0</v>
      </c>
      <c r="E41" s="15">
        <f>'에너지수급밸런스(1,000toe)'!E40*전환계수!$E$4</f>
        <v>0</v>
      </c>
      <c r="F41" s="102">
        <f t="shared" si="2"/>
        <v>0</v>
      </c>
      <c r="G41" s="15">
        <f>'에너지수급밸런스(1,000toe)'!G40*전환계수!$E$5</f>
        <v>0</v>
      </c>
      <c r="H41" s="15">
        <f>'에너지수급밸런스(1,000toe)'!H40*전환계수!$E$6</f>
        <v>0</v>
      </c>
      <c r="I41" s="102">
        <f t="shared" si="8"/>
        <v>186.8</v>
      </c>
      <c r="J41" s="102">
        <f t="shared" si="9"/>
        <v>186.8</v>
      </c>
      <c r="K41" s="15">
        <f>'에너지수급밸런스(1,000toe)'!K40*전환계수!$E$7</f>
        <v>0</v>
      </c>
      <c r="L41" s="15">
        <f>'에너지수급밸런스(1,000toe)'!L40*전환계수!$E$8</f>
        <v>0</v>
      </c>
      <c r="M41" s="15">
        <f>'에너지수급밸런스(1,000toe)'!M40*전환계수!$E$9</f>
        <v>186.8</v>
      </c>
      <c r="N41" s="15">
        <f>'에너지수급밸런스(1,000toe)'!N40*전환계수!$E$10</f>
        <v>0</v>
      </c>
      <c r="O41" s="15">
        <f>'에너지수급밸런스(1,000toe)'!O40*전환계수!$E$11</f>
        <v>0</v>
      </c>
      <c r="P41" s="15">
        <f>'에너지수급밸런스(1,000toe)'!P40*전환계수!$E$12</f>
        <v>0</v>
      </c>
      <c r="Q41" s="15">
        <f>'에너지수급밸런스(1,000toe)'!Q40*전환계수!$E$13</f>
        <v>0</v>
      </c>
      <c r="R41" s="15">
        <f>'에너지수급밸런스(1,000toe)'!R40*전환계수!$E$14</f>
        <v>0</v>
      </c>
      <c r="S41" s="15">
        <f>'에너지수급밸런스(1,000toe)'!S40*전환계수!$E$15</f>
        <v>0</v>
      </c>
      <c r="T41" s="102">
        <f t="shared" si="10"/>
        <v>0</v>
      </c>
      <c r="U41" s="15">
        <f>'에너지수급밸런스(1,000toe)'!U40*전환계수!$E$16</f>
        <v>0</v>
      </c>
      <c r="V41" s="15">
        <f>'에너지수급밸런스(1,000toe)'!V40*전환계수!$E$17</f>
        <v>0</v>
      </c>
      <c r="W41" s="102">
        <f t="shared" si="11"/>
        <v>0</v>
      </c>
      <c r="X41" s="15">
        <f>'에너지수급밸런스(1,000toe)'!X40*전환계수!$E$18</f>
        <v>0</v>
      </c>
      <c r="Y41" s="128">
        <f>'에너지수급밸런스(1,000toe)'!Y40*전환계수!$E$19</f>
        <v>0</v>
      </c>
      <c r="Z41" s="128">
        <f>'에너지수급밸런스(1,000toe)'!Z40*전환계수!$E$20</f>
        <v>0</v>
      </c>
      <c r="AA41" s="15">
        <f>'에너지수급밸런스(1,000toe)'!AA40*전환계수!$E$21</f>
        <v>0</v>
      </c>
      <c r="AB41" s="128">
        <f>'에너지수급밸런스(1,000toe)'!AB40*전환계수!$E$22</f>
        <v>0</v>
      </c>
      <c r="AC41" s="15">
        <f>'에너지수급밸런스(1,000toe)'!AC40*전환계수!$E$23</f>
        <v>0</v>
      </c>
      <c r="AD41" s="15">
        <f>'에너지수급밸런스(1,000toe)'!AD40*전환계수!$E$24</f>
        <v>0</v>
      </c>
      <c r="AE41" s="15">
        <f>'에너지수급밸런스(1,000toe)'!AE40*전환계수!$E$25</f>
        <v>0</v>
      </c>
      <c r="AF41" s="15">
        <f>'에너지수급밸런스(1,000toe)'!AF40*전환계수!$E$26</f>
        <v>0</v>
      </c>
      <c r="AG41" s="15">
        <f>'에너지수급밸런스(1,000toe)'!AG40*전환계수!$E$27</f>
        <v>0</v>
      </c>
      <c r="AH41" s="15">
        <f>'에너지수급밸런스(1,000toe)'!AH40*전환계수!$E$28</f>
        <v>0</v>
      </c>
      <c r="AI41" s="15">
        <f>'에너지수급밸런스(1,000toe)'!AI40*전환계수!$E$29</f>
        <v>187</v>
      </c>
      <c r="AJ41" s="15">
        <f>'에너지수급밸런스(1,000toe)'!AJ40*전환계수!$E$30</f>
        <v>0</v>
      </c>
      <c r="AK41" s="15">
        <f>'에너지수급밸런스(1,000toe)'!AK40*전환계수!$E$31</f>
        <v>0</v>
      </c>
      <c r="AL41" s="103">
        <f t="shared" si="7"/>
        <v>373.8</v>
      </c>
    </row>
    <row r="42" spans="1:38" s="26" customFormat="1" ht="24" customHeight="1">
      <c r="A42" s="64" t="s">
        <v>268</v>
      </c>
      <c r="B42" s="100">
        <f t="shared" si="0"/>
        <v>0</v>
      </c>
      <c r="C42" s="101">
        <f t="shared" si="1"/>
        <v>0</v>
      </c>
      <c r="D42" s="15">
        <f>'에너지수급밸런스(1,000toe)'!D41*전환계수!$E$3</f>
        <v>0</v>
      </c>
      <c r="E42" s="15">
        <f>'에너지수급밸런스(1,000toe)'!E41*전환계수!$E$4</f>
        <v>0</v>
      </c>
      <c r="F42" s="102">
        <f t="shared" si="2"/>
        <v>0</v>
      </c>
      <c r="G42" s="15">
        <f>'에너지수급밸런스(1,000toe)'!G41*전환계수!$E$5</f>
        <v>0</v>
      </c>
      <c r="H42" s="15">
        <f>'에너지수급밸런스(1,000toe)'!H41*전환계수!$E$6</f>
        <v>0</v>
      </c>
      <c r="I42" s="102">
        <f t="shared" si="8"/>
        <v>25830.894059999999</v>
      </c>
      <c r="J42" s="102">
        <f t="shared" si="9"/>
        <v>20924.494999999999</v>
      </c>
      <c r="K42" s="15">
        <f>'에너지수급밸런스(1,000toe)'!K41*전환계수!$E$7</f>
        <v>7497.125</v>
      </c>
      <c r="L42" s="15">
        <f>'에너지수급밸런스(1,000toe)'!L41*전환계수!$E$8</f>
        <v>5.5920000000000005</v>
      </c>
      <c r="M42" s="15">
        <f>'에너지수급밸런스(1,000toe)'!M41*전환계수!$E$9</f>
        <v>13401.966</v>
      </c>
      <c r="N42" s="15">
        <f>'에너지수급밸런스(1,000toe)'!N41*전환계수!$E$10</f>
        <v>3.7639999999999998</v>
      </c>
      <c r="O42" s="15">
        <f>'에너지수급밸런스(1,000toe)'!O41*전환계수!$E$11</f>
        <v>0</v>
      </c>
      <c r="P42" s="15">
        <f>'에너지수급밸런스(1,000toe)'!P41*전환계수!$E$12</f>
        <v>16.047999999999998</v>
      </c>
      <c r="Q42" s="15">
        <f>'에너지수급밸런스(1,000toe)'!Q41*전환계수!$E$13</f>
        <v>0</v>
      </c>
      <c r="R42" s="15">
        <f>'에너지수급밸런스(1,000toe)'!R41*전환계수!$E$14</f>
        <v>0</v>
      </c>
      <c r="S42" s="15">
        <f>'에너지수급밸런스(1,000toe)'!S41*전환계수!$E$15</f>
        <v>0</v>
      </c>
      <c r="T42" s="102">
        <f t="shared" si="10"/>
        <v>4904.5200000000004</v>
      </c>
      <c r="U42" s="15">
        <f>'에너지수급밸런스(1,000toe)'!U41*전환계수!$E$16</f>
        <v>0</v>
      </c>
      <c r="V42" s="15">
        <f>'에너지수급밸런스(1,000toe)'!V41*전환계수!$E$17</f>
        <v>4904.5200000000004</v>
      </c>
      <c r="W42" s="102">
        <f t="shared" si="11"/>
        <v>1.87906</v>
      </c>
      <c r="X42" s="15">
        <f>'에너지수급밸런스(1,000toe)'!X41*전환계수!$E$18</f>
        <v>0</v>
      </c>
      <c r="Y42" s="128">
        <f>'에너지수급밸런스(1,000toe)'!Y41*전환계수!$E$19</f>
        <v>0</v>
      </c>
      <c r="Z42" s="128">
        <f>'에너지수급밸런스(1,000toe)'!Z41*전환계수!$E$20</f>
        <v>0</v>
      </c>
      <c r="AA42" s="15">
        <f>'에너지수급밸런스(1,000toe)'!AA41*전환계수!$E$21</f>
        <v>0</v>
      </c>
      <c r="AB42" s="128">
        <f>'에너지수급밸런스(1,000toe)'!AB41*전환계수!$E$22</f>
        <v>0</v>
      </c>
      <c r="AC42" s="15">
        <f>'에너지수급밸런스(1,000toe)'!AC41*전환계수!$E$23</f>
        <v>0</v>
      </c>
      <c r="AD42" s="15">
        <f>'에너지수급밸런스(1,000toe)'!AD41*전환계수!$E$24</f>
        <v>1.87906</v>
      </c>
      <c r="AE42" s="15">
        <f>'에너지수급밸런스(1,000toe)'!AE41*전환계수!$E$25</f>
        <v>0</v>
      </c>
      <c r="AF42" s="15">
        <f>'에너지수급밸런스(1,000toe)'!AF41*전환계수!$E$26</f>
        <v>868.80000000000007</v>
      </c>
      <c r="AG42" s="15">
        <f>'에너지수급밸런스(1,000toe)'!AG41*전환계수!$E$27</f>
        <v>0</v>
      </c>
      <c r="AH42" s="15">
        <f>'에너지수급밸런스(1,000toe)'!AH41*전환계수!$E$28</f>
        <v>0</v>
      </c>
      <c r="AI42" s="15">
        <f>'에너지수급밸런스(1,000toe)'!AI41*전환계수!$E$29</f>
        <v>0</v>
      </c>
      <c r="AJ42" s="15">
        <f>'에너지수급밸런스(1,000toe)'!AJ41*전환계수!$E$30</f>
        <v>0</v>
      </c>
      <c r="AK42" s="15">
        <f>'에너지수급밸런스(1,000toe)'!AK41*전환계수!$E$31</f>
        <v>254</v>
      </c>
      <c r="AL42" s="103">
        <f t="shared" si="7"/>
        <v>26953.694059999998</v>
      </c>
    </row>
    <row r="43" spans="1:38" s="26" customFormat="1" ht="24" customHeight="1">
      <c r="A43" s="64" t="s">
        <v>269</v>
      </c>
      <c r="B43" s="100">
        <f t="shared" si="0"/>
        <v>0</v>
      </c>
      <c r="C43" s="101">
        <f t="shared" si="1"/>
        <v>0</v>
      </c>
      <c r="D43" s="15">
        <f>'에너지수급밸런스(1,000toe)'!D42*전환계수!$E$3</f>
        <v>0</v>
      </c>
      <c r="E43" s="15">
        <f>'에너지수급밸런스(1,000toe)'!E42*전환계수!$E$4</f>
        <v>0</v>
      </c>
      <c r="F43" s="102">
        <f t="shared" si="2"/>
        <v>0</v>
      </c>
      <c r="G43" s="15">
        <f>'에너지수급밸런스(1,000toe)'!G42*전환계수!$E$5</f>
        <v>0</v>
      </c>
      <c r="H43" s="15">
        <f>'에너지수급밸런스(1,000toe)'!H42*전환계수!$E$6</f>
        <v>0</v>
      </c>
      <c r="I43" s="102">
        <f t="shared" si="8"/>
        <v>3129.4119999999998</v>
      </c>
      <c r="J43" s="102">
        <f t="shared" si="9"/>
        <v>3129.4119999999998</v>
      </c>
      <c r="K43" s="15">
        <f>'에너지수급밸런스(1,000toe)'!K42*전환계수!$E$7</f>
        <v>0</v>
      </c>
      <c r="L43" s="15">
        <f>'에너지수급밸런스(1,000toe)'!L42*전환계수!$E$8</f>
        <v>0</v>
      </c>
      <c r="M43" s="15">
        <f>'에너지수급밸런스(1,000toe)'!M42*전환계수!$E$9</f>
        <v>391.346</v>
      </c>
      <c r="N43" s="15">
        <f>'에너지수급밸런스(1,000toe)'!N42*전환계수!$E$10</f>
        <v>138.327</v>
      </c>
      <c r="O43" s="15">
        <f>'에너지수급밸런스(1,000toe)'!O42*전환계수!$E$11</f>
        <v>34.890999999999998</v>
      </c>
      <c r="P43" s="15">
        <f>'에너지수급밸런스(1,000toe)'!P42*전환계수!$E$12</f>
        <v>2564.848</v>
      </c>
      <c r="Q43" s="15">
        <f>'에너지수급밸런스(1,000toe)'!Q42*전환계수!$E$13</f>
        <v>0</v>
      </c>
      <c r="R43" s="15">
        <f>'에너지수급밸런스(1,000toe)'!R42*전환계수!$E$14</f>
        <v>0</v>
      </c>
      <c r="S43" s="15">
        <f>'에너지수급밸런스(1,000toe)'!S42*전환계수!$E$15</f>
        <v>0</v>
      </c>
      <c r="T43" s="102">
        <f t="shared" si="10"/>
        <v>0</v>
      </c>
      <c r="U43" s="15">
        <f>'에너지수급밸런스(1,000toe)'!U42*전환계수!$E$16</f>
        <v>0</v>
      </c>
      <c r="V43" s="15">
        <f>'에너지수급밸런스(1,000toe)'!V42*전환계수!$E$17</f>
        <v>0</v>
      </c>
      <c r="W43" s="102">
        <f t="shared" si="11"/>
        <v>0</v>
      </c>
      <c r="X43" s="15">
        <f>'에너지수급밸런스(1,000toe)'!X42*전환계수!$E$18</f>
        <v>0</v>
      </c>
      <c r="Y43" s="128">
        <f>'에너지수급밸런스(1,000toe)'!Y42*전환계수!$E$19</f>
        <v>0</v>
      </c>
      <c r="Z43" s="128">
        <f>'에너지수급밸런스(1,000toe)'!Z42*전환계수!$E$20</f>
        <v>0</v>
      </c>
      <c r="AA43" s="15">
        <f>'에너지수급밸런스(1,000toe)'!AA42*전환계수!$E$21</f>
        <v>0</v>
      </c>
      <c r="AB43" s="128">
        <f>'에너지수급밸런스(1,000toe)'!AB42*전환계수!$E$22</f>
        <v>0</v>
      </c>
      <c r="AC43" s="15">
        <f>'에너지수급밸런스(1,000toe)'!AC42*전환계수!$E$23</f>
        <v>0</v>
      </c>
      <c r="AD43" s="15">
        <f>'에너지수급밸런스(1,000toe)'!AD42*전환계수!$E$24</f>
        <v>0</v>
      </c>
      <c r="AE43" s="15">
        <f>'에너지수급밸런스(1,000toe)'!AE42*전환계수!$E$25</f>
        <v>0</v>
      </c>
      <c r="AF43" s="15">
        <f>'에너지수급밸런스(1,000toe)'!AF42*전환계수!$E$26</f>
        <v>0</v>
      </c>
      <c r="AG43" s="15">
        <f>'에너지수급밸런스(1,000toe)'!AG42*전환계수!$E$27</f>
        <v>0</v>
      </c>
      <c r="AH43" s="15">
        <f>'에너지수급밸런스(1,000toe)'!AH42*전환계수!$E$28</f>
        <v>0</v>
      </c>
      <c r="AI43" s="15">
        <f>'에너지수급밸런스(1,000toe)'!AI42*전환계수!$E$29</f>
        <v>0</v>
      </c>
      <c r="AJ43" s="15">
        <f>'에너지수급밸런스(1,000toe)'!AJ42*전환계수!$E$30</f>
        <v>0</v>
      </c>
      <c r="AK43" s="15">
        <f>'에너지수급밸런스(1,000toe)'!AK42*전환계수!$E$31</f>
        <v>0</v>
      </c>
      <c r="AL43" s="103">
        <f t="shared" si="7"/>
        <v>3129.4119999999998</v>
      </c>
    </row>
    <row r="44" spans="1:38" s="26" customFormat="1" ht="24" customHeight="1">
      <c r="A44" s="64" t="s">
        <v>270</v>
      </c>
      <c r="B44" s="100">
        <f t="shared" si="0"/>
        <v>0</v>
      </c>
      <c r="C44" s="101">
        <f t="shared" si="1"/>
        <v>0</v>
      </c>
      <c r="D44" s="15">
        <f>'에너지수급밸런스(1,000toe)'!D43*전환계수!$E$3</f>
        <v>0</v>
      </c>
      <c r="E44" s="15">
        <f>'에너지수급밸런스(1,000toe)'!E43*전환계수!$E$4</f>
        <v>0</v>
      </c>
      <c r="F44" s="102">
        <f t="shared" si="2"/>
        <v>0</v>
      </c>
      <c r="G44" s="15">
        <f>'에너지수급밸런스(1,000toe)'!G43*전환계수!$E$5</f>
        <v>0</v>
      </c>
      <c r="H44" s="15">
        <f>'에너지수급밸런스(1,000toe)'!H43*전환계수!$E$6</f>
        <v>0</v>
      </c>
      <c r="I44" s="102">
        <f t="shared" si="8"/>
        <v>2990.9340000000002</v>
      </c>
      <c r="J44" s="102">
        <f t="shared" si="9"/>
        <v>2990.9340000000002</v>
      </c>
      <c r="K44" s="15">
        <f>'에너지수급밸런스(1,000toe)'!K43*전환계수!$E$7</f>
        <v>0</v>
      </c>
      <c r="L44" s="15">
        <f>'에너지수급밸런스(1,000toe)'!L43*전환계수!$E$8</f>
        <v>0.93200000000000005</v>
      </c>
      <c r="M44" s="15">
        <f>'에너지수급밸런스(1,000toe)'!M43*전환계수!$E$9</f>
        <v>7.4720000000000004</v>
      </c>
      <c r="N44" s="15">
        <f>'에너지수급밸런스(1,000toe)'!N43*전환계수!$E$10</f>
        <v>0.94099999999999995</v>
      </c>
      <c r="O44" s="15">
        <f>'에너지수급밸런스(1,000toe)'!O43*전환계수!$E$11</f>
        <v>0.94299999999999995</v>
      </c>
      <c r="P44" s="15">
        <f>'에너지수급밸런스(1,000toe)'!P43*전환계수!$E$12</f>
        <v>6.6079999999999997</v>
      </c>
      <c r="Q44" s="15">
        <f>'에너지수급밸런스(1,000toe)'!Q43*전환계수!$E$13</f>
        <v>2974.038</v>
      </c>
      <c r="R44" s="15">
        <f>'에너지수급밸런스(1,000toe)'!R43*전환계수!$E$14</f>
        <v>0</v>
      </c>
      <c r="S44" s="15">
        <f>'에너지수급밸런스(1,000toe)'!S43*전환계수!$E$15</f>
        <v>0</v>
      </c>
      <c r="T44" s="102">
        <f t="shared" si="10"/>
        <v>0</v>
      </c>
      <c r="U44" s="15">
        <f>'에너지수급밸런스(1,000toe)'!U43*전환계수!$E$16</f>
        <v>0</v>
      </c>
      <c r="V44" s="15">
        <f>'에너지수급밸런스(1,000toe)'!V43*전환계수!$E$17</f>
        <v>0</v>
      </c>
      <c r="W44" s="102">
        <f t="shared" si="11"/>
        <v>0</v>
      </c>
      <c r="X44" s="15">
        <f>'에너지수급밸런스(1,000toe)'!X43*전환계수!$E$18</f>
        <v>0</v>
      </c>
      <c r="Y44" s="128">
        <f>'에너지수급밸런스(1,000toe)'!Y43*전환계수!$E$19</f>
        <v>0</v>
      </c>
      <c r="Z44" s="128">
        <f>'에너지수급밸런스(1,000toe)'!Z43*전환계수!$E$20</f>
        <v>0</v>
      </c>
      <c r="AA44" s="15">
        <f>'에너지수급밸런스(1,000toe)'!AA43*전환계수!$E$21</f>
        <v>0</v>
      </c>
      <c r="AB44" s="128">
        <f>'에너지수급밸런스(1,000toe)'!AB43*전환계수!$E$22</f>
        <v>0</v>
      </c>
      <c r="AC44" s="15">
        <f>'에너지수급밸런스(1,000toe)'!AC43*전환계수!$E$23</f>
        <v>0</v>
      </c>
      <c r="AD44" s="15">
        <f>'에너지수급밸런스(1,000toe)'!AD43*전환계수!$E$24</f>
        <v>0</v>
      </c>
      <c r="AE44" s="15">
        <f>'에너지수급밸런스(1,000toe)'!AE43*전환계수!$E$25</f>
        <v>0</v>
      </c>
      <c r="AF44" s="15">
        <f>'에너지수급밸런스(1,000toe)'!AF43*전환계수!$E$26</f>
        <v>0</v>
      </c>
      <c r="AG44" s="15">
        <f>'에너지수급밸런스(1,000toe)'!AG43*전환계수!$E$27</f>
        <v>0</v>
      </c>
      <c r="AH44" s="15">
        <f>'에너지수급밸런스(1,000toe)'!AH43*전환계수!$E$28</f>
        <v>0</v>
      </c>
      <c r="AI44" s="15">
        <f>'에너지수급밸런스(1,000toe)'!AI43*전환계수!$E$29</f>
        <v>0</v>
      </c>
      <c r="AJ44" s="15">
        <f>'에너지수급밸런스(1,000toe)'!AJ43*전환계수!$E$30</f>
        <v>0</v>
      </c>
      <c r="AK44" s="15">
        <f>'에너지수급밸런스(1,000toe)'!AK43*전환계수!$E$31</f>
        <v>0</v>
      </c>
      <c r="AL44" s="103">
        <f t="shared" si="7"/>
        <v>2990.9340000000002</v>
      </c>
    </row>
    <row r="45" spans="1:38" s="9" customFormat="1" ht="24" customHeight="1">
      <c r="A45" s="63" t="s">
        <v>271</v>
      </c>
      <c r="B45" s="100">
        <f t="shared" si="0"/>
        <v>928.12400000000002</v>
      </c>
      <c r="C45" s="101">
        <f t="shared" si="1"/>
        <v>928.12400000000002</v>
      </c>
      <c r="D45" s="15">
        <f>'에너지수급밸런스(1,000toe)'!D44*전환계수!$E$3</f>
        <v>803.06799999999998</v>
      </c>
      <c r="E45" s="15">
        <f>'에너지수급밸런스(1,000toe)'!E44*전환계수!$E$4</f>
        <v>125.056</v>
      </c>
      <c r="F45" s="102">
        <f t="shared" si="2"/>
        <v>0</v>
      </c>
      <c r="G45" s="15">
        <f>'에너지수급밸런스(1,000toe)'!G44*전환계수!$E$5</f>
        <v>0</v>
      </c>
      <c r="H45" s="15">
        <f>'에너지수급밸런스(1,000toe)'!H44*전환계수!$E$6</f>
        <v>0</v>
      </c>
      <c r="I45" s="102">
        <f t="shared" si="8"/>
        <v>3570.8384799999994</v>
      </c>
      <c r="J45" s="102">
        <f t="shared" si="9"/>
        <v>2666.1989999999996</v>
      </c>
      <c r="K45" s="15">
        <f>'에너지수급밸런스(1,000toe)'!K44*전환계수!$E$7</f>
        <v>5.5500000000000007</v>
      </c>
      <c r="L45" s="15">
        <f>'에너지수급밸런스(1,000toe)'!L44*전환계수!$E$8</f>
        <v>1870.5240000000001</v>
      </c>
      <c r="M45" s="15">
        <f>'에너지수급밸런스(1,000toe)'!M44*전환계수!$E$9</f>
        <v>527.71</v>
      </c>
      <c r="N45" s="15">
        <f>'에너지수급밸런스(1,000toe)'!N44*전환계수!$E$10</f>
        <v>2.823</v>
      </c>
      <c r="O45" s="15">
        <f>'에너지수급밸런스(1,000toe)'!O44*전환계수!$E$11</f>
        <v>7.5439999999999996</v>
      </c>
      <c r="P45" s="15">
        <f>'에너지수급밸런스(1,000toe)'!P44*전환계수!$E$12</f>
        <v>252.04799999999997</v>
      </c>
      <c r="Q45" s="15">
        <f>'에너지수급밸런스(1,000toe)'!Q44*전환계수!$E$13</f>
        <v>0</v>
      </c>
      <c r="R45" s="15">
        <f>'에너지수급밸런스(1,000toe)'!R44*전환계수!$E$14</f>
        <v>0</v>
      </c>
      <c r="S45" s="15">
        <f>'에너지수급밸런스(1,000toe)'!S44*전환계수!$E$15</f>
        <v>0</v>
      </c>
      <c r="T45" s="102">
        <f t="shared" si="10"/>
        <v>889.60700000000008</v>
      </c>
      <c r="U45" s="15">
        <f>'에너지수급밸런스(1,000toe)'!U44*전환계수!$E$16</f>
        <v>853.72700000000009</v>
      </c>
      <c r="V45" s="15">
        <f>'에너지수급밸런스(1,000toe)'!V44*전환계수!$E$17</f>
        <v>35.880000000000003</v>
      </c>
      <c r="W45" s="102">
        <f t="shared" si="11"/>
        <v>15.03248</v>
      </c>
      <c r="X45" s="15">
        <f>'에너지수급밸런스(1,000toe)'!X44*전환계수!$E$18</f>
        <v>0</v>
      </c>
      <c r="Y45" s="128">
        <f>'에너지수급밸런스(1,000toe)'!Y44*전환계수!$E$19</f>
        <v>0</v>
      </c>
      <c r="Z45" s="128">
        <f>'에너지수급밸런스(1,000toe)'!Z44*전환계수!$E$20</f>
        <v>0</v>
      </c>
      <c r="AA45" s="15">
        <f>'에너지수급밸런스(1,000toe)'!AA44*전환계수!$E$21</f>
        <v>0</v>
      </c>
      <c r="AB45" s="128">
        <f>'에너지수급밸런스(1,000toe)'!AB44*전환계수!$E$22</f>
        <v>0</v>
      </c>
      <c r="AC45" s="15">
        <f>'에너지수급밸런스(1,000toe)'!AC44*전환계수!$E$23</f>
        <v>0</v>
      </c>
      <c r="AD45" s="15">
        <f>'에너지수급밸런스(1,000toe)'!AD44*전환계수!$E$24</f>
        <v>15.03248</v>
      </c>
      <c r="AE45" s="15">
        <f>'에너지수급밸런스(1,000toe)'!AE44*전환계수!$E$25</f>
        <v>0</v>
      </c>
      <c r="AF45" s="15">
        <f>'에너지수급밸런스(1,000toe)'!AF44*전환계수!$E$26</f>
        <v>8386.6350000000002</v>
      </c>
      <c r="AG45" s="15">
        <f>'에너지수급밸런스(1,000toe)'!AG44*전환계수!$E$27</f>
        <v>0</v>
      </c>
      <c r="AH45" s="15">
        <f>'에너지수급밸런스(1,000toe)'!AH44*전환계수!$E$28</f>
        <v>0</v>
      </c>
      <c r="AI45" s="15">
        <f>'에너지수급밸런스(1,000toe)'!AI44*전환계수!$E$29</f>
        <v>4953</v>
      </c>
      <c r="AJ45" s="15">
        <f>'에너지수급밸런스(1,000toe)'!AJ44*전환계수!$E$30</f>
        <v>1388</v>
      </c>
      <c r="AK45" s="15">
        <f>'에너지수급밸런스(1,000toe)'!AK44*전환계수!$E$31</f>
        <v>129</v>
      </c>
      <c r="AL45" s="103">
        <f t="shared" si="7"/>
        <v>19355.59748</v>
      </c>
    </row>
    <row r="46" spans="1:38" s="9" customFormat="1" ht="24" customHeight="1">
      <c r="A46" s="63" t="s">
        <v>272</v>
      </c>
      <c r="B46" s="100">
        <f t="shared" si="0"/>
        <v>0</v>
      </c>
      <c r="C46" s="101">
        <f t="shared" si="1"/>
        <v>0</v>
      </c>
      <c r="D46" s="15">
        <f>'에너지수급밸런스(1,000toe)'!D45*전환계수!$E$3</f>
        <v>0</v>
      </c>
      <c r="E46" s="15">
        <f>'에너지수급밸런스(1,000toe)'!E45*전환계수!$E$4</f>
        <v>0</v>
      </c>
      <c r="F46" s="102">
        <f t="shared" si="2"/>
        <v>0</v>
      </c>
      <c r="G46" s="15">
        <f>'에너지수급밸런스(1,000toe)'!G45*전환계수!$E$5</f>
        <v>0</v>
      </c>
      <c r="H46" s="15">
        <f>'에너지수급밸런스(1,000toe)'!H45*전환계수!$E$6</f>
        <v>0</v>
      </c>
      <c r="I46" s="102">
        <f t="shared" si="8"/>
        <v>2146.2660500000002</v>
      </c>
      <c r="J46" s="102">
        <f t="shared" si="9"/>
        <v>1114.3010000000002</v>
      </c>
      <c r="K46" s="15">
        <f>'에너지수급밸런스(1,000toe)'!K45*전환계수!$E$7</f>
        <v>18.5</v>
      </c>
      <c r="L46" s="15">
        <f>'에너지수급밸런스(1,000toe)'!L45*전환계수!$E$8</f>
        <v>775.42400000000009</v>
      </c>
      <c r="M46" s="15">
        <f>'에너지수급밸런스(1,000toe)'!M45*전환계수!$E$9</f>
        <v>129.82599999999999</v>
      </c>
      <c r="N46" s="15">
        <f>'에너지수급밸런스(1,000toe)'!N45*전환계수!$E$10</f>
        <v>36.698999999999998</v>
      </c>
      <c r="O46" s="15">
        <f>'에너지수급밸런스(1,000toe)'!O45*전환계수!$E$11</f>
        <v>18.86</v>
      </c>
      <c r="P46" s="15">
        <f>'에너지수급밸런스(1,000toe)'!P45*전환계수!$E$12</f>
        <v>134.99199999999999</v>
      </c>
      <c r="Q46" s="15">
        <f>'에너지수급밸런스(1,000toe)'!Q45*전환계수!$E$13</f>
        <v>0</v>
      </c>
      <c r="R46" s="15">
        <f>'에너지수급밸런스(1,000toe)'!R45*전환계수!$E$14</f>
        <v>0</v>
      </c>
      <c r="S46" s="15">
        <f>'에너지수급밸런스(1,000toe)'!S45*전환계수!$E$15</f>
        <v>0</v>
      </c>
      <c r="T46" s="102">
        <f t="shared" si="10"/>
        <v>951.13600000000008</v>
      </c>
      <c r="U46" s="15">
        <f>'에너지수급밸런스(1,000toe)'!U45*전환계수!$E$16</f>
        <v>887.65600000000006</v>
      </c>
      <c r="V46" s="15">
        <f>'에너지수급밸런스(1,000toe)'!V45*전환계수!$E$17</f>
        <v>63.480000000000004</v>
      </c>
      <c r="W46" s="102">
        <f t="shared" si="11"/>
        <v>80.829049999999995</v>
      </c>
      <c r="X46" s="15">
        <f>'에너지수급밸런스(1,000toe)'!X45*전환계수!$E$18</f>
        <v>0</v>
      </c>
      <c r="Y46" s="128">
        <f>'에너지수급밸런스(1,000toe)'!Y45*전환계수!$E$19</f>
        <v>0</v>
      </c>
      <c r="Z46" s="128">
        <f>'에너지수급밸런스(1,000toe)'!Z45*전환계수!$E$20</f>
        <v>0</v>
      </c>
      <c r="AA46" s="15">
        <f>'에너지수급밸런스(1,000toe)'!AA45*전환계수!$E$21</f>
        <v>0</v>
      </c>
      <c r="AB46" s="128">
        <f>'에너지수급밸런스(1,000toe)'!AB45*전환계수!$E$22</f>
        <v>0</v>
      </c>
      <c r="AC46" s="15">
        <f>'에너지수급밸런스(1,000toe)'!AC45*전환계수!$E$23</f>
        <v>0.96899999999999997</v>
      </c>
      <c r="AD46" s="15">
        <f>'에너지수급밸런스(1,000toe)'!AD45*전환계수!$E$24</f>
        <v>79.860050000000001</v>
      </c>
      <c r="AE46" s="15">
        <f>'에너지수급밸런스(1,000toe)'!AE45*전환계수!$E$25</f>
        <v>0</v>
      </c>
      <c r="AF46" s="15">
        <f>'에너지수급밸런스(1,000toe)'!AF45*전환계수!$E$26</f>
        <v>2773.8250000000003</v>
      </c>
      <c r="AG46" s="15">
        <f>'에너지수급밸런스(1,000toe)'!AG45*전환계수!$E$27</f>
        <v>0</v>
      </c>
      <c r="AH46" s="15">
        <f>'에너지수급밸런스(1,000toe)'!AH45*전환계수!$E$28</f>
        <v>0</v>
      </c>
      <c r="AI46" s="15">
        <f>'에너지수급밸런스(1,000toe)'!AI45*전환계수!$E$29</f>
        <v>9640</v>
      </c>
      <c r="AJ46" s="15">
        <f>'에너지수급밸런스(1,000toe)'!AJ45*전환계수!$E$30</f>
        <v>120</v>
      </c>
      <c r="AK46" s="15">
        <f>'에너지수급밸런스(1,000toe)'!AK45*전환계수!$E$31</f>
        <v>33</v>
      </c>
      <c r="AL46" s="103">
        <f t="shared" si="7"/>
        <v>14713.091050000001</v>
      </c>
    </row>
    <row r="47" spans="1:38" s="9" customFormat="1" ht="24" customHeight="1" thickBot="1">
      <c r="A47" s="65" t="s">
        <v>273</v>
      </c>
      <c r="B47" s="104">
        <f t="shared" si="0"/>
        <v>0</v>
      </c>
      <c r="C47" s="105">
        <f t="shared" si="1"/>
        <v>0</v>
      </c>
      <c r="D47" s="44">
        <f>'에너지수급밸런스(1,000toe)'!D46*전환계수!$E$3</f>
        <v>0</v>
      </c>
      <c r="E47" s="44">
        <f>'에너지수급밸런스(1,000toe)'!E46*전환계수!$E$4</f>
        <v>0</v>
      </c>
      <c r="F47" s="106">
        <f t="shared" si="2"/>
        <v>0</v>
      </c>
      <c r="G47" s="44">
        <f>'에너지수급밸런스(1,000toe)'!G46*전환계수!$E$5</f>
        <v>0</v>
      </c>
      <c r="H47" s="44">
        <f>'에너지수급밸런스(1,000toe)'!H46*전환계수!$E$6</f>
        <v>0</v>
      </c>
      <c r="I47" s="106">
        <f t="shared" si="8"/>
        <v>1178.5771299999999</v>
      </c>
      <c r="J47" s="106">
        <f t="shared" si="9"/>
        <v>1137.7560000000001</v>
      </c>
      <c r="K47" s="44">
        <f>'에너지수급밸런스(1,000toe)'!K46*전환계수!$E$7</f>
        <v>42.550000000000004</v>
      </c>
      <c r="L47" s="44">
        <f>'에너지수급밸런스(1,000toe)'!L46*전환계수!$E$8</f>
        <v>95.064000000000007</v>
      </c>
      <c r="M47" s="44">
        <f>'에너지수급밸런스(1,000toe)'!M46*전환계수!$E$9</f>
        <v>524.90800000000002</v>
      </c>
      <c r="N47" s="44">
        <f>'에너지수급밸런스(1,000toe)'!N46*전환계수!$E$10</f>
        <v>5.6459999999999999</v>
      </c>
      <c r="O47" s="44">
        <f>'에너지수급밸런스(1,000toe)'!O46*전환계수!$E$11</f>
        <v>2.8289999999999997</v>
      </c>
      <c r="P47" s="44">
        <f>'에너지수급밸런스(1,000toe)'!P46*전환계수!$E$12</f>
        <v>17.936</v>
      </c>
      <c r="Q47" s="44">
        <f>'에너지수급밸런스(1,000toe)'!Q46*전환계수!$E$13</f>
        <v>448.82300000000004</v>
      </c>
      <c r="R47" s="44">
        <f>'에너지수급밸런스(1,000toe)'!R46*전환계수!$E$14</f>
        <v>0</v>
      </c>
      <c r="S47" s="44">
        <f>'에너지수급밸런스(1,000toe)'!S46*전환계수!$E$15</f>
        <v>0</v>
      </c>
      <c r="T47" s="106">
        <f t="shared" si="10"/>
        <v>21.091000000000001</v>
      </c>
      <c r="U47" s="44">
        <f>'에너지수급밸런스(1,000toe)'!U46*전환계수!$E$16</f>
        <v>21.091000000000001</v>
      </c>
      <c r="V47" s="44">
        <f>'에너지수급밸런스(1,000toe)'!V46*전환계수!$E$17</f>
        <v>0</v>
      </c>
      <c r="W47" s="106">
        <f t="shared" si="11"/>
        <v>19.730129999999999</v>
      </c>
      <c r="X47" s="44">
        <f>'에너지수급밸런스(1,000toe)'!X46*전환계수!$E$18</f>
        <v>0</v>
      </c>
      <c r="Y47" s="129">
        <f>'에너지수급밸런스(1,000toe)'!Y46*전환계수!$E$19</f>
        <v>0</v>
      </c>
      <c r="Z47" s="129">
        <f>'에너지수급밸런스(1,000toe)'!Z46*전환계수!$E$20</f>
        <v>0</v>
      </c>
      <c r="AA47" s="44">
        <f>'에너지수급밸런스(1,000toe)'!AA46*전환계수!$E$21</f>
        <v>0</v>
      </c>
      <c r="AB47" s="129">
        <f>'에너지수급밸런스(1,000toe)'!AB46*전환계수!$E$22</f>
        <v>0</v>
      </c>
      <c r="AC47" s="44">
        <f>'에너지수급밸런스(1,000toe)'!AC46*전환계수!$E$23</f>
        <v>0</v>
      </c>
      <c r="AD47" s="44">
        <f>'에너지수급밸런스(1,000toe)'!AD46*전환계수!$E$24</f>
        <v>19.730129999999999</v>
      </c>
      <c r="AE47" s="44">
        <f>'에너지수급밸런스(1,000toe)'!AE46*전환계수!$E$25</f>
        <v>0</v>
      </c>
      <c r="AF47" s="44">
        <f>'에너지수급밸런스(1,000toe)'!AF46*전환계수!$E$26</f>
        <v>250.685</v>
      </c>
      <c r="AG47" s="44">
        <f>'에너지수급밸런스(1,000toe)'!AG46*전환계수!$E$27</f>
        <v>0</v>
      </c>
      <c r="AH47" s="44">
        <f>'에너지수급밸런스(1,000toe)'!AH46*전환계수!$E$28</f>
        <v>0</v>
      </c>
      <c r="AI47" s="44">
        <f>'에너지수급밸런스(1,000toe)'!AI46*전환계수!$E$29</f>
        <v>2138</v>
      </c>
      <c r="AJ47" s="44">
        <f>'에너지수급밸런스(1,000toe)'!AJ46*전환계수!$E$30</f>
        <v>42</v>
      </c>
      <c r="AK47" s="44">
        <f>'에너지수급밸런스(1,000toe)'!AK46*전환계수!$E$31</f>
        <v>575</v>
      </c>
      <c r="AL47" s="107">
        <f t="shared" si="7"/>
        <v>4184.2621300000001</v>
      </c>
    </row>
    <row r="49" spans="1:38" s="26" customFormat="1" ht="20.100000000000001" customHeight="1" thickBot="1">
      <c r="A49" s="133"/>
    </row>
    <row r="50" spans="1:38" s="26" customFormat="1" ht="20.100000000000001" customHeight="1" thickBot="1">
      <c r="A50" s="134" t="s">
        <v>98</v>
      </c>
      <c r="B50" s="135">
        <f>B51</f>
        <v>66034.076000000001</v>
      </c>
      <c r="C50" s="135">
        <f t="shared" ref="C50:AL50" si="12">C51</f>
        <v>5695.7</v>
      </c>
      <c r="D50" s="135">
        <f t="shared" si="12"/>
        <v>1432.0719999999999</v>
      </c>
      <c r="E50" s="135">
        <f t="shared" si="12"/>
        <v>4263.6279999999997</v>
      </c>
      <c r="F50" s="135">
        <f t="shared" si="12"/>
        <v>60338.375999999997</v>
      </c>
      <c r="G50" s="135">
        <f t="shared" si="12"/>
        <v>13991.495999999999</v>
      </c>
      <c r="H50" s="135">
        <f t="shared" si="12"/>
        <v>46346.879999999997</v>
      </c>
      <c r="I50" s="135">
        <f t="shared" si="12"/>
        <v>92861.335510000004</v>
      </c>
      <c r="J50" s="135">
        <f t="shared" si="12"/>
        <v>42632.2</v>
      </c>
      <c r="K50" s="135">
        <f t="shared" si="12"/>
        <v>7749.6500000000005</v>
      </c>
      <c r="L50" s="135">
        <f t="shared" si="12"/>
        <v>3388.7520000000004</v>
      </c>
      <c r="M50" s="135">
        <f t="shared" si="12"/>
        <v>17779.624</v>
      </c>
      <c r="N50" s="135">
        <f t="shared" si="12"/>
        <v>288.887</v>
      </c>
      <c r="O50" s="135">
        <f t="shared" si="12"/>
        <v>186.714</v>
      </c>
      <c r="P50" s="135">
        <f t="shared" si="12"/>
        <v>9815.7119999999995</v>
      </c>
      <c r="Q50" s="135">
        <f t="shared" si="12"/>
        <v>3422.8610000000003</v>
      </c>
      <c r="R50" s="135">
        <f t="shared" si="12"/>
        <v>0</v>
      </c>
      <c r="S50" s="135">
        <f t="shared" si="12"/>
        <v>0</v>
      </c>
      <c r="T50" s="135">
        <f t="shared" si="12"/>
        <v>10180.047</v>
      </c>
      <c r="U50" s="135">
        <f t="shared" si="12"/>
        <v>3861.4870000000001</v>
      </c>
      <c r="V50" s="135">
        <f t="shared" si="12"/>
        <v>6318.56</v>
      </c>
      <c r="W50" s="135">
        <f t="shared" si="12"/>
        <v>40049.088510000001</v>
      </c>
      <c r="X50" s="135">
        <f t="shared" si="12"/>
        <v>38193.25</v>
      </c>
      <c r="Y50" s="135">
        <f t="shared" si="12"/>
        <v>0</v>
      </c>
      <c r="Z50" s="135">
        <f t="shared" si="12"/>
        <v>0</v>
      </c>
      <c r="AA50" s="135">
        <f t="shared" si="12"/>
        <v>674.13499999999999</v>
      </c>
      <c r="AB50" s="135">
        <f t="shared" si="12"/>
        <v>0</v>
      </c>
      <c r="AC50" s="135">
        <f t="shared" si="12"/>
        <v>85.271999999999991</v>
      </c>
      <c r="AD50" s="135">
        <f t="shared" si="12"/>
        <v>1096.4315099999999</v>
      </c>
      <c r="AE50" s="135">
        <f t="shared" si="12"/>
        <v>30652.832000000002</v>
      </c>
      <c r="AF50" s="135">
        <f t="shared" si="12"/>
        <v>30652.832000000002</v>
      </c>
      <c r="AG50" s="135">
        <f t="shared" si="12"/>
        <v>485.2</v>
      </c>
      <c r="AH50" s="135">
        <f t="shared" si="12"/>
        <v>12708.4</v>
      </c>
      <c r="AI50" s="135">
        <f t="shared" si="12"/>
        <v>24096.400000000001</v>
      </c>
      <c r="AJ50" s="135">
        <f t="shared" si="12"/>
        <v>5480</v>
      </c>
      <c r="AK50" s="135">
        <f t="shared" si="12"/>
        <v>0</v>
      </c>
      <c r="AL50" s="135">
        <f t="shared" si="12"/>
        <v>262971.07551</v>
      </c>
    </row>
    <row r="51" spans="1:38" s="26" customFormat="1" ht="20.100000000000001" customHeight="1" thickBot="1">
      <c r="A51" s="134" t="s">
        <v>99</v>
      </c>
      <c r="B51" s="135">
        <f t="shared" ref="B51" si="13">C51+F51</f>
        <v>66034.076000000001</v>
      </c>
      <c r="C51" s="136">
        <f t="shared" ref="C51" si="14">D51+E51</f>
        <v>5695.7</v>
      </c>
      <c r="D51" s="139">
        <f>D17</f>
        <v>1432.0719999999999</v>
      </c>
      <c r="E51" s="139">
        <f>E17</f>
        <v>4263.6279999999997</v>
      </c>
      <c r="F51" s="137">
        <f t="shared" ref="F51" si="15">G51+H51</f>
        <v>60338.375999999997</v>
      </c>
      <c r="G51" s="139">
        <f t="shared" ref="G51:H51" si="16">G17</f>
        <v>13991.495999999999</v>
      </c>
      <c r="H51" s="139">
        <f t="shared" si="16"/>
        <v>46346.879999999997</v>
      </c>
      <c r="I51" s="137">
        <f t="shared" ref="I51" si="17">J51+T51+W51</f>
        <v>92861.335510000004</v>
      </c>
      <c r="J51" s="137">
        <f t="shared" ref="J51" si="18">K51+L51+M51+N51+O51+P51+Q51+R51+S51</f>
        <v>42632.2</v>
      </c>
      <c r="K51" s="139">
        <f t="shared" ref="K51:S51" si="19">K17</f>
        <v>7749.6500000000005</v>
      </c>
      <c r="L51" s="139">
        <f t="shared" si="19"/>
        <v>3388.7520000000004</v>
      </c>
      <c r="M51" s="139">
        <f t="shared" si="19"/>
        <v>17779.624</v>
      </c>
      <c r="N51" s="139">
        <f t="shared" si="19"/>
        <v>288.887</v>
      </c>
      <c r="O51" s="139">
        <f t="shared" si="19"/>
        <v>186.714</v>
      </c>
      <c r="P51" s="139">
        <f t="shared" si="19"/>
        <v>9815.7119999999995</v>
      </c>
      <c r="Q51" s="139">
        <f t="shared" si="19"/>
        <v>3422.8610000000003</v>
      </c>
      <c r="R51" s="139">
        <f t="shared" si="19"/>
        <v>0</v>
      </c>
      <c r="S51" s="139">
        <f t="shared" si="19"/>
        <v>0</v>
      </c>
      <c r="T51" s="137">
        <f t="shared" ref="T51" si="20">U51+V51</f>
        <v>10180.047</v>
      </c>
      <c r="U51" s="139">
        <f t="shared" ref="U51:V51" si="21">U17</f>
        <v>3861.4870000000001</v>
      </c>
      <c r="V51" s="139">
        <f t="shared" si="21"/>
        <v>6318.56</v>
      </c>
      <c r="W51" s="137">
        <f t="shared" ref="W51" si="22">X51+Y51+Z51+AA51+AB51+AC51+AD51</f>
        <v>40049.088510000001</v>
      </c>
      <c r="X51" s="139">
        <f t="shared" ref="X51:AD51" si="23">X17</f>
        <v>38193.25</v>
      </c>
      <c r="Y51" s="139">
        <f t="shared" si="23"/>
        <v>0</v>
      </c>
      <c r="Z51" s="139">
        <f t="shared" si="23"/>
        <v>0</v>
      </c>
      <c r="AA51" s="139">
        <f t="shared" si="23"/>
        <v>674.13499999999999</v>
      </c>
      <c r="AB51" s="139">
        <f t="shared" si="23"/>
        <v>0</v>
      </c>
      <c r="AC51" s="139">
        <f t="shared" si="23"/>
        <v>85.271999999999991</v>
      </c>
      <c r="AD51" s="139">
        <f t="shared" si="23"/>
        <v>1096.4315099999999</v>
      </c>
      <c r="AE51" s="139">
        <f>AE17</f>
        <v>30652.832000000002</v>
      </c>
      <c r="AF51" s="139">
        <f>AE17</f>
        <v>30652.832000000002</v>
      </c>
      <c r="AG51" s="139">
        <f>AG17*860/2150</f>
        <v>485.2</v>
      </c>
      <c r="AH51" s="139">
        <f>AH17*860/2150</f>
        <v>12708.4</v>
      </c>
      <c r="AI51" s="139">
        <f>(AI23-AI11-AI12-AI13-IF(AI19&lt;0,AI19,0)-IF(AI20&lt;0,AI20,0)-IF(AI21&lt;0,AI21,0)-AI22)-AG51-AH51</f>
        <v>24096.400000000001</v>
      </c>
      <c r="AJ51" s="139">
        <f>AK17</f>
        <v>5480</v>
      </c>
      <c r="AK51" s="139"/>
      <c r="AL51" s="138">
        <f>B51+I51+AE51+AF51+AG51+AH51+AI51+AJ51+AK51</f>
        <v>262971.07551</v>
      </c>
    </row>
    <row r="52" spans="1:38" s="26" customFormat="1" ht="20.100000000000001" customHeight="1" thickBot="1">
      <c r="A52" s="133"/>
      <c r="N52" s="26">
        <f>SUM(N51:P51)</f>
        <v>10291.313</v>
      </c>
      <c r="Y52" s="26">
        <f>Y51+Z51+AB51+AC51+AD51</f>
        <v>1181.7035099999998</v>
      </c>
    </row>
    <row r="53" spans="1:38" s="26" customFormat="1" ht="20.100000000000001" customHeight="1" thickBot="1">
      <c r="A53" s="140" t="s">
        <v>100</v>
      </c>
      <c r="I53" s="141" t="s">
        <v>80</v>
      </c>
      <c r="AI53" s="141"/>
    </row>
    <row r="54" spans="1:38" s="26" customFormat="1" ht="20.100000000000001" customHeight="1">
      <c r="A54" s="133"/>
      <c r="B54" s="142" t="s">
        <v>81</v>
      </c>
      <c r="C54" s="70"/>
      <c r="D54" s="67">
        <f>I54/0.99</f>
        <v>110271.22540183421</v>
      </c>
      <c r="E54" s="143" t="s">
        <v>96</v>
      </c>
      <c r="F54" s="144"/>
      <c r="G54" s="145"/>
      <c r="I54" s="66">
        <f t="shared" ref="I54" si="24">J54+T54+W54</f>
        <v>109168.51314781586</v>
      </c>
      <c r="J54" s="66">
        <f>SUM(K54:Q54)</f>
        <v>81440.907565304544</v>
      </c>
      <c r="K54" s="26">
        <f>IF(K9=0,0,K9+K16*(K9/K8))</f>
        <v>12543.000000000002</v>
      </c>
      <c r="L54" s="26">
        <f t="shared" ref="L54:S54" si="25">IF(L9=0,0,L9+L16*(L9/L8))</f>
        <v>4075.0297297060119</v>
      </c>
      <c r="M54" s="26">
        <f t="shared" si="25"/>
        <v>34831.805036135011</v>
      </c>
      <c r="N54" s="26">
        <f t="shared" si="25"/>
        <v>335.67334851936215</v>
      </c>
      <c r="O54" s="26">
        <f t="shared" si="25"/>
        <v>186.714</v>
      </c>
      <c r="P54" s="26">
        <f t="shared" si="25"/>
        <v>16093.010450944161</v>
      </c>
      <c r="Q54" s="26">
        <f t="shared" si="25"/>
        <v>13375.675000000001</v>
      </c>
      <c r="R54" s="26">
        <f t="shared" si="25"/>
        <v>0</v>
      </c>
      <c r="S54" s="26">
        <f t="shared" si="25"/>
        <v>0</v>
      </c>
      <c r="T54" s="66">
        <f t="shared" ref="T54" si="26">U54+V54</f>
        <v>3576.2073165983534</v>
      </c>
      <c r="U54" s="26">
        <f t="shared" ref="U54:V54" si="27">IF(U9=0,0,U9+U16*(U9/U8))</f>
        <v>1206.3604488017431</v>
      </c>
      <c r="V54" s="26">
        <f t="shared" si="27"/>
        <v>2369.8468677966102</v>
      </c>
      <c r="W54" s="66">
        <f t="shared" ref="W54" si="28">X54+Y54+Z54+AA54+AB54+AC54+AD54</f>
        <v>24151.398265912958</v>
      </c>
      <c r="X54" s="26">
        <f t="shared" ref="X54:AD54" si="29">IF(X9=0,0,X9+X16*(X9/X8))</f>
        <v>19263.959522194895</v>
      </c>
      <c r="Y54" s="26">
        <f t="shared" si="29"/>
        <v>0</v>
      </c>
      <c r="Z54" s="26">
        <f t="shared" si="29"/>
        <v>0</v>
      </c>
      <c r="AA54" s="26">
        <f t="shared" si="29"/>
        <v>3187.0816937180643</v>
      </c>
      <c r="AB54" s="26">
        <f t="shared" si="29"/>
        <v>0</v>
      </c>
      <c r="AC54" s="26">
        <f t="shared" si="29"/>
        <v>117.249</v>
      </c>
      <c r="AD54" s="26">
        <f t="shared" si="29"/>
        <v>1583.1080499999998</v>
      </c>
    </row>
    <row r="55" spans="1:38" s="26" customFormat="1" ht="20.100000000000001" customHeight="1">
      <c r="A55" s="133"/>
      <c r="B55" s="146" t="s">
        <v>82</v>
      </c>
      <c r="C55" s="68"/>
      <c r="D55" s="68">
        <f>D54</f>
        <v>110271.22540183421</v>
      </c>
      <c r="E55" s="147" t="s">
        <v>81</v>
      </c>
      <c r="F55" s="148"/>
      <c r="G55" s="149"/>
      <c r="AH55" s="26">
        <f>AG50+AH50+AI50</f>
        <v>37290</v>
      </c>
    </row>
    <row r="56" spans="1:38" s="26" customFormat="1" ht="20.100000000000001" customHeight="1">
      <c r="A56" s="133"/>
      <c r="B56" s="146" t="s">
        <v>83</v>
      </c>
      <c r="C56" s="68"/>
      <c r="D56" s="68">
        <f>-(7244-10723)/7.33</f>
        <v>474.62482946793995</v>
      </c>
      <c r="E56" s="72" t="s">
        <v>84</v>
      </c>
      <c r="F56" s="148"/>
      <c r="G56" s="149"/>
    </row>
    <row r="57" spans="1:38" s="26" customFormat="1" ht="20.100000000000001" customHeight="1">
      <c r="A57" s="133"/>
      <c r="B57" s="146" t="s">
        <v>85</v>
      </c>
      <c r="C57" s="68"/>
      <c r="D57" s="68">
        <v>0</v>
      </c>
      <c r="E57" s="147"/>
      <c r="F57" s="148"/>
      <c r="G57" s="149"/>
    </row>
    <row r="58" spans="1:38" s="26" customFormat="1" ht="20.100000000000001" customHeight="1">
      <c r="A58" s="133"/>
      <c r="B58" s="146" t="s">
        <v>86</v>
      </c>
      <c r="C58" s="68"/>
      <c r="D58" s="68">
        <f>321/7.33</f>
        <v>43.792633015006821</v>
      </c>
      <c r="E58" s="147" t="s">
        <v>87</v>
      </c>
      <c r="F58" s="148"/>
      <c r="G58" s="149"/>
    </row>
    <row r="59" spans="1:38" s="26" customFormat="1" ht="20.100000000000001" customHeight="1" thickBot="1">
      <c r="A59" s="133"/>
      <c r="B59" s="150" t="s">
        <v>140</v>
      </c>
      <c r="C59" s="69"/>
      <c r="D59" s="69">
        <f>D55-D56-D57-D58</f>
        <v>109752.80793935126</v>
      </c>
      <c r="E59" s="151" t="s">
        <v>376</v>
      </c>
      <c r="F59" s="152"/>
      <c r="G59" s="153"/>
    </row>
    <row r="60" spans="1:38" s="26" customFormat="1" ht="20.100000000000001" customHeight="1" thickBot="1">
      <c r="A60" s="133"/>
      <c r="B60" s="154"/>
      <c r="C60" s="154"/>
      <c r="D60" s="154"/>
    </row>
    <row r="61" spans="1:38" s="26" customFormat="1" ht="20.100000000000001" customHeight="1">
      <c r="A61" s="133"/>
      <c r="B61" s="142" t="s">
        <v>88</v>
      </c>
      <c r="C61" s="70"/>
      <c r="D61" s="70">
        <f>D58+D59</f>
        <v>109796.60057236627</v>
      </c>
      <c r="E61" s="155" t="s">
        <v>89</v>
      </c>
      <c r="F61" s="144"/>
      <c r="G61" s="145"/>
    </row>
    <row r="62" spans="1:38" s="26" customFormat="1" ht="20.100000000000001" customHeight="1" thickBot="1">
      <c r="A62" s="133"/>
      <c r="B62" s="156" t="s">
        <v>94</v>
      </c>
      <c r="C62" s="71"/>
      <c r="D62" s="71">
        <f>D54-D56</f>
        <v>109796.60057236627</v>
      </c>
      <c r="E62" s="157" t="s">
        <v>90</v>
      </c>
      <c r="F62" s="158"/>
      <c r="G62" s="159"/>
    </row>
    <row r="63" spans="1:38" s="26" customFormat="1" ht="20.100000000000001" customHeight="1" thickBot="1">
      <c r="A63" s="133"/>
    </row>
    <row r="64" spans="1:38" s="26" customFormat="1" ht="20.100000000000001" customHeight="1" thickBot="1">
      <c r="A64" s="140" t="s">
        <v>101</v>
      </c>
    </row>
    <row r="65" spans="1:20" s="26" customFormat="1" ht="20.100000000000001" customHeight="1" thickBot="1">
      <c r="A65" s="133"/>
      <c r="B65" s="160" t="s">
        <v>91</v>
      </c>
      <c r="C65" s="161"/>
      <c r="D65" s="162">
        <f>C45</f>
        <v>928.12400000000002</v>
      </c>
      <c r="E65" s="163" t="s">
        <v>95</v>
      </c>
      <c r="F65" s="164"/>
      <c r="G65" s="164"/>
      <c r="H65" s="164"/>
      <c r="I65" s="164"/>
      <c r="J65" s="164"/>
      <c r="K65" s="164"/>
      <c r="L65" s="164"/>
      <c r="M65" s="165"/>
    </row>
    <row r="66" spans="1:20" s="26" customFormat="1" ht="20.100000000000001" customHeight="1" thickBot="1">
      <c r="A66" s="133"/>
      <c r="B66" s="160" t="s">
        <v>141</v>
      </c>
      <c r="C66" s="161"/>
      <c r="D66" s="162">
        <f>D65*'[1]수입거래표(기초_2009)'!$OX$11/'[1]국산거래표(기초_2009)'!$OX$11</f>
        <v>31.492449522849036</v>
      </c>
      <c r="E66" s="180" t="s">
        <v>92</v>
      </c>
      <c r="F66" s="164"/>
      <c r="G66" s="164"/>
      <c r="H66" s="164"/>
      <c r="I66" s="164"/>
      <c r="J66" s="164"/>
      <c r="K66" s="164"/>
      <c r="L66" s="164"/>
      <c r="M66" s="165"/>
      <c r="O66" s="166" t="s">
        <v>147</v>
      </c>
      <c r="P66" s="167"/>
      <c r="Q66" s="167"/>
    </row>
    <row r="67" spans="1:20" s="26" customFormat="1" ht="20.100000000000001" customHeight="1" thickBot="1">
      <c r="A67" s="133"/>
    </row>
    <row r="68" spans="1:20" s="26" customFormat="1" ht="20.100000000000001" customHeight="1" thickBot="1">
      <c r="A68" s="133"/>
      <c r="B68" s="168" t="s">
        <v>142</v>
      </c>
      <c r="C68" s="169"/>
      <c r="D68" s="170">
        <f>D65+D66</f>
        <v>959.61644952284905</v>
      </c>
      <c r="E68" s="171" t="s">
        <v>93</v>
      </c>
      <c r="F68" s="172"/>
      <c r="G68" s="172"/>
      <c r="H68" s="172"/>
      <c r="I68" s="172"/>
      <c r="J68" s="173"/>
      <c r="K68" s="173"/>
      <c r="L68" s="173"/>
      <c r="M68" s="174"/>
    </row>
    <row r="69" spans="1:20" s="26" customFormat="1" ht="20.100000000000001" customHeight="1">
      <c r="A69" s="133"/>
    </row>
    <row r="70" spans="1:20" s="26" customFormat="1" ht="20.100000000000001" customHeight="1" thickBot="1">
      <c r="A70" s="133"/>
    </row>
    <row r="71" spans="1:20" s="26" customFormat="1" ht="20.100000000000001" customHeight="1" thickBot="1">
      <c r="A71" s="140" t="s">
        <v>143</v>
      </c>
    </row>
    <row r="72" spans="1:20" s="26" customFormat="1" ht="20.100000000000001" customHeight="1" thickBot="1">
      <c r="A72" s="133"/>
      <c r="B72" s="160" t="s">
        <v>144</v>
      </c>
      <c r="C72" s="161"/>
      <c r="D72" s="161"/>
      <c r="E72" s="162">
        <f>'[1]배출량&amp;에너지'!$PC$67*'[1]배출량&amp;에너지'!$ED$37/'[1]배출량&amp;에너지'!$PC$37</f>
        <v>10907.024971173447</v>
      </c>
      <c r="F72" s="180" t="s">
        <v>102</v>
      </c>
      <c r="G72" s="164"/>
      <c r="H72" s="164"/>
      <c r="I72" s="164"/>
      <c r="J72" s="164"/>
      <c r="K72" s="164"/>
      <c r="L72" s="164"/>
      <c r="M72" s="164"/>
      <c r="N72" s="164"/>
      <c r="O72" s="164"/>
      <c r="P72" s="165"/>
      <c r="R72" s="166" t="s">
        <v>148</v>
      </c>
      <c r="S72" s="167"/>
      <c r="T72" s="167"/>
    </row>
    <row r="73" spans="1:20" s="26" customFormat="1" ht="20.100000000000001" customHeight="1" thickBot="1">
      <c r="A73" s="133"/>
      <c r="B73" s="160" t="s">
        <v>145</v>
      </c>
      <c r="C73" s="161"/>
      <c r="D73" s="161"/>
      <c r="E73" s="162">
        <f>E72*'[1]수입거래표(기초_2009)'!$OX$12/'[1]국산거래표(기초_2009)'!$OX$12</f>
        <v>1515.3341724076397</v>
      </c>
      <c r="F73" s="180" t="s">
        <v>103</v>
      </c>
      <c r="G73" s="164"/>
      <c r="H73" s="164"/>
      <c r="I73" s="164"/>
      <c r="J73" s="164"/>
      <c r="K73" s="164"/>
      <c r="L73" s="164"/>
      <c r="M73" s="164"/>
      <c r="N73" s="164"/>
      <c r="O73" s="164"/>
      <c r="P73" s="165"/>
      <c r="R73" s="166" t="s">
        <v>149</v>
      </c>
      <c r="S73" s="167"/>
      <c r="T73" s="167"/>
    </row>
    <row r="74" spans="1:20" s="26" customFormat="1" ht="20.100000000000001" customHeight="1" thickBot="1">
      <c r="A74" s="133"/>
      <c r="B74" s="141"/>
    </row>
    <row r="75" spans="1:20" s="26" customFormat="1" ht="20.100000000000001" customHeight="1" thickBot="1">
      <c r="A75" s="133"/>
      <c r="B75" s="175" t="s">
        <v>97</v>
      </c>
      <c r="C75" s="176"/>
      <c r="D75" s="176"/>
      <c r="E75" s="177">
        <f>E72+E73</f>
        <v>12422.359143581087</v>
      </c>
      <c r="F75" s="178" t="s">
        <v>146</v>
      </c>
      <c r="G75" s="179"/>
      <c r="H75" s="179"/>
      <c r="I75" s="179"/>
      <c r="J75" s="179"/>
      <c r="K75" s="179"/>
      <c r="L75" s="164"/>
      <c r="M75" s="164"/>
      <c r="N75" s="164"/>
      <c r="O75" s="164"/>
      <c r="P75" s="165"/>
    </row>
    <row r="76" spans="1:20" s="26" customFormat="1" ht="20.100000000000001" customHeight="1">
      <c r="A76" s="133"/>
    </row>
    <row r="77" spans="1:20" s="26" customFormat="1" ht="20.100000000000001" customHeight="1">
      <c r="A77" s="133"/>
    </row>
    <row r="78" spans="1:20" s="26" customFormat="1" ht="20.100000000000001" customHeight="1">
      <c r="A78" s="133"/>
    </row>
    <row r="79" spans="1:20" s="26" customFormat="1" ht="20.100000000000001" customHeight="1">
      <c r="A79" s="133"/>
    </row>
    <row r="80" spans="1:20" s="26" customFormat="1" ht="20.100000000000001" customHeight="1">
      <c r="A80" s="133"/>
    </row>
  </sheetData>
  <mergeCells count="38">
    <mergeCell ref="A1:A5"/>
    <mergeCell ref="B1:AL1"/>
    <mergeCell ref="B2:H2"/>
    <mergeCell ref="I2:AD2"/>
    <mergeCell ref="B3:B5"/>
    <mergeCell ref="C3:C5"/>
    <mergeCell ref="D3:E3"/>
    <mergeCell ref="F3:F5"/>
    <mergeCell ref="G3:H3"/>
    <mergeCell ref="I3:I5"/>
    <mergeCell ref="L4:L5"/>
    <mergeCell ref="J3:J5"/>
    <mergeCell ref="K3:S3"/>
    <mergeCell ref="T3:T5"/>
    <mergeCell ref="U3:V3"/>
    <mergeCell ref="M4:M5"/>
    <mergeCell ref="N4:N5"/>
    <mergeCell ref="O4:O5"/>
    <mergeCell ref="P4:P5"/>
    <mergeCell ref="D4:D5"/>
    <mergeCell ref="E4:E5"/>
    <mergeCell ref="G4:G5"/>
    <mergeCell ref="H4:H5"/>
    <mergeCell ref="K4:K5"/>
    <mergeCell ref="AD4:AD5"/>
    <mergeCell ref="Q4:Q5"/>
    <mergeCell ref="R4:R5"/>
    <mergeCell ref="S4:S5"/>
    <mergeCell ref="U4:U5"/>
    <mergeCell ref="V4:V5"/>
    <mergeCell ref="X4:X5"/>
    <mergeCell ref="W3:W5"/>
    <mergeCell ref="X3:AD3"/>
    <mergeCell ref="Y4:Y5"/>
    <mergeCell ref="Z4:Z5"/>
    <mergeCell ref="AA4:AA5"/>
    <mergeCell ref="AB4:AB5"/>
    <mergeCell ref="AC4:AC5"/>
  </mergeCells>
  <phoneticPr fontId="4" type="noConversion"/>
  <printOptions horizontalCentered="1"/>
  <pageMargins left="0.17" right="0.17" top="0.15748031496062992" bottom="0.15748031496062992" header="0.15748031496062992" footer="0.15748031496062992"/>
  <pageSetup paperSize="256" scale="4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E2" sqref="E2:E30"/>
    </sheetView>
  </sheetViews>
  <sheetFormatPr defaultRowHeight="16.5"/>
  <cols>
    <col min="4" max="4" width="19.625" customWidth="1"/>
    <col min="5" max="5" width="10.875" customWidth="1"/>
  </cols>
  <sheetData>
    <row r="1" spans="1:5">
      <c r="E1" t="s">
        <v>295</v>
      </c>
    </row>
    <row r="2" spans="1:5">
      <c r="A2" t="s">
        <v>294</v>
      </c>
      <c r="B2" s="181" t="s">
        <v>283</v>
      </c>
      <c r="C2" s="181" t="s">
        <v>281</v>
      </c>
      <c r="D2" s="184" t="s">
        <v>278</v>
      </c>
      <c r="E2" s="181" t="s">
        <v>297</v>
      </c>
    </row>
    <row r="3" spans="1:5">
      <c r="B3" s="181"/>
      <c r="C3" s="181"/>
      <c r="D3" s="181" t="s">
        <v>277</v>
      </c>
      <c r="E3" s="181" t="s">
        <v>299</v>
      </c>
    </row>
    <row r="4" spans="1:5">
      <c r="B4" s="181"/>
      <c r="C4" s="181" t="s">
        <v>282</v>
      </c>
      <c r="D4" s="184" t="s">
        <v>279</v>
      </c>
      <c r="E4" s="181" t="s">
        <v>301</v>
      </c>
    </row>
    <row r="5" spans="1:5">
      <c r="B5" s="181"/>
      <c r="D5" s="184" t="s">
        <v>280</v>
      </c>
      <c r="E5" s="181" t="s">
        <v>303</v>
      </c>
    </row>
    <row r="6" spans="1:5">
      <c r="B6" s="181" t="s">
        <v>284</v>
      </c>
      <c r="C6" s="181" t="s">
        <v>189</v>
      </c>
      <c r="D6" s="181" t="s">
        <v>191</v>
      </c>
      <c r="E6" s="181" t="s">
        <v>191</v>
      </c>
    </row>
    <row r="7" spans="1:5">
      <c r="C7" s="181"/>
      <c r="D7" s="181" t="s">
        <v>193</v>
      </c>
      <c r="E7" s="181" t="s">
        <v>193</v>
      </c>
    </row>
    <row r="8" spans="1:5">
      <c r="B8" s="181"/>
      <c r="D8" s="181" t="s">
        <v>195</v>
      </c>
      <c r="E8" s="181" t="s">
        <v>195</v>
      </c>
    </row>
    <row r="9" spans="1:5">
      <c r="B9" s="181"/>
      <c r="C9" s="181"/>
      <c r="D9" s="181" t="s">
        <v>197</v>
      </c>
      <c r="E9" s="181" t="s">
        <v>197</v>
      </c>
    </row>
    <row r="10" spans="1:5">
      <c r="B10" s="181"/>
      <c r="C10" s="181"/>
      <c r="D10" s="181" t="s">
        <v>199</v>
      </c>
      <c r="E10" s="181" t="s">
        <v>199</v>
      </c>
    </row>
    <row r="11" spans="1:5">
      <c r="B11" s="181"/>
      <c r="C11" s="181"/>
      <c r="D11" s="181" t="s">
        <v>201</v>
      </c>
      <c r="E11" s="181" t="s">
        <v>201</v>
      </c>
    </row>
    <row r="12" spans="1:5">
      <c r="B12" s="181"/>
      <c r="C12" s="181"/>
      <c r="D12" s="181" t="s">
        <v>119</v>
      </c>
      <c r="E12" s="181" t="s">
        <v>119</v>
      </c>
    </row>
    <row r="13" spans="1:5">
      <c r="B13" s="181"/>
      <c r="C13" s="181"/>
      <c r="D13" s="181" t="s">
        <v>120</v>
      </c>
      <c r="E13" s="181" t="s">
        <v>120</v>
      </c>
    </row>
    <row r="14" spans="1:5">
      <c r="B14" s="181"/>
      <c r="C14" s="181"/>
      <c r="D14" s="181" t="s">
        <v>121</v>
      </c>
      <c r="E14" s="181" t="s">
        <v>121</v>
      </c>
    </row>
    <row r="15" spans="1:5">
      <c r="B15" s="181"/>
      <c r="C15" s="181" t="s">
        <v>276</v>
      </c>
      <c r="D15" s="181" t="s">
        <v>203</v>
      </c>
      <c r="E15" s="181" t="s">
        <v>203</v>
      </c>
    </row>
    <row r="16" spans="1:5">
      <c r="B16" s="181"/>
      <c r="C16" s="181"/>
      <c r="D16" s="181" t="s">
        <v>205</v>
      </c>
      <c r="E16" s="181" t="s">
        <v>205</v>
      </c>
    </row>
    <row r="17" spans="2:5">
      <c r="B17" s="181"/>
      <c r="C17" s="181" t="s">
        <v>207</v>
      </c>
      <c r="D17" s="181" t="s">
        <v>209</v>
      </c>
      <c r="E17" s="181" t="s">
        <v>209</v>
      </c>
    </row>
    <row r="18" spans="2:5">
      <c r="B18" s="181"/>
      <c r="D18" s="181" t="s">
        <v>211</v>
      </c>
      <c r="E18" s="181" t="s">
        <v>211</v>
      </c>
    </row>
    <row r="19" spans="2:5">
      <c r="B19" s="181"/>
      <c r="D19" s="181" t="s">
        <v>213</v>
      </c>
      <c r="E19" s="181" t="s">
        <v>213</v>
      </c>
    </row>
    <row r="20" spans="2:5">
      <c r="B20" s="181"/>
      <c r="D20" s="181" t="s">
        <v>215</v>
      </c>
      <c r="E20" s="181" t="s">
        <v>215</v>
      </c>
    </row>
    <row r="21" spans="2:5">
      <c r="B21" s="181"/>
      <c r="C21" s="181"/>
      <c r="D21" s="181" t="s">
        <v>217</v>
      </c>
      <c r="E21" s="181" t="s">
        <v>305</v>
      </c>
    </row>
    <row r="22" spans="2:5">
      <c r="B22" s="181"/>
      <c r="C22" s="181"/>
      <c r="D22" s="181" t="s">
        <v>286</v>
      </c>
      <c r="E22" s="181" t="s">
        <v>286</v>
      </c>
    </row>
    <row r="23" spans="2:5">
      <c r="B23" s="181"/>
      <c r="C23" s="181"/>
      <c r="D23" s="181" t="s">
        <v>288</v>
      </c>
      <c r="E23" s="181" t="s">
        <v>288</v>
      </c>
    </row>
    <row r="24" spans="2:5">
      <c r="B24" s="181" t="s">
        <v>221</v>
      </c>
      <c r="C24" s="181"/>
      <c r="E24" s="181" t="s">
        <v>221</v>
      </c>
    </row>
    <row r="25" spans="2:5">
      <c r="B25" s="181" t="s">
        <v>290</v>
      </c>
      <c r="C25" s="181"/>
      <c r="E25" s="181" t="s">
        <v>290</v>
      </c>
    </row>
    <row r="26" spans="2:5">
      <c r="B26" s="181" t="s">
        <v>224</v>
      </c>
      <c r="C26" s="181"/>
      <c r="E26" s="181" t="s">
        <v>224</v>
      </c>
    </row>
    <row r="27" spans="2:5">
      <c r="B27" s="181" t="s">
        <v>226</v>
      </c>
      <c r="C27" s="181"/>
      <c r="E27" s="181" t="s">
        <v>226</v>
      </c>
    </row>
    <row r="28" spans="2:5">
      <c r="B28" s="181" t="s">
        <v>292</v>
      </c>
      <c r="C28" s="181"/>
      <c r="E28" s="181" t="s">
        <v>292</v>
      </c>
    </row>
    <row r="29" spans="2:5">
      <c r="B29" s="181" t="s">
        <v>229</v>
      </c>
      <c r="C29" s="181"/>
      <c r="E29" s="181" t="s">
        <v>229</v>
      </c>
    </row>
    <row r="30" spans="2:5">
      <c r="B30" s="181" t="s">
        <v>231</v>
      </c>
      <c r="C30" s="181"/>
      <c r="E30" s="181" t="s">
        <v>231</v>
      </c>
    </row>
    <row r="31" spans="2:5">
      <c r="E31" s="181"/>
    </row>
    <row r="32" spans="2:5">
      <c r="E32" s="181"/>
    </row>
    <row r="33" spans="2:5">
      <c r="C33" s="181"/>
      <c r="E33" s="181"/>
    </row>
    <row r="34" spans="2:5">
      <c r="C34" s="181"/>
      <c r="E34" s="181"/>
    </row>
    <row r="35" spans="2:5">
      <c r="C35" s="181"/>
      <c r="E35" s="181"/>
    </row>
    <row r="36" spans="2:5">
      <c r="C36" s="181"/>
      <c r="E36" s="181"/>
    </row>
    <row r="37" spans="2:5">
      <c r="B37" s="181" t="s">
        <v>233</v>
      </c>
      <c r="C37" s="181"/>
      <c r="E37" s="181"/>
    </row>
    <row r="38" spans="2:5">
      <c r="E38" s="181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1"/>
  <sheetViews>
    <sheetView workbookViewId="0">
      <selection activeCell="B1" sqref="B1:B41"/>
    </sheetView>
  </sheetViews>
  <sheetFormatPr defaultRowHeight="16.5"/>
  <cols>
    <col min="1" max="1" width="21.875" customWidth="1"/>
  </cols>
  <sheetData>
    <row r="1" spans="1:2">
      <c r="A1" t="s">
        <v>235</v>
      </c>
      <c r="B1" t="s">
        <v>306</v>
      </c>
    </row>
    <row r="2" spans="1:2">
      <c r="A2" t="s">
        <v>236</v>
      </c>
      <c r="B2" t="s">
        <v>307</v>
      </c>
    </row>
    <row r="3" spans="1:2">
      <c r="A3" t="s">
        <v>237</v>
      </c>
      <c r="B3" t="s">
        <v>308</v>
      </c>
    </row>
    <row r="4" spans="1:2">
      <c r="A4" t="s">
        <v>238</v>
      </c>
      <c r="B4" t="s">
        <v>309</v>
      </c>
    </row>
    <row r="5" spans="1:2">
      <c r="A5" t="s">
        <v>239</v>
      </c>
      <c r="B5" t="s">
        <v>310</v>
      </c>
    </row>
    <row r="6" spans="1:2">
      <c r="A6" t="s">
        <v>240</v>
      </c>
      <c r="B6" t="s">
        <v>311</v>
      </c>
    </row>
    <row r="7" spans="1:2">
      <c r="A7" t="s">
        <v>241</v>
      </c>
      <c r="B7" t="s">
        <v>312</v>
      </c>
    </row>
    <row r="8" spans="1:2">
      <c r="A8" t="s">
        <v>242</v>
      </c>
      <c r="B8" t="s">
        <v>313</v>
      </c>
    </row>
    <row r="9" spans="1:2">
      <c r="A9" t="s">
        <v>243</v>
      </c>
      <c r="B9" t="s">
        <v>314</v>
      </c>
    </row>
    <row r="10" spans="1:2">
      <c r="A10" t="s">
        <v>244</v>
      </c>
      <c r="B10" t="s">
        <v>315</v>
      </c>
    </row>
    <row r="11" spans="1:2">
      <c r="A11" t="s">
        <v>245</v>
      </c>
      <c r="B11" t="s">
        <v>316</v>
      </c>
    </row>
    <row r="12" spans="1:2">
      <c r="A12" t="s">
        <v>246</v>
      </c>
      <c r="B12" t="s">
        <v>317</v>
      </c>
    </row>
    <row r="13" spans="1:2">
      <c r="A13" t="s">
        <v>247</v>
      </c>
      <c r="B13" t="s">
        <v>318</v>
      </c>
    </row>
    <row r="14" spans="1:2">
      <c r="A14" t="s">
        <v>248</v>
      </c>
      <c r="B14" t="s">
        <v>319</v>
      </c>
    </row>
    <row r="15" spans="1:2">
      <c r="A15" t="s">
        <v>249</v>
      </c>
      <c r="B15" t="s">
        <v>320</v>
      </c>
    </row>
    <row r="16" spans="1:2">
      <c r="A16" t="s">
        <v>250</v>
      </c>
      <c r="B16" t="s">
        <v>321</v>
      </c>
    </row>
    <row r="17" spans="1:2">
      <c r="A17" t="s">
        <v>251</v>
      </c>
      <c r="B17" t="s">
        <v>322</v>
      </c>
    </row>
    <row r="18" spans="1:2">
      <c r="A18" t="s">
        <v>252</v>
      </c>
      <c r="B18" t="s">
        <v>323</v>
      </c>
    </row>
    <row r="19" spans="1:2">
      <c r="A19" t="s">
        <v>253</v>
      </c>
      <c r="B19" t="s">
        <v>324</v>
      </c>
    </row>
    <row r="20" spans="1:2">
      <c r="A20" t="s">
        <v>254</v>
      </c>
      <c r="B20" t="s">
        <v>325</v>
      </c>
    </row>
    <row r="21" spans="1:2">
      <c r="A21" t="s">
        <v>274</v>
      </c>
      <c r="B21" t="s">
        <v>326</v>
      </c>
    </row>
    <row r="22" spans="1:2">
      <c r="A22" t="s">
        <v>275</v>
      </c>
      <c r="B22" t="s">
        <v>327</v>
      </c>
    </row>
    <row r="23" spans="1:2">
      <c r="A23" t="s">
        <v>255</v>
      </c>
      <c r="B23" t="s">
        <v>328</v>
      </c>
    </row>
    <row r="24" spans="1:2">
      <c r="A24" t="s">
        <v>256</v>
      </c>
      <c r="B24" t="s">
        <v>329</v>
      </c>
    </row>
    <row r="25" spans="1:2">
      <c r="A25" t="s">
        <v>257</v>
      </c>
      <c r="B25" t="s">
        <v>330</v>
      </c>
    </row>
    <row r="26" spans="1:2">
      <c r="A26" t="s">
        <v>258</v>
      </c>
      <c r="B26" t="s">
        <v>331</v>
      </c>
    </row>
    <row r="27" spans="1:2">
      <c r="A27" t="s">
        <v>259</v>
      </c>
      <c r="B27" t="s">
        <v>332</v>
      </c>
    </row>
    <row r="28" spans="1:2">
      <c r="A28" t="s">
        <v>260</v>
      </c>
      <c r="B28" t="s">
        <v>333</v>
      </c>
    </row>
    <row r="29" spans="1:2">
      <c r="A29" t="s">
        <v>261</v>
      </c>
      <c r="B29" t="s">
        <v>334</v>
      </c>
    </row>
    <row r="30" spans="1:2">
      <c r="A30" t="s">
        <v>262</v>
      </c>
      <c r="B30" t="s">
        <v>335</v>
      </c>
    </row>
    <row r="31" spans="1:2">
      <c r="A31" t="s">
        <v>263</v>
      </c>
      <c r="B31" t="s">
        <v>336</v>
      </c>
    </row>
    <row r="32" spans="1:2">
      <c r="A32" t="s">
        <v>264</v>
      </c>
      <c r="B32" t="s">
        <v>337</v>
      </c>
    </row>
    <row r="33" spans="1:2">
      <c r="A33" t="s">
        <v>265</v>
      </c>
      <c r="B33" t="s">
        <v>338</v>
      </c>
    </row>
    <row r="34" spans="1:2">
      <c r="A34" t="s">
        <v>266</v>
      </c>
      <c r="B34" t="s">
        <v>339</v>
      </c>
    </row>
    <row r="35" spans="1:2">
      <c r="A35" t="s">
        <v>267</v>
      </c>
      <c r="B35" t="s">
        <v>341</v>
      </c>
    </row>
    <row r="36" spans="1:2">
      <c r="A36" t="s">
        <v>268</v>
      </c>
      <c r="B36" t="s">
        <v>342</v>
      </c>
    </row>
    <row r="37" spans="1:2">
      <c r="A37" t="s">
        <v>269</v>
      </c>
      <c r="B37" t="s">
        <v>340</v>
      </c>
    </row>
    <row r="38" spans="1:2">
      <c r="A38" t="s">
        <v>270</v>
      </c>
      <c r="B38" t="s">
        <v>343</v>
      </c>
    </row>
    <row r="39" spans="1:2">
      <c r="A39" t="s">
        <v>271</v>
      </c>
      <c r="B39" t="s">
        <v>344</v>
      </c>
    </row>
    <row r="40" spans="1:2">
      <c r="A40" t="s">
        <v>272</v>
      </c>
      <c r="B40" t="s">
        <v>345</v>
      </c>
    </row>
    <row r="41" spans="1:2">
      <c r="A41" t="s">
        <v>273</v>
      </c>
      <c r="B41" t="s">
        <v>346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42"/>
  <sheetViews>
    <sheetView topLeftCell="K1" workbookViewId="0">
      <selection sqref="A1:AC1"/>
    </sheetView>
  </sheetViews>
  <sheetFormatPr defaultRowHeight="10.5"/>
  <cols>
    <col min="1" max="11" width="8.625" style="185" customWidth="1"/>
    <col min="12" max="12" width="5.625" style="185" customWidth="1"/>
    <col min="13" max="29" width="8.625" style="185" customWidth="1"/>
    <col min="30" max="16384" width="9" style="185"/>
  </cols>
  <sheetData>
    <row r="1" spans="1:29" ht="17.25" customHeight="1">
      <c r="A1" s="185" t="s">
        <v>296</v>
      </c>
      <c r="B1" s="185" t="s">
        <v>298</v>
      </c>
      <c r="C1" s="185" t="s">
        <v>300</v>
      </c>
      <c r="D1" s="185" t="s">
        <v>302</v>
      </c>
      <c r="E1" s="185" t="s">
        <v>191</v>
      </c>
      <c r="F1" s="185" t="s">
        <v>193</v>
      </c>
      <c r="G1" s="185" t="s">
        <v>195</v>
      </c>
      <c r="H1" s="185" t="s">
        <v>197</v>
      </c>
      <c r="I1" s="185" t="s">
        <v>199</v>
      </c>
      <c r="J1" s="185" t="s">
        <v>201</v>
      </c>
      <c r="K1" s="185" t="s">
        <v>119</v>
      </c>
      <c r="L1" s="185" t="s">
        <v>120</v>
      </c>
      <c r="M1" s="185" t="s">
        <v>121</v>
      </c>
      <c r="N1" s="185" t="s">
        <v>203</v>
      </c>
      <c r="O1" s="185" t="s">
        <v>205</v>
      </c>
      <c r="P1" s="185" t="s">
        <v>209</v>
      </c>
      <c r="Q1" s="185" t="s">
        <v>211</v>
      </c>
      <c r="R1" s="185" t="s">
        <v>213</v>
      </c>
      <c r="S1" s="185" t="s">
        <v>215</v>
      </c>
      <c r="T1" s="185" t="s">
        <v>304</v>
      </c>
      <c r="U1" s="185" t="s">
        <v>285</v>
      </c>
      <c r="V1" s="185" t="s">
        <v>287</v>
      </c>
      <c r="W1" s="185" t="s">
        <v>221</v>
      </c>
      <c r="X1" s="185" t="s">
        <v>289</v>
      </c>
      <c r="Y1" s="185" t="s">
        <v>224</v>
      </c>
      <c r="Z1" s="185" t="s">
        <v>226</v>
      </c>
      <c r="AA1" s="185" t="s">
        <v>291</v>
      </c>
      <c r="AB1" s="185" t="s">
        <v>229</v>
      </c>
      <c r="AC1" s="185" t="s">
        <v>231</v>
      </c>
    </row>
    <row r="2" spans="1:29" ht="24" customHeight="1">
      <c r="A2" s="185">
        <v>1171</v>
      </c>
      <c r="W2" s="185">
        <v>498</v>
      </c>
      <c r="Y2" s="185">
        <v>1213</v>
      </c>
      <c r="Z2" s="185">
        <v>31771</v>
      </c>
      <c r="AC2" s="185">
        <v>5480</v>
      </c>
    </row>
    <row r="3" spans="1:29" ht="24" customHeight="1">
      <c r="B3" s="185">
        <v>4236</v>
      </c>
      <c r="C3" s="185">
        <v>13687</v>
      </c>
      <c r="D3" s="185">
        <v>45507</v>
      </c>
      <c r="E3" s="185">
        <v>13823</v>
      </c>
      <c r="F3" s="185">
        <v>4558</v>
      </c>
      <c r="G3" s="185">
        <v>37775</v>
      </c>
      <c r="H3" s="185">
        <v>439</v>
      </c>
      <c r="I3" s="185">
        <v>75</v>
      </c>
      <c r="J3" s="185">
        <v>22189</v>
      </c>
      <c r="K3" s="185">
        <v>14279</v>
      </c>
      <c r="M3" s="185">
        <v>0</v>
      </c>
      <c r="N3" s="185">
        <v>4590</v>
      </c>
      <c r="O3" s="185">
        <v>5900</v>
      </c>
      <c r="P3" s="185">
        <v>43501</v>
      </c>
      <c r="Q3" s="185">
        <v>603</v>
      </c>
      <c r="R3" s="185">
        <v>4408</v>
      </c>
      <c r="S3" s="185">
        <v>3327</v>
      </c>
      <c r="T3" s="185">
        <v>17</v>
      </c>
      <c r="U3" s="185">
        <v>166</v>
      </c>
      <c r="V3" s="185">
        <v>4493</v>
      </c>
      <c r="W3" s="185">
        <v>33568</v>
      </c>
    </row>
    <row r="4" spans="1:29" ht="24" customHeight="1">
      <c r="E4" s="185">
        <v>13823</v>
      </c>
      <c r="F4" s="185">
        <v>4549</v>
      </c>
      <c r="G4" s="185">
        <v>37655</v>
      </c>
      <c r="H4" s="185">
        <v>435</v>
      </c>
      <c r="I4" s="185">
        <v>75</v>
      </c>
      <c r="J4" s="185">
        <v>19068</v>
      </c>
      <c r="K4" s="185">
        <v>14279</v>
      </c>
      <c r="N4" s="185">
        <v>1436</v>
      </c>
      <c r="O4" s="185">
        <v>2219</v>
      </c>
      <c r="P4" s="185">
        <v>20357</v>
      </c>
      <c r="Q4" s="185">
        <v>598</v>
      </c>
      <c r="R4" s="185">
        <v>4408</v>
      </c>
      <c r="S4" s="185">
        <v>3271</v>
      </c>
      <c r="T4" s="185">
        <v>17</v>
      </c>
      <c r="U4" s="185">
        <v>166</v>
      </c>
      <c r="V4" s="185">
        <v>4493</v>
      </c>
    </row>
    <row r="5" spans="1:29" ht="24" customHeight="1">
      <c r="F5" s="185">
        <v>9</v>
      </c>
      <c r="G5" s="185">
        <v>120</v>
      </c>
      <c r="H5" s="185">
        <v>4</v>
      </c>
      <c r="J5" s="185">
        <v>3121</v>
      </c>
      <c r="M5" s="185">
        <v>0</v>
      </c>
      <c r="N5" s="185">
        <v>3153</v>
      </c>
      <c r="O5" s="185">
        <v>3680</v>
      </c>
      <c r="P5" s="185">
        <v>23144</v>
      </c>
      <c r="Q5" s="185">
        <v>5</v>
      </c>
      <c r="S5" s="185">
        <v>56</v>
      </c>
    </row>
    <row r="6" spans="1:29" ht="24" customHeight="1">
      <c r="E6" s="185">
        <v>-5111</v>
      </c>
      <c r="F6" s="185">
        <v>-759</v>
      </c>
      <c r="G6" s="185">
        <v>-18053</v>
      </c>
      <c r="J6" s="185">
        <v>-3997</v>
      </c>
      <c r="K6" s="185">
        <v>-9712</v>
      </c>
      <c r="N6" s="185">
        <v>-12</v>
      </c>
      <c r="O6" s="185">
        <v>0</v>
      </c>
      <c r="P6" s="185">
        <v>-3400</v>
      </c>
      <c r="Q6" s="185">
        <v>-1</v>
      </c>
      <c r="R6" s="185">
        <v>-2495</v>
      </c>
      <c r="S6" s="185">
        <v>-2685</v>
      </c>
      <c r="U6" s="185">
        <v>-33</v>
      </c>
      <c r="V6" s="185">
        <v>-499</v>
      </c>
    </row>
    <row r="7" spans="1:29" ht="24" customHeight="1">
      <c r="G7" s="185">
        <v>-483</v>
      </c>
      <c r="H7" s="185">
        <v>-54</v>
      </c>
      <c r="J7" s="185">
        <v>-5510</v>
      </c>
      <c r="K7" s="185">
        <v>-938</v>
      </c>
    </row>
    <row r="8" spans="1:29" ht="24" customHeight="1">
      <c r="A8" s="185">
        <v>258</v>
      </c>
      <c r="B8" s="185">
        <v>3</v>
      </c>
      <c r="E8" s="185">
        <v>-70</v>
      </c>
      <c r="F8" s="185">
        <v>14</v>
      </c>
      <c r="G8" s="185">
        <v>160</v>
      </c>
      <c r="H8" s="185">
        <v>1</v>
      </c>
      <c r="I8" s="185">
        <v>0</v>
      </c>
      <c r="J8" s="185">
        <v>67</v>
      </c>
      <c r="K8" s="185">
        <v>28</v>
      </c>
      <c r="M8" s="185">
        <v>0</v>
      </c>
      <c r="N8" s="185">
        <v>18</v>
      </c>
      <c r="O8" s="185">
        <v>19</v>
      </c>
      <c r="P8" s="185">
        <v>186</v>
      </c>
      <c r="Q8" s="185">
        <v>-3</v>
      </c>
      <c r="R8" s="185">
        <v>6</v>
      </c>
      <c r="S8" s="185">
        <v>-62</v>
      </c>
      <c r="T8" s="185">
        <v>0</v>
      </c>
      <c r="U8" s="185">
        <v>0</v>
      </c>
      <c r="V8" s="185">
        <v>-19</v>
      </c>
      <c r="W8" s="185">
        <v>1144</v>
      </c>
    </row>
    <row r="9" spans="1:29" ht="24" customHeight="1">
      <c r="A9" s="185">
        <v>1245</v>
      </c>
      <c r="B9" s="185">
        <v>79</v>
      </c>
      <c r="E9" s="185">
        <v>337</v>
      </c>
      <c r="F9" s="185">
        <v>337</v>
      </c>
      <c r="G9" s="185">
        <v>1233</v>
      </c>
      <c r="H9" s="185">
        <v>39</v>
      </c>
      <c r="I9" s="185">
        <v>6</v>
      </c>
      <c r="J9" s="185">
        <v>1454</v>
      </c>
      <c r="K9" s="185">
        <v>305</v>
      </c>
      <c r="M9" s="185">
        <v>0</v>
      </c>
      <c r="N9" s="185">
        <v>148</v>
      </c>
      <c r="O9" s="185">
        <v>117</v>
      </c>
      <c r="P9" s="185">
        <v>1252</v>
      </c>
      <c r="Q9" s="185">
        <v>13</v>
      </c>
      <c r="R9" s="185">
        <v>108</v>
      </c>
      <c r="S9" s="185">
        <v>198</v>
      </c>
      <c r="T9" s="185">
        <v>1</v>
      </c>
      <c r="U9" s="185">
        <v>5</v>
      </c>
      <c r="V9" s="185">
        <v>38</v>
      </c>
      <c r="W9" s="185">
        <v>3390</v>
      </c>
    </row>
    <row r="10" spans="1:29" ht="24" customHeight="1">
      <c r="A10" s="185">
        <v>-987</v>
      </c>
      <c r="B10" s="185">
        <v>-76</v>
      </c>
      <c r="E10" s="185">
        <v>-407</v>
      </c>
      <c r="F10" s="185">
        <v>-323</v>
      </c>
      <c r="G10" s="185">
        <v>-1073</v>
      </c>
      <c r="H10" s="185">
        <v>-39</v>
      </c>
      <c r="I10" s="185">
        <v>-6</v>
      </c>
      <c r="J10" s="185">
        <v>-1388</v>
      </c>
      <c r="K10" s="185">
        <v>-277</v>
      </c>
      <c r="M10" s="185">
        <v>0</v>
      </c>
      <c r="N10" s="185">
        <v>-130</v>
      </c>
      <c r="O10" s="185">
        <v>-98</v>
      </c>
      <c r="P10" s="185">
        <v>-1066</v>
      </c>
      <c r="Q10" s="185">
        <v>-16</v>
      </c>
      <c r="R10" s="185">
        <v>-101</v>
      </c>
      <c r="S10" s="185">
        <v>-260</v>
      </c>
      <c r="T10" s="185">
        <v>-1</v>
      </c>
      <c r="U10" s="185">
        <v>-5</v>
      </c>
      <c r="V10" s="185">
        <v>-58</v>
      </c>
      <c r="W10" s="185">
        <v>-2246</v>
      </c>
    </row>
    <row r="11" spans="1:29" ht="24" customHeight="1">
      <c r="A11" s="185">
        <v>19</v>
      </c>
      <c r="B11" s="185">
        <v>125</v>
      </c>
      <c r="C11" s="185">
        <v>827</v>
      </c>
      <c r="D11" s="185">
        <v>2771</v>
      </c>
      <c r="E11" s="185">
        <v>-263</v>
      </c>
      <c r="F11" s="185">
        <v>-177</v>
      </c>
      <c r="G11" s="185">
        <v>-363</v>
      </c>
      <c r="H11" s="185">
        <v>-79</v>
      </c>
      <c r="I11" s="185">
        <v>123</v>
      </c>
      <c r="J11" s="185">
        <v>-2351</v>
      </c>
      <c r="K11" s="185">
        <v>-4</v>
      </c>
      <c r="M11" s="185">
        <v>0</v>
      </c>
      <c r="N11" s="185">
        <v>-385</v>
      </c>
      <c r="O11" s="185">
        <v>949</v>
      </c>
      <c r="P11" s="185">
        <v>1002</v>
      </c>
      <c r="Q11" s="185">
        <v>-195</v>
      </c>
      <c r="R11" s="185">
        <v>46</v>
      </c>
      <c r="S11" s="185">
        <v>140</v>
      </c>
      <c r="T11" s="185">
        <v>0</v>
      </c>
      <c r="U11" s="185">
        <v>-45</v>
      </c>
      <c r="V11" s="185">
        <v>-2808</v>
      </c>
      <c r="W11" s="185">
        <v>-1303</v>
      </c>
    </row>
    <row r="12" spans="1:29" ht="24" customHeight="1">
      <c r="A12" s="185">
        <v>1448</v>
      </c>
      <c r="B12" s="185">
        <v>4364</v>
      </c>
      <c r="C12" s="185">
        <v>14514</v>
      </c>
      <c r="D12" s="185">
        <v>48278</v>
      </c>
      <c r="E12" s="185">
        <v>8378</v>
      </c>
      <c r="F12" s="185">
        <v>3636</v>
      </c>
      <c r="G12" s="185">
        <v>19036</v>
      </c>
      <c r="H12" s="185">
        <v>307</v>
      </c>
      <c r="I12" s="185">
        <v>198</v>
      </c>
      <c r="J12" s="185">
        <v>10398</v>
      </c>
      <c r="K12" s="185">
        <v>3653</v>
      </c>
      <c r="M12" s="185">
        <v>0</v>
      </c>
      <c r="N12" s="185">
        <v>4211</v>
      </c>
      <c r="O12" s="185">
        <v>6868</v>
      </c>
      <c r="P12" s="185">
        <v>41290</v>
      </c>
      <c r="Q12" s="185">
        <v>404</v>
      </c>
      <c r="R12" s="185">
        <v>1965</v>
      </c>
      <c r="S12" s="185">
        <v>721</v>
      </c>
      <c r="T12" s="185">
        <v>17</v>
      </c>
      <c r="U12" s="185">
        <v>88</v>
      </c>
      <c r="V12" s="185">
        <v>1167</v>
      </c>
      <c r="W12" s="185">
        <v>33908</v>
      </c>
      <c r="Y12" s="185">
        <v>1213</v>
      </c>
      <c r="Z12" s="185">
        <v>31771</v>
      </c>
      <c r="AC12" s="185">
        <v>5480</v>
      </c>
    </row>
    <row r="13" spans="1:29" ht="24" customHeight="1">
      <c r="A13" s="185">
        <v>-632</v>
      </c>
      <c r="D13" s="185">
        <v>-44076</v>
      </c>
      <c r="E13" s="185">
        <v>-1</v>
      </c>
      <c r="F13" s="185">
        <v>-105</v>
      </c>
      <c r="G13" s="185">
        <v>-20</v>
      </c>
      <c r="H13" s="185">
        <v>0</v>
      </c>
      <c r="J13" s="185">
        <v>-3587</v>
      </c>
      <c r="N13" s="185">
        <v>-238</v>
      </c>
      <c r="O13" s="185">
        <v>-1</v>
      </c>
      <c r="V13" s="185">
        <v>-14</v>
      </c>
      <c r="W13" s="185">
        <v>-33908</v>
      </c>
      <c r="X13" s="185">
        <v>19459</v>
      </c>
      <c r="Y13" s="185">
        <v>-1213</v>
      </c>
      <c r="Z13" s="185">
        <v>-31771</v>
      </c>
      <c r="AA13" s="185">
        <v>33925</v>
      </c>
      <c r="AB13" s="185">
        <v>1551</v>
      </c>
      <c r="AC13" s="185">
        <v>-613</v>
      </c>
    </row>
    <row r="14" spans="1:29" ht="24" customHeight="1">
      <c r="A14" s="185">
        <v>-632</v>
      </c>
      <c r="D14" s="185">
        <v>-44076</v>
      </c>
      <c r="E14" s="185">
        <v>-1</v>
      </c>
      <c r="F14" s="185">
        <v>-98</v>
      </c>
      <c r="G14" s="185">
        <v>-20</v>
      </c>
      <c r="H14" s="185">
        <v>0</v>
      </c>
      <c r="J14" s="185">
        <v>-3283</v>
      </c>
      <c r="N14" s="185">
        <v>-1</v>
      </c>
      <c r="V14" s="185">
        <v>-14</v>
      </c>
      <c r="W14" s="185">
        <v>-12617</v>
      </c>
      <c r="X14" s="185">
        <v>-159</v>
      </c>
      <c r="Y14" s="185">
        <v>-1213</v>
      </c>
      <c r="Z14" s="185">
        <v>-31771</v>
      </c>
      <c r="AA14" s="185">
        <v>37290</v>
      </c>
      <c r="AB14" s="185">
        <v>953</v>
      </c>
      <c r="AC14" s="185">
        <v>-613</v>
      </c>
    </row>
    <row r="15" spans="1:29" ht="24" customHeight="1">
      <c r="F15" s="185">
        <v>-7</v>
      </c>
      <c r="G15" s="185">
        <v>0</v>
      </c>
      <c r="J15" s="185">
        <v>-304</v>
      </c>
      <c r="W15" s="185">
        <v>-681</v>
      </c>
      <c r="X15" s="185">
        <v>-855</v>
      </c>
      <c r="AB15" s="185">
        <v>683</v>
      </c>
    </row>
    <row r="16" spans="1:29" ht="24" customHeight="1">
      <c r="F16" s="185">
        <v>0</v>
      </c>
      <c r="G16" s="185">
        <v>-1</v>
      </c>
      <c r="N16" s="185">
        <v>-237</v>
      </c>
      <c r="O16" s="185">
        <v>-1</v>
      </c>
      <c r="V16" s="185">
        <v>0</v>
      </c>
      <c r="W16" s="185">
        <v>-20324</v>
      </c>
      <c r="X16" s="185">
        <v>20298</v>
      </c>
    </row>
    <row r="17" spans="1:29" ht="24" customHeight="1">
      <c r="W17" s="185">
        <v>-286</v>
      </c>
      <c r="X17" s="185">
        <v>176</v>
      </c>
      <c r="AA17" s="185">
        <v>-3365</v>
      </c>
      <c r="AB17" s="185">
        <v>-85</v>
      </c>
    </row>
    <row r="18" spans="1:29" ht="24" customHeight="1">
      <c r="A18" s="185">
        <v>816</v>
      </c>
      <c r="B18" s="185">
        <v>4364</v>
      </c>
      <c r="C18" s="185">
        <v>14514</v>
      </c>
      <c r="D18" s="185">
        <v>4201</v>
      </c>
      <c r="E18" s="185">
        <v>8377</v>
      </c>
      <c r="F18" s="185">
        <v>3531</v>
      </c>
      <c r="G18" s="185">
        <v>19016</v>
      </c>
      <c r="H18" s="185">
        <v>307</v>
      </c>
      <c r="I18" s="185">
        <v>198</v>
      </c>
      <c r="J18" s="185">
        <v>6811</v>
      </c>
      <c r="K18" s="185">
        <v>3653</v>
      </c>
      <c r="M18" s="185">
        <v>0</v>
      </c>
      <c r="N18" s="185">
        <v>3973</v>
      </c>
      <c r="O18" s="185">
        <v>6867</v>
      </c>
      <c r="P18" s="185">
        <v>41290</v>
      </c>
      <c r="Q18" s="185">
        <v>404</v>
      </c>
      <c r="R18" s="185">
        <v>1965</v>
      </c>
      <c r="S18" s="185">
        <v>721</v>
      </c>
      <c r="T18" s="185">
        <v>17</v>
      </c>
      <c r="U18" s="185">
        <v>88</v>
      </c>
      <c r="V18" s="185">
        <v>1152</v>
      </c>
      <c r="X18" s="185">
        <v>19459</v>
      </c>
      <c r="AA18" s="185">
        <v>33925</v>
      </c>
      <c r="AB18" s="185">
        <v>1551</v>
      </c>
      <c r="AC18" s="185">
        <v>4867</v>
      </c>
    </row>
    <row r="19" spans="1:29" ht="24" customHeight="1">
      <c r="A19" s="185">
        <v>4</v>
      </c>
      <c r="B19" s="185">
        <v>4236</v>
      </c>
      <c r="C19" s="185">
        <v>14514</v>
      </c>
      <c r="D19" s="185">
        <v>4201</v>
      </c>
      <c r="E19" s="185">
        <v>199</v>
      </c>
      <c r="F19" s="185">
        <v>583</v>
      </c>
      <c r="G19" s="185">
        <v>2773</v>
      </c>
      <c r="H19" s="185">
        <v>107</v>
      </c>
      <c r="I19" s="185">
        <v>129</v>
      </c>
      <c r="J19" s="185">
        <v>3642</v>
      </c>
      <c r="K19" s="185">
        <v>0</v>
      </c>
      <c r="M19" s="185">
        <v>0</v>
      </c>
      <c r="N19" s="185">
        <v>2050</v>
      </c>
      <c r="O19" s="185">
        <v>1428</v>
      </c>
      <c r="P19" s="185">
        <v>41290</v>
      </c>
      <c r="Q19" s="185">
        <v>376</v>
      </c>
      <c r="R19" s="185">
        <v>1965</v>
      </c>
      <c r="S19" s="185">
        <v>721</v>
      </c>
      <c r="T19" s="185">
        <v>17</v>
      </c>
      <c r="U19" s="185">
        <v>87</v>
      </c>
      <c r="V19" s="185">
        <v>1026</v>
      </c>
      <c r="X19" s="185">
        <v>5891</v>
      </c>
      <c r="AA19" s="185">
        <v>17006</v>
      </c>
      <c r="AC19" s="185">
        <v>3876</v>
      </c>
    </row>
    <row r="20" spans="1:29" ht="24" customHeight="1">
      <c r="E20" s="185">
        <v>147</v>
      </c>
      <c r="F20" s="185">
        <v>288</v>
      </c>
      <c r="G20" s="185">
        <v>1636</v>
      </c>
      <c r="H20" s="185">
        <v>41</v>
      </c>
      <c r="I20" s="185">
        <v>56</v>
      </c>
      <c r="J20" s="185">
        <v>71</v>
      </c>
      <c r="N20" s="185">
        <v>1</v>
      </c>
      <c r="O20" s="185">
        <v>0</v>
      </c>
      <c r="Q20" s="185">
        <v>0</v>
      </c>
      <c r="V20" s="185">
        <v>5</v>
      </c>
      <c r="X20" s="185">
        <v>4</v>
      </c>
      <c r="AA20" s="185">
        <v>786</v>
      </c>
    </row>
    <row r="21" spans="1:29" ht="24" customHeight="1">
      <c r="E21" s="185">
        <v>0</v>
      </c>
      <c r="F21" s="185">
        <v>9</v>
      </c>
      <c r="G21" s="185">
        <v>41</v>
      </c>
      <c r="H21" s="185">
        <v>6</v>
      </c>
      <c r="I21" s="185">
        <v>4</v>
      </c>
      <c r="J21" s="185">
        <v>14</v>
      </c>
      <c r="N21" s="185">
        <v>2</v>
      </c>
      <c r="Q21" s="185">
        <v>1</v>
      </c>
      <c r="V21" s="185">
        <v>3</v>
      </c>
      <c r="AA21" s="185">
        <v>116</v>
      </c>
    </row>
    <row r="22" spans="1:29" ht="24" customHeight="1">
      <c r="C22" s="185">
        <v>14514</v>
      </c>
      <c r="D22" s="185">
        <v>4201</v>
      </c>
      <c r="E22" s="185">
        <v>39</v>
      </c>
      <c r="F22" s="185">
        <v>249</v>
      </c>
      <c r="G22" s="185">
        <v>442</v>
      </c>
      <c r="H22" s="185">
        <v>38</v>
      </c>
      <c r="I22" s="185">
        <v>54</v>
      </c>
      <c r="J22" s="185">
        <v>3515</v>
      </c>
      <c r="K22" s="185">
        <v>0</v>
      </c>
      <c r="M22" s="185">
        <v>0</v>
      </c>
      <c r="N22" s="185">
        <v>2025</v>
      </c>
      <c r="O22" s="185">
        <v>1428</v>
      </c>
      <c r="P22" s="185">
        <v>41290</v>
      </c>
      <c r="Q22" s="185">
        <v>375</v>
      </c>
      <c r="S22" s="185">
        <v>721</v>
      </c>
      <c r="T22" s="185">
        <v>17</v>
      </c>
      <c r="U22" s="185">
        <v>87</v>
      </c>
      <c r="V22" s="185">
        <v>1015</v>
      </c>
      <c r="X22" s="185">
        <v>5886</v>
      </c>
      <c r="AA22" s="185">
        <v>16103</v>
      </c>
    </row>
    <row r="23" spans="1:29" ht="24" customHeight="1">
      <c r="D23" s="185">
        <v>30</v>
      </c>
      <c r="E23" s="185">
        <v>0</v>
      </c>
      <c r="F23" s="185">
        <v>21</v>
      </c>
      <c r="G23" s="185">
        <v>10</v>
      </c>
      <c r="H23" s="185">
        <v>2</v>
      </c>
      <c r="I23" s="185">
        <v>10</v>
      </c>
      <c r="J23" s="185">
        <v>239</v>
      </c>
      <c r="N23" s="185">
        <v>17</v>
      </c>
      <c r="O23" s="185">
        <v>0</v>
      </c>
      <c r="Q23" s="185">
        <v>0</v>
      </c>
      <c r="V23" s="185">
        <v>71</v>
      </c>
      <c r="X23" s="185">
        <v>515</v>
      </c>
      <c r="AA23" s="185">
        <v>687</v>
      </c>
    </row>
    <row r="24" spans="1:29" ht="24" customHeight="1">
      <c r="D24" s="185">
        <v>88</v>
      </c>
      <c r="E24" s="185">
        <v>0</v>
      </c>
      <c r="F24" s="185">
        <v>23</v>
      </c>
      <c r="G24" s="185">
        <v>13</v>
      </c>
      <c r="H24" s="185">
        <v>1</v>
      </c>
      <c r="I24" s="185">
        <v>3</v>
      </c>
      <c r="J24" s="185">
        <v>374</v>
      </c>
      <c r="N24" s="185">
        <v>3</v>
      </c>
      <c r="O24" s="185">
        <v>0</v>
      </c>
      <c r="Q24" s="185">
        <v>10</v>
      </c>
      <c r="V24" s="185">
        <v>14</v>
      </c>
      <c r="X24" s="185">
        <v>447</v>
      </c>
      <c r="AA24" s="185">
        <v>993</v>
      </c>
    </row>
    <row r="25" spans="1:29" ht="24" customHeight="1">
      <c r="E25" s="185">
        <v>1</v>
      </c>
      <c r="F25" s="185">
        <v>4</v>
      </c>
      <c r="G25" s="185">
        <v>7</v>
      </c>
      <c r="H25" s="185">
        <v>0</v>
      </c>
      <c r="I25" s="185">
        <v>0</v>
      </c>
      <c r="J25" s="185">
        <v>17</v>
      </c>
      <c r="N25" s="185">
        <v>1</v>
      </c>
      <c r="Q25" s="185">
        <v>1</v>
      </c>
      <c r="V25" s="185">
        <v>1</v>
      </c>
      <c r="X25" s="185">
        <v>63</v>
      </c>
      <c r="AA25" s="185">
        <v>137</v>
      </c>
    </row>
    <row r="26" spans="1:29" ht="24" customHeight="1">
      <c r="E26" s="185">
        <v>0</v>
      </c>
      <c r="F26" s="185">
        <v>11</v>
      </c>
      <c r="G26" s="185">
        <v>8</v>
      </c>
      <c r="H26" s="185">
        <v>1</v>
      </c>
      <c r="I26" s="185">
        <v>4</v>
      </c>
      <c r="J26" s="185">
        <v>460</v>
      </c>
      <c r="N26" s="185">
        <v>5</v>
      </c>
      <c r="Q26" s="185">
        <v>5</v>
      </c>
      <c r="V26" s="185">
        <v>4</v>
      </c>
      <c r="X26" s="185">
        <v>235</v>
      </c>
      <c r="AA26" s="185">
        <v>827</v>
      </c>
    </row>
    <row r="27" spans="1:29" ht="24" customHeight="1">
      <c r="D27" s="185">
        <v>116</v>
      </c>
      <c r="E27" s="185">
        <v>0</v>
      </c>
      <c r="F27" s="185">
        <v>19</v>
      </c>
      <c r="G27" s="185">
        <v>72</v>
      </c>
      <c r="H27" s="185">
        <v>1</v>
      </c>
      <c r="I27" s="185">
        <v>5</v>
      </c>
      <c r="J27" s="185">
        <v>1085</v>
      </c>
      <c r="N27" s="185">
        <v>1478</v>
      </c>
      <c r="O27" s="185">
        <v>1293</v>
      </c>
      <c r="P27" s="185">
        <v>41290</v>
      </c>
      <c r="Q27" s="185">
        <v>287</v>
      </c>
      <c r="T27" s="185">
        <v>15</v>
      </c>
      <c r="V27" s="185">
        <v>722</v>
      </c>
      <c r="X27" s="185">
        <v>1077</v>
      </c>
      <c r="AA27" s="185">
        <v>3445</v>
      </c>
    </row>
    <row r="28" spans="1:29" ht="24" customHeight="1">
      <c r="D28" s="185">
        <v>2767</v>
      </c>
      <c r="E28" s="185">
        <v>0</v>
      </c>
      <c r="F28" s="185">
        <v>6</v>
      </c>
      <c r="G28" s="185">
        <v>91</v>
      </c>
      <c r="H28" s="185">
        <v>2</v>
      </c>
      <c r="I28" s="185">
        <v>10</v>
      </c>
      <c r="J28" s="185">
        <v>576</v>
      </c>
      <c r="N28" s="185">
        <v>31</v>
      </c>
      <c r="O28" s="185">
        <v>0</v>
      </c>
      <c r="Q28" s="185">
        <v>0</v>
      </c>
      <c r="U28" s="185">
        <v>85</v>
      </c>
      <c r="V28" s="185">
        <v>32</v>
      </c>
      <c r="X28" s="185">
        <v>442</v>
      </c>
      <c r="AA28" s="185">
        <v>966</v>
      </c>
    </row>
    <row r="29" spans="1:29" ht="24" customHeight="1">
      <c r="C29" s="185">
        <v>14514</v>
      </c>
      <c r="F29" s="185">
        <v>0</v>
      </c>
      <c r="G29" s="185">
        <v>3</v>
      </c>
      <c r="H29" s="185">
        <v>0</v>
      </c>
      <c r="I29" s="185">
        <v>1</v>
      </c>
      <c r="J29" s="185">
        <v>223</v>
      </c>
      <c r="N29" s="185">
        <v>10</v>
      </c>
      <c r="O29" s="185">
        <v>23</v>
      </c>
      <c r="Q29" s="185">
        <v>0</v>
      </c>
      <c r="U29" s="185">
        <v>2</v>
      </c>
      <c r="V29" s="185">
        <v>5</v>
      </c>
      <c r="X29" s="185">
        <v>1239</v>
      </c>
      <c r="AA29" s="185">
        <v>3023</v>
      </c>
    </row>
    <row r="30" spans="1:29" ht="24" customHeight="1">
      <c r="F30" s="185">
        <v>0</v>
      </c>
      <c r="G30" s="185">
        <v>3</v>
      </c>
      <c r="H30" s="185">
        <v>1</v>
      </c>
      <c r="I30" s="185">
        <v>1</v>
      </c>
      <c r="J30" s="185">
        <v>56</v>
      </c>
      <c r="N30" s="185">
        <v>17</v>
      </c>
      <c r="O30" s="185">
        <v>0</v>
      </c>
      <c r="Q30" s="185">
        <v>1</v>
      </c>
      <c r="V30" s="185">
        <v>5</v>
      </c>
      <c r="X30" s="185">
        <v>220</v>
      </c>
    </row>
    <row r="31" spans="1:29" ht="24" customHeight="1">
      <c r="E31" s="185">
        <v>29</v>
      </c>
      <c r="F31" s="185">
        <v>32</v>
      </c>
      <c r="G31" s="185">
        <v>127</v>
      </c>
      <c r="H31" s="185">
        <v>26</v>
      </c>
      <c r="I31" s="185">
        <v>6</v>
      </c>
      <c r="J31" s="185">
        <v>220</v>
      </c>
      <c r="K31" s="185">
        <v>0</v>
      </c>
      <c r="M31" s="185">
        <v>0</v>
      </c>
      <c r="N31" s="185">
        <v>57</v>
      </c>
      <c r="O31" s="185">
        <v>6</v>
      </c>
      <c r="Q31" s="185">
        <v>3</v>
      </c>
      <c r="V31" s="185">
        <v>21</v>
      </c>
      <c r="X31" s="185">
        <v>1154</v>
      </c>
      <c r="AA31" s="185">
        <v>5839</v>
      </c>
    </row>
    <row r="32" spans="1:29" ht="24" customHeight="1">
      <c r="D32" s="185">
        <v>1200</v>
      </c>
      <c r="E32" s="185">
        <v>6</v>
      </c>
      <c r="F32" s="185">
        <v>132</v>
      </c>
      <c r="G32" s="185">
        <v>105</v>
      </c>
      <c r="H32" s="185">
        <v>5</v>
      </c>
      <c r="I32" s="185">
        <v>14</v>
      </c>
      <c r="J32" s="185">
        <v>211</v>
      </c>
      <c r="N32" s="185">
        <v>407</v>
      </c>
      <c r="O32" s="185">
        <v>105</v>
      </c>
      <c r="Q32" s="185">
        <v>55</v>
      </c>
      <c r="V32" s="185">
        <v>31</v>
      </c>
      <c r="X32" s="185">
        <v>496</v>
      </c>
      <c r="AA32" s="185">
        <v>187</v>
      </c>
    </row>
    <row r="33" spans="1:29" ht="24" customHeight="1">
      <c r="E33" s="185">
        <v>0</v>
      </c>
      <c r="F33" s="185">
        <v>1</v>
      </c>
      <c r="G33" s="185">
        <v>4</v>
      </c>
      <c r="I33" s="185">
        <v>0</v>
      </c>
      <c r="J33" s="185">
        <v>54</v>
      </c>
      <c r="N33" s="185">
        <v>0</v>
      </c>
      <c r="Q33" s="185">
        <v>11</v>
      </c>
      <c r="S33" s="185">
        <v>721</v>
      </c>
      <c r="T33" s="185">
        <v>2</v>
      </c>
      <c r="V33" s="185">
        <v>110</v>
      </c>
    </row>
    <row r="34" spans="1:29" ht="24" customHeight="1">
      <c r="E34" s="185">
        <v>13</v>
      </c>
      <c r="F34" s="185">
        <v>36</v>
      </c>
      <c r="G34" s="185">
        <v>655</v>
      </c>
      <c r="H34" s="185">
        <v>22</v>
      </c>
      <c r="I34" s="185">
        <v>14</v>
      </c>
      <c r="J34" s="185">
        <v>42</v>
      </c>
      <c r="N34" s="185">
        <v>21</v>
      </c>
      <c r="Q34" s="185">
        <v>0</v>
      </c>
      <c r="R34" s="185">
        <v>1965</v>
      </c>
      <c r="V34" s="185">
        <v>3</v>
      </c>
      <c r="X34" s="185">
        <v>0</v>
      </c>
    </row>
    <row r="35" spans="1:29" ht="24" customHeight="1">
      <c r="E35" s="185">
        <v>8105</v>
      </c>
      <c r="F35" s="185">
        <v>7</v>
      </c>
      <c r="G35" s="185">
        <v>14976</v>
      </c>
      <c r="H35" s="185">
        <v>152</v>
      </c>
      <c r="I35" s="185">
        <v>38</v>
      </c>
      <c r="J35" s="185">
        <v>2740</v>
      </c>
      <c r="K35" s="185">
        <v>3174</v>
      </c>
      <c r="M35" s="185">
        <v>0</v>
      </c>
      <c r="N35" s="185">
        <v>1</v>
      </c>
      <c r="O35" s="185">
        <v>5331</v>
      </c>
      <c r="Q35" s="185">
        <v>1</v>
      </c>
      <c r="V35" s="185">
        <v>3</v>
      </c>
      <c r="X35" s="185">
        <v>960</v>
      </c>
      <c r="AA35" s="185">
        <v>187</v>
      </c>
      <c r="AC35" s="185">
        <v>254</v>
      </c>
    </row>
    <row r="36" spans="1:29" ht="24" customHeight="1">
      <c r="F36" s="185">
        <v>0</v>
      </c>
      <c r="G36" s="185">
        <v>200</v>
      </c>
      <c r="N36" s="185">
        <v>0</v>
      </c>
      <c r="V36" s="185">
        <v>0</v>
      </c>
      <c r="AA36" s="185">
        <v>187</v>
      </c>
    </row>
    <row r="37" spans="1:29" ht="24" customHeight="1">
      <c r="E37" s="185">
        <v>8105</v>
      </c>
      <c r="F37" s="185">
        <v>6</v>
      </c>
      <c r="G37" s="185">
        <v>14349</v>
      </c>
      <c r="H37" s="185">
        <v>4</v>
      </c>
      <c r="I37" s="185">
        <v>0</v>
      </c>
      <c r="J37" s="185">
        <v>17</v>
      </c>
      <c r="N37" s="185">
        <v>0</v>
      </c>
      <c r="O37" s="185">
        <v>5331</v>
      </c>
      <c r="Q37" s="185">
        <v>1</v>
      </c>
      <c r="V37" s="185">
        <v>2</v>
      </c>
      <c r="X37" s="185">
        <v>960</v>
      </c>
      <c r="AC37" s="185">
        <v>254</v>
      </c>
    </row>
    <row r="38" spans="1:29" ht="24" customHeight="1">
      <c r="F38" s="185">
        <v>0</v>
      </c>
      <c r="G38" s="185">
        <v>419</v>
      </c>
      <c r="H38" s="185">
        <v>147</v>
      </c>
      <c r="I38" s="185">
        <v>37</v>
      </c>
      <c r="J38" s="185">
        <v>2717</v>
      </c>
      <c r="N38" s="185">
        <v>0</v>
      </c>
      <c r="Q38" s="185">
        <v>0</v>
      </c>
    </row>
    <row r="39" spans="1:29" ht="24" customHeight="1">
      <c r="E39" s="185">
        <v>0</v>
      </c>
      <c r="F39" s="185">
        <v>1</v>
      </c>
      <c r="G39" s="185">
        <v>8</v>
      </c>
      <c r="H39" s="185">
        <v>1</v>
      </c>
      <c r="I39" s="185">
        <v>1</v>
      </c>
      <c r="J39" s="185">
        <v>7</v>
      </c>
      <c r="K39" s="185">
        <v>3174</v>
      </c>
      <c r="M39" s="185">
        <v>0</v>
      </c>
      <c r="N39" s="185">
        <v>0</v>
      </c>
      <c r="V39" s="185">
        <v>0</v>
      </c>
    </row>
    <row r="40" spans="1:29" ht="24" customHeight="1">
      <c r="A40" s="185">
        <v>812</v>
      </c>
      <c r="B40" s="185">
        <v>128</v>
      </c>
      <c r="E40" s="185">
        <v>6</v>
      </c>
      <c r="F40" s="185">
        <v>2007</v>
      </c>
      <c r="G40" s="185">
        <v>565</v>
      </c>
      <c r="H40" s="185">
        <v>3</v>
      </c>
      <c r="I40" s="185">
        <v>8</v>
      </c>
      <c r="J40" s="185">
        <v>267</v>
      </c>
      <c r="N40" s="185">
        <v>931</v>
      </c>
      <c r="O40" s="185">
        <v>39</v>
      </c>
      <c r="Q40" s="185">
        <v>16</v>
      </c>
      <c r="V40" s="185">
        <v>16</v>
      </c>
      <c r="X40" s="185">
        <v>9267</v>
      </c>
      <c r="AA40" s="185">
        <v>4953</v>
      </c>
      <c r="AB40" s="185">
        <v>1388</v>
      </c>
      <c r="AC40" s="185">
        <v>129</v>
      </c>
    </row>
    <row r="41" spans="1:29" ht="24" customHeight="1">
      <c r="E41" s="185">
        <v>20</v>
      </c>
      <c r="F41" s="185">
        <v>832</v>
      </c>
      <c r="G41" s="185">
        <v>139</v>
      </c>
      <c r="H41" s="185">
        <v>39</v>
      </c>
      <c r="I41" s="185">
        <v>20</v>
      </c>
      <c r="J41" s="185">
        <v>143</v>
      </c>
      <c r="K41" s="185">
        <v>0</v>
      </c>
      <c r="M41" s="185">
        <v>0</v>
      </c>
      <c r="N41" s="185">
        <v>968</v>
      </c>
      <c r="O41" s="185">
        <v>69</v>
      </c>
      <c r="Q41" s="185">
        <v>10</v>
      </c>
      <c r="U41" s="185">
        <v>1</v>
      </c>
      <c r="V41" s="185">
        <v>85</v>
      </c>
      <c r="X41" s="185">
        <v>3065</v>
      </c>
      <c r="AA41" s="185">
        <v>9640</v>
      </c>
      <c r="AB41" s="185">
        <v>120</v>
      </c>
      <c r="AC41" s="185">
        <v>33</v>
      </c>
    </row>
    <row r="42" spans="1:29" ht="24" customHeight="1">
      <c r="E42" s="185">
        <v>46</v>
      </c>
      <c r="F42" s="185">
        <v>102</v>
      </c>
      <c r="G42" s="185">
        <v>562</v>
      </c>
      <c r="H42" s="185">
        <v>6</v>
      </c>
      <c r="I42" s="185">
        <v>3</v>
      </c>
      <c r="J42" s="185">
        <v>19</v>
      </c>
      <c r="K42" s="185">
        <v>479</v>
      </c>
      <c r="M42" s="185">
        <v>0</v>
      </c>
      <c r="N42" s="185">
        <v>23</v>
      </c>
      <c r="O42" s="185">
        <v>0</v>
      </c>
      <c r="Q42" s="185">
        <v>1</v>
      </c>
      <c r="V42" s="185">
        <v>21</v>
      </c>
      <c r="X42" s="185">
        <v>277</v>
      </c>
      <c r="AA42" s="185">
        <v>2138</v>
      </c>
      <c r="AB42" s="185">
        <v>42</v>
      </c>
      <c r="AC42" s="185">
        <v>575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2"/>
  <sheetViews>
    <sheetView workbookViewId="0">
      <selection activeCell="S17" sqref="S17"/>
    </sheetView>
  </sheetViews>
  <sheetFormatPr defaultRowHeight="16.5"/>
  <sheetData>
    <row r="1" spans="1:29">
      <c r="A1" s="185" t="s">
        <v>296</v>
      </c>
      <c r="B1" s="185" t="s">
        <v>298</v>
      </c>
      <c r="C1" s="185" t="s">
        <v>300</v>
      </c>
      <c r="D1" s="185" t="s">
        <v>302</v>
      </c>
      <c r="E1" s="185" t="s">
        <v>191</v>
      </c>
      <c r="F1" s="185" t="s">
        <v>193</v>
      </c>
      <c r="G1" s="185" t="s">
        <v>195</v>
      </c>
      <c r="H1" s="185" t="s">
        <v>197</v>
      </c>
      <c r="I1" s="185" t="s">
        <v>199</v>
      </c>
      <c r="J1" s="185" t="s">
        <v>201</v>
      </c>
      <c r="K1" s="185" t="s">
        <v>119</v>
      </c>
      <c r="L1" s="185" t="s">
        <v>120</v>
      </c>
      <c r="M1" s="185" t="s">
        <v>121</v>
      </c>
      <c r="N1" s="185" t="s">
        <v>203</v>
      </c>
      <c r="O1" s="185" t="s">
        <v>205</v>
      </c>
      <c r="P1" s="185" t="s">
        <v>209</v>
      </c>
      <c r="Q1" s="185" t="s">
        <v>211</v>
      </c>
      <c r="R1" s="185" t="s">
        <v>213</v>
      </c>
      <c r="S1" s="185" t="s">
        <v>215</v>
      </c>
      <c r="T1" s="185" t="s">
        <v>304</v>
      </c>
      <c r="U1" s="185" t="s">
        <v>285</v>
      </c>
      <c r="V1" s="185" t="s">
        <v>287</v>
      </c>
      <c r="W1" s="185" t="s">
        <v>221</v>
      </c>
      <c r="X1" s="185" t="s">
        <v>289</v>
      </c>
      <c r="Y1" s="185" t="s">
        <v>224</v>
      </c>
      <c r="Z1" s="185" t="s">
        <v>226</v>
      </c>
      <c r="AA1" s="185" t="s">
        <v>291</v>
      </c>
      <c r="AB1" s="185" t="s">
        <v>229</v>
      </c>
      <c r="AC1" s="185" t="s">
        <v>231</v>
      </c>
    </row>
    <row r="2" spans="1:29">
      <c r="A2" s="91">
        <v>0.98899999999999999</v>
      </c>
      <c r="B2" s="91">
        <v>0.97699999999999998</v>
      </c>
      <c r="C2" s="91">
        <v>0.96399999999999997</v>
      </c>
      <c r="D2" s="91">
        <v>0.96</v>
      </c>
      <c r="E2" s="91">
        <v>0.92500000000000004</v>
      </c>
      <c r="F2" s="91">
        <v>0.93200000000000005</v>
      </c>
      <c r="G2" s="91">
        <v>0.93400000000000005</v>
      </c>
      <c r="H2" s="91">
        <v>0.94099999999999995</v>
      </c>
      <c r="I2" s="91">
        <v>0.94299999999999995</v>
      </c>
      <c r="J2" s="91">
        <v>0.94399999999999995</v>
      </c>
      <c r="K2" s="91">
        <v>0.93700000000000006</v>
      </c>
      <c r="L2" s="91">
        <v>0.93700000000000006</v>
      </c>
      <c r="M2" s="91">
        <v>0.93700000000000006</v>
      </c>
      <c r="N2" s="91">
        <v>0.91700000000000004</v>
      </c>
      <c r="O2" s="91">
        <v>0.92</v>
      </c>
      <c r="P2" s="91">
        <v>0.92500000000000004</v>
      </c>
      <c r="Q2" s="91">
        <v>0</v>
      </c>
      <c r="R2" s="91">
        <v>0</v>
      </c>
      <c r="S2" s="91">
        <v>0.93500000000000005</v>
      </c>
      <c r="T2" s="91">
        <v>0</v>
      </c>
      <c r="U2" s="91">
        <v>0.96899999999999997</v>
      </c>
      <c r="V2" s="183">
        <v>0.93952999999999998</v>
      </c>
      <c r="W2" s="91">
        <v>0.90400000000000003</v>
      </c>
      <c r="X2" s="91">
        <v>0.90500000000000003</v>
      </c>
      <c r="Y2" s="91">
        <v>1</v>
      </c>
      <c r="Z2" s="91">
        <v>1</v>
      </c>
      <c r="AA2" s="91">
        <v>1</v>
      </c>
      <c r="AB2" s="91">
        <v>1</v>
      </c>
      <c r="AC2" s="91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41"/>
  <sheetViews>
    <sheetView workbookViewId="0">
      <selection activeCell="O21" sqref="O21"/>
    </sheetView>
  </sheetViews>
  <sheetFormatPr defaultRowHeight="16.5"/>
  <sheetData>
    <row r="1" spans="1:1">
      <c r="A1" t="s">
        <v>306</v>
      </c>
    </row>
    <row r="2" spans="1:1">
      <c r="A2" t="s">
        <v>307</v>
      </c>
    </row>
    <row r="3" spans="1:1">
      <c r="A3" t="s">
        <v>308</v>
      </c>
    </row>
    <row r="4" spans="1:1">
      <c r="A4" t="s">
        <v>309</v>
      </c>
    </row>
    <row r="5" spans="1:1">
      <c r="A5" t="s">
        <v>310</v>
      </c>
    </row>
    <row r="6" spans="1:1">
      <c r="A6" t="s">
        <v>311</v>
      </c>
    </row>
    <row r="7" spans="1:1">
      <c r="A7" t="s">
        <v>312</v>
      </c>
    </row>
    <row r="8" spans="1:1">
      <c r="A8" t="s">
        <v>313</v>
      </c>
    </row>
    <row r="9" spans="1:1">
      <c r="A9" t="s">
        <v>314</v>
      </c>
    </row>
    <row r="10" spans="1:1">
      <c r="A10" t="s">
        <v>315</v>
      </c>
    </row>
    <row r="11" spans="1:1">
      <c r="A11" t="s">
        <v>316</v>
      </c>
    </row>
    <row r="12" spans="1:1">
      <c r="A12" t="s">
        <v>317</v>
      </c>
    </row>
    <row r="13" spans="1:1">
      <c r="A13" t="s">
        <v>318</v>
      </c>
    </row>
    <row r="14" spans="1:1">
      <c r="A14" t="s">
        <v>319</v>
      </c>
    </row>
    <row r="15" spans="1:1">
      <c r="A15" t="s">
        <v>320</v>
      </c>
    </row>
    <row r="16" spans="1:1">
      <c r="A16" t="s">
        <v>321</v>
      </c>
    </row>
    <row r="17" spans="1:1">
      <c r="A17" t="s">
        <v>322</v>
      </c>
    </row>
    <row r="18" spans="1:1">
      <c r="A18" t="s">
        <v>323</v>
      </c>
    </row>
    <row r="19" spans="1:1">
      <c r="A19" t="s">
        <v>324</v>
      </c>
    </row>
    <row r="20" spans="1:1">
      <c r="A20" t="s">
        <v>325</v>
      </c>
    </row>
    <row r="21" spans="1:1">
      <c r="A21" t="s">
        <v>326</v>
      </c>
    </row>
    <row r="22" spans="1:1">
      <c r="A22" t="s">
        <v>327</v>
      </c>
    </row>
    <row r="23" spans="1:1">
      <c r="A23" t="s">
        <v>328</v>
      </c>
    </row>
    <row r="24" spans="1:1">
      <c r="A24" t="s">
        <v>329</v>
      </c>
    </row>
    <row r="25" spans="1:1">
      <c r="A25" t="s">
        <v>330</v>
      </c>
    </row>
    <row r="26" spans="1:1">
      <c r="A26" t="s">
        <v>331</v>
      </c>
    </row>
    <row r="27" spans="1:1">
      <c r="A27" t="s">
        <v>332</v>
      </c>
    </row>
    <row r="28" spans="1:1">
      <c r="A28" t="s">
        <v>333</v>
      </c>
    </row>
    <row r="29" spans="1:1">
      <c r="A29" t="s">
        <v>334</v>
      </c>
    </row>
    <row r="30" spans="1:1">
      <c r="A30" t="s">
        <v>335</v>
      </c>
    </row>
    <row r="31" spans="1:1">
      <c r="A31" t="s">
        <v>336</v>
      </c>
    </row>
    <row r="32" spans="1:1">
      <c r="A32" t="s">
        <v>337</v>
      </c>
    </row>
    <row r="33" spans="1:1">
      <c r="A33" t="s">
        <v>338</v>
      </c>
    </row>
    <row r="34" spans="1:1">
      <c r="A34" t="s">
        <v>339</v>
      </c>
    </row>
    <row r="35" spans="1:1">
      <c r="A35" t="s">
        <v>341</v>
      </c>
    </row>
    <row r="36" spans="1:1">
      <c r="A36" t="s">
        <v>342</v>
      </c>
    </row>
    <row r="37" spans="1:1">
      <c r="A37" t="s">
        <v>340</v>
      </c>
    </row>
    <row r="38" spans="1:1">
      <c r="A38" t="s">
        <v>343</v>
      </c>
    </row>
    <row r="39" spans="1:1">
      <c r="A39" t="s">
        <v>344</v>
      </c>
    </row>
    <row r="40" spans="1:1">
      <c r="A40" t="s">
        <v>345</v>
      </c>
    </row>
    <row r="41" spans="1:1">
      <c r="A41" t="s">
        <v>346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84"/>
  <sheetViews>
    <sheetView workbookViewId="0">
      <selection activeCell="W1" sqref="W1"/>
    </sheetView>
  </sheetViews>
  <sheetFormatPr defaultRowHeight="16.5"/>
  <sheetData>
    <row r="1" spans="1:30">
      <c r="B1" s="185" t="s">
        <v>296</v>
      </c>
      <c r="C1" s="185" t="s">
        <v>298</v>
      </c>
      <c r="D1" s="185" t="s">
        <v>300</v>
      </c>
      <c r="E1" s="185" t="s">
        <v>302</v>
      </c>
      <c r="F1" s="185" t="s">
        <v>191</v>
      </c>
      <c r="G1" s="185" t="s">
        <v>193</v>
      </c>
      <c r="H1" s="185" t="s">
        <v>195</v>
      </c>
      <c r="I1" s="185" t="s">
        <v>197</v>
      </c>
      <c r="J1" s="185" t="s">
        <v>199</v>
      </c>
      <c r="K1" s="185" t="s">
        <v>201</v>
      </c>
      <c r="L1" s="185" t="s">
        <v>119</v>
      </c>
      <c r="M1" s="185" t="s">
        <v>120</v>
      </c>
      <c r="N1" s="185" t="s">
        <v>121</v>
      </c>
      <c r="O1" s="185" t="s">
        <v>203</v>
      </c>
      <c r="P1" s="185" t="s">
        <v>205</v>
      </c>
      <c r="Q1" s="185" t="s">
        <v>209</v>
      </c>
      <c r="R1" s="185" t="s">
        <v>211</v>
      </c>
      <c r="S1" s="185" t="s">
        <v>213</v>
      </c>
      <c r="T1" s="185" t="s">
        <v>215</v>
      </c>
      <c r="U1" s="185" t="s">
        <v>304</v>
      </c>
      <c r="V1" s="185" t="s">
        <v>285</v>
      </c>
      <c r="W1" s="185" t="s">
        <v>287</v>
      </c>
      <c r="X1" s="185" t="s">
        <v>221</v>
      </c>
      <c r="Y1" s="185" t="s">
        <v>289</v>
      </c>
      <c r="Z1" s="185" t="s">
        <v>224</v>
      </c>
      <c r="AA1" s="185" t="s">
        <v>226</v>
      </c>
      <c r="AB1" s="185" t="s">
        <v>291</v>
      </c>
      <c r="AC1" s="185" t="s">
        <v>229</v>
      </c>
      <c r="AD1" s="185" t="s">
        <v>231</v>
      </c>
    </row>
    <row r="2" spans="1:30">
      <c r="B2" t="s">
        <v>347</v>
      </c>
      <c r="C2" t="s">
        <v>348</v>
      </c>
      <c r="D2" t="s">
        <v>349</v>
      </c>
      <c r="E2" t="s">
        <v>350</v>
      </c>
      <c r="F2" t="s">
        <v>351</v>
      </c>
      <c r="G2" t="s">
        <v>352</v>
      </c>
      <c r="H2" t="s">
        <v>353</v>
      </c>
      <c r="I2" t="s">
        <v>354</v>
      </c>
      <c r="J2" t="s">
        <v>355</v>
      </c>
      <c r="K2" t="s">
        <v>356</v>
      </c>
      <c r="L2" t="s">
        <v>357</v>
      </c>
      <c r="M2" t="s">
        <v>358</v>
      </c>
      <c r="N2" t="s">
        <v>359</v>
      </c>
      <c r="O2" t="s">
        <v>360</v>
      </c>
      <c r="P2" t="s">
        <v>361</v>
      </c>
      <c r="Q2" t="s">
        <v>362</v>
      </c>
      <c r="R2" t="s">
        <v>363</v>
      </c>
      <c r="S2" t="s">
        <v>364</v>
      </c>
      <c r="T2" t="s">
        <v>365</v>
      </c>
      <c r="U2" t="s">
        <v>366</v>
      </c>
      <c r="V2" t="s">
        <v>367</v>
      </c>
      <c r="W2" t="s">
        <v>368</v>
      </c>
      <c r="X2" t="s">
        <v>369</v>
      </c>
      <c r="Y2" t="s">
        <v>370</v>
      </c>
      <c r="Z2" t="s">
        <v>371</v>
      </c>
      <c r="AA2" t="s">
        <v>372</v>
      </c>
      <c r="AB2" t="s">
        <v>373</v>
      </c>
      <c r="AC2" t="s">
        <v>374</v>
      </c>
      <c r="AD2" t="s">
        <v>375</v>
      </c>
    </row>
    <row r="3" spans="1:30">
      <c r="A3">
        <v>1</v>
      </c>
      <c r="B3" s="186">
        <v>1158.1189999999999</v>
      </c>
      <c r="C3" s="186">
        <v>0</v>
      </c>
      <c r="D3" s="186">
        <v>0</v>
      </c>
      <c r="E3" s="186">
        <v>0</v>
      </c>
      <c r="F3" s="186">
        <v>0</v>
      </c>
      <c r="G3" s="186">
        <v>0</v>
      </c>
      <c r="H3" s="186">
        <v>0</v>
      </c>
      <c r="I3" s="186">
        <v>0</v>
      </c>
      <c r="J3" s="186">
        <v>0</v>
      </c>
      <c r="K3" s="186">
        <v>0</v>
      </c>
      <c r="L3" s="186">
        <v>0</v>
      </c>
      <c r="M3" s="186">
        <v>0</v>
      </c>
      <c r="N3" s="186">
        <v>0</v>
      </c>
      <c r="O3" s="186">
        <v>0</v>
      </c>
      <c r="P3" s="186">
        <v>0</v>
      </c>
      <c r="Q3" s="186">
        <v>0</v>
      </c>
      <c r="R3" s="186">
        <v>0</v>
      </c>
      <c r="S3" s="186">
        <v>0</v>
      </c>
      <c r="T3" s="186">
        <v>0</v>
      </c>
      <c r="U3" s="186">
        <v>0</v>
      </c>
      <c r="V3" s="186">
        <v>0</v>
      </c>
      <c r="W3" s="186">
        <v>0</v>
      </c>
      <c r="X3" s="186">
        <v>450.19200000000001</v>
      </c>
      <c r="Y3" s="186">
        <v>0</v>
      </c>
      <c r="Z3" s="186">
        <v>1213</v>
      </c>
      <c r="AA3" s="186">
        <v>31771</v>
      </c>
      <c r="AB3" s="186">
        <v>0</v>
      </c>
      <c r="AC3" s="186">
        <v>0</v>
      </c>
      <c r="AD3" s="186">
        <v>5480</v>
      </c>
    </row>
    <row r="4" spans="1:30">
      <c r="A4">
        <v>2</v>
      </c>
      <c r="B4" s="186">
        <v>0</v>
      </c>
      <c r="C4" s="186">
        <v>4138.5720000000001</v>
      </c>
      <c r="D4" s="186">
        <v>13194.268</v>
      </c>
      <c r="E4" s="186">
        <v>43686.720000000001</v>
      </c>
      <c r="F4" s="186">
        <v>12786.275</v>
      </c>
      <c r="G4" s="186">
        <v>4248.0559999999996</v>
      </c>
      <c r="H4" s="186">
        <v>35281.85</v>
      </c>
      <c r="I4" s="186">
        <v>413.09899999999999</v>
      </c>
      <c r="J4" s="186">
        <v>70.724999999999994</v>
      </c>
      <c r="K4" s="186">
        <v>20946.416000000001</v>
      </c>
      <c r="L4" s="186">
        <v>13379.423000000001</v>
      </c>
      <c r="M4" s="186">
        <v>0</v>
      </c>
      <c r="N4" s="186">
        <v>0</v>
      </c>
      <c r="O4" s="186">
        <v>4209.03</v>
      </c>
      <c r="P4" s="186">
        <v>5428</v>
      </c>
      <c r="Q4" s="186">
        <v>40238.425000000003</v>
      </c>
      <c r="R4" s="186">
        <v>0</v>
      </c>
      <c r="S4" s="186">
        <v>0</v>
      </c>
      <c r="T4" s="186">
        <v>3110.7449999999999</v>
      </c>
      <c r="U4" s="186">
        <v>0</v>
      </c>
      <c r="V4" s="186">
        <v>160.85400000000001</v>
      </c>
      <c r="W4" s="186">
        <v>4223.42</v>
      </c>
      <c r="X4" s="186">
        <v>30345.472000000002</v>
      </c>
      <c r="Y4" s="186">
        <v>0</v>
      </c>
      <c r="Z4" s="186">
        <v>0</v>
      </c>
      <c r="AA4" s="186">
        <v>0</v>
      </c>
      <c r="AB4" s="186">
        <v>0</v>
      </c>
      <c r="AC4" s="186">
        <v>0</v>
      </c>
      <c r="AD4" s="186">
        <v>0</v>
      </c>
    </row>
    <row r="5" spans="1:30">
      <c r="A5">
        <v>3</v>
      </c>
      <c r="B5" s="186">
        <v>0</v>
      </c>
      <c r="C5" s="186">
        <v>0</v>
      </c>
      <c r="D5" s="186">
        <v>0</v>
      </c>
      <c r="E5" s="186">
        <v>0</v>
      </c>
      <c r="F5" s="186">
        <v>12786.275</v>
      </c>
      <c r="G5" s="186">
        <v>4239.6679999999997</v>
      </c>
      <c r="H5" s="186">
        <v>35169.769999999997</v>
      </c>
      <c r="I5" s="186">
        <v>409.33499999999998</v>
      </c>
      <c r="J5" s="186">
        <v>70.724999999999994</v>
      </c>
      <c r="K5" s="186">
        <v>18000.191999999999</v>
      </c>
      <c r="L5" s="186">
        <v>13379.423000000001</v>
      </c>
      <c r="M5" s="186">
        <v>0</v>
      </c>
      <c r="N5" s="186">
        <v>0</v>
      </c>
      <c r="O5" s="186">
        <v>1316.8119999999999</v>
      </c>
      <c r="P5" s="186">
        <v>2041.48</v>
      </c>
      <c r="Q5" s="186">
        <v>18830.224999999999</v>
      </c>
      <c r="R5" s="186">
        <v>0</v>
      </c>
      <c r="S5" s="186">
        <v>0</v>
      </c>
      <c r="T5" s="186">
        <v>3058.3850000000002</v>
      </c>
      <c r="U5" s="186">
        <v>0</v>
      </c>
      <c r="V5" s="186">
        <v>160.85400000000001</v>
      </c>
      <c r="W5" s="186">
        <v>4223.42</v>
      </c>
      <c r="X5" s="186">
        <v>0</v>
      </c>
      <c r="Y5" s="186">
        <v>0</v>
      </c>
      <c r="Z5" s="186">
        <v>0</v>
      </c>
      <c r="AA5" s="186">
        <v>0</v>
      </c>
      <c r="AB5" s="186">
        <v>0</v>
      </c>
      <c r="AC5" s="186">
        <v>0</v>
      </c>
      <c r="AD5" s="186">
        <v>0</v>
      </c>
    </row>
    <row r="6" spans="1:30">
      <c r="A6">
        <v>4</v>
      </c>
      <c r="B6" s="186">
        <v>0</v>
      </c>
      <c r="C6" s="186">
        <v>0</v>
      </c>
      <c r="D6" s="186">
        <v>0</v>
      </c>
      <c r="E6" s="186">
        <v>0</v>
      </c>
      <c r="F6" s="186">
        <v>0</v>
      </c>
      <c r="G6" s="186">
        <v>8.3879999999999999</v>
      </c>
      <c r="H6" s="186">
        <v>112.08</v>
      </c>
      <c r="I6" s="186">
        <v>3.7639999999999998</v>
      </c>
      <c r="J6" s="186">
        <v>0</v>
      </c>
      <c r="K6" s="186">
        <v>2946.2240000000002</v>
      </c>
      <c r="L6" s="186">
        <v>0</v>
      </c>
      <c r="M6" s="186">
        <v>0</v>
      </c>
      <c r="N6" s="186">
        <v>0</v>
      </c>
      <c r="O6" s="186">
        <v>2891.3009999999999</v>
      </c>
      <c r="P6" s="186">
        <v>3385.6</v>
      </c>
      <c r="Q6" s="186">
        <v>21408.2</v>
      </c>
      <c r="R6" s="186">
        <v>0</v>
      </c>
      <c r="S6" s="186">
        <v>0</v>
      </c>
      <c r="T6" s="186">
        <v>52.36</v>
      </c>
      <c r="U6" s="186">
        <v>0</v>
      </c>
      <c r="V6" s="186">
        <v>0</v>
      </c>
      <c r="W6" s="186">
        <v>0</v>
      </c>
      <c r="X6" s="186">
        <v>0</v>
      </c>
      <c r="Y6" s="186">
        <v>0</v>
      </c>
      <c r="Z6" s="186">
        <v>0</v>
      </c>
      <c r="AA6" s="186">
        <v>0</v>
      </c>
      <c r="AB6" s="186">
        <v>0</v>
      </c>
      <c r="AC6" s="186">
        <v>0</v>
      </c>
      <c r="AD6" s="186">
        <v>0</v>
      </c>
    </row>
    <row r="7" spans="1:30">
      <c r="A7">
        <v>5</v>
      </c>
      <c r="B7" s="186">
        <v>0</v>
      </c>
      <c r="C7" s="186">
        <v>0</v>
      </c>
      <c r="D7" s="186">
        <v>0</v>
      </c>
      <c r="E7" s="186">
        <v>0</v>
      </c>
      <c r="F7" s="186">
        <v>-4727.6750000000002</v>
      </c>
      <c r="G7" s="186">
        <v>-707.38800000000003</v>
      </c>
      <c r="H7" s="186">
        <v>-16861.502</v>
      </c>
      <c r="I7" s="186">
        <v>0</v>
      </c>
      <c r="J7" s="186">
        <v>0</v>
      </c>
      <c r="K7" s="186">
        <v>-3773.1680000000001</v>
      </c>
      <c r="L7" s="186">
        <v>-9100.1440000000002</v>
      </c>
      <c r="M7" s="186">
        <v>0</v>
      </c>
      <c r="N7" s="186">
        <v>0</v>
      </c>
      <c r="O7" s="186">
        <v>-11.004</v>
      </c>
      <c r="P7" s="186">
        <v>0</v>
      </c>
      <c r="Q7" s="186">
        <v>-3145</v>
      </c>
      <c r="R7" s="186">
        <v>0</v>
      </c>
      <c r="S7" s="186">
        <v>0</v>
      </c>
      <c r="T7" s="186">
        <v>-2510.4749999999999</v>
      </c>
      <c r="U7" s="186">
        <v>0</v>
      </c>
      <c r="V7" s="186">
        <v>-31.977</v>
      </c>
      <c r="W7" s="186">
        <v>-469.06</v>
      </c>
      <c r="X7" s="186">
        <v>0</v>
      </c>
      <c r="Y7" s="186">
        <v>0</v>
      </c>
      <c r="Z7" s="186">
        <v>0</v>
      </c>
      <c r="AA7" s="186">
        <v>0</v>
      </c>
      <c r="AB7" s="186">
        <v>0</v>
      </c>
      <c r="AC7" s="186">
        <v>0</v>
      </c>
      <c r="AD7" s="186">
        <v>0</v>
      </c>
    </row>
    <row r="8" spans="1:30">
      <c r="A8">
        <v>6</v>
      </c>
      <c r="B8" s="186">
        <v>0</v>
      </c>
      <c r="C8" s="186">
        <v>0</v>
      </c>
      <c r="D8" s="186">
        <v>0</v>
      </c>
      <c r="E8" s="186">
        <v>0</v>
      </c>
      <c r="F8" s="186">
        <v>0</v>
      </c>
      <c r="G8" s="186">
        <v>0</v>
      </c>
      <c r="H8" s="186">
        <v>-451.12200000000001</v>
      </c>
      <c r="I8" s="186">
        <v>-50.814</v>
      </c>
      <c r="J8" s="186">
        <v>0</v>
      </c>
      <c r="K8" s="186">
        <v>-5201.4399999999996</v>
      </c>
      <c r="L8" s="186">
        <v>-878.90599999999995</v>
      </c>
      <c r="M8" s="186">
        <v>0</v>
      </c>
      <c r="N8" s="186">
        <v>0</v>
      </c>
      <c r="O8" s="186">
        <v>0</v>
      </c>
      <c r="P8" s="186">
        <v>0</v>
      </c>
      <c r="Q8" s="186">
        <v>0</v>
      </c>
      <c r="R8" s="186">
        <v>0</v>
      </c>
      <c r="S8" s="186">
        <v>0</v>
      </c>
      <c r="T8" s="186">
        <v>0</v>
      </c>
      <c r="U8" s="186">
        <v>0</v>
      </c>
      <c r="V8" s="186">
        <v>0</v>
      </c>
      <c r="W8" s="186">
        <v>0</v>
      </c>
      <c r="X8" s="186">
        <v>0</v>
      </c>
      <c r="Y8" s="186">
        <v>0</v>
      </c>
      <c r="Z8" s="186">
        <v>0</v>
      </c>
      <c r="AA8" s="186">
        <v>0</v>
      </c>
      <c r="AB8" s="186">
        <v>0</v>
      </c>
      <c r="AC8" s="186">
        <v>0</v>
      </c>
      <c r="AD8" s="186">
        <v>0</v>
      </c>
    </row>
    <row r="9" spans="1:30">
      <c r="A9">
        <v>7</v>
      </c>
      <c r="B9" s="186">
        <v>255.16200000000001</v>
      </c>
      <c r="C9" s="186">
        <v>2.931</v>
      </c>
      <c r="D9" s="186">
        <v>0</v>
      </c>
      <c r="E9" s="186">
        <v>0</v>
      </c>
      <c r="F9" s="186">
        <v>-64.75</v>
      </c>
      <c r="G9" s="186">
        <v>13.048</v>
      </c>
      <c r="H9" s="186">
        <v>149.44</v>
      </c>
      <c r="I9" s="186">
        <v>0.94099999999999995</v>
      </c>
      <c r="J9" s="186">
        <v>0</v>
      </c>
      <c r="K9" s="186">
        <v>63.247999999999998</v>
      </c>
      <c r="L9" s="186">
        <v>26.236000000000001</v>
      </c>
      <c r="M9" s="186">
        <v>0</v>
      </c>
      <c r="N9" s="186">
        <v>0</v>
      </c>
      <c r="O9" s="186">
        <v>16.506</v>
      </c>
      <c r="P9" s="186">
        <v>17.48</v>
      </c>
      <c r="Q9" s="186">
        <v>172.05</v>
      </c>
      <c r="R9" s="186">
        <v>0</v>
      </c>
      <c r="S9" s="186">
        <v>0</v>
      </c>
      <c r="T9" s="186">
        <v>-57.97</v>
      </c>
      <c r="U9" s="186">
        <v>0</v>
      </c>
      <c r="V9" s="186">
        <v>0</v>
      </c>
      <c r="W9" s="186">
        <v>-17.86</v>
      </c>
      <c r="X9" s="186">
        <v>1034.1759999999999</v>
      </c>
      <c r="Y9" s="186">
        <v>0</v>
      </c>
      <c r="Z9" s="186">
        <v>0</v>
      </c>
      <c r="AA9" s="186">
        <v>0</v>
      </c>
      <c r="AB9" s="186">
        <v>0</v>
      </c>
      <c r="AC9" s="186">
        <v>0</v>
      </c>
      <c r="AD9" s="186">
        <v>0</v>
      </c>
    </row>
    <row r="10" spans="1:30">
      <c r="A10">
        <v>8</v>
      </c>
      <c r="B10" s="186">
        <v>1231.3050000000001</v>
      </c>
      <c r="C10" s="186">
        <v>77.183000000000007</v>
      </c>
      <c r="D10" s="186">
        <v>0</v>
      </c>
      <c r="E10" s="186">
        <v>0</v>
      </c>
      <c r="F10" s="186">
        <v>311.72500000000002</v>
      </c>
      <c r="G10" s="186">
        <v>314.084</v>
      </c>
      <c r="H10" s="186">
        <v>1151.6220000000001</v>
      </c>
      <c r="I10" s="186">
        <v>36.698999999999998</v>
      </c>
      <c r="J10" s="186">
        <v>5.6580000000000004</v>
      </c>
      <c r="K10" s="186">
        <v>1372.576</v>
      </c>
      <c r="L10" s="186">
        <v>285.78500000000003</v>
      </c>
      <c r="M10" s="186">
        <v>0</v>
      </c>
      <c r="N10" s="186">
        <v>0</v>
      </c>
      <c r="O10" s="186">
        <v>135.71600000000001</v>
      </c>
      <c r="P10" s="186">
        <v>107.64</v>
      </c>
      <c r="Q10" s="186">
        <v>1158.0999999999999</v>
      </c>
      <c r="R10" s="186">
        <v>0</v>
      </c>
      <c r="S10" s="186">
        <v>0</v>
      </c>
      <c r="T10" s="186">
        <v>185.13</v>
      </c>
      <c r="U10" s="186">
        <v>0</v>
      </c>
      <c r="V10" s="186">
        <v>4.8449999999999998</v>
      </c>
      <c r="W10" s="186">
        <v>35.72</v>
      </c>
      <c r="X10" s="186">
        <v>3064.56</v>
      </c>
      <c r="Y10" s="186">
        <v>0</v>
      </c>
      <c r="Z10" s="186">
        <v>0</v>
      </c>
      <c r="AA10" s="186">
        <v>0</v>
      </c>
      <c r="AB10" s="186">
        <v>0</v>
      </c>
      <c r="AC10" s="186">
        <v>0</v>
      </c>
      <c r="AD10" s="186">
        <v>0</v>
      </c>
    </row>
    <row r="11" spans="1:30">
      <c r="A11">
        <v>9</v>
      </c>
      <c r="B11" s="186">
        <v>-976.14300000000003</v>
      </c>
      <c r="C11" s="186">
        <v>-74.251999999999995</v>
      </c>
      <c r="D11" s="186">
        <v>0</v>
      </c>
      <c r="E11" s="186">
        <v>0</v>
      </c>
      <c r="F11" s="186">
        <v>-376.47500000000002</v>
      </c>
      <c r="G11" s="186">
        <v>-301.036</v>
      </c>
      <c r="H11" s="186">
        <v>-1002.182</v>
      </c>
      <c r="I11" s="186">
        <v>-36.698999999999998</v>
      </c>
      <c r="J11" s="186">
        <v>-5.6580000000000004</v>
      </c>
      <c r="K11" s="186">
        <v>-1310.2719999999999</v>
      </c>
      <c r="L11" s="186">
        <v>-259.54899999999998</v>
      </c>
      <c r="M11" s="186">
        <v>0</v>
      </c>
      <c r="N11" s="186">
        <v>0</v>
      </c>
      <c r="O11" s="186">
        <v>-119.21</v>
      </c>
      <c r="P11" s="186">
        <v>-90.16</v>
      </c>
      <c r="Q11" s="186">
        <v>-986.05</v>
      </c>
      <c r="R11" s="186">
        <v>0</v>
      </c>
      <c r="S11" s="186">
        <v>0</v>
      </c>
      <c r="T11" s="186">
        <v>-243.1</v>
      </c>
      <c r="U11" s="186">
        <v>0</v>
      </c>
      <c r="V11" s="186">
        <v>-4.8449999999999998</v>
      </c>
      <c r="W11" s="186">
        <v>-54.52</v>
      </c>
      <c r="X11" s="186">
        <v>-2030.384</v>
      </c>
      <c r="Y11" s="186">
        <v>0</v>
      </c>
      <c r="Z11" s="186">
        <v>0</v>
      </c>
      <c r="AA11" s="186">
        <v>0</v>
      </c>
      <c r="AB11" s="186">
        <v>0</v>
      </c>
      <c r="AC11" s="186">
        <v>0</v>
      </c>
      <c r="AD11" s="186">
        <v>0</v>
      </c>
    </row>
    <row r="12" spans="1:30">
      <c r="A12">
        <v>10</v>
      </c>
      <c r="B12" s="186">
        <v>18.791</v>
      </c>
      <c r="C12" s="186">
        <v>122.125</v>
      </c>
      <c r="D12" s="186">
        <v>797.22799999999995</v>
      </c>
      <c r="E12" s="186">
        <v>2660.16</v>
      </c>
      <c r="F12" s="186">
        <v>-243.27500000000001</v>
      </c>
      <c r="G12" s="186">
        <v>-164.964</v>
      </c>
      <c r="H12" s="186">
        <v>-339.04199999999997</v>
      </c>
      <c r="I12" s="186">
        <v>-74.338999999999999</v>
      </c>
      <c r="J12" s="186">
        <v>115.989</v>
      </c>
      <c r="K12" s="186">
        <v>-2219.3440000000001</v>
      </c>
      <c r="L12" s="186">
        <v>-3.7480000000000002</v>
      </c>
      <c r="M12" s="186">
        <v>0</v>
      </c>
      <c r="N12" s="186">
        <v>0</v>
      </c>
      <c r="O12" s="186">
        <v>-353.04500000000002</v>
      </c>
      <c r="P12" s="186">
        <v>873.08</v>
      </c>
      <c r="Q12" s="186">
        <v>926.85</v>
      </c>
      <c r="R12" s="186">
        <v>0</v>
      </c>
      <c r="S12" s="186">
        <v>0</v>
      </c>
      <c r="T12" s="186">
        <v>130.9</v>
      </c>
      <c r="U12" s="186">
        <v>0</v>
      </c>
      <c r="V12" s="186">
        <v>-43.604999999999997</v>
      </c>
      <c r="W12" s="186">
        <v>-2639.52</v>
      </c>
      <c r="X12" s="186">
        <v>-1177.912</v>
      </c>
      <c r="Y12" s="186">
        <v>0</v>
      </c>
      <c r="Z12" s="186">
        <v>0</v>
      </c>
      <c r="AA12" s="186">
        <v>0</v>
      </c>
      <c r="AB12" s="186">
        <v>0</v>
      </c>
      <c r="AC12" s="186">
        <v>0</v>
      </c>
      <c r="AD12" s="186">
        <v>0</v>
      </c>
    </row>
    <row r="13" spans="1:30">
      <c r="A13">
        <v>11</v>
      </c>
      <c r="B13" s="186">
        <v>1432.0719999999999</v>
      </c>
      <c r="C13" s="186">
        <v>4263.6279999999997</v>
      </c>
      <c r="D13" s="186">
        <v>13991.495999999999</v>
      </c>
      <c r="E13" s="186">
        <v>46346.879999999997</v>
      </c>
      <c r="F13" s="186">
        <v>7749.65</v>
      </c>
      <c r="G13" s="186">
        <v>3388.752</v>
      </c>
      <c r="H13" s="186">
        <v>17779.624</v>
      </c>
      <c r="I13" s="186">
        <v>288.887</v>
      </c>
      <c r="J13" s="186">
        <v>186.714</v>
      </c>
      <c r="K13" s="186">
        <v>9815.7119999999995</v>
      </c>
      <c r="L13" s="186">
        <v>3422.8609999999999</v>
      </c>
      <c r="M13" s="186">
        <v>0</v>
      </c>
      <c r="N13" s="186">
        <v>0</v>
      </c>
      <c r="O13" s="186">
        <v>3861.4870000000001</v>
      </c>
      <c r="P13" s="186">
        <v>6318.56</v>
      </c>
      <c r="Q13" s="186">
        <v>38193.25</v>
      </c>
      <c r="R13" s="186">
        <v>0</v>
      </c>
      <c r="S13" s="186">
        <v>0</v>
      </c>
      <c r="T13" s="186">
        <v>674.13499999999999</v>
      </c>
      <c r="U13" s="186">
        <v>0</v>
      </c>
      <c r="V13" s="186">
        <v>85.272000000000006</v>
      </c>
      <c r="W13" s="186">
        <v>1096.98</v>
      </c>
      <c r="X13" s="186">
        <v>30652.831999999999</v>
      </c>
      <c r="Y13" s="186">
        <v>0</v>
      </c>
      <c r="Z13" s="186">
        <v>1213</v>
      </c>
      <c r="AA13" s="186">
        <v>31771</v>
      </c>
      <c r="AB13" s="186">
        <v>0</v>
      </c>
      <c r="AC13" s="186">
        <v>0</v>
      </c>
      <c r="AD13" s="186">
        <v>5480</v>
      </c>
    </row>
    <row r="14" spans="1:30">
      <c r="A14">
        <v>12</v>
      </c>
      <c r="B14" s="186">
        <v>-625.048</v>
      </c>
      <c r="C14" s="186">
        <v>0</v>
      </c>
      <c r="D14" s="186">
        <v>0</v>
      </c>
      <c r="E14" s="186">
        <v>-42312.959999999999</v>
      </c>
      <c r="F14" s="186">
        <v>-0.92500000000000004</v>
      </c>
      <c r="G14" s="186">
        <v>-97.86</v>
      </c>
      <c r="H14" s="186">
        <v>-18.68</v>
      </c>
      <c r="I14" s="186">
        <v>0</v>
      </c>
      <c r="J14" s="186">
        <v>0</v>
      </c>
      <c r="K14" s="186">
        <v>-3386.1280000000002</v>
      </c>
      <c r="L14" s="186">
        <v>0</v>
      </c>
      <c r="M14" s="186">
        <v>0</v>
      </c>
      <c r="N14" s="186">
        <v>0</v>
      </c>
      <c r="O14" s="186">
        <v>-218.24600000000001</v>
      </c>
      <c r="P14" s="186">
        <v>-0.92</v>
      </c>
      <c r="Q14" s="186">
        <v>0</v>
      </c>
      <c r="R14" s="186">
        <v>0</v>
      </c>
      <c r="S14" s="186">
        <v>0</v>
      </c>
      <c r="T14" s="186">
        <v>0</v>
      </c>
      <c r="U14" s="186">
        <v>0</v>
      </c>
      <c r="V14" s="186">
        <v>0</v>
      </c>
      <c r="W14" s="186">
        <v>-13.16</v>
      </c>
      <c r="X14" s="186">
        <v>-30652.831999999999</v>
      </c>
      <c r="Y14" s="186">
        <v>17610.395</v>
      </c>
      <c r="Z14" s="186">
        <v>-1213</v>
      </c>
      <c r="AA14" s="186">
        <v>-31771</v>
      </c>
      <c r="AB14" s="186">
        <v>33925</v>
      </c>
      <c r="AC14" s="186">
        <v>1551</v>
      </c>
      <c r="AD14" s="186">
        <v>-613</v>
      </c>
    </row>
    <row r="15" spans="1:30">
      <c r="A15">
        <v>13</v>
      </c>
      <c r="B15" s="186">
        <v>-625.048</v>
      </c>
      <c r="C15" s="186">
        <v>0</v>
      </c>
      <c r="D15" s="186">
        <v>0</v>
      </c>
      <c r="E15" s="186">
        <v>-42312.959999999999</v>
      </c>
      <c r="F15" s="186">
        <v>-0.92500000000000004</v>
      </c>
      <c r="G15" s="186">
        <v>-91.335999999999999</v>
      </c>
      <c r="H15" s="186">
        <v>-18.68</v>
      </c>
      <c r="I15" s="186">
        <v>0</v>
      </c>
      <c r="J15" s="186">
        <v>0</v>
      </c>
      <c r="K15" s="186">
        <v>-3099.152</v>
      </c>
      <c r="L15" s="186">
        <v>0</v>
      </c>
      <c r="M15" s="186">
        <v>0</v>
      </c>
      <c r="N15" s="186">
        <v>0</v>
      </c>
      <c r="O15" s="186">
        <v>-0.91700000000000004</v>
      </c>
      <c r="P15" s="186">
        <v>0</v>
      </c>
      <c r="Q15" s="186">
        <v>0</v>
      </c>
      <c r="R15" s="186">
        <v>0</v>
      </c>
      <c r="S15" s="186">
        <v>0</v>
      </c>
      <c r="T15" s="186">
        <v>0</v>
      </c>
      <c r="U15" s="186">
        <v>0</v>
      </c>
      <c r="V15" s="186">
        <v>0</v>
      </c>
      <c r="W15" s="186">
        <v>-13.16</v>
      </c>
      <c r="X15" s="186">
        <v>-11405.768</v>
      </c>
      <c r="Y15" s="186">
        <v>-143.89500000000001</v>
      </c>
      <c r="Z15" s="186">
        <v>-1213</v>
      </c>
      <c r="AA15" s="186">
        <v>-31771</v>
      </c>
      <c r="AB15" s="186">
        <v>37290</v>
      </c>
      <c r="AC15" s="186">
        <v>953</v>
      </c>
      <c r="AD15" s="186">
        <v>-613</v>
      </c>
    </row>
    <row r="16" spans="1:30">
      <c r="A16">
        <v>14</v>
      </c>
      <c r="B16" s="186">
        <v>0</v>
      </c>
      <c r="C16" s="186">
        <v>0</v>
      </c>
      <c r="D16" s="186">
        <v>0</v>
      </c>
      <c r="E16" s="186">
        <v>0</v>
      </c>
      <c r="F16" s="186">
        <v>0</v>
      </c>
      <c r="G16" s="186">
        <v>-6.524</v>
      </c>
      <c r="H16" s="186">
        <v>0</v>
      </c>
      <c r="I16" s="186">
        <v>0</v>
      </c>
      <c r="J16" s="186">
        <v>0</v>
      </c>
      <c r="K16" s="186">
        <v>-286.976</v>
      </c>
      <c r="L16" s="186">
        <v>0</v>
      </c>
      <c r="M16" s="186">
        <v>0</v>
      </c>
      <c r="N16" s="186">
        <v>0</v>
      </c>
      <c r="O16" s="186">
        <v>0</v>
      </c>
      <c r="P16" s="186">
        <v>0</v>
      </c>
      <c r="Q16" s="186">
        <v>0</v>
      </c>
      <c r="R16" s="186">
        <v>0</v>
      </c>
      <c r="S16" s="186">
        <v>0</v>
      </c>
      <c r="T16" s="186">
        <v>0</v>
      </c>
      <c r="U16" s="186">
        <v>0</v>
      </c>
      <c r="V16" s="186">
        <v>0</v>
      </c>
      <c r="W16" s="186">
        <v>0</v>
      </c>
      <c r="X16" s="186">
        <v>-615.62400000000002</v>
      </c>
      <c r="Y16" s="186">
        <v>-773.77499999999998</v>
      </c>
      <c r="Z16" s="186">
        <v>0</v>
      </c>
      <c r="AA16" s="186">
        <v>0</v>
      </c>
      <c r="AB16" s="186">
        <v>0</v>
      </c>
      <c r="AC16" s="186">
        <v>683</v>
      </c>
      <c r="AD16" s="186">
        <v>0</v>
      </c>
    </row>
    <row r="17" spans="1:30">
      <c r="A17">
        <v>15</v>
      </c>
      <c r="B17" s="186">
        <v>0</v>
      </c>
      <c r="C17" s="186">
        <v>0</v>
      </c>
      <c r="D17" s="186">
        <v>0</v>
      </c>
      <c r="E17" s="186">
        <v>0</v>
      </c>
      <c r="F17" s="186">
        <v>0</v>
      </c>
      <c r="G17" s="186">
        <v>0</v>
      </c>
      <c r="H17" s="186">
        <v>-0.93400000000000005</v>
      </c>
      <c r="I17" s="186">
        <v>0</v>
      </c>
      <c r="J17" s="186">
        <v>0</v>
      </c>
      <c r="K17" s="186">
        <v>0</v>
      </c>
      <c r="L17" s="186">
        <v>0</v>
      </c>
      <c r="M17" s="186">
        <v>0</v>
      </c>
      <c r="N17" s="186">
        <v>0</v>
      </c>
      <c r="O17" s="186">
        <v>-217.32900000000001</v>
      </c>
      <c r="P17" s="186">
        <v>-0.92</v>
      </c>
      <c r="Q17" s="186">
        <v>0</v>
      </c>
      <c r="R17" s="186">
        <v>0</v>
      </c>
      <c r="S17" s="186">
        <v>0</v>
      </c>
      <c r="T17" s="186">
        <v>0</v>
      </c>
      <c r="U17" s="186">
        <v>0</v>
      </c>
      <c r="V17" s="186">
        <v>0</v>
      </c>
      <c r="W17" s="186">
        <v>0</v>
      </c>
      <c r="X17" s="186">
        <v>-18372.896000000001</v>
      </c>
      <c r="Y17" s="186">
        <v>18369.689999999999</v>
      </c>
      <c r="Z17" s="186">
        <v>0</v>
      </c>
      <c r="AA17" s="186">
        <v>0</v>
      </c>
      <c r="AB17" s="186">
        <v>0</v>
      </c>
      <c r="AC17" s="186">
        <v>0</v>
      </c>
      <c r="AD17" s="186">
        <v>0</v>
      </c>
    </row>
    <row r="18" spans="1:30">
      <c r="A18">
        <v>16</v>
      </c>
      <c r="B18" s="186">
        <v>0</v>
      </c>
      <c r="C18" s="186">
        <v>0</v>
      </c>
      <c r="D18" s="186">
        <v>0</v>
      </c>
      <c r="E18" s="186">
        <v>0</v>
      </c>
      <c r="F18" s="186">
        <v>0</v>
      </c>
      <c r="G18" s="186">
        <v>0</v>
      </c>
      <c r="H18" s="186">
        <v>0</v>
      </c>
      <c r="I18" s="186">
        <v>0</v>
      </c>
      <c r="J18" s="186">
        <v>0</v>
      </c>
      <c r="K18" s="186">
        <v>0</v>
      </c>
      <c r="L18" s="186">
        <v>0</v>
      </c>
      <c r="M18" s="186">
        <v>0</v>
      </c>
      <c r="N18" s="186">
        <v>0</v>
      </c>
      <c r="O18" s="186">
        <v>0</v>
      </c>
      <c r="P18" s="186">
        <v>0</v>
      </c>
      <c r="Q18" s="186">
        <v>0</v>
      </c>
      <c r="R18" s="186">
        <v>0</v>
      </c>
      <c r="S18" s="186">
        <v>0</v>
      </c>
      <c r="T18" s="186">
        <v>0</v>
      </c>
      <c r="U18" s="186">
        <v>0</v>
      </c>
      <c r="V18" s="186">
        <v>0</v>
      </c>
      <c r="W18" s="186">
        <v>0</v>
      </c>
      <c r="X18" s="186">
        <v>-258.54399999999998</v>
      </c>
      <c r="Y18" s="186">
        <v>159.28</v>
      </c>
      <c r="Z18" s="186">
        <v>0</v>
      </c>
      <c r="AA18" s="186">
        <v>0</v>
      </c>
      <c r="AB18" s="186">
        <v>-3365</v>
      </c>
      <c r="AC18" s="186">
        <v>-85</v>
      </c>
      <c r="AD18" s="186">
        <v>0</v>
      </c>
    </row>
    <row r="19" spans="1:30">
      <c r="A19">
        <v>17</v>
      </c>
      <c r="B19" s="186">
        <v>807.024</v>
      </c>
      <c r="C19" s="186">
        <v>4263.6279999999997</v>
      </c>
      <c r="D19" s="186">
        <v>13991.495999999999</v>
      </c>
      <c r="E19" s="186">
        <v>4032.96</v>
      </c>
      <c r="F19" s="186">
        <v>7748.7250000000004</v>
      </c>
      <c r="G19" s="186">
        <v>3290.8919999999998</v>
      </c>
      <c r="H19" s="186">
        <v>17760.944</v>
      </c>
      <c r="I19" s="186">
        <v>288.887</v>
      </c>
      <c r="J19" s="186">
        <v>186.714</v>
      </c>
      <c r="K19" s="186">
        <v>6429.5839999999998</v>
      </c>
      <c r="L19" s="186">
        <v>3422.8609999999999</v>
      </c>
      <c r="M19" s="186">
        <v>0</v>
      </c>
      <c r="N19" s="186">
        <v>0</v>
      </c>
      <c r="O19" s="186">
        <v>3643.241</v>
      </c>
      <c r="P19" s="186">
        <v>6317.64</v>
      </c>
      <c r="Q19" s="186">
        <v>38193.25</v>
      </c>
      <c r="R19" s="186">
        <v>0</v>
      </c>
      <c r="S19" s="186">
        <v>0</v>
      </c>
      <c r="T19" s="186">
        <v>674.13499999999999</v>
      </c>
      <c r="U19" s="186">
        <v>0</v>
      </c>
      <c r="V19" s="186">
        <v>85.272000000000006</v>
      </c>
      <c r="W19" s="186">
        <v>1082.8800000000001</v>
      </c>
      <c r="X19" s="186">
        <v>0</v>
      </c>
      <c r="Y19" s="186">
        <v>17610.395</v>
      </c>
      <c r="Z19" s="186">
        <v>0</v>
      </c>
      <c r="AA19" s="186">
        <v>0</v>
      </c>
      <c r="AB19" s="186">
        <v>33925</v>
      </c>
      <c r="AC19" s="186">
        <v>1551</v>
      </c>
      <c r="AD19" s="186">
        <v>4867</v>
      </c>
    </row>
    <row r="20" spans="1:30">
      <c r="A20">
        <v>18</v>
      </c>
      <c r="B20" s="186">
        <v>3.956</v>
      </c>
      <c r="C20" s="186">
        <v>4138.5720000000001</v>
      </c>
      <c r="D20" s="186">
        <v>13991.495999999999</v>
      </c>
      <c r="E20" s="186">
        <v>4032.96</v>
      </c>
      <c r="F20" s="186">
        <v>184.07499999999999</v>
      </c>
      <c r="G20" s="186">
        <v>543.35599999999999</v>
      </c>
      <c r="H20" s="186">
        <v>2589.982</v>
      </c>
      <c r="I20" s="186">
        <v>100.687</v>
      </c>
      <c r="J20" s="186">
        <v>121.64700000000001</v>
      </c>
      <c r="K20" s="186">
        <v>3438.0479999999998</v>
      </c>
      <c r="L20" s="186">
        <v>0</v>
      </c>
      <c r="M20" s="186">
        <v>0</v>
      </c>
      <c r="N20" s="186">
        <v>0</v>
      </c>
      <c r="O20" s="186">
        <v>1879.85</v>
      </c>
      <c r="P20" s="186">
        <v>1313.76</v>
      </c>
      <c r="Q20" s="186">
        <v>38193.25</v>
      </c>
      <c r="R20" s="186">
        <v>0</v>
      </c>
      <c r="S20" s="186">
        <v>0</v>
      </c>
      <c r="T20" s="186">
        <v>674.13499999999999</v>
      </c>
      <c r="U20" s="186">
        <v>0</v>
      </c>
      <c r="V20" s="186">
        <v>84.302999999999997</v>
      </c>
      <c r="W20" s="186">
        <v>964.44</v>
      </c>
      <c r="X20" s="186">
        <v>0</v>
      </c>
      <c r="Y20" s="186">
        <v>5331.3549999999996</v>
      </c>
      <c r="Z20" s="186">
        <v>0</v>
      </c>
      <c r="AA20" s="186">
        <v>0</v>
      </c>
      <c r="AB20" s="186">
        <v>17006</v>
      </c>
      <c r="AC20" s="186">
        <v>0</v>
      </c>
      <c r="AD20" s="186">
        <v>3876</v>
      </c>
    </row>
    <row r="21" spans="1:30">
      <c r="A21">
        <v>19</v>
      </c>
      <c r="B21" s="186">
        <v>0</v>
      </c>
      <c r="C21" s="186">
        <v>0</v>
      </c>
      <c r="D21" s="186">
        <v>0</v>
      </c>
      <c r="E21" s="186">
        <v>0</v>
      </c>
      <c r="F21" s="186">
        <v>135.97499999999999</v>
      </c>
      <c r="G21" s="186">
        <v>268.416</v>
      </c>
      <c r="H21" s="186">
        <v>1528.0239999999999</v>
      </c>
      <c r="I21" s="186">
        <v>38.581000000000003</v>
      </c>
      <c r="J21" s="186">
        <v>52.808</v>
      </c>
      <c r="K21" s="186">
        <v>67.024000000000001</v>
      </c>
      <c r="L21" s="186">
        <v>0</v>
      </c>
      <c r="M21" s="186">
        <v>0</v>
      </c>
      <c r="N21" s="186">
        <v>0</v>
      </c>
      <c r="O21" s="186">
        <v>0.91700000000000004</v>
      </c>
      <c r="P21" s="186">
        <v>0</v>
      </c>
      <c r="Q21" s="186">
        <v>0</v>
      </c>
      <c r="R21" s="186">
        <v>0</v>
      </c>
      <c r="S21" s="186">
        <v>0</v>
      </c>
      <c r="T21" s="186">
        <v>0</v>
      </c>
      <c r="U21" s="186">
        <v>0</v>
      </c>
      <c r="V21" s="186">
        <v>0</v>
      </c>
      <c r="W21" s="186">
        <v>4.7</v>
      </c>
      <c r="X21" s="186">
        <v>0</v>
      </c>
      <c r="Y21" s="186">
        <v>3.62</v>
      </c>
      <c r="Z21" s="186">
        <v>0</v>
      </c>
      <c r="AA21" s="186">
        <v>0</v>
      </c>
      <c r="AB21" s="186">
        <v>786</v>
      </c>
      <c r="AC21" s="186">
        <v>0</v>
      </c>
      <c r="AD21" s="186">
        <v>0</v>
      </c>
    </row>
    <row r="22" spans="1:30">
      <c r="A22">
        <v>20</v>
      </c>
      <c r="B22" s="186">
        <v>0</v>
      </c>
      <c r="C22" s="186">
        <v>0</v>
      </c>
      <c r="D22" s="186">
        <v>0</v>
      </c>
      <c r="E22" s="186">
        <v>0</v>
      </c>
      <c r="F22" s="186">
        <v>0</v>
      </c>
      <c r="G22" s="186">
        <v>8.3879999999999999</v>
      </c>
      <c r="H22" s="186">
        <v>38.293999999999997</v>
      </c>
      <c r="I22" s="186">
        <v>5.6459999999999999</v>
      </c>
      <c r="J22" s="186">
        <v>3.7719999999999998</v>
      </c>
      <c r="K22" s="186">
        <v>13.215999999999999</v>
      </c>
      <c r="L22" s="186">
        <v>0</v>
      </c>
      <c r="M22" s="186">
        <v>0</v>
      </c>
      <c r="N22" s="186">
        <v>0</v>
      </c>
      <c r="O22" s="186">
        <v>1.8340000000000001</v>
      </c>
      <c r="P22" s="186">
        <v>0</v>
      </c>
      <c r="Q22" s="186">
        <v>0</v>
      </c>
      <c r="R22" s="186">
        <v>0</v>
      </c>
      <c r="S22" s="186">
        <v>0</v>
      </c>
      <c r="T22" s="186">
        <v>0</v>
      </c>
      <c r="U22" s="186">
        <v>0</v>
      </c>
      <c r="V22" s="186">
        <v>0</v>
      </c>
      <c r="W22" s="186">
        <v>2.82</v>
      </c>
      <c r="X22" s="186">
        <v>0</v>
      </c>
      <c r="Y22" s="186">
        <v>0</v>
      </c>
      <c r="Z22" s="186">
        <v>0</v>
      </c>
      <c r="AA22" s="186">
        <v>0</v>
      </c>
      <c r="AB22" s="186">
        <v>116</v>
      </c>
      <c r="AC22" s="186">
        <v>0</v>
      </c>
      <c r="AD22" s="186">
        <v>0</v>
      </c>
    </row>
    <row r="23" spans="1:30">
      <c r="A23">
        <v>21</v>
      </c>
      <c r="B23" s="186">
        <v>0</v>
      </c>
      <c r="C23" s="186">
        <v>0</v>
      </c>
      <c r="D23" s="186">
        <v>13991.495999999999</v>
      </c>
      <c r="E23" s="186">
        <v>4032.96</v>
      </c>
      <c r="F23" s="186">
        <v>36.075000000000003</v>
      </c>
      <c r="G23" s="186">
        <v>232.06800000000001</v>
      </c>
      <c r="H23" s="186">
        <v>412.82799999999997</v>
      </c>
      <c r="I23" s="186">
        <v>35.758000000000003</v>
      </c>
      <c r="J23" s="186">
        <v>50.921999999999997</v>
      </c>
      <c r="K23" s="186">
        <v>3318.16</v>
      </c>
      <c r="L23" s="186">
        <v>0</v>
      </c>
      <c r="M23" s="186">
        <v>0</v>
      </c>
      <c r="N23" s="186">
        <v>0</v>
      </c>
      <c r="O23" s="186">
        <v>1856.925</v>
      </c>
      <c r="P23" s="186">
        <v>1313.76</v>
      </c>
      <c r="Q23" s="186">
        <v>38193.25</v>
      </c>
      <c r="R23" s="186">
        <v>0</v>
      </c>
      <c r="S23" s="186">
        <v>0</v>
      </c>
      <c r="T23" s="186">
        <v>674.13499999999999</v>
      </c>
      <c r="U23" s="186">
        <v>0</v>
      </c>
      <c r="V23" s="186">
        <v>84.302999999999997</v>
      </c>
      <c r="W23" s="186">
        <v>954.1</v>
      </c>
      <c r="X23" s="186">
        <v>0</v>
      </c>
      <c r="Y23" s="186">
        <v>5326.83</v>
      </c>
      <c r="Z23" s="186">
        <v>0</v>
      </c>
      <c r="AA23" s="186">
        <v>0</v>
      </c>
      <c r="AB23" s="186">
        <v>16103</v>
      </c>
      <c r="AC23" s="186">
        <v>0</v>
      </c>
      <c r="AD23" s="186">
        <v>0</v>
      </c>
    </row>
    <row r="24" spans="1:30">
      <c r="A24">
        <v>22</v>
      </c>
      <c r="B24" s="186">
        <v>0</v>
      </c>
      <c r="C24" s="186">
        <v>0</v>
      </c>
      <c r="D24" s="186">
        <v>0</v>
      </c>
      <c r="E24" s="186">
        <v>28.8</v>
      </c>
      <c r="F24" s="186">
        <v>0</v>
      </c>
      <c r="G24" s="186">
        <v>19.571999999999999</v>
      </c>
      <c r="H24" s="186">
        <v>9.34</v>
      </c>
      <c r="I24" s="186">
        <v>1.8819999999999999</v>
      </c>
      <c r="J24" s="186">
        <v>9.43</v>
      </c>
      <c r="K24" s="186">
        <v>225.61600000000001</v>
      </c>
      <c r="L24" s="186">
        <v>0</v>
      </c>
      <c r="M24" s="186">
        <v>0</v>
      </c>
      <c r="N24" s="186">
        <v>0</v>
      </c>
      <c r="O24" s="186">
        <v>15.589</v>
      </c>
      <c r="P24" s="186">
        <v>0</v>
      </c>
      <c r="Q24" s="186">
        <v>0</v>
      </c>
      <c r="R24" s="186">
        <v>0</v>
      </c>
      <c r="S24" s="186">
        <v>0</v>
      </c>
      <c r="T24" s="186">
        <v>0</v>
      </c>
      <c r="U24" s="186">
        <v>0</v>
      </c>
      <c r="V24" s="186">
        <v>0</v>
      </c>
      <c r="W24" s="186">
        <v>66.739999999999995</v>
      </c>
      <c r="X24" s="186">
        <v>0</v>
      </c>
      <c r="Y24" s="186">
        <v>466.07499999999999</v>
      </c>
      <c r="Z24" s="186">
        <v>0</v>
      </c>
      <c r="AA24" s="186">
        <v>0</v>
      </c>
      <c r="AB24" s="186">
        <v>687</v>
      </c>
      <c r="AC24" s="186">
        <v>0</v>
      </c>
      <c r="AD24" s="186">
        <v>0</v>
      </c>
    </row>
    <row r="25" spans="1:30">
      <c r="A25">
        <v>23</v>
      </c>
      <c r="B25" s="186">
        <v>0</v>
      </c>
      <c r="C25" s="186">
        <v>0</v>
      </c>
      <c r="D25" s="186">
        <v>0</v>
      </c>
      <c r="E25" s="186">
        <v>84.48</v>
      </c>
      <c r="F25" s="186">
        <v>0</v>
      </c>
      <c r="G25" s="186">
        <v>21.436</v>
      </c>
      <c r="H25" s="186">
        <v>12.141999999999999</v>
      </c>
      <c r="I25" s="186">
        <v>0.94099999999999995</v>
      </c>
      <c r="J25" s="186">
        <v>2.8290000000000002</v>
      </c>
      <c r="K25" s="186">
        <v>353.05599999999998</v>
      </c>
      <c r="L25" s="186">
        <v>0</v>
      </c>
      <c r="M25" s="186">
        <v>0</v>
      </c>
      <c r="N25" s="186">
        <v>0</v>
      </c>
      <c r="O25" s="186">
        <v>2.7509999999999999</v>
      </c>
      <c r="P25" s="186">
        <v>0</v>
      </c>
      <c r="Q25" s="186">
        <v>0</v>
      </c>
      <c r="R25" s="186">
        <v>0</v>
      </c>
      <c r="S25" s="186">
        <v>0</v>
      </c>
      <c r="T25" s="186">
        <v>0</v>
      </c>
      <c r="U25" s="186">
        <v>0</v>
      </c>
      <c r="V25" s="186">
        <v>0</v>
      </c>
      <c r="W25" s="186">
        <v>13.16</v>
      </c>
      <c r="X25" s="186">
        <v>0</v>
      </c>
      <c r="Y25" s="186">
        <v>404.53500000000003</v>
      </c>
      <c r="Z25" s="186">
        <v>0</v>
      </c>
      <c r="AA25" s="186">
        <v>0</v>
      </c>
      <c r="AB25" s="186">
        <v>993</v>
      </c>
      <c r="AC25" s="186">
        <v>0</v>
      </c>
      <c r="AD25" s="186">
        <v>0</v>
      </c>
    </row>
    <row r="26" spans="1:30">
      <c r="A26">
        <v>24</v>
      </c>
      <c r="B26" s="186">
        <v>0</v>
      </c>
      <c r="C26" s="186">
        <v>0</v>
      </c>
      <c r="D26" s="186">
        <v>0</v>
      </c>
      <c r="E26" s="186">
        <v>0</v>
      </c>
      <c r="F26" s="186">
        <v>0.92500000000000004</v>
      </c>
      <c r="G26" s="186">
        <v>3.7280000000000002</v>
      </c>
      <c r="H26" s="186">
        <v>6.5380000000000003</v>
      </c>
      <c r="I26" s="186">
        <v>0</v>
      </c>
      <c r="J26" s="186">
        <v>0</v>
      </c>
      <c r="K26" s="186">
        <v>16.047999999999998</v>
      </c>
      <c r="L26" s="186">
        <v>0</v>
      </c>
      <c r="M26" s="186">
        <v>0</v>
      </c>
      <c r="N26" s="186">
        <v>0</v>
      </c>
      <c r="O26" s="186">
        <v>0.91700000000000004</v>
      </c>
      <c r="P26" s="186">
        <v>0</v>
      </c>
      <c r="Q26" s="186">
        <v>0</v>
      </c>
      <c r="R26" s="186">
        <v>0</v>
      </c>
      <c r="S26" s="186">
        <v>0</v>
      </c>
      <c r="T26" s="186">
        <v>0</v>
      </c>
      <c r="U26" s="186">
        <v>0</v>
      </c>
      <c r="V26" s="186">
        <v>0</v>
      </c>
      <c r="W26" s="186">
        <v>0.94</v>
      </c>
      <c r="X26" s="186">
        <v>0</v>
      </c>
      <c r="Y26" s="186">
        <v>57.015000000000001</v>
      </c>
      <c r="Z26" s="186">
        <v>0</v>
      </c>
      <c r="AA26" s="186">
        <v>0</v>
      </c>
      <c r="AB26" s="186">
        <v>137</v>
      </c>
      <c r="AC26" s="186">
        <v>0</v>
      </c>
      <c r="AD26" s="186">
        <v>0</v>
      </c>
    </row>
    <row r="27" spans="1:30">
      <c r="A27">
        <v>25</v>
      </c>
      <c r="B27" s="186">
        <v>0</v>
      </c>
      <c r="C27" s="186">
        <v>0</v>
      </c>
      <c r="D27" s="186">
        <v>0</v>
      </c>
      <c r="E27" s="186">
        <v>0</v>
      </c>
      <c r="F27" s="186">
        <v>0</v>
      </c>
      <c r="G27" s="186">
        <v>10.252000000000001</v>
      </c>
      <c r="H27" s="186">
        <v>7.4720000000000004</v>
      </c>
      <c r="I27" s="186">
        <v>0.94099999999999995</v>
      </c>
      <c r="J27" s="186">
        <v>3.7719999999999998</v>
      </c>
      <c r="K27" s="186">
        <v>434.24</v>
      </c>
      <c r="L27" s="186">
        <v>0</v>
      </c>
      <c r="M27" s="186">
        <v>0</v>
      </c>
      <c r="N27" s="186">
        <v>0</v>
      </c>
      <c r="O27" s="186">
        <v>4.585</v>
      </c>
      <c r="P27" s="186">
        <v>0</v>
      </c>
      <c r="Q27" s="186">
        <v>0</v>
      </c>
      <c r="R27" s="186">
        <v>0</v>
      </c>
      <c r="S27" s="186">
        <v>0</v>
      </c>
      <c r="T27" s="186">
        <v>0</v>
      </c>
      <c r="U27" s="186">
        <v>0</v>
      </c>
      <c r="V27" s="186">
        <v>0</v>
      </c>
      <c r="W27" s="186">
        <v>3.76</v>
      </c>
      <c r="X27" s="186">
        <v>0</v>
      </c>
      <c r="Y27" s="186">
        <v>212.67500000000001</v>
      </c>
      <c r="Z27" s="186">
        <v>0</v>
      </c>
      <c r="AA27" s="186">
        <v>0</v>
      </c>
      <c r="AB27" s="186">
        <v>827</v>
      </c>
      <c r="AC27" s="186">
        <v>0</v>
      </c>
      <c r="AD27" s="186">
        <v>0</v>
      </c>
    </row>
    <row r="28" spans="1:30">
      <c r="A28">
        <v>26</v>
      </c>
      <c r="B28" s="186">
        <v>0</v>
      </c>
      <c r="C28" s="186">
        <v>0</v>
      </c>
      <c r="D28" s="186">
        <v>0</v>
      </c>
      <c r="E28" s="186">
        <v>111.36</v>
      </c>
      <c r="F28" s="186">
        <v>0</v>
      </c>
      <c r="G28" s="186">
        <v>17.707999999999998</v>
      </c>
      <c r="H28" s="186">
        <v>67.248000000000005</v>
      </c>
      <c r="I28" s="186">
        <v>0.94099999999999995</v>
      </c>
      <c r="J28" s="186">
        <v>4.7149999999999999</v>
      </c>
      <c r="K28" s="186">
        <v>1024.24</v>
      </c>
      <c r="L28" s="186">
        <v>0</v>
      </c>
      <c r="M28" s="186">
        <v>0</v>
      </c>
      <c r="N28" s="186">
        <v>0</v>
      </c>
      <c r="O28" s="186">
        <v>1355.326</v>
      </c>
      <c r="P28" s="186">
        <v>1189.56</v>
      </c>
      <c r="Q28" s="186">
        <v>38193.25</v>
      </c>
      <c r="R28" s="186">
        <v>0</v>
      </c>
      <c r="S28" s="186">
        <v>0</v>
      </c>
      <c r="T28" s="186">
        <v>0</v>
      </c>
      <c r="U28" s="186">
        <v>0</v>
      </c>
      <c r="V28" s="186">
        <v>0</v>
      </c>
      <c r="W28" s="186">
        <v>678.68</v>
      </c>
      <c r="X28" s="186">
        <v>0</v>
      </c>
      <c r="Y28" s="186">
        <v>974.68499999999995</v>
      </c>
      <c r="Z28" s="186">
        <v>0</v>
      </c>
      <c r="AA28" s="186">
        <v>0</v>
      </c>
      <c r="AB28" s="186">
        <v>3445</v>
      </c>
      <c r="AC28" s="186">
        <v>0</v>
      </c>
      <c r="AD28" s="186">
        <v>0</v>
      </c>
    </row>
    <row r="29" spans="1:30">
      <c r="A29">
        <v>27</v>
      </c>
      <c r="B29" s="186">
        <v>0</v>
      </c>
      <c r="C29" s="186">
        <v>0</v>
      </c>
      <c r="D29" s="186">
        <v>0</v>
      </c>
      <c r="E29" s="186">
        <v>2656.32</v>
      </c>
      <c r="F29" s="186">
        <v>0</v>
      </c>
      <c r="G29" s="186">
        <v>5.5919999999999996</v>
      </c>
      <c r="H29" s="186">
        <v>84.994</v>
      </c>
      <c r="I29" s="186">
        <v>1.8819999999999999</v>
      </c>
      <c r="J29" s="186">
        <v>9.43</v>
      </c>
      <c r="K29" s="186">
        <v>543.74400000000003</v>
      </c>
      <c r="L29" s="186">
        <v>0</v>
      </c>
      <c r="M29" s="186">
        <v>0</v>
      </c>
      <c r="N29" s="186">
        <v>0</v>
      </c>
      <c r="O29" s="186">
        <v>28.427</v>
      </c>
      <c r="P29" s="186">
        <v>0</v>
      </c>
      <c r="Q29" s="186">
        <v>0</v>
      </c>
      <c r="R29" s="186">
        <v>0</v>
      </c>
      <c r="S29" s="186">
        <v>0</v>
      </c>
      <c r="T29" s="186">
        <v>0</v>
      </c>
      <c r="U29" s="186">
        <v>0</v>
      </c>
      <c r="V29" s="186">
        <v>82.364999999999995</v>
      </c>
      <c r="W29" s="186">
        <v>30.08</v>
      </c>
      <c r="X29" s="186">
        <v>0</v>
      </c>
      <c r="Y29" s="186">
        <v>400.01</v>
      </c>
      <c r="Z29" s="186">
        <v>0</v>
      </c>
      <c r="AA29" s="186">
        <v>0</v>
      </c>
      <c r="AB29" s="186">
        <v>966</v>
      </c>
      <c r="AC29" s="186">
        <v>0</v>
      </c>
      <c r="AD29" s="186">
        <v>0</v>
      </c>
    </row>
    <row r="30" spans="1:30">
      <c r="A30">
        <v>28</v>
      </c>
      <c r="B30" s="186">
        <v>0</v>
      </c>
      <c r="C30" s="186">
        <v>0</v>
      </c>
      <c r="D30" s="186">
        <v>13991.495999999999</v>
      </c>
      <c r="E30" s="186">
        <v>0</v>
      </c>
      <c r="F30" s="186">
        <v>0</v>
      </c>
      <c r="G30" s="186">
        <v>0</v>
      </c>
      <c r="H30" s="186">
        <v>2.802</v>
      </c>
      <c r="I30" s="186">
        <v>0</v>
      </c>
      <c r="J30" s="186">
        <v>0.94299999999999995</v>
      </c>
      <c r="K30" s="186">
        <v>210.512</v>
      </c>
      <c r="L30" s="186">
        <v>0</v>
      </c>
      <c r="M30" s="186">
        <v>0</v>
      </c>
      <c r="N30" s="186">
        <v>0</v>
      </c>
      <c r="O30" s="186">
        <v>9.17</v>
      </c>
      <c r="P30" s="186">
        <v>21.16</v>
      </c>
      <c r="Q30" s="186">
        <v>0</v>
      </c>
      <c r="R30" s="186">
        <v>0</v>
      </c>
      <c r="S30" s="186">
        <v>0</v>
      </c>
      <c r="T30" s="186">
        <v>0</v>
      </c>
      <c r="U30" s="186">
        <v>0</v>
      </c>
      <c r="V30" s="186">
        <v>1.9379999999999999</v>
      </c>
      <c r="W30" s="186">
        <v>4.7</v>
      </c>
      <c r="X30" s="186">
        <v>0</v>
      </c>
      <c r="Y30" s="186">
        <v>1121.2950000000001</v>
      </c>
      <c r="Z30" s="186">
        <v>0</v>
      </c>
      <c r="AA30" s="186">
        <v>0</v>
      </c>
      <c r="AB30" s="186">
        <v>3023</v>
      </c>
      <c r="AC30" s="186">
        <v>0</v>
      </c>
      <c r="AD30" s="186">
        <v>0</v>
      </c>
    </row>
    <row r="31" spans="1:30">
      <c r="A31">
        <v>29</v>
      </c>
      <c r="B31" s="186">
        <v>0</v>
      </c>
      <c r="C31" s="186">
        <v>0</v>
      </c>
      <c r="D31" s="186">
        <v>0</v>
      </c>
      <c r="E31" s="186">
        <v>0</v>
      </c>
      <c r="F31" s="186">
        <v>0</v>
      </c>
      <c r="G31" s="186">
        <v>0</v>
      </c>
      <c r="H31" s="186">
        <v>2.802</v>
      </c>
      <c r="I31" s="186">
        <v>0.94099999999999995</v>
      </c>
      <c r="J31" s="186">
        <v>0.94299999999999995</v>
      </c>
      <c r="K31" s="186">
        <v>52.863999999999997</v>
      </c>
      <c r="L31" s="186">
        <v>0</v>
      </c>
      <c r="M31" s="186">
        <v>0</v>
      </c>
      <c r="N31" s="186">
        <v>0</v>
      </c>
      <c r="O31" s="186">
        <v>15.589</v>
      </c>
      <c r="P31" s="186">
        <v>0</v>
      </c>
      <c r="Q31" s="186">
        <v>0</v>
      </c>
      <c r="R31" s="186">
        <v>0</v>
      </c>
      <c r="S31" s="186">
        <v>0</v>
      </c>
      <c r="T31" s="186">
        <v>0</v>
      </c>
      <c r="U31" s="186">
        <v>0</v>
      </c>
      <c r="V31" s="186">
        <v>0</v>
      </c>
      <c r="W31" s="186">
        <v>4.7</v>
      </c>
      <c r="X31" s="186">
        <v>0</v>
      </c>
      <c r="Y31" s="186">
        <v>199.1</v>
      </c>
      <c r="Z31" s="186">
        <v>0</v>
      </c>
      <c r="AA31" s="186">
        <v>0</v>
      </c>
      <c r="AB31" s="186">
        <v>0</v>
      </c>
      <c r="AC31" s="186">
        <v>0</v>
      </c>
      <c r="AD31" s="186">
        <v>0</v>
      </c>
    </row>
    <row r="32" spans="1:30">
      <c r="A32">
        <v>30</v>
      </c>
      <c r="B32" s="186">
        <v>0</v>
      </c>
      <c r="C32" s="186">
        <v>0</v>
      </c>
      <c r="D32" s="186">
        <v>0</v>
      </c>
      <c r="E32" s="186">
        <v>0</v>
      </c>
      <c r="F32" s="186">
        <v>26.824999999999999</v>
      </c>
      <c r="G32" s="186">
        <v>29.824000000000002</v>
      </c>
      <c r="H32" s="186">
        <v>118.61799999999999</v>
      </c>
      <c r="I32" s="186">
        <v>24.466000000000001</v>
      </c>
      <c r="J32" s="186">
        <v>5.6580000000000004</v>
      </c>
      <c r="K32" s="186">
        <v>207.68</v>
      </c>
      <c r="L32" s="186">
        <v>0</v>
      </c>
      <c r="M32" s="186">
        <v>0</v>
      </c>
      <c r="N32" s="186">
        <v>0</v>
      </c>
      <c r="O32" s="186">
        <v>52.268999999999998</v>
      </c>
      <c r="P32" s="186">
        <v>5.52</v>
      </c>
      <c r="Q32" s="186">
        <v>0</v>
      </c>
      <c r="R32" s="186">
        <v>0</v>
      </c>
      <c r="S32" s="186">
        <v>0</v>
      </c>
      <c r="T32" s="186">
        <v>0</v>
      </c>
      <c r="U32" s="186">
        <v>0</v>
      </c>
      <c r="V32" s="186">
        <v>0</v>
      </c>
      <c r="W32" s="186">
        <v>19.739999999999998</v>
      </c>
      <c r="X32" s="186">
        <v>0</v>
      </c>
      <c r="Y32" s="186">
        <v>1044.3699999999999</v>
      </c>
      <c r="Z32" s="186">
        <v>0</v>
      </c>
      <c r="AA32" s="186">
        <v>0</v>
      </c>
      <c r="AB32" s="186">
        <v>5839</v>
      </c>
      <c r="AC32" s="186">
        <v>0</v>
      </c>
      <c r="AD32" s="186">
        <v>0</v>
      </c>
    </row>
    <row r="33" spans="1:30">
      <c r="A33">
        <v>31</v>
      </c>
      <c r="B33" s="186">
        <v>0</v>
      </c>
      <c r="C33" s="186">
        <v>0</v>
      </c>
      <c r="D33" s="186">
        <v>0</v>
      </c>
      <c r="E33" s="186">
        <v>1152</v>
      </c>
      <c r="F33" s="186">
        <v>5.55</v>
      </c>
      <c r="G33" s="186">
        <v>123.024</v>
      </c>
      <c r="H33" s="186">
        <v>98.07</v>
      </c>
      <c r="I33" s="186">
        <v>4.7050000000000001</v>
      </c>
      <c r="J33" s="186">
        <v>13.202</v>
      </c>
      <c r="K33" s="186">
        <v>199.184</v>
      </c>
      <c r="L33" s="186">
        <v>0</v>
      </c>
      <c r="M33" s="186">
        <v>0</v>
      </c>
      <c r="N33" s="186">
        <v>0</v>
      </c>
      <c r="O33" s="186">
        <v>373.21899999999999</v>
      </c>
      <c r="P33" s="186">
        <v>96.6</v>
      </c>
      <c r="Q33" s="186">
        <v>0</v>
      </c>
      <c r="R33" s="186">
        <v>0</v>
      </c>
      <c r="S33" s="186">
        <v>0</v>
      </c>
      <c r="T33" s="186">
        <v>0</v>
      </c>
      <c r="U33" s="186">
        <v>0</v>
      </c>
      <c r="V33" s="186">
        <v>0</v>
      </c>
      <c r="W33" s="186">
        <v>29.14</v>
      </c>
      <c r="X33" s="186">
        <v>0</v>
      </c>
      <c r="Y33" s="186">
        <v>448.88</v>
      </c>
      <c r="Z33" s="186">
        <v>0</v>
      </c>
      <c r="AA33" s="186">
        <v>0</v>
      </c>
      <c r="AB33" s="186">
        <v>187</v>
      </c>
      <c r="AC33" s="186">
        <v>0</v>
      </c>
      <c r="AD33" s="186">
        <v>0</v>
      </c>
    </row>
    <row r="34" spans="1:30">
      <c r="A34">
        <v>32</v>
      </c>
      <c r="B34" s="186">
        <v>0</v>
      </c>
      <c r="C34" s="186">
        <v>0</v>
      </c>
      <c r="D34" s="186">
        <v>0</v>
      </c>
      <c r="E34" s="186">
        <v>0</v>
      </c>
      <c r="F34" s="186">
        <v>0</v>
      </c>
      <c r="G34" s="186">
        <v>0.93200000000000005</v>
      </c>
      <c r="H34" s="186">
        <v>3.7360000000000002</v>
      </c>
      <c r="I34" s="186">
        <v>0</v>
      </c>
      <c r="J34" s="186">
        <v>0</v>
      </c>
      <c r="K34" s="186">
        <v>50.975999999999999</v>
      </c>
      <c r="L34" s="186">
        <v>0</v>
      </c>
      <c r="M34" s="186">
        <v>0</v>
      </c>
      <c r="N34" s="186">
        <v>0</v>
      </c>
      <c r="O34" s="186">
        <v>0</v>
      </c>
      <c r="P34" s="186">
        <v>0</v>
      </c>
      <c r="Q34" s="186">
        <v>0</v>
      </c>
      <c r="R34" s="186">
        <v>0</v>
      </c>
      <c r="S34" s="186">
        <v>0</v>
      </c>
      <c r="T34" s="186">
        <v>674.13499999999999</v>
      </c>
      <c r="U34" s="186">
        <v>0</v>
      </c>
      <c r="V34" s="186">
        <v>0</v>
      </c>
      <c r="W34" s="186">
        <v>103.4</v>
      </c>
      <c r="X34" s="186">
        <v>0</v>
      </c>
      <c r="Y34" s="186">
        <v>0</v>
      </c>
      <c r="Z34" s="186">
        <v>0</v>
      </c>
      <c r="AA34" s="186">
        <v>0</v>
      </c>
      <c r="AB34" s="186">
        <v>0</v>
      </c>
      <c r="AC34" s="186">
        <v>0</v>
      </c>
      <c r="AD34" s="186">
        <v>0</v>
      </c>
    </row>
    <row r="35" spans="1:30">
      <c r="A35">
        <v>33</v>
      </c>
      <c r="B35" s="186">
        <v>0</v>
      </c>
      <c r="C35" s="186">
        <v>0</v>
      </c>
      <c r="D35" s="186">
        <v>0</v>
      </c>
      <c r="E35" s="186">
        <v>0</v>
      </c>
      <c r="F35" s="186">
        <v>12.025</v>
      </c>
      <c r="G35" s="186">
        <v>33.552</v>
      </c>
      <c r="H35" s="186">
        <v>611.77</v>
      </c>
      <c r="I35" s="186">
        <v>20.702000000000002</v>
      </c>
      <c r="J35" s="186">
        <v>13.202</v>
      </c>
      <c r="K35" s="186">
        <v>39.648000000000003</v>
      </c>
      <c r="L35" s="186">
        <v>0</v>
      </c>
      <c r="M35" s="186">
        <v>0</v>
      </c>
      <c r="N35" s="186">
        <v>0</v>
      </c>
      <c r="O35" s="186">
        <v>19.257000000000001</v>
      </c>
      <c r="P35" s="186">
        <v>0</v>
      </c>
      <c r="Q35" s="186">
        <v>0</v>
      </c>
      <c r="R35" s="186">
        <v>0</v>
      </c>
      <c r="S35" s="186">
        <v>0</v>
      </c>
      <c r="T35" s="186">
        <v>0</v>
      </c>
      <c r="U35" s="186">
        <v>0</v>
      </c>
      <c r="V35" s="186">
        <v>0</v>
      </c>
      <c r="W35" s="186">
        <v>2.82</v>
      </c>
      <c r="X35" s="186">
        <v>0</v>
      </c>
      <c r="Y35" s="186">
        <v>0</v>
      </c>
      <c r="Z35" s="186">
        <v>0</v>
      </c>
      <c r="AA35" s="186">
        <v>0</v>
      </c>
      <c r="AB35" s="186">
        <v>0</v>
      </c>
      <c r="AC35" s="186">
        <v>0</v>
      </c>
      <c r="AD35" s="186">
        <v>0</v>
      </c>
    </row>
    <row r="36" spans="1:30">
      <c r="A36">
        <v>34</v>
      </c>
      <c r="B36" s="186">
        <v>0</v>
      </c>
      <c r="C36" s="186">
        <v>0</v>
      </c>
      <c r="D36" s="186">
        <v>0</v>
      </c>
      <c r="E36" s="186">
        <v>0</v>
      </c>
      <c r="F36" s="186">
        <v>7497.125</v>
      </c>
      <c r="G36" s="186">
        <v>6.524</v>
      </c>
      <c r="H36" s="186">
        <v>13987.584000000001</v>
      </c>
      <c r="I36" s="186">
        <v>143.03200000000001</v>
      </c>
      <c r="J36" s="186">
        <v>35.834000000000003</v>
      </c>
      <c r="K36" s="186">
        <v>2586.56</v>
      </c>
      <c r="L36" s="186">
        <v>2974.038</v>
      </c>
      <c r="M36" s="186">
        <v>0</v>
      </c>
      <c r="N36" s="186">
        <v>0</v>
      </c>
      <c r="O36" s="186">
        <v>0.91700000000000004</v>
      </c>
      <c r="P36" s="186">
        <v>4904.5200000000004</v>
      </c>
      <c r="Q36" s="186">
        <v>0</v>
      </c>
      <c r="R36" s="186">
        <v>0</v>
      </c>
      <c r="S36" s="186">
        <v>0</v>
      </c>
      <c r="T36" s="186">
        <v>0</v>
      </c>
      <c r="U36" s="186">
        <v>0</v>
      </c>
      <c r="V36" s="186">
        <v>0</v>
      </c>
      <c r="W36" s="186">
        <v>2.82</v>
      </c>
      <c r="X36" s="186">
        <v>0</v>
      </c>
      <c r="Y36" s="186">
        <v>868.8</v>
      </c>
      <c r="Z36" s="186">
        <v>0</v>
      </c>
      <c r="AA36" s="186">
        <v>0</v>
      </c>
      <c r="AB36" s="186">
        <v>187</v>
      </c>
      <c r="AC36" s="186">
        <v>0</v>
      </c>
      <c r="AD36" s="186">
        <v>254</v>
      </c>
    </row>
    <row r="37" spans="1:30">
      <c r="A37">
        <v>35</v>
      </c>
      <c r="B37" s="186">
        <v>0</v>
      </c>
      <c r="C37" s="186">
        <v>0</v>
      </c>
      <c r="D37" s="186">
        <v>0</v>
      </c>
      <c r="E37" s="186">
        <v>0</v>
      </c>
      <c r="F37" s="186">
        <v>0</v>
      </c>
      <c r="G37" s="186">
        <v>0</v>
      </c>
      <c r="H37" s="186">
        <v>186.8</v>
      </c>
      <c r="I37" s="186">
        <v>0</v>
      </c>
      <c r="J37" s="186">
        <v>0</v>
      </c>
      <c r="K37" s="186">
        <v>0</v>
      </c>
      <c r="L37" s="186">
        <v>0</v>
      </c>
      <c r="M37" s="186">
        <v>0</v>
      </c>
      <c r="N37" s="186">
        <v>0</v>
      </c>
      <c r="O37" s="186">
        <v>0</v>
      </c>
      <c r="P37" s="186">
        <v>0</v>
      </c>
      <c r="Q37" s="186">
        <v>0</v>
      </c>
      <c r="R37" s="186">
        <v>0</v>
      </c>
      <c r="S37" s="186">
        <v>0</v>
      </c>
      <c r="T37" s="186">
        <v>0</v>
      </c>
      <c r="U37" s="186">
        <v>0</v>
      </c>
      <c r="V37" s="186">
        <v>0</v>
      </c>
      <c r="W37" s="186">
        <v>0</v>
      </c>
      <c r="X37" s="186">
        <v>0</v>
      </c>
      <c r="Y37" s="186">
        <v>0</v>
      </c>
      <c r="Z37" s="186">
        <v>0</v>
      </c>
      <c r="AA37" s="186">
        <v>0</v>
      </c>
      <c r="AB37" s="186">
        <v>187</v>
      </c>
      <c r="AC37" s="186">
        <v>0</v>
      </c>
      <c r="AD37" s="186">
        <v>0</v>
      </c>
    </row>
    <row r="38" spans="1:30">
      <c r="A38">
        <v>36</v>
      </c>
      <c r="B38" s="186">
        <v>0</v>
      </c>
      <c r="C38" s="186">
        <v>0</v>
      </c>
      <c r="D38" s="186">
        <v>0</v>
      </c>
      <c r="E38" s="186">
        <v>0</v>
      </c>
      <c r="F38" s="186">
        <v>7497.125</v>
      </c>
      <c r="G38" s="186">
        <v>5.5919999999999996</v>
      </c>
      <c r="H38" s="186">
        <v>13401.966</v>
      </c>
      <c r="I38" s="186">
        <v>3.7639999999999998</v>
      </c>
      <c r="J38" s="186">
        <v>0</v>
      </c>
      <c r="K38" s="186">
        <v>16.047999999999998</v>
      </c>
      <c r="L38" s="186">
        <v>0</v>
      </c>
      <c r="M38" s="186">
        <v>0</v>
      </c>
      <c r="N38" s="186">
        <v>0</v>
      </c>
      <c r="O38" s="186">
        <v>0</v>
      </c>
      <c r="P38" s="186">
        <v>4904.5200000000004</v>
      </c>
      <c r="Q38" s="186">
        <v>0</v>
      </c>
      <c r="R38" s="186">
        <v>0</v>
      </c>
      <c r="S38" s="186">
        <v>0</v>
      </c>
      <c r="T38" s="186">
        <v>0</v>
      </c>
      <c r="U38" s="186">
        <v>0</v>
      </c>
      <c r="V38" s="186">
        <v>0</v>
      </c>
      <c r="W38" s="186">
        <v>1.88</v>
      </c>
      <c r="X38" s="186">
        <v>0</v>
      </c>
      <c r="Y38" s="186">
        <v>868.8</v>
      </c>
      <c r="Z38" s="186">
        <v>0</v>
      </c>
      <c r="AA38" s="186">
        <v>0</v>
      </c>
      <c r="AB38" s="186">
        <v>0</v>
      </c>
      <c r="AC38" s="186">
        <v>0</v>
      </c>
      <c r="AD38" s="186">
        <v>254</v>
      </c>
    </row>
    <row r="39" spans="1:30">
      <c r="A39">
        <v>37</v>
      </c>
      <c r="B39" s="186">
        <v>0</v>
      </c>
      <c r="C39" s="186">
        <v>0</v>
      </c>
      <c r="D39" s="186">
        <v>0</v>
      </c>
      <c r="E39" s="186">
        <v>0</v>
      </c>
      <c r="F39" s="186">
        <v>0</v>
      </c>
      <c r="G39" s="186">
        <v>0</v>
      </c>
      <c r="H39" s="186">
        <v>391.346</v>
      </c>
      <c r="I39" s="186">
        <v>138.327</v>
      </c>
      <c r="J39" s="186">
        <v>34.890999999999998</v>
      </c>
      <c r="K39" s="186">
        <v>2564.848</v>
      </c>
      <c r="L39" s="186">
        <v>0</v>
      </c>
      <c r="M39" s="186">
        <v>0</v>
      </c>
      <c r="N39" s="186">
        <v>0</v>
      </c>
      <c r="O39" s="186">
        <v>0</v>
      </c>
      <c r="P39" s="186">
        <v>0</v>
      </c>
      <c r="Q39" s="186">
        <v>0</v>
      </c>
      <c r="R39" s="186">
        <v>0</v>
      </c>
      <c r="S39" s="186">
        <v>0</v>
      </c>
      <c r="T39" s="186">
        <v>0</v>
      </c>
      <c r="U39" s="186">
        <v>0</v>
      </c>
      <c r="V39" s="186">
        <v>0</v>
      </c>
      <c r="W39" s="186">
        <v>0</v>
      </c>
      <c r="X39" s="186">
        <v>0</v>
      </c>
      <c r="Y39" s="186">
        <v>0</v>
      </c>
      <c r="Z39" s="186">
        <v>0</v>
      </c>
      <c r="AA39" s="186">
        <v>0</v>
      </c>
      <c r="AB39" s="186">
        <v>0</v>
      </c>
      <c r="AC39" s="186">
        <v>0</v>
      </c>
      <c r="AD39" s="186">
        <v>0</v>
      </c>
    </row>
    <row r="40" spans="1:30">
      <c r="A40">
        <v>38</v>
      </c>
      <c r="B40" s="186">
        <v>0</v>
      </c>
      <c r="C40" s="186">
        <v>0</v>
      </c>
      <c r="D40" s="186">
        <v>0</v>
      </c>
      <c r="E40" s="186">
        <v>0</v>
      </c>
      <c r="F40" s="186">
        <v>0</v>
      </c>
      <c r="G40" s="186">
        <v>0.93200000000000005</v>
      </c>
      <c r="H40" s="186">
        <v>7.4720000000000004</v>
      </c>
      <c r="I40" s="186">
        <v>0.94099999999999995</v>
      </c>
      <c r="J40" s="186">
        <v>0.94299999999999995</v>
      </c>
      <c r="K40" s="186">
        <v>6.6079999999999997</v>
      </c>
      <c r="L40" s="186">
        <v>2974.038</v>
      </c>
      <c r="M40" s="186">
        <v>0</v>
      </c>
      <c r="N40" s="186">
        <v>0</v>
      </c>
      <c r="O40" s="186">
        <v>0</v>
      </c>
      <c r="P40" s="186">
        <v>0</v>
      </c>
      <c r="Q40" s="186">
        <v>0</v>
      </c>
      <c r="R40" s="186">
        <v>0</v>
      </c>
      <c r="S40" s="186">
        <v>0</v>
      </c>
      <c r="T40" s="186">
        <v>0</v>
      </c>
      <c r="U40" s="186">
        <v>0</v>
      </c>
      <c r="V40" s="186">
        <v>0</v>
      </c>
      <c r="W40" s="186">
        <v>0</v>
      </c>
      <c r="X40" s="186">
        <v>0</v>
      </c>
      <c r="Y40" s="186">
        <v>0</v>
      </c>
      <c r="Z40" s="186">
        <v>0</v>
      </c>
      <c r="AA40" s="186">
        <v>0</v>
      </c>
      <c r="AB40" s="186">
        <v>0</v>
      </c>
      <c r="AC40" s="186">
        <v>0</v>
      </c>
      <c r="AD40" s="186">
        <v>0</v>
      </c>
    </row>
    <row r="41" spans="1:30">
      <c r="A41">
        <v>39</v>
      </c>
      <c r="B41" s="186">
        <v>803.06799999999998</v>
      </c>
      <c r="C41" s="186">
        <v>125.056</v>
      </c>
      <c r="D41" s="186">
        <v>0</v>
      </c>
      <c r="E41" s="186">
        <v>0</v>
      </c>
      <c r="F41" s="186">
        <v>5.55</v>
      </c>
      <c r="G41" s="186">
        <v>1870.5239999999999</v>
      </c>
      <c r="H41" s="186">
        <v>527.71</v>
      </c>
      <c r="I41" s="186">
        <v>2.823</v>
      </c>
      <c r="J41" s="186">
        <v>7.5439999999999996</v>
      </c>
      <c r="K41" s="186">
        <v>252.048</v>
      </c>
      <c r="L41" s="186">
        <v>0</v>
      </c>
      <c r="M41" s="186">
        <v>0</v>
      </c>
      <c r="N41" s="186">
        <v>0</v>
      </c>
      <c r="O41" s="186">
        <v>853.72699999999998</v>
      </c>
      <c r="P41" s="186">
        <v>35.880000000000003</v>
      </c>
      <c r="Q41" s="186">
        <v>0</v>
      </c>
      <c r="R41" s="186">
        <v>0</v>
      </c>
      <c r="S41" s="186">
        <v>0</v>
      </c>
      <c r="T41" s="186">
        <v>0</v>
      </c>
      <c r="U41" s="186">
        <v>0</v>
      </c>
      <c r="V41" s="186">
        <v>0</v>
      </c>
      <c r="W41" s="186">
        <v>15.04</v>
      </c>
      <c r="X41" s="186">
        <v>0</v>
      </c>
      <c r="Y41" s="186">
        <v>8386.6350000000002</v>
      </c>
      <c r="Z41" s="186">
        <v>0</v>
      </c>
      <c r="AA41" s="186">
        <v>0</v>
      </c>
      <c r="AB41" s="186">
        <v>4953</v>
      </c>
      <c r="AC41" s="186">
        <v>1388</v>
      </c>
      <c r="AD41" s="186">
        <v>129</v>
      </c>
    </row>
    <row r="42" spans="1:30">
      <c r="A42">
        <v>40</v>
      </c>
      <c r="B42" s="186">
        <v>0</v>
      </c>
      <c r="C42" s="186">
        <v>0</v>
      </c>
      <c r="D42" s="186">
        <v>0</v>
      </c>
      <c r="E42" s="186">
        <v>0</v>
      </c>
      <c r="F42" s="186">
        <v>18.5</v>
      </c>
      <c r="G42" s="186">
        <v>775.42399999999998</v>
      </c>
      <c r="H42" s="186">
        <v>129.82599999999999</v>
      </c>
      <c r="I42" s="186">
        <v>36.698999999999998</v>
      </c>
      <c r="J42" s="186">
        <v>18.86</v>
      </c>
      <c r="K42" s="186">
        <v>134.99199999999999</v>
      </c>
      <c r="L42" s="186">
        <v>0</v>
      </c>
      <c r="M42" s="186">
        <v>0</v>
      </c>
      <c r="N42" s="186">
        <v>0</v>
      </c>
      <c r="O42" s="186">
        <v>887.65599999999995</v>
      </c>
      <c r="P42" s="186">
        <v>63.48</v>
      </c>
      <c r="Q42" s="186">
        <v>0</v>
      </c>
      <c r="R42" s="186">
        <v>0</v>
      </c>
      <c r="S42" s="186">
        <v>0</v>
      </c>
      <c r="T42" s="186">
        <v>0</v>
      </c>
      <c r="U42" s="186">
        <v>0</v>
      </c>
      <c r="V42" s="186">
        <v>0.96899999999999997</v>
      </c>
      <c r="W42" s="186">
        <v>79.900000000000006</v>
      </c>
      <c r="X42" s="186">
        <v>0</v>
      </c>
      <c r="Y42" s="186">
        <v>2773.8249999999998</v>
      </c>
      <c r="Z42" s="186">
        <v>0</v>
      </c>
      <c r="AA42" s="186">
        <v>0</v>
      </c>
      <c r="AB42" s="186">
        <v>9640</v>
      </c>
      <c r="AC42" s="186">
        <v>120</v>
      </c>
      <c r="AD42" s="186">
        <v>33</v>
      </c>
    </row>
    <row r="43" spans="1:30">
      <c r="A43">
        <v>41</v>
      </c>
      <c r="B43" s="186">
        <v>0</v>
      </c>
      <c r="C43" s="186">
        <v>0</v>
      </c>
      <c r="D43" s="186">
        <v>0</v>
      </c>
      <c r="E43" s="186">
        <v>0</v>
      </c>
      <c r="F43" s="186">
        <v>42.55</v>
      </c>
      <c r="G43" s="186">
        <v>95.063999999999993</v>
      </c>
      <c r="H43" s="186">
        <v>524.90800000000002</v>
      </c>
      <c r="I43" s="186">
        <v>5.6459999999999999</v>
      </c>
      <c r="J43" s="186">
        <v>2.8290000000000002</v>
      </c>
      <c r="K43" s="186">
        <v>17.936</v>
      </c>
      <c r="L43" s="186">
        <v>448.82299999999998</v>
      </c>
      <c r="M43" s="186">
        <v>0</v>
      </c>
      <c r="N43" s="186">
        <v>0</v>
      </c>
      <c r="O43" s="186">
        <v>21.091000000000001</v>
      </c>
      <c r="P43" s="186">
        <v>0</v>
      </c>
      <c r="Q43" s="186">
        <v>0</v>
      </c>
      <c r="R43" s="186">
        <v>0</v>
      </c>
      <c r="S43" s="186">
        <v>0</v>
      </c>
      <c r="T43" s="186">
        <v>0</v>
      </c>
      <c r="U43" s="186">
        <v>0</v>
      </c>
      <c r="V43" s="186">
        <v>0</v>
      </c>
      <c r="W43" s="186">
        <v>19.739999999999998</v>
      </c>
      <c r="X43" s="186">
        <v>0</v>
      </c>
      <c r="Y43" s="186">
        <v>250.685</v>
      </c>
      <c r="Z43" s="186">
        <v>0</v>
      </c>
      <c r="AA43" s="186">
        <v>0</v>
      </c>
      <c r="AB43" s="186">
        <v>2138</v>
      </c>
      <c r="AC43" s="186">
        <v>42</v>
      </c>
      <c r="AD43" s="186">
        <v>575</v>
      </c>
    </row>
    <row r="44" spans="1:30">
      <c r="A44">
        <v>1</v>
      </c>
      <c r="B44" s="187">
        <f>B3-'2009 에너지사용량(순발열량기준)'!D7</f>
        <v>0</v>
      </c>
      <c r="C44" s="187">
        <f>C3-'2009 에너지사용량(순발열량기준)'!E7</f>
        <v>0</v>
      </c>
      <c r="D44" s="187">
        <f>D3-'2009 에너지사용량(순발열량기준)'!G7</f>
        <v>0</v>
      </c>
      <c r="E44" s="187">
        <f>E3-'2009 에너지사용량(순발열량기준)'!H7</f>
        <v>0</v>
      </c>
      <c r="F44" s="187">
        <f>F3-'2009 에너지사용량(순발열량기준)'!K7</f>
        <v>0</v>
      </c>
      <c r="G44" s="187">
        <f>G3-'2009 에너지사용량(순발열량기준)'!L7</f>
        <v>0</v>
      </c>
      <c r="H44" s="187">
        <f>H3-'2009 에너지사용량(순발열량기준)'!M7</f>
        <v>0</v>
      </c>
      <c r="I44" s="187">
        <f>I3-'2009 에너지사용량(순발열량기준)'!N7</f>
        <v>0</v>
      </c>
      <c r="J44" s="187">
        <f>J3-'2009 에너지사용량(순발열량기준)'!O7</f>
        <v>0</v>
      </c>
      <c r="K44" s="187">
        <f>K3-'2009 에너지사용량(순발열량기준)'!P7</f>
        <v>0</v>
      </c>
      <c r="L44" s="187">
        <f>L3-'2009 에너지사용량(순발열량기준)'!Q7</f>
        <v>0</v>
      </c>
      <c r="M44" s="187">
        <f>M3-'2009 에너지사용량(순발열량기준)'!R7</f>
        <v>0</v>
      </c>
      <c r="N44" s="187">
        <f>N3-'2009 에너지사용량(순발열량기준)'!S7</f>
        <v>0</v>
      </c>
      <c r="O44" s="187">
        <f>O3-'2009 에너지사용량(순발열량기준)'!U7</f>
        <v>0</v>
      </c>
      <c r="P44" s="187">
        <f>P3-'2009 에너지사용량(순발열량기준)'!V7</f>
        <v>0</v>
      </c>
      <c r="Q44" s="187">
        <f>Q3-'2009 에너지사용량(순발열량기준)'!X7</f>
        <v>0</v>
      </c>
      <c r="R44" s="187">
        <f>R3-'2009 에너지사용량(순발열량기준)'!Y7</f>
        <v>0</v>
      </c>
      <c r="S44" s="187">
        <f>S3-'2009 에너지사용량(순발열량기준)'!Z7</f>
        <v>0</v>
      </c>
      <c r="T44" s="187">
        <f>T3-'2009 에너지사용량(순발열량기준)'!AA7</f>
        <v>0</v>
      </c>
      <c r="U44" s="187">
        <f>U3-'2009 에너지사용량(순발열량기준)'!AB7</f>
        <v>0</v>
      </c>
      <c r="V44" s="187">
        <f>V3-'2009 에너지사용량(순발열량기준)'!AC7</f>
        <v>0</v>
      </c>
      <c r="W44" s="187">
        <f>W3-'2009 에너지사용량(순발열량기준)'!AD7</f>
        <v>0</v>
      </c>
      <c r="X44" s="187">
        <f>X3-'2009 에너지사용량(순발열량기준)'!AE7</f>
        <v>0</v>
      </c>
      <c r="Y44" s="187">
        <f>Y3-'2009 에너지사용량(순발열량기준)'!AF7</f>
        <v>0</v>
      </c>
      <c r="Z44" s="187">
        <f>Z3-'2009 에너지사용량(순발열량기준)'!AG7</f>
        <v>0</v>
      </c>
      <c r="AA44" s="187">
        <f>AA3-'2009 에너지사용량(순발열량기준)'!AH7</f>
        <v>0</v>
      </c>
      <c r="AB44" s="187">
        <f>AB3-'2009 에너지사용량(순발열량기준)'!AI7</f>
        <v>0</v>
      </c>
      <c r="AC44" s="187">
        <f>AC3-'2009 에너지사용량(순발열량기준)'!AJ7</f>
        <v>0</v>
      </c>
      <c r="AD44" s="187">
        <f>AD3-'2009 에너지사용량(순발열량기준)'!AK7</f>
        <v>0</v>
      </c>
    </row>
    <row r="45" spans="1:30">
      <c r="A45">
        <v>2</v>
      </c>
      <c r="B45" s="187">
        <f>B4-'2009 에너지사용량(순발열량기준)'!D8</f>
        <v>0</v>
      </c>
      <c r="C45" s="187">
        <f>C4-'2009 에너지사용량(순발열량기준)'!E8</f>
        <v>0</v>
      </c>
      <c r="D45" s="187">
        <f>D4-'2009 에너지사용량(순발열량기준)'!G8</f>
        <v>0</v>
      </c>
      <c r="E45" s="187">
        <f>E4-'2009 에너지사용량(순발열량기준)'!H8</f>
        <v>0</v>
      </c>
      <c r="F45" s="187">
        <f>F4-'2009 에너지사용량(순발열량기준)'!K8</f>
        <v>0</v>
      </c>
      <c r="G45" s="187">
        <f>G4-'2009 에너지사용량(순발열량기준)'!L8</f>
        <v>0</v>
      </c>
      <c r="H45" s="187">
        <f>H4-'2009 에너지사용량(순발열량기준)'!M8</f>
        <v>0</v>
      </c>
      <c r="I45" s="187">
        <f>I4-'2009 에너지사용량(순발열량기준)'!N8</f>
        <v>0</v>
      </c>
      <c r="J45" s="187">
        <f>J4-'2009 에너지사용량(순발열량기준)'!O8</f>
        <v>0</v>
      </c>
      <c r="K45" s="187">
        <f>K4-'2009 에너지사용량(순발열량기준)'!P8</f>
        <v>0</v>
      </c>
      <c r="L45" s="187">
        <f>L4-'2009 에너지사용량(순발열량기준)'!Q8</f>
        <v>0</v>
      </c>
      <c r="M45" s="187">
        <f>M4-'2009 에너지사용량(순발열량기준)'!R8</f>
        <v>0</v>
      </c>
      <c r="N45" s="187">
        <f>N4-'2009 에너지사용량(순발열량기준)'!S8</f>
        <v>0</v>
      </c>
      <c r="O45" s="187">
        <f>O4-'2009 에너지사용량(순발열량기준)'!U8</f>
        <v>0</v>
      </c>
      <c r="P45" s="187">
        <f>P4-'2009 에너지사용량(순발열량기준)'!V8</f>
        <v>0</v>
      </c>
      <c r="Q45" s="187">
        <f>Q4-'2009 에너지사용량(순발열량기준)'!X8</f>
        <v>0</v>
      </c>
      <c r="R45" s="187">
        <f>R4-'2009 에너지사용량(순발열량기준)'!Y8</f>
        <v>0</v>
      </c>
      <c r="S45" s="187">
        <f>S4-'2009 에너지사용량(순발열량기준)'!Z8</f>
        <v>0</v>
      </c>
      <c r="T45" s="187">
        <f>T4-'2009 에너지사용량(순발열량기준)'!AA8</f>
        <v>0</v>
      </c>
      <c r="U45" s="187">
        <f>U4-'2009 에너지사용량(순발열량기준)'!AB8</f>
        <v>0</v>
      </c>
      <c r="V45" s="187">
        <f>V4-'2009 에너지사용량(순발열량기준)'!AC8</f>
        <v>0</v>
      </c>
      <c r="W45" s="187">
        <f>W4-'2009 에너지사용량(순발열량기준)'!AD8</f>
        <v>2.1117100000001301</v>
      </c>
      <c r="X45" s="187">
        <f>X4-'2009 에너지사용량(순발열량기준)'!AE8</f>
        <v>0</v>
      </c>
      <c r="Y45" s="187">
        <f>Y4-'2009 에너지사용량(순발열량기준)'!AF8</f>
        <v>0</v>
      </c>
      <c r="Z45" s="187">
        <f>Z4-'2009 에너지사용량(순발열량기준)'!AG8</f>
        <v>0</v>
      </c>
      <c r="AA45" s="187">
        <f>AA4-'2009 에너지사용량(순발열량기준)'!AH8</f>
        <v>0</v>
      </c>
      <c r="AB45" s="187">
        <f>AB4-'2009 에너지사용량(순발열량기준)'!AI8</f>
        <v>0</v>
      </c>
      <c r="AC45" s="187">
        <f>AC4-'2009 에너지사용량(순발열량기준)'!AJ8</f>
        <v>0</v>
      </c>
      <c r="AD45" s="187">
        <f>AD4-'2009 에너지사용량(순발열량기준)'!AK8</f>
        <v>0</v>
      </c>
    </row>
    <row r="46" spans="1:30">
      <c r="A46">
        <v>3</v>
      </c>
      <c r="B46" s="187">
        <f>B5-'2009 에너지사용량(순발열량기준)'!D9</f>
        <v>0</v>
      </c>
      <c r="C46" s="187">
        <f>C5-'2009 에너지사용량(순발열량기준)'!E9</f>
        <v>0</v>
      </c>
      <c r="D46" s="187">
        <f>D5-'2009 에너지사용량(순발열량기준)'!G9</f>
        <v>0</v>
      </c>
      <c r="E46" s="187">
        <f>E5-'2009 에너지사용량(순발열량기준)'!H9</f>
        <v>0</v>
      </c>
      <c r="F46" s="187">
        <f>F5-'2009 에너지사용량(순발열량기준)'!K9</f>
        <v>0</v>
      </c>
      <c r="G46" s="187">
        <f>G5-'2009 에너지사용량(순발열량기준)'!L9</f>
        <v>0</v>
      </c>
      <c r="H46" s="187">
        <f>H5-'2009 에너지사용량(순발열량기준)'!M9</f>
        <v>0</v>
      </c>
      <c r="I46" s="187">
        <f>I5-'2009 에너지사용량(순발열량기준)'!N9</f>
        <v>0</v>
      </c>
      <c r="J46" s="187">
        <f>J5-'2009 에너지사용량(순발열량기준)'!O9</f>
        <v>0</v>
      </c>
      <c r="K46" s="187">
        <f>K5-'2009 에너지사용량(순발열량기준)'!P9</f>
        <v>0</v>
      </c>
      <c r="L46" s="187">
        <f>L5-'2009 에너지사용량(순발열량기준)'!Q9</f>
        <v>0</v>
      </c>
      <c r="M46" s="187">
        <f>M5-'2009 에너지사용량(순발열량기준)'!R9</f>
        <v>0</v>
      </c>
      <c r="N46" s="187">
        <f>N5-'2009 에너지사용량(순발열량기준)'!S9</f>
        <v>0</v>
      </c>
      <c r="O46" s="187">
        <f>O5-'2009 에너지사용량(순발열량기준)'!U9</f>
        <v>0</v>
      </c>
      <c r="P46" s="187">
        <f>P5-'2009 에너지사용량(순발열량기준)'!V9</f>
        <v>0</v>
      </c>
      <c r="Q46" s="187">
        <f>Q5-'2009 에너지사용량(순발열량기준)'!X9</f>
        <v>0</v>
      </c>
      <c r="R46" s="187">
        <f>R5-'2009 에너지사용량(순발열량기준)'!Y9</f>
        <v>0</v>
      </c>
      <c r="S46" s="187">
        <f>S5-'2009 에너지사용량(순발열량기준)'!Z9</f>
        <v>0</v>
      </c>
      <c r="T46" s="187">
        <f>T5-'2009 에너지사용량(순발열량기준)'!AA9</f>
        <v>0</v>
      </c>
      <c r="U46" s="187">
        <f>U5-'2009 에너지사용량(순발열량기준)'!AB9</f>
        <v>0</v>
      </c>
      <c r="V46" s="187">
        <f>V5-'2009 에너지사용량(순발열량기준)'!AC9</f>
        <v>0</v>
      </c>
      <c r="W46" s="187">
        <f>W5-'2009 에너지사용량(순발열량기준)'!AD9</f>
        <v>2.1117100000001301</v>
      </c>
      <c r="X46" s="187">
        <f>X5-'2009 에너지사용량(순발열량기준)'!AE9</f>
        <v>0</v>
      </c>
      <c r="Y46" s="187">
        <f>Y5-'2009 에너지사용량(순발열량기준)'!AF9</f>
        <v>0</v>
      </c>
      <c r="Z46" s="187">
        <f>Z5-'2009 에너지사용량(순발열량기준)'!AG9</f>
        <v>0</v>
      </c>
      <c r="AA46" s="187">
        <f>AA5-'2009 에너지사용량(순발열량기준)'!AH9</f>
        <v>0</v>
      </c>
      <c r="AB46" s="187">
        <f>AB5-'2009 에너지사용량(순발열량기준)'!AI9</f>
        <v>0</v>
      </c>
      <c r="AC46" s="187">
        <f>AC5-'2009 에너지사용량(순발열량기준)'!AJ9</f>
        <v>0</v>
      </c>
      <c r="AD46" s="187">
        <f>AD5-'2009 에너지사용량(순발열량기준)'!AK9</f>
        <v>0</v>
      </c>
    </row>
    <row r="47" spans="1:30">
      <c r="A47">
        <v>4</v>
      </c>
      <c r="B47" s="187">
        <f>B6-'2009 에너지사용량(순발열량기준)'!D10</f>
        <v>0</v>
      </c>
      <c r="C47" s="187">
        <f>C6-'2009 에너지사용량(순발열량기준)'!E10</f>
        <v>0</v>
      </c>
      <c r="D47" s="187">
        <f>D6-'2009 에너지사용량(순발열량기준)'!G10</f>
        <v>0</v>
      </c>
      <c r="E47" s="187">
        <f>E6-'2009 에너지사용량(순발열량기준)'!H10</f>
        <v>0</v>
      </c>
      <c r="F47" s="187">
        <f>F6-'2009 에너지사용량(순발열량기준)'!K10</f>
        <v>0</v>
      </c>
      <c r="G47" s="187">
        <f>G6-'2009 에너지사용량(순발열량기준)'!L10</f>
        <v>0</v>
      </c>
      <c r="H47" s="187">
        <f>H6-'2009 에너지사용량(순발열량기준)'!M10</f>
        <v>0</v>
      </c>
      <c r="I47" s="187">
        <f>I6-'2009 에너지사용량(순발열량기준)'!N10</f>
        <v>0</v>
      </c>
      <c r="J47" s="187">
        <f>J6-'2009 에너지사용량(순발열량기준)'!O10</f>
        <v>0</v>
      </c>
      <c r="K47" s="187">
        <f>K6-'2009 에너지사용량(순발열량기준)'!P10</f>
        <v>0</v>
      </c>
      <c r="L47" s="187">
        <f>L6-'2009 에너지사용량(순발열량기준)'!Q10</f>
        <v>0</v>
      </c>
      <c r="M47" s="187">
        <f>M6-'2009 에너지사용량(순발열량기준)'!R10</f>
        <v>0</v>
      </c>
      <c r="N47" s="187">
        <f>N6-'2009 에너지사용량(순발열량기준)'!S10</f>
        <v>0</v>
      </c>
      <c r="O47" s="187">
        <f>O6-'2009 에너지사용량(순발열량기준)'!U10</f>
        <v>0</v>
      </c>
      <c r="P47" s="187">
        <f>P6-'2009 에너지사용량(순발열량기준)'!V10</f>
        <v>0</v>
      </c>
      <c r="Q47" s="187">
        <f>Q6-'2009 에너지사용량(순발열량기준)'!X10</f>
        <v>0</v>
      </c>
      <c r="R47" s="187">
        <f>R6-'2009 에너지사용량(순발열량기준)'!Y10</f>
        <v>0</v>
      </c>
      <c r="S47" s="187">
        <f>S6-'2009 에너지사용량(순발열량기준)'!Z10</f>
        <v>0</v>
      </c>
      <c r="T47" s="187">
        <f>T6-'2009 에너지사용량(순발열량기준)'!AA10</f>
        <v>0</v>
      </c>
      <c r="U47" s="187">
        <f>U6-'2009 에너지사용량(순발열량기준)'!AB10</f>
        <v>0</v>
      </c>
      <c r="V47" s="187">
        <f>V6-'2009 에너지사용량(순발열량기준)'!AC10</f>
        <v>0</v>
      </c>
      <c r="W47" s="187">
        <f>W6-'2009 에너지사용량(순발열량기준)'!AD10</f>
        <v>0</v>
      </c>
      <c r="X47" s="187">
        <f>X6-'2009 에너지사용량(순발열량기준)'!AE10</f>
        <v>0</v>
      </c>
      <c r="Y47" s="187">
        <f>Y6-'2009 에너지사용량(순발열량기준)'!AF10</f>
        <v>0</v>
      </c>
      <c r="Z47" s="187">
        <f>Z6-'2009 에너지사용량(순발열량기준)'!AG10</f>
        <v>0</v>
      </c>
      <c r="AA47" s="187">
        <f>AA6-'2009 에너지사용량(순발열량기준)'!AH10</f>
        <v>0</v>
      </c>
      <c r="AB47" s="187">
        <f>AB6-'2009 에너지사용량(순발열량기준)'!AI10</f>
        <v>0</v>
      </c>
      <c r="AC47" s="187">
        <f>AC6-'2009 에너지사용량(순발열량기준)'!AJ10</f>
        <v>0</v>
      </c>
      <c r="AD47" s="187">
        <f>AD6-'2009 에너지사용량(순발열량기준)'!AK10</f>
        <v>0</v>
      </c>
    </row>
    <row r="48" spans="1:30">
      <c r="A48">
        <v>5</v>
      </c>
      <c r="B48" s="187">
        <f>B7-'2009 에너지사용량(순발열량기준)'!D11</f>
        <v>0</v>
      </c>
      <c r="C48" s="187">
        <f>C7-'2009 에너지사용량(순발열량기준)'!E11</f>
        <v>0</v>
      </c>
      <c r="D48" s="187">
        <f>D7-'2009 에너지사용량(순발열량기준)'!G11</f>
        <v>0</v>
      </c>
      <c r="E48" s="187">
        <f>E7-'2009 에너지사용량(순발열량기준)'!H11</f>
        <v>0</v>
      </c>
      <c r="F48" s="187">
        <f>F7-'2009 에너지사용량(순발열량기준)'!K11</f>
        <v>0</v>
      </c>
      <c r="G48" s="187">
        <f>G7-'2009 에너지사용량(순발열량기준)'!L11</f>
        <v>0</v>
      </c>
      <c r="H48" s="187">
        <f>H7-'2009 에너지사용량(순발열량기준)'!M11</f>
        <v>0</v>
      </c>
      <c r="I48" s="187">
        <f>I7-'2009 에너지사용량(순발열량기준)'!N11</f>
        <v>0</v>
      </c>
      <c r="J48" s="187">
        <f>J7-'2009 에너지사용량(순발열량기준)'!O11</f>
        <v>0</v>
      </c>
      <c r="K48" s="187">
        <f>K7-'2009 에너지사용량(순발열량기준)'!P11</f>
        <v>0</v>
      </c>
      <c r="L48" s="187">
        <f>L7-'2009 에너지사용량(순발열량기준)'!Q11</f>
        <v>0</v>
      </c>
      <c r="M48" s="187">
        <f>M7-'2009 에너지사용량(순발열량기준)'!R11</f>
        <v>0</v>
      </c>
      <c r="N48" s="187">
        <f>N7-'2009 에너지사용량(순발열량기준)'!S11</f>
        <v>0</v>
      </c>
      <c r="O48" s="187">
        <f>O7-'2009 에너지사용량(순발열량기준)'!U11</f>
        <v>0</v>
      </c>
      <c r="P48" s="187">
        <f>P7-'2009 에너지사용량(순발열량기준)'!V11</f>
        <v>0</v>
      </c>
      <c r="Q48" s="187">
        <f>Q7-'2009 에너지사용량(순발열량기준)'!X11</f>
        <v>0</v>
      </c>
      <c r="R48" s="187">
        <f>R7-'2009 에너지사용량(순발열량기준)'!Y11</f>
        <v>0</v>
      </c>
      <c r="S48" s="187">
        <f>S7-'2009 에너지사용량(순발열량기준)'!Z11</f>
        <v>0</v>
      </c>
      <c r="T48" s="187">
        <f>T7-'2009 에너지사용량(순발열량기준)'!AA11</f>
        <v>0</v>
      </c>
      <c r="U48" s="187">
        <f>U7-'2009 에너지사용량(순발열량기준)'!AB11</f>
        <v>0</v>
      </c>
      <c r="V48" s="187">
        <f>V7-'2009 에너지사용량(순발열량기준)'!AC11</f>
        <v>0</v>
      </c>
      <c r="W48" s="187">
        <f>W7-'2009 에너지사용량(순발열량기준)'!AD11</f>
        <v>-0.23453000000000657</v>
      </c>
      <c r="X48" s="187">
        <f>X7-'2009 에너지사용량(순발열량기준)'!AE11</f>
        <v>0</v>
      </c>
      <c r="Y48" s="187">
        <f>Y7-'2009 에너지사용량(순발열량기준)'!AF11</f>
        <v>0</v>
      </c>
      <c r="Z48" s="187">
        <f>Z7-'2009 에너지사용량(순발열량기준)'!AG11</f>
        <v>0</v>
      </c>
      <c r="AA48" s="187">
        <f>AA7-'2009 에너지사용량(순발열량기준)'!AH11</f>
        <v>0</v>
      </c>
      <c r="AB48" s="187">
        <f>AB7-'2009 에너지사용량(순발열량기준)'!AI11</f>
        <v>0</v>
      </c>
      <c r="AC48" s="187">
        <f>AC7-'2009 에너지사용량(순발열량기준)'!AJ11</f>
        <v>0</v>
      </c>
      <c r="AD48" s="187">
        <f>AD7-'2009 에너지사용량(순발열량기준)'!AK11</f>
        <v>0</v>
      </c>
    </row>
    <row r="49" spans="1:30">
      <c r="A49">
        <v>6</v>
      </c>
      <c r="B49" s="187">
        <f>B8-'2009 에너지사용량(순발열량기준)'!D12</f>
        <v>0</v>
      </c>
      <c r="C49" s="187">
        <f>C8-'2009 에너지사용량(순발열량기준)'!E12</f>
        <v>0</v>
      </c>
      <c r="D49" s="187">
        <f>D8-'2009 에너지사용량(순발열량기준)'!G12</f>
        <v>0</v>
      </c>
      <c r="E49" s="187">
        <f>E8-'2009 에너지사용량(순발열량기준)'!H12</f>
        <v>0</v>
      </c>
      <c r="F49" s="187">
        <f>F8-'2009 에너지사용량(순발열량기준)'!K12</f>
        <v>0</v>
      </c>
      <c r="G49" s="187">
        <f>G8-'2009 에너지사용량(순발열량기준)'!L12</f>
        <v>0</v>
      </c>
      <c r="H49" s="187">
        <f>H8-'2009 에너지사용량(순발열량기준)'!M12</f>
        <v>0</v>
      </c>
      <c r="I49" s="187">
        <f>I8-'2009 에너지사용량(순발열량기준)'!N12</f>
        <v>0</v>
      </c>
      <c r="J49" s="187">
        <f>J8-'2009 에너지사용량(순발열량기준)'!O12</f>
        <v>0</v>
      </c>
      <c r="K49" s="187">
        <f>K8-'2009 에너지사용량(순발열량기준)'!P12</f>
        <v>0</v>
      </c>
      <c r="L49" s="187">
        <f>L8-'2009 에너지사용량(순발열량기준)'!Q12</f>
        <v>0</v>
      </c>
      <c r="M49" s="187">
        <f>M8-'2009 에너지사용량(순발열량기준)'!R12</f>
        <v>0</v>
      </c>
      <c r="N49" s="187">
        <f>N8-'2009 에너지사용량(순발열량기준)'!S12</f>
        <v>0</v>
      </c>
      <c r="O49" s="187">
        <f>O8-'2009 에너지사용량(순발열량기준)'!U12</f>
        <v>0</v>
      </c>
      <c r="P49" s="187">
        <f>P8-'2009 에너지사용량(순발열량기준)'!V12</f>
        <v>0</v>
      </c>
      <c r="Q49" s="187">
        <f>Q8-'2009 에너지사용량(순발열량기준)'!X12</f>
        <v>0</v>
      </c>
      <c r="R49" s="187">
        <f>R8-'2009 에너지사용량(순발열량기준)'!Y12</f>
        <v>0</v>
      </c>
      <c r="S49" s="187">
        <f>S8-'2009 에너지사용량(순발열량기준)'!Z12</f>
        <v>0</v>
      </c>
      <c r="T49" s="187">
        <f>T8-'2009 에너지사용량(순발열량기준)'!AA12</f>
        <v>0</v>
      </c>
      <c r="U49" s="187">
        <f>U8-'2009 에너지사용량(순발열량기준)'!AB12</f>
        <v>0</v>
      </c>
      <c r="V49" s="187">
        <f>V8-'2009 에너지사용량(순발열량기준)'!AC12</f>
        <v>0</v>
      </c>
      <c r="W49" s="187">
        <f>W8-'2009 에너지사용량(순발열량기준)'!AD12</f>
        <v>0</v>
      </c>
      <c r="X49" s="187">
        <f>X8-'2009 에너지사용량(순발열량기준)'!AE12</f>
        <v>0</v>
      </c>
      <c r="Y49" s="187">
        <f>Y8-'2009 에너지사용량(순발열량기준)'!AF12</f>
        <v>0</v>
      </c>
      <c r="Z49" s="187">
        <f>Z8-'2009 에너지사용량(순발열량기준)'!AG12</f>
        <v>0</v>
      </c>
      <c r="AA49" s="187">
        <f>AA8-'2009 에너지사용량(순발열량기준)'!AH12</f>
        <v>0</v>
      </c>
      <c r="AB49" s="187">
        <f>AB8-'2009 에너지사용량(순발열량기준)'!AI12</f>
        <v>0</v>
      </c>
      <c r="AC49" s="187">
        <f>AC8-'2009 에너지사용량(순발열량기준)'!AJ12</f>
        <v>0</v>
      </c>
      <c r="AD49" s="187">
        <f>AD8-'2009 에너지사용량(순발열량기준)'!AK12</f>
        <v>0</v>
      </c>
    </row>
    <row r="50" spans="1:30">
      <c r="A50">
        <v>7</v>
      </c>
      <c r="B50" s="187">
        <f>B9-'2009 에너지사용량(순발열량기준)'!D13</f>
        <v>0</v>
      </c>
      <c r="C50" s="187">
        <f>C9-'2009 에너지사용량(순발열량기준)'!E13</f>
        <v>0</v>
      </c>
      <c r="D50" s="187">
        <f>D9-'2009 에너지사용량(순발열량기준)'!G13</f>
        <v>0</v>
      </c>
      <c r="E50" s="187">
        <f>E9-'2009 에너지사용량(순발열량기준)'!H13</f>
        <v>0</v>
      </c>
      <c r="F50" s="187">
        <f>F9-'2009 에너지사용량(순발열량기준)'!K13</f>
        <v>0</v>
      </c>
      <c r="G50" s="187">
        <f>G9-'2009 에너지사용량(순발열량기준)'!L13</f>
        <v>0</v>
      </c>
      <c r="H50" s="187">
        <f>H9-'2009 에너지사용량(순발열량기준)'!M13</f>
        <v>0</v>
      </c>
      <c r="I50" s="187">
        <f>I9-'2009 에너지사용량(순발열량기준)'!N13</f>
        <v>0</v>
      </c>
      <c r="J50" s="187">
        <f>J9-'2009 에너지사용량(순발열량기준)'!O13</f>
        <v>0</v>
      </c>
      <c r="K50" s="187">
        <f>K9-'2009 에너지사용량(순발열량기준)'!P13</f>
        <v>0</v>
      </c>
      <c r="L50" s="187">
        <f>L9-'2009 에너지사용량(순발열량기준)'!Q13</f>
        <v>0</v>
      </c>
      <c r="M50" s="187">
        <f>M9-'2009 에너지사용량(순발열량기준)'!R13</f>
        <v>0</v>
      </c>
      <c r="N50" s="187">
        <f>N9-'2009 에너지사용량(순발열량기준)'!S13</f>
        <v>0</v>
      </c>
      <c r="O50" s="187">
        <f>O9-'2009 에너지사용량(순발열량기준)'!U13</f>
        <v>0</v>
      </c>
      <c r="P50" s="187">
        <f>P9-'2009 에너지사용량(순발열량기준)'!V13</f>
        <v>0</v>
      </c>
      <c r="Q50" s="187">
        <f>Q9-'2009 에너지사용량(순발열량기준)'!X13</f>
        <v>0</v>
      </c>
      <c r="R50" s="187">
        <f>R9-'2009 에너지사용량(순발열량기준)'!Y13</f>
        <v>0</v>
      </c>
      <c r="S50" s="187">
        <f>S9-'2009 에너지사용량(순발열량기준)'!Z13</f>
        <v>0</v>
      </c>
      <c r="T50" s="187">
        <f>T9-'2009 에너지사용량(순발열량기준)'!AA13</f>
        <v>0</v>
      </c>
      <c r="U50" s="187">
        <f>U9-'2009 에너지사용량(순발열량기준)'!AB13</f>
        <v>0</v>
      </c>
      <c r="V50" s="187">
        <f>V9-'2009 에너지사용량(순발열량기준)'!AC13</f>
        <v>0</v>
      </c>
      <c r="W50" s="187">
        <f>W9-'2009 에너지사용량(순발열량기준)'!AD13</f>
        <v>-8.9299999999994384E-3</v>
      </c>
      <c r="X50" s="187">
        <f>X9-'2009 에너지사용량(순발열량기준)'!AE13</f>
        <v>0</v>
      </c>
      <c r="Y50" s="187">
        <f>Y9-'2009 에너지사용량(순발열량기준)'!AF13</f>
        <v>0</v>
      </c>
      <c r="Z50" s="187">
        <f>Z9-'2009 에너지사용량(순발열량기준)'!AG13</f>
        <v>0</v>
      </c>
      <c r="AA50" s="187">
        <f>AA9-'2009 에너지사용량(순발열량기준)'!AH13</f>
        <v>0</v>
      </c>
      <c r="AB50" s="187">
        <f>AB9-'2009 에너지사용량(순발열량기준)'!AI13</f>
        <v>0</v>
      </c>
      <c r="AC50" s="187">
        <f>AC9-'2009 에너지사용량(순발열량기준)'!AJ13</f>
        <v>0</v>
      </c>
      <c r="AD50" s="187">
        <f>AD9-'2009 에너지사용량(순발열량기준)'!AK13</f>
        <v>0</v>
      </c>
    </row>
    <row r="51" spans="1:30">
      <c r="A51">
        <v>8</v>
      </c>
      <c r="B51" s="187">
        <f>B10-'2009 에너지사용량(순발열량기준)'!D14</f>
        <v>0</v>
      </c>
      <c r="C51" s="187">
        <f>C10-'2009 에너지사용량(순발열량기준)'!E14</f>
        <v>0</v>
      </c>
      <c r="D51" s="187">
        <f>D10-'2009 에너지사용량(순발열량기준)'!G14</f>
        <v>0</v>
      </c>
      <c r="E51" s="187">
        <f>E10-'2009 에너지사용량(순발열량기준)'!H14</f>
        <v>0</v>
      </c>
      <c r="F51" s="187">
        <f>F10-'2009 에너지사용량(순발열량기준)'!K14</f>
        <v>0</v>
      </c>
      <c r="G51" s="187">
        <f>G10-'2009 에너지사용량(순발열량기준)'!L14</f>
        <v>0</v>
      </c>
      <c r="H51" s="187">
        <f>H10-'2009 에너지사용량(순발열량기준)'!M14</f>
        <v>0</v>
      </c>
      <c r="I51" s="187">
        <f>I10-'2009 에너지사용량(순발열량기준)'!N14</f>
        <v>0</v>
      </c>
      <c r="J51" s="187">
        <f>J10-'2009 에너지사용량(순발열량기준)'!O14</f>
        <v>0</v>
      </c>
      <c r="K51" s="187">
        <f>K10-'2009 에너지사용량(순발열량기준)'!P14</f>
        <v>0</v>
      </c>
      <c r="L51" s="187">
        <f>L10-'2009 에너지사용량(순발열량기준)'!Q14</f>
        <v>0</v>
      </c>
      <c r="M51" s="187">
        <f>M10-'2009 에너지사용량(순발열량기준)'!R14</f>
        <v>0</v>
      </c>
      <c r="N51" s="187">
        <f>N10-'2009 에너지사용량(순발열량기준)'!S14</f>
        <v>0</v>
      </c>
      <c r="O51" s="187">
        <f>O10-'2009 에너지사용량(순발열량기준)'!U14</f>
        <v>0</v>
      </c>
      <c r="P51" s="187">
        <f>P10-'2009 에너지사용량(순발열량기준)'!V14</f>
        <v>0</v>
      </c>
      <c r="Q51" s="187">
        <f>Q10-'2009 에너지사용량(순발열량기준)'!X14</f>
        <v>0</v>
      </c>
      <c r="R51" s="187">
        <f>R10-'2009 에너지사용량(순발열량기준)'!Y14</f>
        <v>0</v>
      </c>
      <c r="S51" s="187">
        <f>S10-'2009 에너지사용량(순발열량기준)'!Z14</f>
        <v>0</v>
      </c>
      <c r="T51" s="187">
        <f>T10-'2009 에너지사용량(순발열량기준)'!AA14</f>
        <v>0</v>
      </c>
      <c r="U51" s="187">
        <f>U10-'2009 에너지사용량(순발열량기준)'!AB14</f>
        <v>0</v>
      </c>
      <c r="V51" s="187">
        <f>V10-'2009 에너지사용량(순발열량기준)'!AC14</f>
        <v>0</v>
      </c>
      <c r="W51" s="187">
        <f>W10-'2009 에너지사용량(순발열량기준)'!AD14</f>
        <v>1.7859999999998877E-2</v>
      </c>
      <c r="X51" s="187">
        <f>X10-'2009 에너지사용량(순발열량기준)'!AE14</f>
        <v>0</v>
      </c>
      <c r="Y51" s="187">
        <f>Y10-'2009 에너지사용량(순발열량기준)'!AF14</f>
        <v>0</v>
      </c>
      <c r="Z51" s="187">
        <f>Z10-'2009 에너지사용량(순발열량기준)'!AG14</f>
        <v>0</v>
      </c>
      <c r="AA51" s="187">
        <f>AA10-'2009 에너지사용량(순발열량기준)'!AH14</f>
        <v>0</v>
      </c>
      <c r="AB51" s="187">
        <f>AB10-'2009 에너지사용량(순발열량기준)'!AI14</f>
        <v>0</v>
      </c>
      <c r="AC51" s="187">
        <f>AC10-'2009 에너지사용량(순발열량기준)'!AJ14</f>
        <v>0</v>
      </c>
      <c r="AD51" s="187">
        <f>AD10-'2009 에너지사용량(순발열량기준)'!AK14</f>
        <v>0</v>
      </c>
    </row>
    <row r="52" spans="1:30">
      <c r="A52">
        <v>9</v>
      </c>
      <c r="B52" s="187">
        <f>B11-'2009 에너지사용량(순발열량기준)'!D15</f>
        <v>0</v>
      </c>
      <c r="C52" s="187">
        <f>C11-'2009 에너지사용량(순발열량기준)'!E15</f>
        <v>0</v>
      </c>
      <c r="D52" s="187">
        <f>D11-'2009 에너지사용량(순발열량기준)'!G15</f>
        <v>0</v>
      </c>
      <c r="E52" s="187">
        <f>E11-'2009 에너지사용량(순발열량기준)'!H15</f>
        <v>0</v>
      </c>
      <c r="F52" s="187">
        <f>F11-'2009 에너지사용량(순발열량기준)'!K15</f>
        <v>0</v>
      </c>
      <c r="G52" s="187">
        <f>G11-'2009 에너지사용량(순발열량기준)'!L15</f>
        <v>0</v>
      </c>
      <c r="H52" s="187">
        <f>H11-'2009 에너지사용량(순발열량기준)'!M15</f>
        <v>0</v>
      </c>
      <c r="I52" s="187">
        <f>I11-'2009 에너지사용량(순발열량기준)'!N15</f>
        <v>0</v>
      </c>
      <c r="J52" s="187">
        <f>J11-'2009 에너지사용량(순발열량기준)'!O15</f>
        <v>0</v>
      </c>
      <c r="K52" s="187">
        <f>K11-'2009 에너지사용량(순발열량기준)'!P15</f>
        <v>0</v>
      </c>
      <c r="L52" s="187">
        <f>L11-'2009 에너지사용량(순발열량기준)'!Q15</f>
        <v>0</v>
      </c>
      <c r="M52" s="187">
        <f>M11-'2009 에너지사용량(순발열량기준)'!R15</f>
        <v>0</v>
      </c>
      <c r="N52" s="187">
        <f>N11-'2009 에너지사용량(순발열량기준)'!S15</f>
        <v>0</v>
      </c>
      <c r="O52" s="187">
        <f>O11-'2009 에너지사용량(순발열량기준)'!U15</f>
        <v>0</v>
      </c>
      <c r="P52" s="187">
        <f>P11-'2009 에너지사용량(순발열량기준)'!V15</f>
        <v>0</v>
      </c>
      <c r="Q52" s="187">
        <f>Q11-'2009 에너지사용량(순발열량기준)'!X15</f>
        <v>0</v>
      </c>
      <c r="R52" s="187">
        <f>R11-'2009 에너지사용량(순발열량기준)'!Y15</f>
        <v>0</v>
      </c>
      <c r="S52" s="187">
        <f>S11-'2009 에너지사용량(순발열량기준)'!Z15</f>
        <v>0</v>
      </c>
      <c r="T52" s="187">
        <f>T11-'2009 에너지사용량(순발열량기준)'!AA15</f>
        <v>0</v>
      </c>
      <c r="U52" s="187">
        <f>U11-'2009 에너지사용량(순발열량기준)'!AB15</f>
        <v>0</v>
      </c>
      <c r="V52" s="187">
        <f>V11-'2009 에너지사용량(순발열량기준)'!AC15</f>
        <v>0</v>
      </c>
      <c r="W52" s="187">
        <f>W11-'2009 에너지사용량(순발열량기준)'!AD15</f>
        <v>-2.7260000000005391E-2</v>
      </c>
      <c r="X52" s="187">
        <f>X11-'2009 에너지사용량(순발열량기준)'!AE15</f>
        <v>0</v>
      </c>
      <c r="Y52" s="187">
        <f>Y11-'2009 에너지사용량(순발열량기준)'!AF15</f>
        <v>0</v>
      </c>
      <c r="Z52" s="187">
        <f>Z11-'2009 에너지사용량(순발열량기준)'!AG15</f>
        <v>0</v>
      </c>
      <c r="AA52" s="187">
        <f>AA11-'2009 에너지사용량(순발열량기준)'!AH15</f>
        <v>0</v>
      </c>
      <c r="AB52" s="187">
        <f>AB11-'2009 에너지사용량(순발열량기준)'!AI15</f>
        <v>0</v>
      </c>
      <c r="AC52" s="187">
        <f>AC11-'2009 에너지사용량(순발열량기준)'!AJ15</f>
        <v>0</v>
      </c>
      <c r="AD52" s="187">
        <f>AD11-'2009 에너지사용량(순발열량기준)'!AK15</f>
        <v>0</v>
      </c>
    </row>
    <row r="53" spans="1:30">
      <c r="A53">
        <v>10</v>
      </c>
      <c r="B53" s="187">
        <f>B12-'2009 에너지사용량(순발열량기준)'!D16</f>
        <v>0</v>
      </c>
      <c r="C53" s="187">
        <f>C12-'2009 에너지사용량(순발열량기준)'!E16</f>
        <v>0</v>
      </c>
      <c r="D53" s="187">
        <f>D12-'2009 에너지사용량(순발열량기준)'!G16</f>
        <v>0</v>
      </c>
      <c r="E53" s="187">
        <f>E12-'2009 에너지사용량(순발열량기준)'!H16</f>
        <v>0</v>
      </c>
      <c r="F53" s="187">
        <f>F12-'2009 에너지사용량(순발열량기준)'!K16</f>
        <v>0</v>
      </c>
      <c r="G53" s="187">
        <f>G12-'2009 에너지사용량(순발열량기준)'!L16</f>
        <v>0</v>
      </c>
      <c r="H53" s="187">
        <f>H12-'2009 에너지사용량(순발열량기준)'!M16</f>
        <v>0</v>
      </c>
      <c r="I53" s="187">
        <f>I12-'2009 에너지사용량(순발열량기준)'!N16</f>
        <v>0</v>
      </c>
      <c r="J53" s="187">
        <f>J12-'2009 에너지사용량(순발열량기준)'!O16</f>
        <v>0</v>
      </c>
      <c r="K53" s="187">
        <f>K12-'2009 에너지사용량(순발열량기준)'!P16</f>
        <v>0</v>
      </c>
      <c r="L53" s="187">
        <f>L12-'2009 에너지사용량(순발열량기준)'!Q16</f>
        <v>0</v>
      </c>
      <c r="M53" s="187">
        <f>M12-'2009 에너지사용량(순발열량기준)'!R16</f>
        <v>0</v>
      </c>
      <c r="N53" s="187">
        <f>N12-'2009 에너지사용량(순발열량기준)'!S16</f>
        <v>0</v>
      </c>
      <c r="O53" s="187">
        <f>O12-'2009 에너지사용량(순발열량기준)'!U16</f>
        <v>0</v>
      </c>
      <c r="P53" s="187">
        <f>P12-'2009 에너지사용량(순발열량기준)'!V16</f>
        <v>0</v>
      </c>
      <c r="Q53" s="187">
        <f>Q12-'2009 에너지사용량(순발열량기준)'!X16</f>
        <v>0</v>
      </c>
      <c r="R53" s="187">
        <f>R12-'2009 에너지사용량(순발열량기준)'!Y16</f>
        <v>0</v>
      </c>
      <c r="S53" s="187">
        <f>S12-'2009 에너지사용량(순발열량기준)'!Z16</f>
        <v>0</v>
      </c>
      <c r="T53" s="187">
        <f>T12-'2009 에너지사용량(순발열량기준)'!AA16</f>
        <v>0</v>
      </c>
      <c r="U53" s="187">
        <f>U12-'2009 에너지사용량(순발열량기준)'!AB16</f>
        <v>0</v>
      </c>
      <c r="V53" s="187">
        <f>V12-'2009 에너지사용량(순발열량기준)'!AC16</f>
        <v>0</v>
      </c>
      <c r="W53" s="187">
        <f>W12-'2009 에너지사용량(순발열량기준)'!AD16</f>
        <v>-1.3197599999998602</v>
      </c>
      <c r="X53" s="187">
        <f>X12-'2009 에너지사용량(순발열량기준)'!AE16</f>
        <v>0</v>
      </c>
      <c r="Y53" s="187">
        <f>Y12-'2009 에너지사용량(순발열량기준)'!AF16</f>
        <v>0</v>
      </c>
      <c r="Z53" s="187">
        <f>Z12-'2009 에너지사용량(순발열량기준)'!AG16</f>
        <v>0</v>
      </c>
      <c r="AA53" s="187">
        <f>AA12-'2009 에너지사용량(순발열량기준)'!AH16</f>
        <v>0</v>
      </c>
      <c r="AB53" s="187">
        <f>AB12-'2009 에너지사용량(순발열량기준)'!AI16</f>
        <v>0</v>
      </c>
      <c r="AC53" s="187">
        <f>AC12-'2009 에너지사용량(순발열량기준)'!AJ16</f>
        <v>0</v>
      </c>
      <c r="AD53" s="187">
        <f>AD12-'2009 에너지사용량(순발열량기준)'!AK16</f>
        <v>0</v>
      </c>
    </row>
    <row r="54" spans="1:30">
      <c r="A54">
        <v>11</v>
      </c>
      <c r="B54" s="187">
        <f>B13-'2009 에너지사용량(순발열량기준)'!D17</f>
        <v>0</v>
      </c>
      <c r="C54" s="187">
        <f>C13-'2009 에너지사용량(순발열량기준)'!E17</f>
        <v>0</v>
      </c>
      <c r="D54" s="187">
        <f>D13-'2009 에너지사용량(순발열량기준)'!G17</f>
        <v>0</v>
      </c>
      <c r="E54" s="187">
        <f>E13-'2009 에너지사용량(순발열량기준)'!H17</f>
        <v>0</v>
      </c>
      <c r="F54" s="187">
        <f>F13-'2009 에너지사용량(순발열량기준)'!K17</f>
        <v>0</v>
      </c>
      <c r="G54" s="187">
        <f>G13-'2009 에너지사용량(순발열량기준)'!L17</f>
        <v>0</v>
      </c>
      <c r="H54" s="187">
        <f>H13-'2009 에너지사용량(순발열량기준)'!M17</f>
        <v>0</v>
      </c>
      <c r="I54" s="187">
        <f>I13-'2009 에너지사용량(순발열량기준)'!N17</f>
        <v>0</v>
      </c>
      <c r="J54" s="187">
        <f>J13-'2009 에너지사용량(순발열량기준)'!O17</f>
        <v>0</v>
      </c>
      <c r="K54" s="187">
        <f>K13-'2009 에너지사용량(순발열량기준)'!P17</f>
        <v>0</v>
      </c>
      <c r="L54" s="187">
        <f>L13-'2009 에너지사용량(순발열량기준)'!Q17</f>
        <v>0</v>
      </c>
      <c r="M54" s="187">
        <f>M13-'2009 에너지사용량(순발열량기준)'!R17</f>
        <v>0</v>
      </c>
      <c r="N54" s="187">
        <f>N13-'2009 에너지사용량(순발열량기준)'!S17</f>
        <v>0</v>
      </c>
      <c r="O54" s="187">
        <f>O13-'2009 에너지사용량(순발열량기준)'!U17</f>
        <v>0</v>
      </c>
      <c r="P54" s="187">
        <f>P13-'2009 에너지사용량(순발열량기준)'!V17</f>
        <v>0</v>
      </c>
      <c r="Q54" s="187">
        <f>Q13-'2009 에너지사용량(순발열량기준)'!X17</f>
        <v>0</v>
      </c>
      <c r="R54" s="187">
        <f>R13-'2009 에너지사용량(순발열량기준)'!Y17</f>
        <v>0</v>
      </c>
      <c r="S54" s="187">
        <f>S13-'2009 에너지사용량(순발열량기준)'!Z17</f>
        <v>0</v>
      </c>
      <c r="T54" s="187">
        <f>T13-'2009 에너지사용량(순발열량기준)'!AA17</f>
        <v>0</v>
      </c>
      <c r="U54" s="187">
        <f>U13-'2009 에너지사용량(순발열량기준)'!AB17</f>
        <v>0</v>
      </c>
      <c r="V54" s="187">
        <f>V13-'2009 에너지사용량(순발열량기준)'!AC17</f>
        <v>0</v>
      </c>
      <c r="W54" s="187">
        <f>W13-'2009 에너지사용량(순발열량기준)'!AD17</f>
        <v>0.54849000000012893</v>
      </c>
      <c r="X54" s="187">
        <f>X13-'2009 에너지사용량(순발열량기준)'!AE17</f>
        <v>0</v>
      </c>
      <c r="Y54" s="187">
        <f>Y13-'2009 에너지사용량(순발열량기준)'!AF17</f>
        <v>0</v>
      </c>
      <c r="Z54" s="187">
        <f>Z13-'2009 에너지사용량(순발열량기준)'!AG17</f>
        <v>0</v>
      </c>
      <c r="AA54" s="187">
        <f>AA13-'2009 에너지사용량(순발열량기준)'!AH17</f>
        <v>0</v>
      </c>
      <c r="AB54" s="187">
        <f>AB13-'2009 에너지사용량(순발열량기준)'!AI17</f>
        <v>0</v>
      </c>
      <c r="AC54" s="187">
        <f>AC13-'2009 에너지사용량(순발열량기준)'!AJ17</f>
        <v>0</v>
      </c>
      <c r="AD54" s="187">
        <f>AD13-'2009 에너지사용량(순발열량기준)'!AK17</f>
        <v>0</v>
      </c>
    </row>
    <row r="55" spans="1:30">
      <c r="A55">
        <v>12</v>
      </c>
      <c r="B55" s="187">
        <f>B14-'2009 에너지사용량(순발열량기준)'!D18</f>
        <v>0</v>
      </c>
      <c r="C55" s="187">
        <f>C14-'2009 에너지사용량(순발열량기준)'!E18</f>
        <v>0</v>
      </c>
      <c r="D55" s="187">
        <f>D14-'2009 에너지사용량(순발열량기준)'!G18</f>
        <v>0</v>
      </c>
      <c r="E55" s="187">
        <f>E14-'2009 에너지사용량(순발열량기준)'!H18</f>
        <v>0</v>
      </c>
      <c r="F55" s="187">
        <f>F14-'2009 에너지사용량(순발열량기준)'!K18</f>
        <v>0</v>
      </c>
      <c r="G55" s="187">
        <f>G14-'2009 에너지사용량(순발열량기준)'!L18</f>
        <v>0</v>
      </c>
      <c r="H55" s="187">
        <f>H14-'2009 에너지사용량(순발열량기준)'!M18</f>
        <v>0</v>
      </c>
      <c r="I55" s="187">
        <f>I14-'2009 에너지사용량(순발열량기준)'!N18</f>
        <v>0</v>
      </c>
      <c r="J55" s="187">
        <f>J14-'2009 에너지사용량(순발열량기준)'!O18</f>
        <v>0</v>
      </c>
      <c r="K55" s="187">
        <f>K14-'2009 에너지사용량(순발열량기준)'!P18</f>
        <v>0</v>
      </c>
      <c r="L55" s="187">
        <f>L14-'2009 에너지사용량(순발열량기준)'!Q18</f>
        <v>0</v>
      </c>
      <c r="M55" s="187">
        <f>M14-'2009 에너지사용량(순발열량기준)'!R18</f>
        <v>0</v>
      </c>
      <c r="N55" s="187">
        <f>N14-'2009 에너지사용량(순발열량기준)'!S18</f>
        <v>0</v>
      </c>
      <c r="O55" s="187">
        <f>O14-'2009 에너지사용량(순발열량기준)'!U18</f>
        <v>0</v>
      </c>
      <c r="P55" s="187">
        <f>P14-'2009 에너지사용량(순발열량기준)'!V18</f>
        <v>0</v>
      </c>
      <c r="Q55" s="187">
        <f>Q14-'2009 에너지사용량(순발열량기준)'!X18</f>
        <v>0</v>
      </c>
      <c r="R55" s="187">
        <f>R14-'2009 에너지사용량(순발열량기준)'!Y18</f>
        <v>0</v>
      </c>
      <c r="S55" s="187">
        <f>S14-'2009 에너지사용량(순발열량기준)'!Z18</f>
        <v>0</v>
      </c>
      <c r="T55" s="187">
        <f>T14-'2009 에너지사용량(순발열량기준)'!AA18</f>
        <v>0</v>
      </c>
      <c r="U55" s="187">
        <f>U14-'2009 에너지사용량(순발열량기준)'!AB18</f>
        <v>0</v>
      </c>
      <c r="V55" s="187">
        <f>V14-'2009 에너지사용량(순발열량기준)'!AC18</f>
        <v>0</v>
      </c>
      <c r="W55" s="187">
        <f>W14-'2009 에너지사용량(순발열량기준)'!AD18</f>
        <v>-6.5799999999995862E-3</v>
      </c>
      <c r="X55" s="187">
        <f>X14-'2009 에너지사용량(순발열량기준)'!AE18</f>
        <v>0</v>
      </c>
      <c r="Y55" s="187">
        <f>Y14-'2009 에너지사용량(순발열량기준)'!AF18</f>
        <v>0</v>
      </c>
      <c r="Z55" s="187">
        <f>Z14-'2009 에너지사용량(순발열량기준)'!AG18</f>
        <v>0</v>
      </c>
      <c r="AA55" s="187">
        <f>AA14-'2009 에너지사용량(순발열량기준)'!AH18</f>
        <v>0</v>
      </c>
      <c r="AB55" s="187">
        <f>AB14-'2009 에너지사용량(순발열량기준)'!AI18</f>
        <v>0</v>
      </c>
      <c r="AC55" s="187">
        <f>AC14-'2009 에너지사용량(순발열량기준)'!AJ18</f>
        <v>0</v>
      </c>
      <c r="AD55" s="187">
        <f>AD14-'2009 에너지사용량(순발열량기준)'!AK18</f>
        <v>0</v>
      </c>
    </row>
    <row r="56" spans="1:30">
      <c r="A56">
        <v>13</v>
      </c>
      <c r="B56" s="187">
        <f>B15-'2009 에너지사용량(순발열량기준)'!D19</f>
        <v>0</v>
      </c>
      <c r="C56" s="187">
        <f>C15-'2009 에너지사용량(순발열량기준)'!E19</f>
        <v>0</v>
      </c>
      <c r="D56" s="187">
        <f>D15-'2009 에너지사용량(순발열량기준)'!G19</f>
        <v>0</v>
      </c>
      <c r="E56" s="187">
        <f>E15-'2009 에너지사용량(순발열량기준)'!H19</f>
        <v>0</v>
      </c>
      <c r="F56" s="187">
        <f>F15-'2009 에너지사용량(순발열량기준)'!K19</f>
        <v>0</v>
      </c>
      <c r="G56" s="187">
        <f>G15-'2009 에너지사용량(순발열량기준)'!L19</f>
        <v>0</v>
      </c>
      <c r="H56" s="187">
        <f>H15-'2009 에너지사용량(순발열량기준)'!M19</f>
        <v>0</v>
      </c>
      <c r="I56" s="187">
        <f>I15-'2009 에너지사용량(순발열량기준)'!N19</f>
        <v>0</v>
      </c>
      <c r="J56" s="187">
        <f>J15-'2009 에너지사용량(순발열량기준)'!O19</f>
        <v>0</v>
      </c>
      <c r="K56" s="187">
        <f>K15-'2009 에너지사용량(순발열량기준)'!P19</f>
        <v>0</v>
      </c>
      <c r="L56" s="187">
        <f>L15-'2009 에너지사용량(순발열량기준)'!Q19</f>
        <v>0</v>
      </c>
      <c r="M56" s="187">
        <f>M15-'2009 에너지사용량(순발열량기준)'!R19</f>
        <v>0</v>
      </c>
      <c r="N56" s="187">
        <f>N15-'2009 에너지사용량(순발열량기준)'!S19</f>
        <v>0</v>
      </c>
      <c r="O56" s="187">
        <f>O15-'2009 에너지사용량(순발열량기준)'!U19</f>
        <v>0</v>
      </c>
      <c r="P56" s="187">
        <f>P15-'2009 에너지사용량(순발열량기준)'!V19</f>
        <v>0</v>
      </c>
      <c r="Q56" s="187">
        <f>Q15-'2009 에너지사용량(순발열량기준)'!X19</f>
        <v>0</v>
      </c>
      <c r="R56" s="187">
        <f>R15-'2009 에너지사용량(순발열량기준)'!Y19</f>
        <v>0</v>
      </c>
      <c r="S56" s="187">
        <f>S15-'2009 에너지사용량(순발열량기준)'!Z19</f>
        <v>0</v>
      </c>
      <c r="T56" s="187">
        <f>T15-'2009 에너지사용량(순발열량기준)'!AA19</f>
        <v>0</v>
      </c>
      <c r="U56" s="187">
        <f>U15-'2009 에너지사용량(순발열량기준)'!AB19</f>
        <v>0</v>
      </c>
      <c r="V56" s="187">
        <f>V15-'2009 에너지사용량(순발열량기준)'!AC19</f>
        <v>0</v>
      </c>
      <c r="W56" s="187">
        <f>W15-'2009 에너지사용량(순발열량기준)'!AD19</f>
        <v>-6.5799999999995862E-3</v>
      </c>
      <c r="X56" s="187">
        <f>X15-'2009 에너지사용량(순발열량기준)'!AE19</f>
        <v>0</v>
      </c>
      <c r="Y56" s="187">
        <f>Y15-'2009 에너지사용량(순발열량기준)'!AF19</f>
        <v>0</v>
      </c>
      <c r="Z56" s="187">
        <f>Z15-'2009 에너지사용량(순발열량기준)'!AG19</f>
        <v>0</v>
      </c>
      <c r="AA56" s="187">
        <f>AA15-'2009 에너지사용량(순발열량기준)'!AH19</f>
        <v>0</v>
      </c>
      <c r="AB56" s="187">
        <f>AB15-'2009 에너지사용량(순발열량기준)'!AI19</f>
        <v>0</v>
      </c>
      <c r="AC56" s="187">
        <f>AC15-'2009 에너지사용량(순발열량기준)'!AJ19</f>
        <v>0</v>
      </c>
      <c r="AD56" s="187">
        <f>AD15-'2009 에너지사용량(순발열량기준)'!AK19</f>
        <v>0</v>
      </c>
    </row>
    <row r="57" spans="1:30">
      <c r="A57">
        <v>14</v>
      </c>
      <c r="B57" s="187">
        <f>B16-'2009 에너지사용량(순발열량기준)'!D20</f>
        <v>0</v>
      </c>
      <c r="C57" s="187">
        <f>C16-'2009 에너지사용량(순발열량기준)'!E20</f>
        <v>0</v>
      </c>
      <c r="D57" s="187">
        <f>D16-'2009 에너지사용량(순발열량기준)'!G20</f>
        <v>0</v>
      </c>
      <c r="E57" s="187">
        <f>E16-'2009 에너지사용량(순발열량기준)'!H20</f>
        <v>0</v>
      </c>
      <c r="F57" s="187">
        <f>F16-'2009 에너지사용량(순발열량기준)'!K20</f>
        <v>0</v>
      </c>
      <c r="G57" s="187">
        <f>G16-'2009 에너지사용량(순발열량기준)'!L20</f>
        <v>0</v>
      </c>
      <c r="H57" s="187">
        <f>H16-'2009 에너지사용량(순발열량기준)'!M20</f>
        <v>0</v>
      </c>
      <c r="I57" s="187">
        <f>I16-'2009 에너지사용량(순발열량기준)'!N20</f>
        <v>0</v>
      </c>
      <c r="J57" s="187">
        <f>J16-'2009 에너지사용량(순발열량기준)'!O20</f>
        <v>0</v>
      </c>
      <c r="K57" s="187">
        <f>K16-'2009 에너지사용량(순발열량기준)'!P20</f>
        <v>0</v>
      </c>
      <c r="L57" s="187">
        <f>L16-'2009 에너지사용량(순발열량기준)'!Q20</f>
        <v>0</v>
      </c>
      <c r="M57" s="187">
        <f>M16-'2009 에너지사용량(순발열량기준)'!R20</f>
        <v>0</v>
      </c>
      <c r="N57" s="187">
        <f>N16-'2009 에너지사용량(순발열량기준)'!S20</f>
        <v>0</v>
      </c>
      <c r="O57" s="187">
        <f>O16-'2009 에너지사용량(순발열량기준)'!U20</f>
        <v>0</v>
      </c>
      <c r="P57" s="187">
        <f>P16-'2009 에너지사용량(순발열량기준)'!V20</f>
        <v>0</v>
      </c>
      <c r="Q57" s="187">
        <f>Q16-'2009 에너지사용량(순발열량기준)'!X20</f>
        <v>0</v>
      </c>
      <c r="R57" s="187">
        <f>R16-'2009 에너지사용량(순발열량기준)'!Y20</f>
        <v>0</v>
      </c>
      <c r="S57" s="187">
        <f>S16-'2009 에너지사용량(순발열량기준)'!Z20</f>
        <v>0</v>
      </c>
      <c r="T57" s="187">
        <f>T16-'2009 에너지사용량(순발열량기준)'!AA20</f>
        <v>0</v>
      </c>
      <c r="U57" s="187">
        <f>U16-'2009 에너지사용량(순발열량기준)'!AB20</f>
        <v>0</v>
      </c>
      <c r="V57" s="187">
        <f>V16-'2009 에너지사용량(순발열량기준)'!AC20</f>
        <v>0</v>
      </c>
      <c r="W57" s="187">
        <f>W16-'2009 에너지사용량(순발열량기준)'!AD20</f>
        <v>0</v>
      </c>
      <c r="X57" s="187">
        <f>X16-'2009 에너지사용량(순발열량기준)'!AE20</f>
        <v>0</v>
      </c>
      <c r="Y57" s="187">
        <f>Y16-'2009 에너지사용량(순발열량기준)'!AF20</f>
        <v>0</v>
      </c>
      <c r="Z57" s="187">
        <f>Z16-'2009 에너지사용량(순발열량기준)'!AG20</f>
        <v>0</v>
      </c>
      <c r="AA57" s="187">
        <f>AA16-'2009 에너지사용량(순발열량기준)'!AH20</f>
        <v>0</v>
      </c>
      <c r="AB57" s="187">
        <f>AB16-'2009 에너지사용량(순발열량기준)'!AI20</f>
        <v>0</v>
      </c>
      <c r="AC57" s="187">
        <f>AC16-'2009 에너지사용량(순발열량기준)'!AJ20</f>
        <v>0</v>
      </c>
      <c r="AD57" s="187">
        <f>AD16-'2009 에너지사용량(순발열량기준)'!AK20</f>
        <v>0</v>
      </c>
    </row>
    <row r="58" spans="1:30">
      <c r="A58">
        <v>15</v>
      </c>
      <c r="B58" s="187">
        <f>B17-'2009 에너지사용량(순발열량기준)'!D21</f>
        <v>0</v>
      </c>
      <c r="C58" s="187">
        <f>C17-'2009 에너지사용량(순발열량기준)'!E21</f>
        <v>0</v>
      </c>
      <c r="D58" s="187">
        <f>D17-'2009 에너지사용량(순발열량기준)'!G21</f>
        <v>0</v>
      </c>
      <c r="E58" s="187">
        <f>E17-'2009 에너지사용량(순발열량기준)'!H21</f>
        <v>0</v>
      </c>
      <c r="F58" s="187">
        <f>F17-'2009 에너지사용량(순발열량기준)'!K21</f>
        <v>0</v>
      </c>
      <c r="G58" s="187">
        <f>G17-'2009 에너지사용량(순발열량기준)'!L21</f>
        <v>0</v>
      </c>
      <c r="H58" s="187">
        <f>H17-'2009 에너지사용량(순발열량기준)'!M21</f>
        <v>0</v>
      </c>
      <c r="I58" s="187">
        <f>I17-'2009 에너지사용량(순발열량기준)'!N21</f>
        <v>0</v>
      </c>
      <c r="J58" s="187">
        <f>J17-'2009 에너지사용량(순발열량기준)'!O21</f>
        <v>0</v>
      </c>
      <c r="K58" s="187">
        <f>K17-'2009 에너지사용량(순발열량기준)'!P21</f>
        <v>0</v>
      </c>
      <c r="L58" s="187">
        <f>L17-'2009 에너지사용량(순발열량기준)'!Q21</f>
        <v>0</v>
      </c>
      <c r="M58" s="187">
        <f>M17-'2009 에너지사용량(순발열량기준)'!R21</f>
        <v>0</v>
      </c>
      <c r="N58" s="187">
        <f>N17-'2009 에너지사용량(순발열량기준)'!S21</f>
        <v>0</v>
      </c>
      <c r="O58" s="187">
        <f>O17-'2009 에너지사용량(순발열량기준)'!U21</f>
        <v>0</v>
      </c>
      <c r="P58" s="187">
        <f>P17-'2009 에너지사용량(순발열량기준)'!V21</f>
        <v>0</v>
      </c>
      <c r="Q58" s="187">
        <f>Q17-'2009 에너지사용량(순발열량기준)'!X21</f>
        <v>0</v>
      </c>
      <c r="R58" s="187">
        <f>R17-'2009 에너지사용량(순발열량기준)'!Y21</f>
        <v>0</v>
      </c>
      <c r="S58" s="187">
        <f>S17-'2009 에너지사용량(순발열량기준)'!Z21</f>
        <v>0</v>
      </c>
      <c r="T58" s="187">
        <f>T17-'2009 에너지사용량(순발열량기준)'!AA21</f>
        <v>0</v>
      </c>
      <c r="U58" s="187">
        <f>U17-'2009 에너지사용량(순발열량기준)'!AB21</f>
        <v>0</v>
      </c>
      <c r="V58" s="187">
        <f>V17-'2009 에너지사용량(순발열량기준)'!AC21</f>
        <v>0</v>
      </c>
      <c r="W58" s="187">
        <f>W17-'2009 에너지사용량(순발열량기준)'!AD21</f>
        <v>0</v>
      </c>
      <c r="X58" s="187">
        <f>X17-'2009 에너지사용량(순발열량기준)'!AE21</f>
        <v>0</v>
      </c>
      <c r="Y58" s="187">
        <f>Y17-'2009 에너지사용량(순발열량기준)'!AF21</f>
        <v>0</v>
      </c>
      <c r="Z58" s="187">
        <f>Z17-'2009 에너지사용량(순발열량기준)'!AG21</f>
        <v>0</v>
      </c>
      <c r="AA58" s="187">
        <f>AA17-'2009 에너지사용량(순발열량기준)'!AH21</f>
        <v>0</v>
      </c>
      <c r="AB58" s="187">
        <f>AB17-'2009 에너지사용량(순발열량기준)'!AI21</f>
        <v>0</v>
      </c>
      <c r="AC58" s="187">
        <f>AC17-'2009 에너지사용량(순발열량기준)'!AJ21</f>
        <v>0</v>
      </c>
      <c r="AD58" s="187">
        <f>AD17-'2009 에너지사용량(순발열량기준)'!AK21</f>
        <v>0</v>
      </c>
    </row>
    <row r="59" spans="1:30">
      <c r="A59">
        <v>16</v>
      </c>
      <c r="B59" s="187">
        <f>B18-'2009 에너지사용량(순발열량기준)'!D22</f>
        <v>0</v>
      </c>
      <c r="C59" s="187">
        <f>C18-'2009 에너지사용량(순발열량기준)'!E22</f>
        <v>0</v>
      </c>
      <c r="D59" s="187">
        <f>D18-'2009 에너지사용량(순발열량기준)'!G22</f>
        <v>0</v>
      </c>
      <c r="E59" s="187">
        <f>E18-'2009 에너지사용량(순발열량기준)'!H22</f>
        <v>0</v>
      </c>
      <c r="F59" s="187">
        <f>F18-'2009 에너지사용량(순발열량기준)'!K22</f>
        <v>0</v>
      </c>
      <c r="G59" s="187">
        <f>G18-'2009 에너지사용량(순발열량기준)'!L22</f>
        <v>0</v>
      </c>
      <c r="H59" s="187">
        <f>H18-'2009 에너지사용량(순발열량기준)'!M22</f>
        <v>0</v>
      </c>
      <c r="I59" s="187">
        <f>I18-'2009 에너지사용량(순발열량기준)'!N22</f>
        <v>0</v>
      </c>
      <c r="J59" s="187">
        <f>J18-'2009 에너지사용량(순발열량기준)'!O22</f>
        <v>0</v>
      </c>
      <c r="K59" s="187">
        <f>K18-'2009 에너지사용량(순발열량기준)'!P22</f>
        <v>0</v>
      </c>
      <c r="L59" s="187">
        <f>L18-'2009 에너지사용량(순발열량기준)'!Q22</f>
        <v>0</v>
      </c>
      <c r="M59" s="187">
        <f>M18-'2009 에너지사용량(순발열량기준)'!R22</f>
        <v>0</v>
      </c>
      <c r="N59" s="187">
        <f>N18-'2009 에너지사용량(순발열량기준)'!S22</f>
        <v>0</v>
      </c>
      <c r="O59" s="187">
        <f>O18-'2009 에너지사용량(순발열량기준)'!U22</f>
        <v>0</v>
      </c>
      <c r="P59" s="187">
        <f>P18-'2009 에너지사용량(순발열량기준)'!V22</f>
        <v>0</v>
      </c>
      <c r="Q59" s="187">
        <f>Q18-'2009 에너지사용량(순발열량기준)'!X22</f>
        <v>0</v>
      </c>
      <c r="R59" s="187">
        <f>R18-'2009 에너지사용량(순발열량기준)'!Y22</f>
        <v>0</v>
      </c>
      <c r="S59" s="187">
        <f>S18-'2009 에너지사용량(순발열량기준)'!Z22</f>
        <v>0</v>
      </c>
      <c r="T59" s="187">
        <f>T18-'2009 에너지사용량(순발열량기준)'!AA22</f>
        <v>0</v>
      </c>
      <c r="U59" s="187">
        <f>U18-'2009 에너지사용량(순발열량기준)'!AB22</f>
        <v>0</v>
      </c>
      <c r="V59" s="187">
        <f>V18-'2009 에너지사용량(순발열량기준)'!AC22</f>
        <v>0</v>
      </c>
      <c r="W59" s="187">
        <f>W18-'2009 에너지사용량(순발열량기준)'!AD22</f>
        <v>0</v>
      </c>
      <c r="X59" s="187">
        <f>X18-'2009 에너지사용량(순발열량기준)'!AE22</f>
        <v>0</v>
      </c>
      <c r="Y59" s="187">
        <f>Y18-'2009 에너지사용량(순발열량기준)'!AF22</f>
        <v>0</v>
      </c>
      <c r="Z59" s="187">
        <f>Z18-'2009 에너지사용량(순발열량기준)'!AG22</f>
        <v>0</v>
      </c>
      <c r="AA59" s="187">
        <f>AA18-'2009 에너지사용량(순발열량기준)'!AH22</f>
        <v>0</v>
      </c>
      <c r="AB59" s="187">
        <f>AB18-'2009 에너지사용량(순발열량기준)'!AI22</f>
        <v>0</v>
      </c>
      <c r="AC59" s="187">
        <f>AC18-'2009 에너지사용량(순발열량기준)'!AJ22</f>
        <v>0</v>
      </c>
      <c r="AD59" s="187">
        <f>AD18-'2009 에너지사용량(순발열량기준)'!AK22</f>
        <v>0</v>
      </c>
    </row>
    <row r="60" spans="1:30">
      <c r="A60">
        <v>17</v>
      </c>
      <c r="B60" s="187">
        <f>B19-'2009 에너지사용량(순발열량기준)'!D23</f>
        <v>0</v>
      </c>
      <c r="C60" s="187">
        <f>C19-'2009 에너지사용량(순발열량기준)'!E23</f>
        <v>0</v>
      </c>
      <c r="D60" s="187">
        <f>D19-'2009 에너지사용량(순발열량기준)'!G23</f>
        <v>0</v>
      </c>
      <c r="E60" s="187">
        <f>E19-'2009 에너지사용량(순발열량기준)'!H23</f>
        <v>0</v>
      </c>
      <c r="F60" s="187">
        <f>F19-'2009 에너지사용량(순발열량기준)'!K23</f>
        <v>0</v>
      </c>
      <c r="G60" s="187">
        <f>G19-'2009 에너지사용량(순발열량기준)'!L23</f>
        <v>0</v>
      </c>
      <c r="H60" s="187">
        <f>H19-'2009 에너지사용량(순발열량기준)'!M23</f>
        <v>0</v>
      </c>
      <c r="I60" s="187">
        <f>I19-'2009 에너지사용량(순발열량기준)'!N23</f>
        <v>0</v>
      </c>
      <c r="J60" s="187">
        <f>J19-'2009 에너지사용량(순발열량기준)'!O23</f>
        <v>0</v>
      </c>
      <c r="K60" s="187">
        <f>K19-'2009 에너지사용량(순발열량기준)'!P23</f>
        <v>0</v>
      </c>
      <c r="L60" s="187">
        <f>L19-'2009 에너지사용량(순발열량기준)'!Q23</f>
        <v>0</v>
      </c>
      <c r="M60" s="187">
        <f>M19-'2009 에너지사용량(순발열량기준)'!R23</f>
        <v>0</v>
      </c>
      <c r="N60" s="187">
        <f>N19-'2009 에너지사용량(순발열량기준)'!S23</f>
        <v>0</v>
      </c>
      <c r="O60" s="187">
        <f>O19-'2009 에너지사용량(순발열량기준)'!U23</f>
        <v>0</v>
      </c>
      <c r="P60" s="187">
        <f>P19-'2009 에너지사용량(순발열량기준)'!V23</f>
        <v>0</v>
      </c>
      <c r="Q60" s="187">
        <f>Q19-'2009 에너지사용량(순발열량기준)'!X23</f>
        <v>0</v>
      </c>
      <c r="R60" s="187">
        <f>R19-'2009 에너지사용량(순발열량기준)'!Y23</f>
        <v>0</v>
      </c>
      <c r="S60" s="187">
        <f>S19-'2009 에너지사용량(순발열량기준)'!Z23</f>
        <v>0</v>
      </c>
      <c r="T60" s="187">
        <f>T19-'2009 에너지사용량(순발열량기준)'!AA23</f>
        <v>0</v>
      </c>
      <c r="U60" s="187">
        <f>U19-'2009 에너지사용량(순발열량기준)'!AB23</f>
        <v>0</v>
      </c>
      <c r="V60" s="187">
        <f>V19-'2009 에너지사용량(순발열량기준)'!AC23</f>
        <v>0</v>
      </c>
      <c r="W60" s="187">
        <f>W19-'2009 에너지사용량(순발열량기준)'!AD23</f>
        <v>0.54144000000019332</v>
      </c>
      <c r="X60" s="187">
        <f>X19-'2009 에너지사용량(순발열량기준)'!AE23</f>
        <v>0</v>
      </c>
      <c r="Y60" s="187">
        <f>Y19-'2009 에너지사용량(순발열량기준)'!AF23</f>
        <v>0</v>
      </c>
      <c r="Z60" s="187">
        <f>Z19-'2009 에너지사용량(순발열량기준)'!AG23</f>
        <v>0</v>
      </c>
      <c r="AA60" s="187">
        <f>AA19-'2009 에너지사용량(순발열량기준)'!AH23</f>
        <v>0</v>
      </c>
      <c r="AB60" s="187">
        <f>AB19-'2009 에너지사용량(순발열량기준)'!AI23</f>
        <v>0</v>
      </c>
      <c r="AC60" s="187">
        <f>AC19-'2009 에너지사용량(순발열량기준)'!AJ23</f>
        <v>0</v>
      </c>
      <c r="AD60" s="187">
        <f>AD19-'2009 에너지사용량(순발열량기준)'!AK23</f>
        <v>0</v>
      </c>
    </row>
    <row r="61" spans="1:30">
      <c r="A61">
        <v>18</v>
      </c>
      <c r="B61" s="187">
        <f>B20-'2009 에너지사용량(순발열량기준)'!D24</f>
        <v>0</v>
      </c>
      <c r="C61" s="187">
        <f>C20-'2009 에너지사용량(순발열량기준)'!E24</f>
        <v>0</v>
      </c>
      <c r="D61" s="187">
        <f>D20-'2009 에너지사용량(순발열량기준)'!G24</f>
        <v>0</v>
      </c>
      <c r="E61" s="187">
        <f>E20-'2009 에너지사용량(순발열량기준)'!H24</f>
        <v>0</v>
      </c>
      <c r="F61" s="187">
        <f>F20-'2009 에너지사용량(순발열량기준)'!K24</f>
        <v>0</v>
      </c>
      <c r="G61" s="187">
        <f>G20-'2009 에너지사용량(순발열량기준)'!L24</f>
        <v>0</v>
      </c>
      <c r="H61" s="187">
        <f>H20-'2009 에너지사용량(순발열량기준)'!M24</f>
        <v>0</v>
      </c>
      <c r="I61" s="187">
        <f>I20-'2009 에너지사용량(순발열량기준)'!N24</f>
        <v>0</v>
      </c>
      <c r="J61" s="187">
        <f>J20-'2009 에너지사용량(순발열량기준)'!O24</f>
        <v>0</v>
      </c>
      <c r="K61" s="187">
        <f>K20-'2009 에너지사용량(순발열량기준)'!P24</f>
        <v>0</v>
      </c>
      <c r="L61" s="187">
        <f>L20-'2009 에너지사용량(순발열량기준)'!Q24</f>
        <v>0</v>
      </c>
      <c r="M61" s="187">
        <f>M20-'2009 에너지사용량(순발열량기준)'!R24</f>
        <v>0</v>
      </c>
      <c r="N61" s="187">
        <f>N20-'2009 에너지사용량(순발열량기준)'!S24</f>
        <v>0</v>
      </c>
      <c r="O61" s="187">
        <f>O20-'2009 에너지사용량(순발열량기준)'!U24</f>
        <v>0</v>
      </c>
      <c r="P61" s="187">
        <f>P20-'2009 에너지사용량(순발열량기준)'!V24</f>
        <v>0</v>
      </c>
      <c r="Q61" s="187">
        <f>Q20-'2009 에너지사용량(순발열량기준)'!X24</f>
        <v>0</v>
      </c>
      <c r="R61" s="187">
        <f>R20-'2009 에너지사용량(순발열량기준)'!Y24</f>
        <v>0</v>
      </c>
      <c r="S61" s="187">
        <f>S20-'2009 에너지사용량(순발열량기준)'!Z24</f>
        <v>0</v>
      </c>
      <c r="T61" s="187">
        <f>T20-'2009 에너지사용량(순발열량기준)'!AA24</f>
        <v>0</v>
      </c>
      <c r="U61" s="187">
        <f>U20-'2009 에너지사용량(순발열량기준)'!AB24</f>
        <v>0</v>
      </c>
      <c r="V61" s="187">
        <f>V20-'2009 에너지사용량(순발열량기준)'!AC24</f>
        <v>0</v>
      </c>
      <c r="W61" s="187">
        <f>W20-'2009 에너지사용량(순발열량기준)'!AD24</f>
        <v>0.48222000000009757</v>
      </c>
      <c r="X61" s="187">
        <f>X20-'2009 에너지사용량(순발열량기준)'!AE24</f>
        <v>0</v>
      </c>
      <c r="Y61" s="187">
        <f>Y20-'2009 에너지사용량(순발열량기준)'!AF24</f>
        <v>0</v>
      </c>
      <c r="Z61" s="187">
        <f>Z20-'2009 에너지사용량(순발열량기준)'!AG24</f>
        <v>0</v>
      </c>
      <c r="AA61" s="187">
        <f>AA20-'2009 에너지사용량(순발열량기준)'!AH24</f>
        <v>0</v>
      </c>
      <c r="AB61" s="187">
        <f>AB20-'2009 에너지사용량(순발열량기준)'!AI24</f>
        <v>0</v>
      </c>
      <c r="AC61" s="187">
        <f>AC20-'2009 에너지사용량(순발열량기준)'!AJ24</f>
        <v>0</v>
      </c>
      <c r="AD61" s="187">
        <f>AD20-'2009 에너지사용량(순발열량기준)'!AK24</f>
        <v>0</v>
      </c>
    </row>
    <row r="62" spans="1:30">
      <c r="A62">
        <v>19</v>
      </c>
      <c r="B62" s="187">
        <f>B21-'2009 에너지사용량(순발열량기준)'!D25</f>
        <v>0</v>
      </c>
      <c r="C62" s="187">
        <f>C21-'2009 에너지사용량(순발열량기준)'!E25</f>
        <v>0</v>
      </c>
      <c r="D62" s="187">
        <f>D21-'2009 에너지사용량(순발열량기준)'!G25</f>
        <v>0</v>
      </c>
      <c r="E62" s="187">
        <f>E21-'2009 에너지사용량(순발열량기준)'!H25</f>
        <v>0</v>
      </c>
      <c r="F62" s="187">
        <f>F21-'2009 에너지사용량(순발열량기준)'!K25</f>
        <v>0</v>
      </c>
      <c r="G62" s="187">
        <f>G21-'2009 에너지사용량(순발열량기준)'!L25</f>
        <v>0</v>
      </c>
      <c r="H62" s="187">
        <f>H21-'2009 에너지사용량(순발열량기준)'!M25</f>
        <v>0</v>
      </c>
      <c r="I62" s="187">
        <f>I21-'2009 에너지사용량(순발열량기준)'!N25</f>
        <v>0</v>
      </c>
      <c r="J62" s="187">
        <f>J21-'2009 에너지사용량(순발열량기준)'!O25</f>
        <v>0</v>
      </c>
      <c r="K62" s="187">
        <f>K21-'2009 에너지사용량(순발열량기준)'!P25</f>
        <v>0</v>
      </c>
      <c r="L62" s="187">
        <f>L21-'2009 에너지사용량(순발열량기준)'!Q25</f>
        <v>0</v>
      </c>
      <c r="M62" s="187">
        <f>M21-'2009 에너지사용량(순발열량기준)'!R25</f>
        <v>0</v>
      </c>
      <c r="N62" s="187">
        <f>N21-'2009 에너지사용량(순발열량기준)'!S25</f>
        <v>0</v>
      </c>
      <c r="O62" s="187">
        <f>O21-'2009 에너지사용량(순발열량기준)'!U25</f>
        <v>0</v>
      </c>
      <c r="P62" s="187">
        <f>P21-'2009 에너지사용량(순발열량기준)'!V25</f>
        <v>0</v>
      </c>
      <c r="Q62" s="187">
        <f>Q21-'2009 에너지사용량(순발열량기준)'!X25</f>
        <v>0</v>
      </c>
      <c r="R62" s="187">
        <f>R21-'2009 에너지사용량(순발열량기준)'!Y25</f>
        <v>0</v>
      </c>
      <c r="S62" s="187">
        <f>S21-'2009 에너지사용량(순발열량기준)'!Z25</f>
        <v>0</v>
      </c>
      <c r="T62" s="187">
        <f>T21-'2009 에너지사용량(순발열량기준)'!AA25</f>
        <v>0</v>
      </c>
      <c r="U62" s="187">
        <f>U21-'2009 에너지사용량(순발열량기준)'!AB25</f>
        <v>0</v>
      </c>
      <c r="V62" s="187">
        <f>V21-'2009 에너지사용량(순발열량기준)'!AC25</f>
        <v>0</v>
      </c>
      <c r="W62" s="187">
        <f>W21-'2009 에너지사용량(순발열량기준)'!AD25</f>
        <v>2.3500000000007404E-3</v>
      </c>
      <c r="X62" s="187">
        <f>X21-'2009 에너지사용량(순발열량기준)'!AE25</f>
        <v>0</v>
      </c>
      <c r="Y62" s="187">
        <f>Y21-'2009 에너지사용량(순발열량기준)'!AF25</f>
        <v>0</v>
      </c>
      <c r="Z62" s="187">
        <f>Z21-'2009 에너지사용량(순발열량기준)'!AG25</f>
        <v>0</v>
      </c>
      <c r="AA62" s="187">
        <f>AA21-'2009 에너지사용량(순발열량기준)'!AH25</f>
        <v>0</v>
      </c>
      <c r="AB62" s="187">
        <f>AB21-'2009 에너지사용량(순발열량기준)'!AI25</f>
        <v>0</v>
      </c>
      <c r="AC62" s="187">
        <f>AC21-'2009 에너지사용량(순발열량기준)'!AJ25</f>
        <v>0</v>
      </c>
      <c r="AD62" s="187">
        <f>AD21-'2009 에너지사용량(순발열량기준)'!AK25</f>
        <v>0</v>
      </c>
    </row>
    <row r="63" spans="1:30">
      <c r="A63">
        <v>20</v>
      </c>
      <c r="B63" s="187">
        <f>B22-'2009 에너지사용량(순발열량기준)'!D26</f>
        <v>0</v>
      </c>
      <c r="C63" s="187">
        <f>C22-'2009 에너지사용량(순발열량기준)'!E26</f>
        <v>0</v>
      </c>
      <c r="D63" s="187">
        <f>D22-'2009 에너지사용량(순발열량기준)'!G26</f>
        <v>0</v>
      </c>
      <c r="E63" s="187">
        <f>E22-'2009 에너지사용량(순발열량기준)'!H26</f>
        <v>0</v>
      </c>
      <c r="F63" s="187">
        <f>F22-'2009 에너지사용량(순발열량기준)'!K26</f>
        <v>0</v>
      </c>
      <c r="G63" s="187">
        <f>G22-'2009 에너지사용량(순발열량기준)'!L26</f>
        <v>0</v>
      </c>
      <c r="H63" s="187">
        <f>H22-'2009 에너지사용량(순발열량기준)'!M26</f>
        <v>0</v>
      </c>
      <c r="I63" s="187">
        <f>I22-'2009 에너지사용량(순발열량기준)'!N26</f>
        <v>0</v>
      </c>
      <c r="J63" s="187">
        <f>J22-'2009 에너지사용량(순발열량기준)'!O26</f>
        <v>0</v>
      </c>
      <c r="K63" s="187">
        <f>K22-'2009 에너지사용량(순발열량기준)'!P26</f>
        <v>0</v>
      </c>
      <c r="L63" s="187">
        <f>L22-'2009 에너지사용량(순발열량기준)'!Q26</f>
        <v>0</v>
      </c>
      <c r="M63" s="187">
        <f>M22-'2009 에너지사용량(순발열량기준)'!R26</f>
        <v>0</v>
      </c>
      <c r="N63" s="187">
        <f>N22-'2009 에너지사용량(순발열량기준)'!S26</f>
        <v>0</v>
      </c>
      <c r="O63" s="187">
        <f>O22-'2009 에너지사용량(순발열량기준)'!U26</f>
        <v>0</v>
      </c>
      <c r="P63" s="187">
        <f>P22-'2009 에너지사용량(순발열량기준)'!V26</f>
        <v>0</v>
      </c>
      <c r="Q63" s="187">
        <f>Q22-'2009 에너지사용량(순발열량기준)'!X26</f>
        <v>0</v>
      </c>
      <c r="R63" s="187">
        <f>R22-'2009 에너지사용량(순발열량기준)'!Y26</f>
        <v>0</v>
      </c>
      <c r="S63" s="187">
        <f>S22-'2009 에너지사용량(순발열량기준)'!Z26</f>
        <v>0</v>
      </c>
      <c r="T63" s="187">
        <f>T22-'2009 에너지사용량(순발열량기준)'!AA26</f>
        <v>0</v>
      </c>
      <c r="U63" s="187">
        <f>U22-'2009 에너지사용량(순발열량기준)'!AB26</f>
        <v>0</v>
      </c>
      <c r="V63" s="187">
        <f>V22-'2009 에너지사용량(순발열량기준)'!AC26</f>
        <v>0</v>
      </c>
      <c r="W63" s="187">
        <f>W22-'2009 에너지사용량(순발열량기준)'!AD26</f>
        <v>1.4099999999999113E-3</v>
      </c>
      <c r="X63" s="187">
        <f>X22-'2009 에너지사용량(순발열량기준)'!AE26</f>
        <v>0</v>
      </c>
      <c r="Y63" s="187">
        <f>Y22-'2009 에너지사용량(순발열량기준)'!AF26</f>
        <v>0</v>
      </c>
      <c r="Z63" s="187">
        <f>Z22-'2009 에너지사용량(순발열량기준)'!AG26</f>
        <v>0</v>
      </c>
      <c r="AA63" s="187">
        <f>AA22-'2009 에너지사용량(순발열량기준)'!AH26</f>
        <v>0</v>
      </c>
      <c r="AB63" s="187">
        <f>AB22-'2009 에너지사용량(순발열량기준)'!AI26</f>
        <v>0</v>
      </c>
      <c r="AC63" s="187">
        <f>AC22-'2009 에너지사용량(순발열량기준)'!AJ26</f>
        <v>0</v>
      </c>
      <c r="AD63" s="187">
        <f>AD22-'2009 에너지사용량(순발열량기준)'!AK26</f>
        <v>0</v>
      </c>
    </row>
    <row r="64" spans="1:30">
      <c r="A64">
        <v>21</v>
      </c>
      <c r="B64" s="187">
        <f>B23-'2009 에너지사용량(순발열량기준)'!D27</f>
        <v>0</v>
      </c>
      <c r="C64" s="187">
        <f>C23-'2009 에너지사용량(순발열량기준)'!E27</f>
        <v>0</v>
      </c>
      <c r="D64" s="187">
        <f>D23-'2009 에너지사용량(순발열량기준)'!G27</f>
        <v>0</v>
      </c>
      <c r="E64" s="187">
        <f>E23-'2009 에너지사용량(순발열량기준)'!H27</f>
        <v>0</v>
      </c>
      <c r="F64" s="187">
        <f>F23-'2009 에너지사용량(순발열량기준)'!K27</f>
        <v>0</v>
      </c>
      <c r="G64" s="187">
        <f>G23-'2009 에너지사용량(순발열량기준)'!L27</f>
        <v>0</v>
      </c>
      <c r="H64" s="187">
        <f>H23-'2009 에너지사용량(순발열량기준)'!M27</f>
        <v>0</v>
      </c>
      <c r="I64" s="187">
        <f>I23-'2009 에너지사용량(순발열량기준)'!N27</f>
        <v>0</v>
      </c>
      <c r="J64" s="187">
        <f>J23-'2009 에너지사용량(순발열량기준)'!O27</f>
        <v>0</v>
      </c>
      <c r="K64" s="187">
        <f>K23-'2009 에너지사용량(순발열량기준)'!P27</f>
        <v>0</v>
      </c>
      <c r="L64" s="187">
        <f>L23-'2009 에너지사용량(순발열량기준)'!Q27</f>
        <v>0</v>
      </c>
      <c r="M64" s="187">
        <f>M23-'2009 에너지사용량(순발열량기준)'!R27</f>
        <v>0</v>
      </c>
      <c r="N64" s="187">
        <f>N23-'2009 에너지사용량(순발열량기준)'!S27</f>
        <v>0</v>
      </c>
      <c r="O64" s="187">
        <f>O23-'2009 에너지사용량(순발열량기준)'!U27</f>
        <v>0</v>
      </c>
      <c r="P64" s="187">
        <f>P23-'2009 에너지사용량(순발열량기준)'!V27</f>
        <v>0</v>
      </c>
      <c r="Q64" s="187">
        <f>Q23-'2009 에너지사용량(순발열량기준)'!X27</f>
        <v>0</v>
      </c>
      <c r="R64" s="187">
        <f>R23-'2009 에너지사용량(순발열량기준)'!Y27</f>
        <v>0</v>
      </c>
      <c r="S64" s="187">
        <f>S23-'2009 에너지사용량(순발열량기준)'!Z27</f>
        <v>0</v>
      </c>
      <c r="T64" s="187">
        <f>T23-'2009 에너지사용량(순발열량기준)'!AA27</f>
        <v>0</v>
      </c>
      <c r="U64" s="187">
        <f>U23-'2009 에너지사용량(순발열량기준)'!AB27</f>
        <v>0</v>
      </c>
      <c r="V64" s="187">
        <f>V23-'2009 에너지사용량(순발열량기준)'!AC27</f>
        <v>0</v>
      </c>
      <c r="W64" s="187">
        <f>W23-'2009 에너지사용량(순발열량기준)'!AD27</f>
        <v>0.47705000000007658</v>
      </c>
      <c r="X64" s="187">
        <f>X23-'2009 에너지사용량(순발열량기준)'!AE27</f>
        <v>0</v>
      </c>
      <c r="Y64" s="187">
        <f>Y23-'2009 에너지사용량(순발열량기준)'!AF27</f>
        <v>0</v>
      </c>
      <c r="Z64" s="187">
        <f>Z23-'2009 에너지사용량(순발열량기준)'!AG27</f>
        <v>0</v>
      </c>
      <c r="AA64" s="187">
        <f>AA23-'2009 에너지사용량(순발열량기준)'!AH27</f>
        <v>0</v>
      </c>
      <c r="AB64" s="187">
        <f>AB23-'2009 에너지사용량(순발열량기준)'!AI27</f>
        <v>0</v>
      </c>
      <c r="AC64" s="187">
        <f>AC23-'2009 에너지사용량(순발열량기준)'!AJ27</f>
        <v>0</v>
      </c>
      <c r="AD64" s="187">
        <f>AD23-'2009 에너지사용량(순발열량기준)'!AK27</f>
        <v>0</v>
      </c>
    </row>
    <row r="65" spans="1:30">
      <c r="A65">
        <v>22</v>
      </c>
      <c r="B65" s="187">
        <f>B24-'2009 에너지사용량(순발열량기준)'!D28</f>
        <v>0</v>
      </c>
      <c r="C65" s="187">
        <f>C24-'2009 에너지사용량(순발열량기준)'!E28</f>
        <v>0</v>
      </c>
      <c r="D65" s="187">
        <f>D24-'2009 에너지사용량(순발열량기준)'!G28</f>
        <v>0</v>
      </c>
      <c r="E65" s="187">
        <f>E24-'2009 에너지사용량(순발열량기준)'!H28</f>
        <v>0</v>
      </c>
      <c r="F65" s="187">
        <f>F24-'2009 에너지사용량(순발열량기준)'!K28</f>
        <v>0</v>
      </c>
      <c r="G65" s="187">
        <f>G24-'2009 에너지사용량(순발열량기준)'!L28</f>
        <v>0</v>
      </c>
      <c r="H65" s="187">
        <f>H24-'2009 에너지사용량(순발열량기준)'!M28</f>
        <v>0</v>
      </c>
      <c r="I65" s="187">
        <f>I24-'2009 에너지사용량(순발열량기준)'!N28</f>
        <v>0</v>
      </c>
      <c r="J65" s="187">
        <f>J24-'2009 에너지사용량(순발열량기준)'!O28</f>
        <v>0</v>
      </c>
      <c r="K65" s="187">
        <f>K24-'2009 에너지사용량(순발열량기준)'!P28</f>
        <v>0</v>
      </c>
      <c r="L65" s="187">
        <f>L24-'2009 에너지사용량(순발열량기준)'!Q28</f>
        <v>0</v>
      </c>
      <c r="M65" s="187">
        <f>M24-'2009 에너지사용량(순발열량기준)'!R28</f>
        <v>0</v>
      </c>
      <c r="N65" s="187">
        <f>N24-'2009 에너지사용량(순발열량기준)'!S28</f>
        <v>0</v>
      </c>
      <c r="O65" s="187">
        <f>O24-'2009 에너지사용량(순발열량기준)'!U28</f>
        <v>0</v>
      </c>
      <c r="P65" s="187">
        <f>P24-'2009 에너지사용량(순발열량기준)'!V28</f>
        <v>0</v>
      </c>
      <c r="Q65" s="187">
        <f>Q24-'2009 에너지사용량(순발열량기준)'!X28</f>
        <v>0</v>
      </c>
      <c r="R65" s="187">
        <f>R24-'2009 에너지사용량(순발열량기준)'!Y28</f>
        <v>0</v>
      </c>
      <c r="S65" s="187">
        <f>S24-'2009 에너지사용량(순발열량기준)'!Z28</f>
        <v>0</v>
      </c>
      <c r="T65" s="187">
        <f>T24-'2009 에너지사용량(순발열량기준)'!AA28</f>
        <v>0</v>
      </c>
      <c r="U65" s="187">
        <f>U24-'2009 에너지사용량(순발열량기준)'!AB28</f>
        <v>0</v>
      </c>
      <c r="V65" s="187">
        <f>V24-'2009 에너지사용량(순발열량기준)'!AC28</f>
        <v>0</v>
      </c>
      <c r="W65" s="187">
        <f>W24-'2009 에너지사용량(순발열량기준)'!AD28</f>
        <v>3.3369999999990796E-2</v>
      </c>
      <c r="X65" s="187">
        <f>X24-'2009 에너지사용량(순발열량기준)'!AE28</f>
        <v>0</v>
      </c>
      <c r="Y65" s="187">
        <f>Y24-'2009 에너지사용량(순발열량기준)'!AF28</f>
        <v>0</v>
      </c>
      <c r="Z65" s="187">
        <f>Z24-'2009 에너지사용량(순발열량기준)'!AG28</f>
        <v>0</v>
      </c>
      <c r="AA65" s="187">
        <f>AA24-'2009 에너지사용량(순발열량기준)'!AH28</f>
        <v>0</v>
      </c>
      <c r="AB65" s="187">
        <f>AB24-'2009 에너지사용량(순발열량기준)'!AI28</f>
        <v>0</v>
      </c>
      <c r="AC65" s="187">
        <f>AC24-'2009 에너지사용량(순발열량기준)'!AJ28</f>
        <v>0</v>
      </c>
      <c r="AD65" s="187">
        <f>AD24-'2009 에너지사용량(순발열량기준)'!AK28</f>
        <v>0</v>
      </c>
    </row>
    <row r="66" spans="1:30">
      <c r="A66">
        <v>23</v>
      </c>
      <c r="B66" s="187">
        <f>B25-'2009 에너지사용량(순발열량기준)'!D29</f>
        <v>0</v>
      </c>
      <c r="C66" s="187">
        <f>C25-'2009 에너지사용량(순발열량기준)'!E29</f>
        <v>0</v>
      </c>
      <c r="D66" s="187">
        <f>D25-'2009 에너지사용량(순발열량기준)'!G29</f>
        <v>0</v>
      </c>
      <c r="E66" s="187">
        <f>E25-'2009 에너지사용량(순발열량기준)'!H29</f>
        <v>0</v>
      </c>
      <c r="F66" s="187">
        <f>F25-'2009 에너지사용량(순발열량기준)'!K29</f>
        <v>0</v>
      </c>
      <c r="G66" s="187">
        <f>G25-'2009 에너지사용량(순발열량기준)'!L29</f>
        <v>0</v>
      </c>
      <c r="H66" s="187">
        <f>H25-'2009 에너지사용량(순발열량기준)'!M29</f>
        <v>0</v>
      </c>
      <c r="I66" s="187">
        <f>I25-'2009 에너지사용량(순발열량기준)'!N29</f>
        <v>0</v>
      </c>
      <c r="J66" s="187">
        <f>J25-'2009 에너지사용량(순발열량기준)'!O29</f>
        <v>0</v>
      </c>
      <c r="K66" s="187">
        <f>K25-'2009 에너지사용량(순발열량기준)'!P29</f>
        <v>0</v>
      </c>
      <c r="L66" s="187">
        <f>L25-'2009 에너지사용량(순발열량기준)'!Q29</f>
        <v>0</v>
      </c>
      <c r="M66" s="187">
        <f>M25-'2009 에너지사용량(순발열량기준)'!R29</f>
        <v>0</v>
      </c>
      <c r="N66" s="187">
        <f>N25-'2009 에너지사용량(순발열량기준)'!S29</f>
        <v>0</v>
      </c>
      <c r="O66" s="187">
        <f>O25-'2009 에너지사용량(순발열량기준)'!U29</f>
        <v>0</v>
      </c>
      <c r="P66" s="187">
        <f>P25-'2009 에너지사용량(순발열량기준)'!V29</f>
        <v>0</v>
      </c>
      <c r="Q66" s="187">
        <f>Q25-'2009 에너지사용량(순발열량기준)'!X29</f>
        <v>0</v>
      </c>
      <c r="R66" s="187">
        <f>R25-'2009 에너지사용량(순발열량기준)'!Y29</f>
        <v>0</v>
      </c>
      <c r="S66" s="187">
        <f>S25-'2009 에너지사용량(순발열량기준)'!Z29</f>
        <v>0</v>
      </c>
      <c r="T66" s="187">
        <f>T25-'2009 에너지사용량(순발열량기준)'!AA29</f>
        <v>0</v>
      </c>
      <c r="U66" s="187">
        <f>U25-'2009 에너지사용량(순발열량기준)'!AB29</f>
        <v>0</v>
      </c>
      <c r="V66" s="187">
        <f>V25-'2009 에너지사용량(순발열량기준)'!AC29</f>
        <v>0</v>
      </c>
      <c r="W66" s="187">
        <f>W25-'2009 에너지사용량(순발열량기준)'!AD29</f>
        <v>6.5799999999995862E-3</v>
      </c>
      <c r="X66" s="187">
        <f>X25-'2009 에너지사용량(순발열량기준)'!AE29</f>
        <v>0</v>
      </c>
      <c r="Y66" s="187">
        <f>Y25-'2009 에너지사용량(순발열량기준)'!AF29</f>
        <v>0</v>
      </c>
      <c r="Z66" s="187">
        <f>Z25-'2009 에너지사용량(순발열량기준)'!AG29</f>
        <v>0</v>
      </c>
      <c r="AA66" s="187">
        <f>AA25-'2009 에너지사용량(순발열량기준)'!AH29</f>
        <v>0</v>
      </c>
      <c r="AB66" s="187">
        <f>AB25-'2009 에너지사용량(순발열량기준)'!AI29</f>
        <v>0</v>
      </c>
      <c r="AC66" s="187">
        <f>AC25-'2009 에너지사용량(순발열량기준)'!AJ29</f>
        <v>0</v>
      </c>
      <c r="AD66" s="187">
        <f>AD25-'2009 에너지사용량(순발열량기준)'!AK29</f>
        <v>0</v>
      </c>
    </row>
    <row r="67" spans="1:30">
      <c r="A67">
        <v>24</v>
      </c>
      <c r="B67" s="187">
        <f>B26-'2009 에너지사용량(순발열량기준)'!D30</f>
        <v>0</v>
      </c>
      <c r="C67" s="187">
        <f>C26-'2009 에너지사용량(순발열량기준)'!E30</f>
        <v>0</v>
      </c>
      <c r="D67" s="187">
        <f>D26-'2009 에너지사용량(순발열량기준)'!G30</f>
        <v>0</v>
      </c>
      <c r="E67" s="187">
        <f>E26-'2009 에너지사용량(순발열량기준)'!H30</f>
        <v>0</v>
      </c>
      <c r="F67" s="187">
        <f>F26-'2009 에너지사용량(순발열량기준)'!K30</f>
        <v>0</v>
      </c>
      <c r="G67" s="187">
        <f>G26-'2009 에너지사용량(순발열량기준)'!L30</f>
        <v>0</v>
      </c>
      <c r="H67" s="187">
        <f>H26-'2009 에너지사용량(순발열량기준)'!M30</f>
        <v>0</v>
      </c>
      <c r="I67" s="187">
        <f>I26-'2009 에너지사용량(순발열량기준)'!N30</f>
        <v>0</v>
      </c>
      <c r="J67" s="187">
        <f>J26-'2009 에너지사용량(순발열량기준)'!O30</f>
        <v>0</v>
      </c>
      <c r="K67" s="187">
        <f>K26-'2009 에너지사용량(순발열량기준)'!P30</f>
        <v>0</v>
      </c>
      <c r="L67" s="187">
        <f>L26-'2009 에너지사용량(순발열량기준)'!Q30</f>
        <v>0</v>
      </c>
      <c r="M67" s="187">
        <f>M26-'2009 에너지사용량(순발열량기준)'!R30</f>
        <v>0</v>
      </c>
      <c r="N67" s="187">
        <f>N26-'2009 에너지사용량(순발열량기준)'!S30</f>
        <v>0</v>
      </c>
      <c r="O67" s="187">
        <f>O26-'2009 에너지사용량(순발열량기준)'!U30</f>
        <v>0</v>
      </c>
      <c r="P67" s="187">
        <f>P26-'2009 에너지사용량(순발열량기준)'!V30</f>
        <v>0</v>
      </c>
      <c r="Q67" s="187">
        <f>Q26-'2009 에너지사용량(순발열량기준)'!X30</f>
        <v>0</v>
      </c>
      <c r="R67" s="187">
        <f>R26-'2009 에너지사용량(순발열량기준)'!Y30</f>
        <v>0</v>
      </c>
      <c r="S67" s="187">
        <f>S26-'2009 에너지사용량(순발열량기준)'!Z30</f>
        <v>0</v>
      </c>
      <c r="T67" s="187">
        <f>T26-'2009 에너지사용량(순발열량기준)'!AA30</f>
        <v>0</v>
      </c>
      <c r="U67" s="187">
        <f>U26-'2009 에너지사용량(순발열량기준)'!AB30</f>
        <v>0</v>
      </c>
      <c r="V67" s="187">
        <f>V26-'2009 에너지사용량(순발열량기준)'!AC30</f>
        <v>0</v>
      </c>
      <c r="W67" s="187">
        <f>W26-'2009 에너지사용량(순발열량기준)'!AD30</f>
        <v>4.6999999999997044E-4</v>
      </c>
      <c r="X67" s="187">
        <f>X26-'2009 에너지사용량(순발열량기준)'!AE30</f>
        <v>0</v>
      </c>
      <c r="Y67" s="187">
        <f>Y26-'2009 에너지사용량(순발열량기준)'!AF30</f>
        <v>0</v>
      </c>
      <c r="Z67" s="187">
        <f>Z26-'2009 에너지사용량(순발열량기준)'!AG30</f>
        <v>0</v>
      </c>
      <c r="AA67" s="187">
        <f>AA26-'2009 에너지사용량(순발열량기준)'!AH30</f>
        <v>0</v>
      </c>
      <c r="AB67" s="187">
        <f>AB26-'2009 에너지사용량(순발열량기준)'!AI30</f>
        <v>0</v>
      </c>
      <c r="AC67" s="187">
        <f>AC26-'2009 에너지사용량(순발열량기준)'!AJ30</f>
        <v>0</v>
      </c>
      <c r="AD67" s="187">
        <f>AD26-'2009 에너지사용량(순발열량기준)'!AK30</f>
        <v>0</v>
      </c>
    </row>
    <row r="68" spans="1:30">
      <c r="A68">
        <v>25</v>
      </c>
      <c r="B68" s="187">
        <f>B27-'2009 에너지사용량(순발열량기준)'!D31</f>
        <v>0</v>
      </c>
      <c r="C68" s="187">
        <f>C27-'2009 에너지사용량(순발열량기준)'!E31</f>
        <v>0</v>
      </c>
      <c r="D68" s="187">
        <f>D27-'2009 에너지사용량(순발열량기준)'!G31</f>
        <v>0</v>
      </c>
      <c r="E68" s="187">
        <f>E27-'2009 에너지사용량(순발열량기준)'!H31</f>
        <v>0</v>
      </c>
      <c r="F68" s="187">
        <f>F27-'2009 에너지사용량(순발열량기준)'!K31</f>
        <v>0</v>
      </c>
      <c r="G68" s="187">
        <f>G27-'2009 에너지사용량(순발열량기준)'!L31</f>
        <v>0</v>
      </c>
      <c r="H68" s="187">
        <f>H27-'2009 에너지사용량(순발열량기준)'!M31</f>
        <v>0</v>
      </c>
      <c r="I68" s="187">
        <f>I27-'2009 에너지사용량(순발열량기준)'!N31</f>
        <v>0</v>
      </c>
      <c r="J68" s="187">
        <f>J27-'2009 에너지사용량(순발열량기준)'!O31</f>
        <v>0</v>
      </c>
      <c r="K68" s="187">
        <f>K27-'2009 에너지사용량(순발열량기준)'!P31</f>
        <v>0</v>
      </c>
      <c r="L68" s="187">
        <f>L27-'2009 에너지사용량(순발열량기준)'!Q31</f>
        <v>0</v>
      </c>
      <c r="M68" s="187">
        <f>M27-'2009 에너지사용량(순발열량기준)'!R31</f>
        <v>0</v>
      </c>
      <c r="N68" s="187">
        <f>N27-'2009 에너지사용량(순발열량기준)'!S31</f>
        <v>0</v>
      </c>
      <c r="O68" s="187">
        <f>O27-'2009 에너지사용량(순발열량기준)'!U31</f>
        <v>0</v>
      </c>
      <c r="P68" s="187">
        <f>P27-'2009 에너지사용량(순발열량기준)'!V31</f>
        <v>0</v>
      </c>
      <c r="Q68" s="187">
        <f>Q27-'2009 에너지사용량(순발열량기준)'!X31</f>
        <v>0</v>
      </c>
      <c r="R68" s="187">
        <f>R27-'2009 에너지사용량(순발열량기준)'!Y31</f>
        <v>0</v>
      </c>
      <c r="S68" s="187">
        <f>S27-'2009 에너지사용량(순발열량기준)'!Z31</f>
        <v>0</v>
      </c>
      <c r="T68" s="187">
        <f>T27-'2009 에너지사용량(순발열량기준)'!AA31</f>
        <v>0</v>
      </c>
      <c r="U68" s="187">
        <f>U27-'2009 에너지사용량(순발열량기준)'!AB31</f>
        <v>0</v>
      </c>
      <c r="V68" s="187">
        <f>V27-'2009 에너지사용량(순발열량기준)'!AC31</f>
        <v>0</v>
      </c>
      <c r="W68" s="187">
        <f>W27-'2009 에너지사용량(순발열량기준)'!AD31</f>
        <v>1.8799999999998818E-3</v>
      </c>
      <c r="X68" s="187">
        <f>X27-'2009 에너지사용량(순발열량기준)'!AE31</f>
        <v>0</v>
      </c>
      <c r="Y68" s="187">
        <f>Y27-'2009 에너지사용량(순발열량기준)'!AF31</f>
        <v>0</v>
      </c>
      <c r="Z68" s="187">
        <f>Z27-'2009 에너지사용량(순발열량기준)'!AG31</f>
        <v>0</v>
      </c>
      <c r="AA68" s="187">
        <f>AA27-'2009 에너지사용량(순발열량기준)'!AH31</f>
        <v>0</v>
      </c>
      <c r="AB68" s="187">
        <f>AB27-'2009 에너지사용량(순발열량기준)'!AI31</f>
        <v>0</v>
      </c>
      <c r="AC68" s="187">
        <f>AC27-'2009 에너지사용량(순발열량기준)'!AJ31</f>
        <v>0</v>
      </c>
      <c r="AD68" s="187">
        <f>AD27-'2009 에너지사용량(순발열량기준)'!AK31</f>
        <v>0</v>
      </c>
    </row>
    <row r="69" spans="1:30">
      <c r="A69">
        <v>26</v>
      </c>
      <c r="B69" s="187">
        <f>B28-'2009 에너지사용량(순발열량기준)'!D32</f>
        <v>0</v>
      </c>
      <c r="C69" s="187">
        <f>C28-'2009 에너지사용량(순발열량기준)'!E32</f>
        <v>0</v>
      </c>
      <c r="D69" s="187">
        <f>D28-'2009 에너지사용량(순발열량기준)'!G32</f>
        <v>0</v>
      </c>
      <c r="E69" s="187">
        <f>E28-'2009 에너지사용량(순발열량기준)'!H32</f>
        <v>0</v>
      </c>
      <c r="F69" s="187">
        <f>F28-'2009 에너지사용량(순발열량기준)'!K32</f>
        <v>0</v>
      </c>
      <c r="G69" s="187">
        <f>G28-'2009 에너지사용량(순발열량기준)'!L32</f>
        <v>0</v>
      </c>
      <c r="H69" s="187">
        <f>H28-'2009 에너지사용량(순발열량기준)'!M32</f>
        <v>0</v>
      </c>
      <c r="I69" s="187">
        <f>I28-'2009 에너지사용량(순발열량기준)'!N32</f>
        <v>0</v>
      </c>
      <c r="J69" s="187">
        <f>J28-'2009 에너지사용량(순발열량기준)'!O32</f>
        <v>0</v>
      </c>
      <c r="K69" s="187">
        <f>K28-'2009 에너지사용량(순발열량기준)'!P32</f>
        <v>0</v>
      </c>
      <c r="L69" s="187">
        <f>L28-'2009 에너지사용량(순발열량기준)'!Q32</f>
        <v>0</v>
      </c>
      <c r="M69" s="187">
        <f>M28-'2009 에너지사용량(순발열량기준)'!R32</f>
        <v>0</v>
      </c>
      <c r="N69" s="187">
        <f>N28-'2009 에너지사용량(순발열량기준)'!S32</f>
        <v>0</v>
      </c>
      <c r="O69" s="187">
        <f>O28-'2009 에너지사용량(순발열량기준)'!U32</f>
        <v>0</v>
      </c>
      <c r="P69" s="187">
        <f>P28-'2009 에너지사용량(순발열량기준)'!V32</f>
        <v>0</v>
      </c>
      <c r="Q69" s="187">
        <f>Q28-'2009 에너지사용량(순발열량기준)'!X32</f>
        <v>0</v>
      </c>
      <c r="R69" s="187">
        <f>R28-'2009 에너지사용량(순발열량기준)'!Y32</f>
        <v>0</v>
      </c>
      <c r="S69" s="187">
        <f>S28-'2009 에너지사용량(순발열량기준)'!Z32</f>
        <v>0</v>
      </c>
      <c r="T69" s="187">
        <f>T28-'2009 에너지사용량(순발열량기준)'!AA32</f>
        <v>0</v>
      </c>
      <c r="U69" s="187">
        <f>U28-'2009 에너지사용량(순발열량기준)'!AB32</f>
        <v>0</v>
      </c>
      <c r="V69" s="187">
        <f>V28-'2009 에너지사용량(순발열량기준)'!AC32</f>
        <v>0</v>
      </c>
      <c r="W69" s="187">
        <f>W28-'2009 에너지사용량(순발열량기준)'!AD32</f>
        <v>0.33933999999999287</v>
      </c>
      <c r="X69" s="187">
        <f>X28-'2009 에너지사용량(순발열량기준)'!AE32</f>
        <v>0</v>
      </c>
      <c r="Y69" s="187">
        <f>Y28-'2009 에너지사용량(순발열량기준)'!AF32</f>
        <v>0</v>
      </c>
      <c r="Z69" s="187">
        <f>Z28-'2009 에너지사용량(순발열량기준)'!AG32</f>
        <v>0</v>
      </c>
      <c r="AA69" s="187">
        <f>AA28-'2009 에너지사용량(순발열량기준)'!AH32</f>
        <v>0</v>
      </c>
      <c r="AB69" s="187">
        <f>AB28-'2009 에너지사용량(순발열량기준)'!AI32</f>
        <v>0</v>
      </c>
      <c r="AC69" s="187">
        <f>AC28-'2009 에너지사용량(순발열량기준)'!AJ32</f>
        <v>0</v>
      </c>
      <c r="AD69" s="187">
        <f>AD28-'2009 에너지사용량(순발열량기준)'!AK32</f>
        <v>0</v>
      </c>
    </row>
    <row r="70" spans="1:30">
      <c r="A70">
        <v>27</v>
      </c>
      <c r="B70" s="187">
        <f>B29-'2009 에너지사용량(순발열량기준)'!D33</f>
        <v>0</v>
      </c>
      <c r="C70" s="187">
        <f>C29-'2009 에너지사용량(순발열량기준)'!E33</f>
        <v>0</v>
      </c>
      <c r="D70" s="187">
        <f>D29-'2009 에너지사용량(순발열량기준)'!G33</f>
        <v>0</v>
      </c>
      <c r="E70" s="187">
        <f>E29-'2009 에너지사용량(순발열량기준)'!H33</f>
        <v>0</v>
      </c>
      <c r="F70" s="187">
        <f>F29-'2009 에너지사용량(순발열량기준)'!K33</f>
        <v>0</v>
      </c>
      <c r="G70" s="187">
        <f>G29-'2009 에너지사용량(순발열량기준)'!L33</f>
        <v>0</v>
      </c>
      <c r="H70" s="187">
        <f>H29-'2009 에너지사용량(순발열량기준)'!M33</f>
        <v>0</v>
      </c>
      <c r="I70" s="187">
        <f>I29-'2009 에너지사용량(순발열량기준)'!N33</f>
        <v>0</v>
      </c>
      <c r="J70" s="187">
        <f>J29-'2009 에너지사용량(순발열량기준)'!O33</f>
        <v>0</v>
      </c>
      <c r="K70" s="187">
        <f>K29-'2009 에너지사용량(순발열량기준)'!P33</f>
        <v>0</v>
      </c>
      <c r="L70" s="187">
        <f>L29-'2009 에너지사용량(순발열량기준)'!Q33</f>
        <v>0</v>
      </c>
      <c r="M70" s="187">
        <f>M29-'2009 에너지사용량(순발열량기준)'!R33</f>
        <v>0</v>
      </c>
      <c r="N70" s="187">
        <f>N29-'2009 에너지사용량(순발열량기준)'!S33</f>
        <v>0</v>
      </c>
      <c r="O70" s="187">
        <f>O29-'2009 에너지사용량(순발열량기준)'!U33</f>
        <v>0</v>
      </c>
      <c r="P70" s="187">
        <f>P29-'2009 에너지사용량(순발열량기준)'!V33</f>
        <v>0</v>
      </c>
      <c r="Q70" s="187">
        <f>Q29-'2009 에너지사용량(순발열량기준)'!X33</f>
        <v>0</v>
      </c>
      <c r="R70" s="187">
        <f>R29-'2009 에너지사용량(순발열량기준)'!Y33</f>
        <v>0</v>
      </c>
      <c r="S70" s="187">
        <f>S29-'2009 에너지사용량(순발열량기준)'!Z33</f>
        <v>0</v>
      </c>
      <c r="T70" s="187">
        <f>T29-'2009 에너지사용량(순발열량기준)'!AA33</f>
        <v>0</v>
      </c>
      <c r="U70" s="187">
        <f>U29-'2009 에너지사용량(순발열량기준)'!AB33</f>
        <v>0</v>
      </c>
      <c r="V70" s="187">
        <f>V29-'2009 에너지사용량(순발열량기준)'!AC33</f>
        <v>0</v>
      </c>
      <c r="W70" s="187">
        <f>W29-'2009 에너지사용량(순발열량기준)'!AD33</f>
        <v>1.5039999999999054E-2</v>
      </c>
      <c r="X70" s="187">
        <f>X29-'2009 에너지사용량(순발열량기준)'!AE33</f>
        <v>0</v>
      </c>
      <c r="Y70" s="187">
        <f>Y29-'2009 에너지사용량(순발열량기준)'!AF33</f>
        <v>0</v>
      </c>
      <c r="Z70" s="187">
        <f>Z29-'2009 에너지사용량(순발열량기준)'!AG33</f>
        <v>0</v>
      </c>
      <c r="AA70" s="187">
        <f>AA29-'2009 에너지사용량(순발열량기준)'!AH33</f>
        <v>0</v>
      </c>
      <c r="AB70" s="187">
        <f>AB29-'2009 에너지사용량(순발열량기준)'!AI33</f>
        <v>0</v>
      </c>
      <c r="AC70" s="187">
        <f>AC29-'2009 에너지사용량(순발열량기준)'!AJ33</f>
        <v>0</v>
      </c>
      <c r="AD70" s="187">
        <f>AD29-'2009 에너지사용량(순발열량기준)'!AK33</f>
        <v>0</v>
      </c>
    </row>
    <row r="71" spans="1:30">
      <c r="A71">
        <v>28</v>
      </c>
      <c r="B71" s="187">
        <f>B30-'2009 에너지사용량(순발열량기준)'!D34</f>
        <v>0</v>
      </c>
      <c r="C71" s="187">
        <f>C30-'2009 에너지사용량(순발열량기준)'!E34</f>
        <v>0</v>
      </c>
      <c r="D71" s="187">
        <f>D30-'2009 에너지사용량(순발열량기준)'!G34</f>
        <v>0</v>
      </c>
      <c r="E71" s="187">
        <f>E30-'2009 에너지사용량(순발열량기준)'!H34</f>
        <v>0</v>
      </c>
      <c r="F71" s="187">
        <f>F30-'2009 에너지사용량(순발열량기준)'!K34</f>
        <v>0</v>
      </c>
      <c r="G71" s="187">
        <f>G30-'2009 에너지사용량(순발열량기준)'!L34</f>
        <v>0</v>
      </c>
      <c r="H71" s="187">
        <f>H30-'2009 에너지사용량(순발열량기준)'!M34</f>
        <v>0</v>
      </c>
      <c r="I71" s="187">
        <f>I30-'2009 에너지사용량(순발열량기준)'!N34</f>
        <v>0</v>
      </c>
      <c r="J71" s="187">
        <f>J30-'2009 에너지사용량(순발열량기준)'!O34</f>
        <v>0</v>
      </c>
      <c r="K71" s="187">
        <f>K30-'2009 에너지사용량(순발열량기준)'!P34</f>
        <v>0</v>
      </c>
      <c r="L71" s="187">
        <f>L30-'2009 에너지사용량(순발열량기준)'!Q34</f>
        <v>0</v>
      </c>
      <c r="M71" s="187">
        <f>M30-'2009 에너지사용량(순발열량기준)'!R34</f>
        <v>0</v>
      </c>
      <c r="N71" s="187">
        <f>N30-'2009 에너지사용량(순발열량기준)'!S34</f>
        <v>0</v>
      </c>
      <c r="O71" s="187">
        <f>O30-'2009 에너지사용량(순발열량기준)'!U34</f>
        <v>0</v>
      </c>
      <c r="P71" s="187">
        <f>P30-'2009 에너지사용량(순발열량기준)'!V34</f>
        <v>0</v>
      </c>
      <c r="Q71" s="187">
        <f>Q30-'2009 에너지사용량(순발열량기준)'!X34</f>
        <v>0</v>
      </c>
      <c r="R71" s="187">
        <f>R30-'2009 에너지사용량(순발열량기준)'!Y34</f>
        <v>0</v>
      </c>
      <c r="S71" s="187">
        <f>S30-'2009 에너지사용량(순발열량기준)'!Z34</f>
        <v>0</v>
      </c>
      <c r="T71" s="187">
        <f>T30-'2009 에너지사용량(순발열량기준)'!AA34</f>
        <v>0</v>
      </c>
      <c r="U71" s="187">
        <f>U30-'2009 에너지사용량(순발열량기준)'!AB34</f>
        <v>0</v>
      </c>
      <c r="V71" s="187">
        <f>V30-'2009 에너지사용량(순발열량기준)'!AC34</f>
        <v>0</v>
      </c>
      <c r="W71" s="187">
        <f>W30-'2009 에너지사용량(순발열량기준)'!AD34</f>
        <v>2.3500000000007404E-3</v>
      </c>
      <c r="X71" s="187">
        <f>X30-'2009 에너지사용량(순발열량기준)'!AE34</f>
        <v>0</v>
      </c>
      <c r="Y71" s="187">
        <f>Y30-'2009 에너지사용량(순발열량기준)'!AF34</f>
        <v>0</v>
      </c>
      <c r="Z71" s="187">
        <f>Z30-'2009 에너지사용량(순발열량기준)'!AG34</f>
        <v>0</v>
      </c>
      <c r="AA71" s="187">
        <f>AA30-'2009 에너지사용량(순발열량기준)'!AH34</f>
        <v>0</v>
      </c>
      <c r="AB71" s="187">
        <f>AB30-'2009 에너지사용량(순발열량기준)'!AI34</f>
        <v>0</v>
      </c>
      <c r="AC71" s="187">
        <f>AC30-'2009 에너지사용량(순발열량기준)'!AJ34</f>
        <v>0</v>
      </c>
      <c r="AD71" s="187">
        <f>AD30-'2009 에너지사용량(순발열량기준)'!AK34</f>
        <v>0</v>
      </c>
    </row>
    <row r="72" spans="1:30">
      <c r="A72">
        <v>29</v>
      </c>
      <c r="B72" s="187">
        <f>B31-'2009 에너지사용량(순발열량기준)'!D35</f>
        <v>0</v>
      </c>
      <c r="C72" s="187">
        <f>C31-'2009 에너지사용량(순발열량기준)'!E35</f>
        <v>0</v>
      </c>
      <c r="D72" s="187">
        <f>D31-'2009 에너지사용량(순발열량기준)'!G35</f>
        <v>0</v>
      </c>
      <c r="E72" s="187">
        <f>E31-'2009 에너지사용량(순발열량기준)'!H35</f>
        <v>0</v>
      </c>
      <c r="F72" s="187">
        <f>F31-'2009 에너지사용량(순발열량기준)'!K35</f>
        <v>0</v>
      </c>
      <c r="G72" s="187">
        <f>G31-'2009 에너지사용량(순발열량기준)'!L35</f>
        <v>0</v>
      </c>
      <c r="H72" s="187">
        <f>H31-'2009 에너지사용량(순발열량기준)'!M35</f>
        <v>0</v>
      </c>
      <c r="I72" s="187">
        <f>I31-'2009 에너지사용량(순발열량기준)'!N35</f>
        <v>0</v>
      </c>
      <c r="J72" s="187">
        <f>J31-'2009 에너지사용량(순발열량기준)'!O35</f>
        <v>0</v>
      </c>
      <c r="K72" s="187">
        <f>K31-'2009 에너지사용량(순발열량기준)'!P35</f>
        <v>0</v>
      </c>
      <c r="L72" s="187">
        <f>L31-'2009 에너지사용량(순발열량기준)'!Q35</f>
        <v>0</v>
      </c>
      <c r="M72" s="187">
        <f>M31-'2009 에너지사용량(순발열량기준)'!R35</f>
        <v>0</v>
      </c>
      <c r="N72" s="187">
        <f>N31-'2009 에너지사용량(순발열량기준)'!S35</f>
        <v>0</v>
      </c>
      <c r="O72" s="187">
        <f>O31-'2009 에너지사용량(순발열량기준)'!U35</f>
        <v>0</v>
      </c>
      <c r="P72" s="187">
        <f>P31-'2009 에너지사용량(순발열량기준)'!V35</f>
        <v>0</v>
      </c>
      <c r="Q72" s="187">
        <f>Q31-'2009 에너지사용량(순발열량기준)'!X35</f>
        <v>0</v>
      </c>
      <c r="R72" s="187">
        <f>R31-'2009 에너지사용량(순발열량기준)'!Y35</f>
        <v>0</v>
      </c>
      <c r="S72" s="187">
        <f>S31-'2009 에너지사용량(순발열량기준)'!Z35</f>
        <v>0</v>
      </c>
      <c r="T72" s="187">
        <f>T31-'2009 에너지사용량(순발열량기준)'!AA35</f>
        <v>0</v>
      </c>
      <c r="U72" s="187">
        <f>U31-'2009 에너지사용량(순발열량기준)'!AB35</f>
        <v>0</v>
      </c>
      <c r="V72" s="187">
        <f>V31-'2009 에너지사용량(순발열량기준)'!AC35</f>
        <v>0</v>
      </c>
      <c r="W72" s="187">
        <f>W31-'2009 에너지사용량(순발열량기준)'!AD35</f>
        <v>2.3500000000007404E-3</v>
      </c>
      <c r="X72" s="187">
        <f>X31-'2009 에너지사용량(순발열량기준)'!AE35</f>
        <v>0</v>
      </c>
      <c r="Y72" s="187">
        <f>Y31-'2009 에너지사용량(순발열량기준)'!AF35</f>
        <v>0</v>
      </c>
      <c r="Z72" s="187">
        <f>Z31-'2009 에너지사용량(순발열량기준)'!AG35</f>
        <v>0</v>
      </c>
      <c r="AA72" s="187">
        <f>AA31-'2009 에너지사용량(순발열량기준)'!AH35</f>
        <v>0</v>
      </c>
      <c r="AB72" s="187">
        <f>AB31-'2009 에너지사용량(순발열량기준)'!AI35</f>
        <v>0</v>
      </c>
      <c r="AC72" s="187">
        <f>AC31-'2009 에너지사용량(순발열량기준)'!AJ35</f>
        <v>0</v>
      </c>
      <c r="AD72" s="187">
        <f>AD31-'2009 에너지사용량(순발열량기준)'!AK35</f>
        <v>0</v>
      </c>
    </row>
    <row r="73" spans="1:30">
      <c r="A73">
        <v>30</v>
      </c>
      <c r="B73" s="187">
        <f>B32-'2009 에너지사용량(순발열량기준)'!D36</f>
        <v>0</v>
      </c>
      <c r="C73" s="187">
        <f>C32-'2009 에너지사용량(순발열량기준)'!E36</f>
        <v>0</v>
      </c>
      <c r="D73" s="187">
        <f>D32-'2009 에너지사용량(순발열량기준)'!G36</f>
        <v>0</v>
      </c>
      <c r="E73" s="187">
        <f>E32-'2009 에너지사용량(순발열량기준)'!H36</f>
        <v>0</v>
      </c>
      <c r="F73" s="187">
        <f>F32-'2009 에너지사용량(순발열량기준)'!K36</f>
        <v>0</v>
      </c>
      <c r="G73" s="187">
        <f>G32-'2009 에너지사용량(순발열량기준)'!L36</f>
        <v>0</v>
      </c>
      <c r="H73" s="187">
        <f>H32-'2009 에너지사용량(순발열량기준)'!M36</f>
        <v>0</v>
      </c>
      <c r="I73" s="187">
        <f>I32-'2009 에너지사용량(순발열량기준)'!N36</f>
        <v>0</v>
      </c>
      <c r="J73" s="187">
        <f>J32-'2009 에너지사용량(순발열량기준)'!O36</f>
        <v>0</v>
      </c>
      <c r="K73" s="187">
        <f>K32-'2009 에너지사용량(순발열량기준)'!P36</f>
        <v>0</v>
      </c>
      <c r="L73" s="187">
        <f>L32-'2009 에너지사용량(순발열량기준)'!Q36</f>
        <v>0</v>
      </c>
      <c r="M73" s="187">
        <f>M32-'2009 에너지사용량(순발열량기준)'!R36</f>
        <v>0</v>
      </c>
      <c r="N73" s="187">
        <f>N32-'2009 에너지사용량(순발열량기준)'!S36</f>
        <v>0</v>
      </c>
      <c r="O73" s="187">
        <f>O32-'2009 에너지사용량(순발열량기준)'!U36</f>
        <v>0</v>
      </c>
      <c r="P73" s="187">
        <f>P32-'2009 에너지사용량(순발열량기준)'!V36</f>
        <v>0</v>
      </c>
      <c r="Q73" s="187">
        <f>Q32-'2009 에너지사용량(순발열량기준)'!X36</f>
        <v>0</v>
      </c>
      <c r="R73" s="187">
        <f>R32-'2009 에너지사용량(순발열량기준)'!Y36</f>
        <v>0</v>
      </c>
      <c r="S73" s="187">
        <f>S32-'2009 에너지사용량(순발열량기준)'!Z36</f>
        <v>0</v>
      </c>
      <c r="T73" s="187">
        <f>T32-'2009 에너지사용량(순발열량기준)'!AA36</f>
        <v>0</v>
      </c>
      <c r="U73" s="187">
        <f>U32-'2009 에너지사용량(순발열량기준)'!AB36</f>
        <v>0</v>
      </c>
      <c r="V73" s="187">
        <f>V32-'2009 에너지사용량(순발열량기준)'!AC36</f>
        <v>0</v>
      </c>
      <c r="W73" s="187">
        <f>W32-'2009 에너지사용량(순발열량기준)'!AD36</f>
        <v>9.8699999999993793E-3</v>
      </c>
      <c r="X73" s="187">
        <f>X32-'2009 에너지사용량(순발열량기준)'!AE36</f>
        <v>0</v>
      </c>
      <c r="Y73" s="187">
        <f>Y32-'2009 에너지사용량(순발열량기준)'!AF36</f>
        <v>0</v>
      </c>
      <c r="Z73" s="187">
        <f>Z32-'2009 에너지사용량(순발열량기준)'!AG36</f>
        <v>0</v>
      </c>
      <c r="AA73" s="187">
        <f>AA32-'2009 에너지사용량(순발열량기준)'!AH36</f>
        <v>0</v>
      </c>
      <c r="AB73" s="187">
        <f>AB32-'2009 에너지사용량(순발열량기준)'!AI36</f>
        <v>0</v>
      </c>
      <c r="AC73" s="187">
        <f>AC32-'2009 에너지사용량(순발열량기준)'!AJ36</f>
        <v>0</v>
      </c>
      <c r="AD73" s="187">
        <f>AD32-'2009 에너지사용량(순발열량기준)'!AK36</f>
        <v>0</v>
      </c>
    </row>
    <row r="74" spans="1:30">
      <c r="A74">
        <v>31</v>
      </c>
      <c r="B74" s="187">
        <f>B33-'2009 에너지사용량(순발열량기준)'!D37</f>
        <v>0</v>
      </c>
      <c r="C74" s="187">
        <f>C33-'2009 에너지사용량(순발열량기준)'!E37</f>
        <v>0</v>
      </c>
      <c r="D74" s="187">
        <f>D33-'2009 에너지사용량(순발열량기준)'!G37</f>
        <v>0</v>
      </c>
      <c r="E74" s="187">
        <f>E33-'2009 에너지사용량(순발열량기준)'!H37</f>
        <v>0</v>
      </c>
      <c r="F74" s="187">
        <f>F33-'2009 에너지사용량(순발열량기준)'!K37</f>
        <v>0</v>
      </c>
      <c r="G74" s="187">
        <f>G33-'2009 에너지사용량(순발열량기준)'!L37</f>
        <v>0</v>
      </c>
      <c r="H74" s="187">
        <f>H33-'2009 에너지사용량(순발열량기준)'!M37</f>
        <v>0</v>
      </c>
      <c r="I74" s="187">
        <f>I33-'2009 에너지사용량(순발열량기준)'!N37</f>
        <v>0</v>
      </c>
      <c r="J74" s="187">
        <f>J33-'2009 에너지사용량(순발열량기준)'!O37</f>
        <v>0</v>
      </c>
      <c r="K74" s="187">
        <f>K33-'2009 에너지사용량(순발열량기준)'!P37</f>
        <v>0</v>
      </c>
      <c r="L74" s="187">
        <f>L33-'2009 에너지사용량(순발열량기준)'!Q37</f>
        <v>0</v>
      </c>
      <c r="M74" s="187">
        <f>M33-'2009 에너지사용량(순발열량기준)'!R37</f>
        <v>0</v>
      </c>
      <c r="N74" s="187">
        <f>N33-'2009 에너지사용량(순발열량기준)'!S37</f>
        <v>0</v>
      </c>
      <c r="O74" s="187">
        <f>O33-'2009 에너지사용량(순발열량기준)'!U37</f>
        <v>0</v>
      </c>
      <c r="P74" s="187">
        <f>P33-'2009 에너지사용량(순발열량기준)'!V37</f>
        <v>0</v>
      </c>
      <c r="Q74" s="187">
        <f>Q33-'2009 에너지사용량(순발열량기준)'!X37</f>
        <v>0</v>
      </c>
      <c r="R74" s="187">
        <f>R33-'2009 에너지사용량(순발열량기준)'!Y37</f>
        <v>0</v>
      </c>
      <c r="S74" s="187">
        <f>S33-'2009 에너지사용량(순발열량기준)'!Z37</f>
        <v>0</v>
      </c>
      <c r="T74" s="187">
        <f>T33-'2009 에너지사용량(순발열량기준)'!AA37</f>
        <v>0</v>
      </c>
      <c r="U74" s="187">
        <f>U33-'2009 에너지사용량(순발열량기준)'!AB37</f>
        <v>0</v>
      </c>
      <c r="V74" s="187">
        <f>V33-'2009 에너지사용량(순발열량기준)'!AC37</f>
        <v>0</v>
      </c>
      <c r="W74" s="187">
        <f>W33-'2009 에너지사용량(순발열량기준)'!AD37</f>
        <v>1.4570000000002636E-2</v>
      </c>
      <c r="X74" s="187">
        <f>X33-'2009 에너지사용량(순발열량기준)'!AE37</f>
        <v>0</v>
      </c>
      <c r="Y74" s="187">
        <f>Y33-'2009 에너지사용량(순발열량기준)'!AF37</f>
        <v>0</v>
      </c>
      <c r="Z74" s="187">
        <f>Z33-'2009 에너지사용량(순발열량기준)'!AG37</f>
        <v>0</v>
      </c>
      <c r="AA74" s="187">
        <f>AA33-'2009 에너지사용량(순발열량기준)'!AH37</f>
        <v>0</v>
      </c>
      <c r="AB74" s="187">
        <f>AB33-'2009 에너지사용량(순발열량기준)'!AI37</f>
        <v>0</v>
      </c>
      <c r="AC74" s="187">
        <f>AC33-'2009 에너지사용량(순발열량기준)'!AJ37</f>
        <v>0</v>
      </c>
      <c r="AD74" s="187">
        <f>AD33-'2009 에너지사용량(순발열량기준)'!AK37</f>
        <v>0</v>
      </c>
    </row>
    <row r="75" spans="1:30">
      <c r="A75">
        <v>32</v>
      </c>
      <c r="B75" s="187">
        <f>B34-'2009 에너지사용량(순발열량기준)'!D38</f>
        <v>0</v>
      </c>
      <c r="C75" s="187">
        <f>C34-'2009 에너지사용량(순발열량기준)'!E38</f>
        <v>0</v>
      </c>
      <c r="D75" s="187">
        <f>D34-'2009 에너지사용량(순발열량기준)'!G38</f>
        <v>0</v>
      </c>
      <c r="E75" s="187">
        <f>E34-'2009 에너지사용량(순발열량기준)'!H38</f>
        <v>0</v>
      </c>
      <c r="F75" s="187">
        <f>F34-'2009 에너지사용량(순발열량기준)'!K38</f>
        <v>0</v>
      </c>
      <c r="G75" s="187">
        <f>G34-'2009 에너지사용량(순발열량기준)'!L38</f>
        <v>0</v>
      </c>
      <c r="H75" s="187">
        <f>H34-'2009 에너지사용량(순발열량기준)'!M38</f>
        <v>0</v>
      </c>
      <c r="I75" s="187">
        <f>I34-'2009 에너지사용량(순발열량기준)'!N38</f>
        <v>0</v>
      </c>
      <c r="J75" s="187">
        <f>J34-'2009 에너지사용량(순발열량기준)'!O38</f>
        <v>0</v>
      </c>
      <c r="K75" s="187">
        <f>K34-'2009 에너지사용량(순발열량기준)'!P38</f>
        <v>0</v>
      </c>
      <c r="L75" s="187">
        <f>L34-'2009 에너지사용량(순발열량기준)'!Q38</f>
        <v>0</v>
      </c>
      <c r="M75" s="187">
        <f>M34-'2009 에너지사용량(순발열량기준)'!R38</f>
        <v>0</v>
      </c>
      <c r="N75" s="187">
        <f>N34-'2009 에너지사용량(순발열량기준)'!S38</f>
        <v>0</v>
      </c>
      <c r="O75" s="187">
        <f>O34-'2009 에너지사용량(순발열량기준)'!U38</f>
        <v>0</v>
      </c>
      <c r="P75" s="187">
        <f>P34-'2009 에너지사용량(순발열량기준)'!V38</f>
        <v>0</v>
      </c>
      <c r="Q75" s="187">
        <f>Q34-'2009 에너지사용량(순발열량기준)'!X38</f>
        <v>0</v>
      </c>
      <c r="R75" s="187">
        <f>R34-'2009 에너지사용량(순발열량기준)'!Y38</f>
        <v>0</v>
      </c>
      <c r="S75" s="187">
        <f>S34-'2009 에너지사용량(순발열량기준)'!Z38</f>
        <v>0</v>
      </c>
      <c r="T75" s="187">
        <f>T34-'2009 에너지사용량(순발열량기준)'!AA38</f>
        <v>0</v>
      </c>
      <c r="U75" s="187">
        <f>U34-'2009 에너지사용량(순발열량기준)'!AB38</f>
        <v>0</v>
      </c>
      <c r="V75" s="187">
        <f>V34-'2009 에너지사용량(순발열량기준)'!AC38</f>
        <v>0</v>
      </c>
      <c r="W75" s="187">
        <f>W34-'2009 에너지사용량(순발열량기준)'!AD38</f>
        <v>5.1700000000010959E-2</v>
      </c>
      <c r="X75" s="187">
        <f>X34-'2009 에너지사용량(순발열량기준)'!AE38</f>
        <v>0</v>
      </c>
      <c r="Y75" s="187">
        <f>Y34-'2009 에너지사용량(순발열량기준)'!AF38</f>
        <v>0</v>
      </c>
      <c r="Z75" s="187">
        <f>Z34-'2009 에너지사용량(순발열량기준)'!AG38</f>
        <v>0</v>
      </c>
      <c r="AA75" s="187">
        <f>AA34-'2009 에너지사용량(순발열량기준)'!AH38</f>
        <v>0</v>
      </c>
      <c r="AB75" s="187">
        <f>AB34-'2009 에너지사용량(순발열량기준)'!AI38</f>
        <v>0</v>
      </c>
      <c r="AC75" s="187">
        <f>AC34-'2009 에너지사용량(순발열량기준)'!AJ38</f>
        <v>0</v>
      </c>
      <c r="AD75" s="187">
        <f>AD34-'2009 에너지사용량(순발열량기준)'!AK38</f>
        <v>0</v>
      </c>
    </row>
    <row r="76" spans="1:30">
      <c r="A76">
        <v>33</v>
      </c>
      <c r="B76" s="187">
        <f>B35-'2009 에너지사용량(순발열량기준)'!D39</f>
        <v>0</v>
      </c>
      <c r="C76" s="187">
        <f>C35-'2009 에너지사용량(순발열량기준)'!E39</f>
        <v>0</v>
      </c>
      <c r="D76" s="187">
        <f>D35-'2009 에너지사용량(순발열량기준)'!G39</f>
        <v>0</v>
      </c>
      <c r="E76" s="187">
        <f>E35-'2009 에너지사용량(순발열량기준)'!H39</f>
        <v>0</v>
      </c>
      <c r="F76" s="187">
        <f>F35-'2009 에너지사용량(순발열량기준)'!K39</f>
        <v>0</v>
      </c>
      <c r="G76" s="187">
        <f>G35-'2009 에너지사용량(순발열량기준)'!L39</f>
        <v>0</v>
      </c>
      <c r="H76" s="187">
        <f>H35-'2009 에너지사용량(순발열량기준)'!M39</f>
        <v>0</v>
      </c>
      <c r="I76" s="187">
        <f>I35-'2009 에너지사용량(순발열량기준)'!N39</f>
        <v>0</v>
      </c>
      <c r="J76" s="187">
        <f>J35-'2009 에너지사용량(순발열량기준)'!O39</f>
        <v>0</v>
      </c>
      <c r="K76" s="187">
        <f>K35-'2009 에너지사용량(순발열량기준)'!P39</f>
        <v>0</v>
      </c>
      <c r="L76" s="187">
        <f>L35-'2009 에너지사용량(순발열량기준)'!Q39</f>
        <v>0</v>
      </c>
      <c r="M76" s="187">
        <f>M35-'2009 에너지사용량(순발열량기준)'!R39</f>
        <v>0</v>
      </c>
      <c r="N76" s="187">
        <f>N35-'2009 에너지사용량(순발열량기준)'!S39</f>
        <v>0</v>
      </c>
      <c r="O76" s="187">
        <f>O35-'2009 에너지사용량(순발열량기준)'!U39</f>
        <v>0</v>
      </c>
      <c r="P76" s="187">
        <f>P35-'2009 에너지사용량(순발열량기준)'!V39</f>
        <v>0</v>
      </c>
      <c r="Q76" s="187">
        <f>Q35-'2009 에너지사용량(순발열량기준)'!X39</f>
        <v>0</v>
      </c>
      <c r="R76" s="187">
        <f>R35-'2009 에너지사용량(순발열량기준)'!Y39</f>
        <v>0</v>
      </c>
      <c r="S76" s="187">
        <f>S35-'2009 에너지사용량(순발열량기준)'!Z39</f>
        <v>0</v>
      </c>
      <c r="T76" s="187">
        <f>T35-'2009 에너지사용량(순발열량기준)'!AA39</f>
        <v>0</v>
      </c>
      <c r="U76" s="187">
        <f>U35-'2009 에너지사용량(순발열량기준)'!AB39</f>
        <v>0</v>
      </c>
      <c r="V76" s="187">
        <f>V35-'2009 에너지사용량(순발열량기준)'!AC39</f>
        <v>0</v>
      </c>
      <c r="W76" s="187">
        <f>W35-'2009 에너지사용량(순발열량기준)'!AD39</f>
        <v>1.4099999999999113E-3</v>
      </c>
      <c r="X76" s="187">
        <f>X35-'2009 에너지사용량(순발열량기준)'!AE39</f>
        <v>0</v>
      </c>
      <c r="Y76" s="187">
        <f>Y35-'2009 에너지사용량(순발열량기준)'!AF39</f>
        <v>0</v>
      </c>
      <c r="Z76" s="187">
        <f>Z35-'2009 에너지사용량(순발열량기준)'!AG39</f>
        <v>0</v>
      </c>
      <c r="AA76" s="187">
        <f>AA35-'2009 에너지사용량(순발열량기준)'!AH39</f>
        <v>0</v>
      </c>
      <c r="AB76" s="187">
        <f>AB35-'2009 에너지사용량(순발열량기준)'!AI39</f>
        <v>0</v>
      </c>
      <c r="AC76" s="187">
        <f>AC35-'2009 에너지사용량(순발열량기준)'!AJ39</f>
        <v>0</v>
      </c>
      <c r="AD76" s="187">
        <f>AD35-'2009 에너지사용량(순발열량기준)'!AK39</f>
        <v>0</v>
      </c>
    </row>
    <row r="77" spans="1:30">
      <c r="A77">
        <v>34</v>
      </c>
      <c r="B77" s="187">
        <f>B36-'2009 에너지사용량(순발열량기준)'!D40</f>
        <v>0</v>
      </c>
      <c r="C77" s="187">
        <f>C36-'2009 에너지사용량(순발열량기준)'!E40</f>
        <v>0</v>
      </c>
      <c r="D77" s="187">
        <f>D36-'2009 에너지사용량(순발열량기준)'!G40</f>
        <v>0</v>
      </c>
      <c r="E77" s="187">
        <f>E36-'2009 에너지사용량(순발열량기준)'!H40</f>
        <v>0</v>
      </c>
      <c r="F77" s="187">
        <f>F36-'2009 에너지사용량(순발열량기준)'!K40</f>
        <v>0</v>
      </c>
      <c r="G77" s="187">
        <f>G36-'2009 에너지사용량(순발열량기준)'!L40</f>
        <v>0</v>
      </c>
      <c r="H77" s="187">
        <f>H36-'2009 에너지사용량(순발열량기준)'!M40</f>
        <v>0</v>
      </c>
      <c r="I77" s="187">
        <f>I36-'2009 에너지사용량(순발열량기준)'!N40</f>
        <v>0</v>
      </c>
      <c r="J77" s="187">
        <f>J36-'2009 에너지사용량(순발열량기준)'!O40</f>
        <v>0</v>
      </c>
      <c r="K77" s="187">
        <f>K36-'2009 에너지사용량(순발열량기준)'!P40</f>
        <v>0</v>
      </c>
      <c r="L77" s="187">
        <f>L36-'2009 에너지사용량(순발열량기준)'!Q40</f>
        <v>0</v>
      </c>
      <c r="M77" s="187">
        <f>M36-'2009 에너지사용량(순발열량기준)'!R40</f>
        <v>0</v>
      </c>
      <c r="N77" s="187">
        <f>N36-'2009 에너지사용량(순발열량기준)'!S40</f>
        <v>0</v>
      </c>
      <c r="O77" s="187">
        <f>O36-'2009 에너지사용량(순발열량기준)'!U40</f>
        <v>0</v>
      </c>
      <c r="P77" s="187">
        <f>P36-'2009 에너지사용량(순발열량기준)'!V40</f>
        <v>0</v>
      </c>
      <c r="Q77" s="187">
        <f>Q36-'2009 에너지사용량(순발열량기준)'!X40</f>
        <v>0</v>
      </c>
      <c r="R77" s="187">
        <f>R36-'2009 에너지사용량(순발열량기준)'!Y40</f>
        <v>0</v>
      </c>
      <c r="S77" s="187">
        <f>S36-'2009 에너지사용량(순발열량기준)'!Z40</f>
        <v>0</v>
      </c>
      <c r="T77" s="187">
        <f>T36-'2009 에너지사용량(순발열량기준)'!AA40</f>
        <v>0</v>
      </c>
      <c r="U77" s="187">
        <f>U36-'2009 에너지사용량(순발열량기준)'!AB40</f>
        <v>0</v>
      </c>
      <c r="V77" s="187">
        <f>V36-'2009 에너지사용량(순발열량기준)'!AC40</f>
        <v>0</v>
      </c>
      <c r="W77" s="187">
        <f>W36-'2009 에너지사용량(순발열량기준)'!AD40</f>
        <v>1.4099999999999113E-3</v>
      </c>
      <c r="X77" s="187">
        <f>X36-'2009 에너지사용량(순발열량기준)'!AE40</f>
        <v>0</v>
      </c>
      <c r="Y77" s="187">
        <f>Y36-'2009 에너지사용량(순발열량기준)'!AF40</f>
        <v>0</v>
      </c>
      <c r="Z77" s="187">
        <f>Z36-'2009 에너지사용량(순발열량기준)'!AG40</f>
        <v>0</v>
      </c>
      <c r="AA77" s="187">
        <f>AA36-'2009 에너지사용량(순발열량기준)'!AH40</f>
        <v>0</v>
      </c>
      <c r="AB77" s="187">
        <f>AB36-'2009 에너지사용량(순발열량기준)'!AI40</f>
        <v>0</v>
      </c>
      <c r="AC77" s="187">
        <f>AC36-'2009 에너지사용량(순발열량기준)'!AJ40</f>
        <v>0</v>
      </c>
      <c r="AD77" s="187">
        <f>AD36-'2009 에너지사용량(순발열량기준)'!AK40</f>
        <v>0</v>
      </c>
    </row>
    <row r="78" spans="1:30">
      <c r="A78">
        <v>35</v>
      </c>
      <c r="B78" s="187">
        <f>B37-'2009 에너지사용량(순발열량기준)'!D41</f>
        <v>0</v>
      </c>
      <c r="C78" s="187">
        <f>C37-'2009 에너지사용량(순발열량기준)'!E41</f>
        <v>0</v>
      </c>
      <c r="D78" s="187">
        <f>D37-'2009 에너지사용량(순발열량기준)'!G41</f>
        <v>0</v>
      </c>
      <c r="E78" s="187">
        <f>E37-'2009 에너지사용량(순발열량기준)'!H41</f>
        <v>0</v>
      </c>
      <c r="F78" s="187">
        <f>F37-'2009 에너지사용량(순발열량기준)'!K41</f>
        <v>0</v>
      </c>
      <c r="G78" s="187">
        <f>G37-'2009 에너지사용량(순발열량기준)'!L41</f>
        <v>0</v>
      </c>
      <c r="H78" s="187">
        <f>H37-'2009 에너지사용량(순발열량기준)'!M41</f>
        <v>0</v>
      </c>
      <c r="I78" s="187">
        <f>I37-'2009 에너지사용량(순발열량기준)'!N41</f>
        <v>0</v>
      </c>
      <c r="J78" s="187">
        <f>J37-'2009 에너지사용량(순발열량기준)'!O41</f>
        <v>0</v>
      </c>
      <c r="K78" s="187">
        <f>K37-'2009 에너지사용량(순발열량기준)'!P41</f>
        <v>0</v>
      </c>
      <c r="L78" s="187">
        <f>L37-'2009 에너지사용량(순발열량기준)'!Q41</f>
        <v>0</v>
      </c>
      <c r="M78" s="187">
        <f>M37-'2009 에너지사용량(순발열량기준)'!R41</f>
        <v>0</v>
      </c>
      <c r="N78" s="187">
        <f>N37-'2009 에너지사용량(순발열량기준)'!S41</f>
        <v>0</v>
      </c>
      <c r="O78" s="187">
        <f>O37-'2009 에너지사용량(순발열량기준)'!U41</f>
        <v>0</v>
      </c>
      <c r="P78" s="187">
        <f>P37-'2009 에너지사용량(순발열량기준)'!V41</f>
        <v>0</v>
      </c>
      <c r="Q78" s="187">
        <f>Q37-'2009 에너지사용량(순발열량기준)'!X41</f>
        <v>0</v>
      </c>
      <c r="R78" s="187">
        <f>R37-'2009 에너지사용량(순발열량기준)'!Y41</f>
        <v>0</v>
      </c>
      <c r="S78" s="187">
        <f>S37-'2009 에너지사용량(순발열량기준)'!Z41</f>
        <v>0</v>
      </c>
      <c r="T78" s="187">
        <f>T37-'2009 에너지사용량(순발열량기준)'!AA41</f>
        <v>0</v>
      </c>
      <c r="U78" s="187">
        <f>U37-'2009 에너지사용량(순발열량기준)'!AB41</f>
        <v>0</v>
      </c>
      <c r="V78" s="187">
        <f>V37-'2009 에너지사용량(순발열량기준)'!AC41</f>
        <v>0</v>
      </c>
      <c r="W78" s="187">
        <f>W37-'2009 에너지사용량(순발열량기준)'!AD41</f>
        <v>0</v>
      </c>
      <c r="X78" s="187">
        <f>X37-'2009 에너지사용량(순발열량기준)'!AE41</f>
        <v>0</v>
      </c>
      <c r="Y78" s="187">
        <f>Y37-'2009 에너지사용량(순발열량기준)'!AF41</f>
        <v>0</v>
      </c>
      <c r="Z78" s="187">
        <f>Z37-'2009 에너지사용량(순발열량기준)'!AG41</f>
        <v>0</v>
      </c>
      <c r="AA78" s="187">
        <f>AA37-'2009 에너지사용량(순발열량기준)'!AH41</f>
        <v>0</v>
      </c>
      <c r="AB78" s="187">
        <f>AB37-'2009 에너지사용량(순발열량기준)'!AI41</f>
        <v>0</v>
      </c>
      <c r="AC78" s="187">
        <f>AC37-'2009 에너지사용량(순발열량기준)'!AJ41</f>
        <v>0</v>
      </c>
      <c r="AD78" s="187">
        <f>AD37-'2009 에너지사용량(순발열량기준)'!AK41</f>
        <v>0</v>
      </c>
    </row>
    <row r="79" spans="1:30">
      <c r="A79">
        <v>36</v>
      </c>
      <c r="B79" s="187">
        <f>B38-'2009 에너지사용량(순발열량기준)'!D42</f>
        <v>0</v>
      </c>
      <c r="C79" s="187">
        <f>C38-'2009 에너지사용량(순발열량기준)'!E42</f>
        <v>0</v>
      </c>
      <c r="D79" s="187">
        <f>D38-'2009 에너지사용량(순발열량기준)'!G42</f>
        <v>0</v>
      </c>
      <c r="E79" s="187">
        <f>E38-'2009 에너지사용량(순발열량기준)'!H42</f>
        <v>0</v>
      </c>
      <c r="F79" s="187">
        <f>F38-'2009 에너지사용량(순발열량기준)'!K42</f>
        <v>0</v>
      </c>
      <c r="G79" s="187">
        <f>G38-'2009 에너지사용량(순발열량기준)'!L42</f>
        <v>0</v>
      </c>
      <c r="H79" s="187">
        <f>H38-'2009 에너지사용량(순발열량기준)'!M42</f>
        <v>0</v>
      </c>
      <c r="I79" s="187">
        <f>I38-'2009 에너지사용량(순발열량기준)'!N42</f>
        <v>0</v>
      </c>
      <c r="J79" s="187">
        <f>J38-'2009 에너지사용량(순발열량기준)'!O42</f>
        <v>0</v>
      </c>
      <c r="K79" s="187">
        <f>K38-'2009 에너지사용량(순발열량기준)'!P42</f>
        <v>0</v>
      </c>
      <c r="L79" s="187">
        <f>L38-'2009 에너지사용량(순발열량기준)'!Q42</f>
        <v>0</v>
      </c>
      <c r="M79" s="187">
        <f>M38-'2009 에너지사용량(순발열량기준)'!R42</f>
        <v>0</v>
      </c>
      <c r="N79" s="187">
        <f>N38-'2009 에너지사용량(순발열량기준)'!S42</f>
        <v>0</v>
      </c>
      <c r="O79" s="187">
        <f>O38-'2009 에너지사용량(순발열량기준)'!U42</f>
        <v>0</v>
      </c>
      <c r="P79" s="187">
        <f>P38-'2009 에너지사용량(순발열량기준)'!V42</f>
        <v>0</v>
      </c>
      <c r="Q79" s="187">
        <f>Q38-'2009 에너지사용량(순발열량기준)'!X42</f>
        <v>0</v>
      </c>
      <c r="R79" s="187">
        <f>R38-'2009 에너지사용량(순발열량기준)'!Y42</f>
        <v>0</v>
      </c>
      <c r="S79" s="187">
        <f>S38-'2009 에너지사용량(순발열량기준)'!Z42</f>
        <v>0</v>
      </c>
      <c r="T79" s="187">
        <f>T38-'2009 에너지사용량(순발열량기준)'!AA42</f>
        <v>0</v>
      </c>
      <c r="U79" s="187">
        <f>U38-'2009 에너지사용량(순발열량기준)'!AB42</f>
        <v>0</v>
      </c>
      <c r="V79" s="187">
        <f>V38-'2009 에너지사용량(순발열량기준)'!AC42</f>
        <v>0</v>
      </c>
      <c r="W79" s="187">
        <f>W38-'2009 에너지사용량(순발열량기준)'!AD42</f>
        <v>9.3999999999994088E-4</v>
      </c>
      <c r="X79" s="187">
        <f>X38-'2009 에너지사용량(순발열량기준)'!AE42</f>
        <v>0</v>
      </c>
      <c r="Y79" s="187">
        <f>Y38-'2009 에너지사용량(순발열량기준)'!AF42</f>
        <v>0</v>
      </c>
      <c r="Z79" s="187">
        <f>Z38-'2009 에너지사용량(순발열량기준)'!AG42</f>
        <v>0</v>
      </c>
      <c r="AA79" s="187">
        <f>AA38-'2009 에너지사용량(순발열량기준)'!AH42</f>
        <v>0</v>
      </c>
      <c r="AB79" s="187">
        <f>AB38-'2009 에너지사용량(순발열량기준)'!AI42</f>
        <v>0</v>
      </c>
      <c r="AC79" s="187">
        <f>AC38-'2009 에너지사용량(순발열량기준)'!AJ42</f>
        <v>0</v>
      </c>
      <c r="AD79" s="187">
        <f>AD38-'2009 에너지사용량(순발열량기준)'!AK42</f>
        <v>0</v>
      </c>
    </row>
    <row r="80" spans="1:30">
      <c r="A80">
        <v>37</v>
      </c>
      <c r="B80" s="187">
        <f>B39-'2009 에너지사용량(순발열량기준)'!D43</f>
        <v>0</v>
      </c>
      <c r="C80" s="187">
        <f>C39-'2009 에너지사용량(순발열량기준)'!E43</f>
        <v>0</v>
      </c>
      <c r="D80" s="187">
        <f>D39-'2009 에너지사용량(순발열량기준)'!G43</f>
        <v>0</v>
      </c>
      <c r="E80" s="187">
        <f>E39-'2009 에너지사용량(순발열량기준)'!H43</f>
        <v>0</v>
      </c>
      <c r="F80" s="187">
        <f>F39-'2009 에너지사용량(순발열량기준)'!K43</f>
        <v>0</v>
      </c>
      <c r="G80" s="187">
        <f>G39-'2009 에너지사용량(순발열량기준)'!L43</f>
        <v>0</v>
      </c>
      <c r="H80" s="187">
        <f>H39-'2009 에너지사용량(순발열량기준)'!M43</f>
        <v>0</v>
      </c>
      <c r="I80" s="187">
        <f>I39-'2009 에너지사용량(순발열량기준)'!N43</f>
        <v>0</v>
      </c>
      <c r="J80" s="187">
        <f>J39-'2009 에너지사용량(순발열량기준)'!O43</f>
        <v>0</v>
      </c>
      <c r="K80" s="187">
        <f>K39-'2009 에너지사용량(순발열량기준)'!P43</f>
        <v>0</v>
      </c>
      <c r="L80" s="187">
        <f>L39-'2009 에너지사용량(순발열량기준)'!Q43</f>
        <v>0</v>
      </c>
      <c r="M80" s="187">
        <f>M39-'2009 에너지사용량(순발열량기준)'!R43</f>
        <v>0</v>
      </c>
      <c r="N80" s="187">
        <f>N39-'2009 에너지사용량(순발열량기준)'!S43</f>
        <v>0</v>
      </c>
      <c r="O80" s="187">
        <f>O39-'2009 에너지사용량(순발열량기준)'!U43</f>
        <v>0</v>
      </c>
      <c r="P80" s="187">
        <f>P39-'2009 에너지사용량(순발열량기준)'!V43</f>
        <v>0</v>
      </c>
      <c r="Q80" s="187">
        <f>Q39-'2009 에너지사용량(순발열량기준)'!X43</f>
        <v>0</v>
      </c>
      <c r="R80" s="187">
        <f>R39-'2009 에너지사용량(순발열량기준)'!Y43</f>
        <v>0</v>
      </c>
      <c r="S80" s="187">
        <f>S39-'2009 에너지사용량(순발열량기준)'!Z43</f>
        <v>0</v>
      </c>
      <c r="T80" s="187">
        <f>T39-'2009 에너지사용량(순발열량기준)'!AA43</f>
        <v>0</v>
      </c>
      <c r="U80" s="187">
        <f>U39-'2009 에너지사용량(순발열량기준)'!AB43</f>
        <v>0</v>
      </c>
      <c r="V80" s="187">
        <f>V39-'2009 에너지사용량(순발열량기준)'!AC43</f>
        <v>0</v>
      </c>
      <c r="W80" s="187">
        <f>W39-'2009 에너지사용량(순발열량기준)'!AD43</f>
        <v>0</v>
      </c>
      <c r="X80" s="187">
        <f>X39-'2009 에너지사용량(순발열량기준)'!AE43</f>
        <v>0</v>
      </c>
      <c r="Y80" s="187">
        <f>Y39-'2009 에너지사용량(순발열량기준)'!AF43</f>
        <v>0</v>
      </c>
      <c r="Z80" s="187">
        <f>Z39-'2009 에너지사용량(순발열량기준)'!AG43</f>
        <v>0</v>
      </c>
      <c r="AA80" s="187">
        <f>AA39-'2009 에너지사용량(순발열량기준)'!AH43</f>
        <v>0</v>
      </c>
      <c r="AB80" s="187">
        <f>AB39-'2009 에너지사용량(순발열량기준)'!AI43</f>
        <v>0</v>
      </c>
      <c r="AC80" s="187">
        <f>AC39-'2009 에너지사용량(순발열량기준)'!AJ43</f>
        <v>0</v>
      </c>
      <c r="AD80" s="187">
        <f>AD39-'2009 에너지사용량(순발열량기준)'!AK43</f>
        <v>0</v>
      </c>
    </row>
    <row r="81" spans="1:30">
      <c r="A81">
        <v>38</v>
      </c>
      <c r="B81" s="187">
        <f>B40-'2009 에너지사용량(순발열량기준)'!D44</f>
        <v>0</v>
      </c>
      <c r="C81" s="187">
        <f>C40-'2009 에너지사용량(순발열량기준)'!E44</f>
        <v>0</v>
      </c>
      <c r="D81" s="187">
        <f>D40-'2009 에너지사용량(순발열량기준)'!G44</f>
        <v>0</v>
      </c>
      <c r="E81" s="187">
        <f>E40-'2009 에너지사용량(순발열량기준)'!H44</f>
        <v>0</v>
      </c>
      <c r="F81" s="187">
        <f>F40-'2009 에너지사용량(순발열량기준)'!K44</f>
        <v>0</v>
      </c>
      <c r="G81" s="187">
        <f>G40-'2009 에너지사용량(순발열량기준)'!L44</f>
        <v>0</v>
      </c>
      <c r="H81" s="187">
        <f>H40-'2009 에너지사용량(순발열량기준)'!M44</f>
        <v>0</v>
      </c>
      <c r="I81" s="187">
        <f>I40-'2009 에너지사용량(순발열량기준)'!N44</f>
        <v>0</v>
      </c>
      <c r="J81" s="187">
        <f>J40-'2009 에너지사용량(순발열량기준)'!O44</f>
        <v>0</v>
      </c>
      <c r="K81" s="187">
        <f>K40-'2009 에너지사용량(순발열량기준)'!P44</f>
        <v>0</v>
      </c>
      <c r="L81" s="187">
        <f>L40-'2009 에너지사용량(순발열량기준)'!Q44</f>
        <v>0</v>
      </c>
      <c r="M81" s="187">
        <f>M40-'2009 에너지사용량(순발열량기준)'!R44</f>
        <v>0</v>
      </c>
      <c r="N81" s="187">
        <f>N40-'2009 에너지사용량(순발열량기준)'!S44</f>
        <v>0</v>
      </c>
      <c r="O81" s="187">
        <f>O40-'2009 에너지사용량(순발열량기준)'!U44</f>
        <v>0</v>
      </c>
      <c r="P81" s="187">
        <f>P40-'2009 에너지사용량(순발열량기준)'!V44</f>
        <v>0</v>
      </c>
      <c r="Q81" s="187">
        <f>Q40-'2009 에너지사용량(순발열량기준)'!X44</f>
        <v>0</v>
      </c>
      <c r="R81" s="187">
        <f>R40-'2009 에너지사용량(순발열량기준)'!Y44</f>
        <v>0</v>
      </c>
      <c r="S81" s="187">
        <f>S40-'2009 에너지사용량(순발열량기준)'!Z44</f>
        <v>0</v>
      </c>
      <c r="T81" s="187">
        <f>T40-'2009 에너지사용량(순발열량기준)'!AA44</f>
        <v>0</v>
      </c>
      <c r="U81" s="187">
        <f>U40-'2009 에너지사용량(순발열량기준)'!AB44</f>
        <v>0</v>
      </c>
      <c r="V81" s="187">
        <f>V40-'2009 에너지사용량(순발열량기준)'!AC44</f>
        <v>0</v>
      </c>
      <c r="W81" s="187">
        <f>W40-'2009 에너지사용량(순발열량기준)'!AD44</f>
        <v>0</v>
      </c>
      <c r="X81" s="187">
        <f>X40-'2009 에너지사용량(순발열량기준)'!AE44</f>
        <v>0</v>
      </c>
      <c r="Y81" s="187">
        <f>Y40-'2009 에너지사용량(순발열량기준)'!AF44</f>
        <v>0</v>
      </c>
      <c r="Z81" s="187">
        <f>Z40-'2009 에너지사용량(순발열량기준)'!AG44</f>
        <v>0</v>
      </c>
      <c r="AA81" s="187">
        <f>AA40-'2009 에너지사용량(순발열량기준)'!AH44</f>
        <v>0</v>
      </c>
      <c r="AB81" s="187">
        <f>AB40-'2009 에너지사용량(순발열량기준)'!AI44</f>
        <v>0</v>
      </c>
      <c r="AC81" s="187">
        <f>AC40-'2009 에너지사용량(순발열량기준)'!AJ44</f>
        <v>0</v>
      </c>
      <c r="AD81" s="187">
        <f>AD40-'2009 에너지사용량(순발열량기준)'!AK44</f>
        <v>0</v>
      </c>
    </row>
    <row r="82" spans="1:30">
      <c r="A82">
        <v>39</v>
      </c>
      <c r="B82" s="187">
        <f>B41-'2009 에너지사용량(순발열량기준)'!D45</f>
        <v>0</v>
      </c>
      <c r="C82" s="187">
        <f>C41-'2009 에너지사용량(순발열량기준)'!E45</f>
        <v>0</v>
      </c>
      <c r="D82" s="187">
        <f>D41-'2009 에너지사용량(순발열량기준)'!G45</f>
        <v>0</v>
      </c>
      <c r="E82" s="187">
        <f>E41-'2009 에너지사용량(순발열량기준)'!H45</f>
        <v>0</v>
      </c>
      <c r="F82" s="187">
        <f>F41-'2009 에너지사용량(순발열량기준)'!K45</f>
        <v>0</v>
      </c>
      <c r="G82" s="187">
        <f>G41-'2009 에너지사용량(순발열량기준)'!L45</f>
        <v>0</v>
      </c>
      <c r="H82" s="187">
        <f>H41-'2009 에너지사용량(순발열량기준)'!M45</f>
        <v>0</v>
      </c>
      <c r="I82" s="187">
        <f>I41-'2009 에너지사용량(순발열량기준)'!N45</f>
        <v>0</v>
      </c>
      <c r="J82" s="187">
        <f>J41-'2009 에너지사용량(순발열량기준)'!O45</f>
        <v>0</v>
      </c>
      <c r="K82" s="187">
        <f>K41-'2009 에너지사용량(순발열량기준)'!P45</f>
        <v>0</v>
      </c>
      <c r="L82" s="187">
        <f>L41-'2009 에너지사용량(순발열량기준)'!Q45</f>
        <v>0</v>
      </c>
      <c r="M82" s="187">
        <f>M41-'2009 에너지사용량(순발열량기준)'!R45</f>
        <v>0</v>
      </c>
      <c r="N82" s="187">
        <f>N41-'2009 에너지사용량(순발열량기준)'!S45</f>
        <v>0</v>
      </c>
      <c r="O82" s="187">
        <f>O41-'2009 에너지사용량(순발열량기준)'!U45</f>
        <v>0</v>
      </c>
      <c r="P82" s="187">
        <f>P41-'2009 에너지사용량(순발열량기준)'!V45</f>
        <v>0</v>
      </c>
      <c r="Q82" s="187">
        <f>Q41-'2009 에너지사용량(순발열량기준)'!X45</f>
        <v>0</v>
      </c>
      <c r="R82" s="187">
        <f>R41-'2009 에너지사용량(순발열량기준)'!Y45</f>
        <v>0</v>
      </c>
      <c r="S82" s="187">
        <f>S41-'2009 에너지사용량(순발열량기준)'!Z45</f>
        <v>0</v>
      </c>
      <c r="T82" s="187">
        <f>T41-'2009 에너지사용량(순발열량기준)'!AA45</f>
        <v>0</v>
      </c>
      <c r="U82" s="187">
        <f>U41-'2009 에너지사용량(순발열량기준)'!AB45</f>
        <v>0</v>
      </c>
      <c r="V82" s="187">
        <f>V41-'2009 에너지사용량(순발열량기준)'!AC45</f>
        <v>0</v>
      </c>
      <c r="W82" s="187">
        <f>W41-'2009 에너지사용량(순발열량기준)'!AD45</f>
        <v>7.5199999999995271E-3</v>
      </c>
      <c r="X82" s="187">
        <f>X41-'2009 에너지사용량(순발열량기준)'!AE45</f>
        <v>0</v>
      </c>
      <c r="Y82" s="187">
        <f>Y41-'2009 에너지사용량(순발열량기준)'!AF45</f>
        <v>0</v>
      </c>
      <c r="Z82" s="187">
        <f>Z41-'2009 에너지사용량(순발열량기준)'!AG45</f>
        <v>0</v>
      </c>
      <c r="AA82" s="187">
        <f>AA41-'2009 에너지사용량(순발열량기준)'!AH45</f>
        <v>0</v>
      </c>
      <c r="AB82" s="187">
        <f>AB41-'2009 에너지사용량(순발열량기준)'!AI45</f>
        <v>0</v>
      </c>
      <c r="AC82" s="187">
        <f>AC41-'2009 에너지사용량(순발열량기준)'!AJ45</f>
        <v>0</v>
      </c>
      <c r="AD82" s="187">
        <f>AD41-'2009 에너지사용량(순발열량기준)'!AK45</f>
        <v>0</v>
      </c>
    </row>
    <row r="83" spans="1:30">
      <c r="A83">
        <v>40</v>
      </c>
      <c r="B83" s="187">
        <f>B42-'2009 에너지사용량(순발열량기준)'!D46</f>
        <v>0</v>
      </c>
      <c r="C83" s="187">
        <f>C42-'2009 에너지사용량(순발열량기준)'!E46</f>
        <v>0</v>
      </c>
      <c r="D83" s="187">
        <f>D42-'2009 에너지사용량(순발열량기준)'!G46</f>
        <v>0</v>
      </c>
      <c r="E83" s="187">
        <f>E42-'2009 에너지사용량(순발열량기준)'!H46</f>
        <v>0</v>
      </c>
      <c r="F83" s="187">
        <f>F42-'2009 에너지사용량(순발열량기준)'!K46</f>
        <v>0</v>
      </c>
      <c r="G83" s="187">
        <f>G42-'2009 에너지사용량(순발열량기준)'!L46</f>
        <v>0</v>
      </c>
      <c r="H83" s="187">
        <f>H42-'2009 에너지사용량(순발열량기준)'!M46</f>
        <v>0</v>
      </c>
      <c r="I83" s="187">
        <f>I42-'2009 에너지사용량(순발열량기준)'!N46</f>
        <v>0</v>
      </c>
      <c r="J83" s="187">
        <f>J42-'2009 에너지사용량(순발열량기준)'!O46</f>
        <v>0</v>
      </c>
      <c r="K83" s="187">
        <f>K42-'2009 에너지사용량(순발열량기준)'!P46</f>
        <v>0</v>
      </c>
      <c r="L83" s="187">
        <f>L42-'2009 에너지사용량(순발열량기준)'!Q46</f>
        <v>0</v>
      </c>
      <c r="M83" s="187">
        <f>M42-'2009 에너지사용량(순발열량기준)'!R46</f>
        <v>0</v>
      </c>
      <c r="N83" s="187">
        <f>N42-'2009 에너지사용량(순발열량기준)'!S46</f>
        <v>0</v>
      </c>
      <c r="O83" s="187">
        <f>O42-'2009 에너지사용량(순발열량기준)'!U46</f>
        <v>0</v>
      </c>
      <c r="P83" s="187">
        <f>P42-'2009 에너지사용량(순발열량기준)'!V46</f>
        <v>0</v>
      </c>
      <c r="Q83" s="187">
        <f>Q42-'2009 에너지사용량(순발열량기준)'!X46</f>
        <v>0</v>
      </c>
      <c r="R83" s="187">
        <f>R42-'2009 에너지사용량(순발열량기준)'!Y46</f>
        <v>0</v>
      </c>
      <c r="S83" s="187">
        <f>S42-'2009 에너지사용량(순발열량기준)'!Z46</f>
        <v>0</v>
      </c>
      <c r="T83" s="187">
        <f>T42-'2009 에너지사용량(순발열량기준)'!AA46</f>
        <v>0</v>
      </c>
      <c r="U83" s="187">
        <f>U42-'2009 에너지사용량(순발열량기준)'!AB46</f>
        <v>0</v>
      </c>
      <c r="V83" s="187">
        <f>V42-'2009 에너지사용량(순발열량기준)'!AC46</f>
        <v>0</v>
      </c>
      <c r="W83" s="187">
        <f>W42-'2009 에너지사용량(순발열량기준)'!AD46</f>
        <v>3.9950000000004593E-2</v>
      </c>
      <c r="X83" s="187">
        <f>X42-'2009 에너지사용량(순발열량기준)'!AE46</f>
        <v>0</v>
      </c>
      <c r="Y83" s="187">
        <f>Y42-'2009 에너지사용량(순발열량기준)'!AF46</f>
        <v>0</v>
      </c>
      <c r="Z83" s="187">
        <f>Z42-'2009 에너지사용량(순발열량기준)'!AG46</f>
        <v>0</v>
      </c>
      <c r="AA83" s="187">
        <f>AA42-'2009 에너지사용량(순발열량기준)'!AH46</f>
        <v>0</v>
      </c>
      <c r="AB83" s="187">
        <f>AB42-'2009 에너지사용량(순발열량기준)'!AI46</f>
        <v>0</v>
      </c>
      <c r="AC83" s="187">
        <f>AC42-'2009 에너지사용량(순발열량기준)'!AJ46</f>
        <v>0</v>
      </c>
      <c r="AD83" s="187">
        <f>AD42-'2009 에너지사용량(순발열량기준)'!AK46</f>
        <v>0</v>
      </c>
    </row>
    <row r="84" spans="1:30">
      <c r="A84">
        <v>41</v>
      </c>
      <c r="B84" s="187">
        <f>B43-'2009 에너지사용량(순발열량기준)'!D47</f>
        <v>0</v>
      </c>
      <c r="C84" s="187">
        <f>C43-'2009 에너지사용량(순발열량기준)'!E47</f>
        <v>0</v>
      </c>
      <c r="D84" s="187">
        <f>D43-'2009 에너지사용량(순발열량기준)'!G47</f>
        <v>0</v>
      </c>
      <c r="E84" s="187">
        <f>E43-'2009 에너지사용량(순발열량기준)'!H47</f>
        <v>0</v>
      </c>
      <c r="F84" s="187">
        <f>F43-'2009 에너지사용량(순발열량기준)'!K47</f>
        <v>0</v>
      </c>
      <c r="G84" s="187">
        <f>G43-'2009 에너지사용량(순발열량기준)'!L47</f>
        <v>0</v>
      </c>
      <c r="H84" s="187">
        <f>H43-'2009 에너지사용량(순발열량기준)'!M47</f>
        <v>0</v>
      </c>
      <c r="I84" s="187">
        <f>I43-'2009 에너지사용량(순발열량기준)'!N47</f>
        <v>0</v>
      </c>
      <c r="J84" s="187">
        <f>J43-'2009 에너지사용량(순발열량기준)'!O47</f>
        <v>0</v>
      </c>
      <c r="K84" s="187">
        <f>K43-'2009 에너지사용량(순발열량기준)'!P47</f>
        <v>0</v>
      </c>
      <c r="L84" s="187">
        <f>L43-'2009 에너지사용량(순발열량기준)'!Q47</f>
        <v>0</v>
      </c>
      <c r="M84" s="187">
        <f>M43-'2009 에너지사용량(순발열량기준)'!R47</f>
        <v>0</v>
      </c>
      <c r="N84" s="187">
        <f>N43-'2009 에너지사용량(순발열량기준)'!S47</f>
        <v>0</v>
      </c>
      <c r="O84" s="187">
        <f>O43-'2009 에너지사용량(순발열량기준)'!U47</f>
        <v>0</v>
      </c>
      <c r="P84" s="187">
        <f>P43-'2009 에너지사용량(순발열량기준)'!V47</f>
        <v>0</v>
      </c>
      <c r="Q84" s="187">
        <f>Q43-'2009 에너지사용량(순발열량기준)'!X47</f>
        <v>0</v>
      </c>
      <c r="R84" s="187">
        <f>R43-'2009 에너지사용량(순발열량기준)'!Y47</f>
        <v>0</v>
      </c>
      <c r="S84" s="187">
        <f>S43-'2009 에너지사용량(순발열량기준)'!Z47</f>
        <v>0</v>
      </c>
      <c r="T84" s="187">
        <f>T43-'2009 에너지사용량(순발열량기준)'!AA47</f>
        <v>0</v>
      </c>
      <c r="U84" s="187">
        <f>U43-'2009 에너지사용량(순발열량기준)'!AB47</f>
        <v>0</v>
      </c>
      <c r="V84" s="187">
        <f>V43-'2009 에너지사용량(순발열량기준)'!AC47</f>
        <v>0</v>
      </c>
      <c r="W84" s="187">
        <f>W43-'2009 에너지사용량(순발열량기준)'!AD47</f>
        <v>9.8699999999993793E-3</v>
      </c>
      <c r="X84" s="187">
        <f>X43-'2009 에너지사용량(순발열량기준)'!AE47</f>
        <v>0</v>
      </c>
      <c r="Y84" s="187">
        <f>Y43-'2009 에너지사용량(순발열량기준)'!AF47</f>
        <v>0</v>
      </c>
      <c r="Z84" s="187">
        <f>Z43-'2009 에너지사용량(순발열량기준)'!AG47</f>
        <v>0</v>
      </c>
      <c r="AA84" s="187">
        <f>AA43-'2009 에너지사용량(순발열량기준)'!AH47</f>
        <v>0</v>
      </c>
      <c r="AB84" s="187">
        <f>AB43-'2009 에너지사용량(순발열량기준)'!AI47</f>
        <v>0</v>
      </c>
      <c r="AC84" s="187">
        <f>AC43-'2009 에너지사용량(순발열량기준)'!AJ47</f>
        <v>0</v>
      </c>
      <c r="AD84" s="187">
        <f>AD43-'2009 에너지사용량(순발열량기준)'!AK47</f>
        <v>0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2</vt:i4>
      </vt:variant>
    </vt:vector>
  </HeadingPairs>
  <TitlesOfParts>
    <vt:vector size="11" baseType="lpstr">
      <vt:lpstr>에너지수급밸런스(1,000toe)</vt:lpstr>
      <vt:lpstr>전환계수</vt:lpstr>
      <vt:lpstr>2009 에너지사용량(순발열량기준)</vt:lpstr>
      <vt:lpstr>Colname</vt:lpstr>
      <vt:lpstr>rowname</vt:lpstr>
      <vt:lpstr>EB_G_2009</vt:lpstr>
      <vt:lpstr>CF_2009</vt:lpstr>
      <vt:lpstr>EB_row_2009</vt:lpstr>
      <vt:lpstr>Sheet1</vt:lpstr>
      <vt:lpstr>'2009 에너지사용량(순발열량기준)'!Print_Area</vt:lpstr>
      <vt:lpstr>'에너지수급밸런스(1,000toe)'!Print_Area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KEI</cp:lastModifiedBy>
  <cp:lastPrinted>2012-10-23T00:38:42Z</cp:lastPrinted>
  <dcterms:created xsi:type="dcterms:W3CDTF">2011-04-27T01:26:34Z</dcterms:created>
  <dcterms:modified xsi:type="dcterms:W3CDTF">2013-02-17T15:52:25Z</dcterms:modified>
</cp:coreProperties>
</file>