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95" yWindow="1365" windowWidth="19320" windowHeight="12060" tabRatio="708" activeTab="2"/>
  </bookViews>
  <sheets>
    <sheet name="에너지수급밸런스(1,000toe)" sheetId="4" r:id="rId1"/>
    <sheet name="전환계수" sheetId="27" r:id="rId2"/>
    <sheet name="2010 에너지사용량(순발열량기준)" sheetId="19" r:id="rId3"/>
    <sheet name="원유수급통계" sheetId="29" r:id="rId4"/>
    <sheet name="Sheet1" sheetId="28" r:id="rId5"/>
  </sheets>
  <externalReferences>
    <externalReference r:id="rId6"/>
  </externalReferences>
  <definedNames>
    <definedName name="_xlnm.Print_Area" localSheetId="2">'2010 에너지사용량(순발열량기준)'!$A$1:$AL$74</definedName>
    <definedName name="_xlnm.Print_Area" localSheetId="0">'에너지수급밸런스(1,000toe)'!$A$1:$AL$46</definedName>
  </definedNames>
  <calcPr calcId="144525"/>
</workbook>
</file>

<file path=xl/calcChain.xml><?xml version="1.0" encoding="utf-8"?>
<calcChain xmlns="http://schemas.openxmlformats.org/spreadsheetml/2006/main">
  <c r="D57" i="19"/>
  <c r="D55"/>
  <c r="E72"/>
  <c r="E71"/>
  <c r="D6"/>
  <c r="E6"/>
  <c r="G6"/>
  <c r="H6"/>
  <c r="K6"/>
  <c r="L6"/>
  <c r="M6"/>
  <c r="N6"/>
  <c r="O6"/>
  <c r="P6"/>
  <c r="Q6"/>
  <c r="R6"/>
  <c r="S6"/>
  <c r="U6"/>
  <c r="V6"/>
  <c r="X6"/>
  <c r="Y6"/>
  <c r="Z6"/>
  <c r="AA6"/>
  <c r="AB6"/>
  <c r="AC6"/>
  <c r="AD6"/>
  <c r="AE6"/>
  <c r="AF6"/>
  <c r="AG6"/>
  <c r="AH6"/>
  <c r="AI6"/>
  <c r="AJ6"/>
  <c r="AK6"/>
  <c r="D7"/>
  <c r="E7"/>
  <c r="G7"/>
  <c r="H7"/>
  <c r="K7"/>
  <c r="L7"/>
  <c r="M7"/>
  <c r="N7"/>
  <c r="O7"/>
  <c r="P7"/>
  <c r="Q7"/>
  <c r="R7"/>
  <c r="S7"/>
  <c r="U7"/>
  <c r="V7"/>
  <c r="X7"/>
  <c r="Y7"/>
  <c r="Z7"/>
  <c r="AA7"/>
  <c r="AB7"/>
  <c r="AC7"/>
  <c r="AD7"/>
  <c r="AE7"/>
  <c r="AF7"/>
  <c r="AG7"/>
  <c r="AH7"/>
  <c r="AI7"/>
  <c r="AJ7"/>
  <c r="AK7"/>
  <c r="D8"/>
  <c r="E8"/>
  <c r="G8"/>
  <c r="H8"/>
  <c r="K8"/>
  <c r="K53" s="1"/>
  <c r="L8"/>
  <c r="M8"/>
  <c r="N8"/>
  <c r="O8"/>
  <c r="P8"/>
  <c r="P53" s="1"/>
  <c r="Q8"/>
  <c r="R8"/>
  <c r="S8"/>
  <c r="S53" s="1"/>
  <c r="U8"/>
  <c r="V8"/>
  <c r="X8"/>
  <c r="Y8"/>
  <c r="Z8"/>
  <c r="Z53" s="1"/>
  <c r="AA8"/>
  <c r="AB8"/>
  <c r="AC8"/>
  <c r="AC53" s="1"/>
  <c r="AD8"/>
  <c r="AE8"/>
  <c r="AF8"/>
  <c r="AG8"/>
  <c r="AH8"/>
  <c r="AI8"/>
  <c r="AJ8"/>
  <c r="AK8"/>
  <c r="D9"/>
  <c r="E9"/>
  <c r="G9"/>
  <c r="H9"/>
  <c r="K9"/>
  <c r="L9"/>
  <c r="M9"/>
  <c r="N9"/>
  <c r="O9"/>
  <c r="P9"/>
  <c r="Q9"/>
  <c r="R9"/>
  <c r="S9"/>
  <c r="U9"/>
  <c r="V9"/>
  <c r="X9"/>
  <c r="Y9"/>
  <c r="Z9"/>
  <c r="AA9"/>
  <c r="AB9"/>
  <c r="AC9"/>
  <c r="AD9"/>
  <c r="AE9"/>
  <c r="AF9"/>
  <c r="AG9"/>
  <c r="AH9"/>
  <c r="AI9"/>
  <c r="AJ9"/>
  <c r="AK9"/>
  <c r="D10"/>
  <c r="E10"/>
  <c r="G10"/>
  <c r="H10"/>
  <c r="K10"/>
  <c r="L10"/>
  <c r="M10"/>
  <c r="N10"/>
  <c r="O10"/>
  <c r="P10"/>
  <c r="Q10"/>
  <c r="R10"/>
  <c r="S10"/>
  <c r="U10"/>
  <c r="V10"/>
  <c r="X10"/>
  <c r="Y10"/>
  <c r="Z10"/>
  <c r="AA10"/>
  <c r="AB10"/>
  <c r="AC10"/>
  <c r="AD10"/>
  <c r="AE10"/>
  <c r="AF10"/>
  <c r="AG10"/>
  <c r="AH10"/>
  <c r="AI10"/>
  <c r="AJ10"/>
  <c r="AK10"/>
  <c r="D11"/>
  <c r="E11"/>
  <c r="G11"/>
  <c r="H11"/>
  <c r="K11"/>
  <c r="L11"/>
  <c r="M11"/>
  <c r="N11"/>
  <c r="O11"/>
  <c r="P11"/>
  <c r="Q11"/>
  <c r="R11"/>
  <c r="S11"/>
  <c r="U11"/>
  <c r="V11"/>
  <c r="X11"/>
  <c r="Y11"/>
  <c r="Z11"/>
  <c r="AA11"/>
  <c r="AB11"/>
  <c r="AC11"/>
  <c r="AD11"/>
  <c r="AE11"/>
  <c r="AF11"/>
  <c r="AG11"/>
  <c r="AH11"/>
  <c r="AI11"/>
  <c r="AJ11"/>
  <c r="AK11"/>
  <c r="D12"/>
  <c r="E12"/>
  <c r="G12"/>
  <c r="H12"/>
  <c r="K12"/>
  <c r="L12"/>
  <c r="M12"/>
  <c r="N12"/>
  <c r="O12"/>
  <c r="P12"/>
  <c r="Q12"/>
  <c r="R12"/>
  <c r="S12"/>
  <c r="U12"/>
  <c r="V12"/>
  <c r="X12"/>
  <c r="Y12"/>
  <c r="Z12"/>
  <c r="AA12"/>
  <c r="AB12"/>
  <c r="AC12"/>
  <c r="AD12"/>
  <c r="AE12"/>
  <c r="AF12"/>
  <c r="AG12"/>
  <c r="AH12"/>
  <c r="AI12"/>
  <c r="AJ12"/>
  <c r="AK12"/>
  <c r="D13"/>
  <c r="E13"/>
  <c r="G13"/>
  <c r="H13"/>
  <c r="K13"/>
  <c r="L13"/>
  <c r="M13"/>
  <c r="N13"/>
  <c r="O13"/>
  <c r="P13"/>
  <c r="Q13"/>
  <c r="R13"/>
  <c r="S13"/>
  <c r="U13"/>
  <c r="V13"/>
  <c r="X13"/>
  <c r="Y13"/>
  <c r="Z13"/>
  <c r="AA13"/>
  <c r="AB13"/>
  <c r="AC13"/>
  <c r="AD13"/>
  <c r="AE13"/>
  <c r="AF13"/>
  <c r="AG13"/>
  <c r="AH13"/>
  <c r="AI13"/>
  <c r="AJ13"/>
  <c r="AK13"/>
  <c r="D14"/>
  <c r="E14"/>
  <c r="G14"/>
  <c r="H14"/>
  <c r="K14"/>
  <c r="L14"/>
  <c r="M14"/>
  <c r="N14"/>
  <c r="O14"/>
  <c r="P14"/>
  <c r="Q14"/>
  <c r="R14"/>
  <c r="S14"/>
  <c r="U14"/>
  <c r="V14"/>
  <c r="X14"/>
  <c r="Y14"/>
  <c r="Z14"/>
  <c r="AA14"/>
  <c r="AB14"/>
  <c r="AC14"/>
  <c r="AD14"/>
  <c r="AE14"/>
  <c r="AF14"/>
  <c r="AG14"/>
  <c r="AH14"/>
  <c r="AI14"/>
  <c r="AJ14"/>
  <c r="AK14"/>
  <c r="D15"/>
  <c r="E15"/>
  <c r="G15"/>
  <c r="H15"/>
  <c r="K15"/>
  <c r="L15"/>
  <c r="M15"/>
  <c r="N15"/>
  <c r="O15"/>
  <c r="P15"/>
  <c r="Q15"/>
  <c r="R15"/>
  <c r="S15"/>
  <c r="U15"/>
  <c r="V15"/>
  <c r="X15"/>
  <c r="Y15"/>
  <c r="Z15"/>
  <c r="AA15"/>
  <c r="AB15"/>
  <c r="AC15"/>
  <c r="AD15"/>
  <c r="AE15"/>
  <c r="AF15"/>
  <c r="AG15"/>
  <c r="AH15"/>
  <c r="AI15"/>
  <c r="AJ15"/>
  <c r="AK15"/>
  <c r="D16"/>
  <c r="E16"/>
  <c r="E50" s="1"/>
  <c r="E49" s="1"/>
  <c r="G16"/>
  <c r="H16"/>
  <c r="H50" s="1"/>
  <c r="H49" s="1"/>
  <c r="K16"/>
  <c r="K50" s="1"/>
  <c r="K49" s="1"/>
  <c r="L16"/>
  <c r="M16"/>
  <c r="M50" s="1"/>
  <c r="M49" s="1"/>
  <c r="N16"/>
  <c r="O16"/>
  <c r="P16"/>
  <c r="Q16"/>
  <c r="R16"/>
  <c r="R50" s="1"/>
  <c r="R49" s="1"/>
  <c r="S16"/>
  <c r="S50" s="1"/>
  <c r="S49" s="1"/>
  <c r="U16"/>
  <c r="V16"/>
  <c r="V50" s="1"/>
  <c r="V49" s="1"/>
  <c r="X16"/>
  <c r="Y16"/>
  <c r="Z16"/>
  <c r="AA16"/>
  <c r="AB16"/>
  <c r="AC16"/>
  <c r="AC50" s="1"/>
  <c r="AC49" s="1"/>
  <c r="AD16"/>
  <c r="AE16"/>
  <c r="AE50" s="1"/>
  <c r="AE49" s="1"/>
  <c r="AF16"/>
  <c r="AG16"/>
  <c r="AH16"/>
  <c r="AH50" s="1"/>
  <c r="AH49" s="1"/>
  <c r="AI16"/>
  <c r="AJ16"/>
  <c r="AK16"/>
  <c r="AJ50" s="1"/>
  <c r="AJ49" s="1"/>
  <c r="D17"/>
  <c r="E17"/>
  <c r="G17"/>
  <c r="H17"/>
  <c r="K17"/>
  <c r="L17"/>
  <c r="M17"/>
  <c r="N17"/>
  <c r="O17"/>
  <c r="P17"/>
  <c r="Q17"/>
  <c r="R17"/>
  <c r="S17"/>
  <c r="U17"/>
  <c r="V17"/>
  <c r="X17"/>
  <c r="Y17"/>
  <c r="Z17"/>
  <c r="AA17"/>
  <c r="AB17"/>
  <c r="AC17"/>
  <c r="AD17"/>
  <c r="AE17"/>
  <c r="AF17"/>
  <c r="AG17"/>
  <c r="AH17"/>
  <c r="AI17"/>
  <c r="AJ17"/>
  <c r="AK17"/>
  <c r="D18"/>
  <c r="E18"/>
  <c r="G18"/>
  <c r="H18"/>
  <c r="K18"/>
  <c r="L18"/>
  <c r="M18"/>
  <c r="N18"/>
  <c r="O18"/>
  <c r="P18"/>
  <c r="Q18"/>
  <c r="R18"/>
  <c r="S18"/>
  <c r="U18"/>
  <c r="V18"/>
  <c r="X18"/>
  <c r="Y18"/>
  <c r="Z18"/>
  <c r="AA18"/>
  <c r="AB18"/>
  <c r="AC18"/>
  <c r="AD18"/>
  <c r="AE18"/>
  <c r="AF18"/>
  <c r="AG18"/>
  <c r="AH18"/>
  <c r="AI18"/>
  <c r="AJ18"/>
  <c r="AK18"/>
  <c r="D19"/>
  <c r="E19"/>
  <c r="G19"/>
  <c r="H19"/>
  <c r="K19"/>
  <c r="L19"/>
  <c r="M19"/>
  <c r="N19"/>
  <c r="O19"/>
  <c r="P19"/>
  <c r="Q19"/>
  <c r="R19"/>
  <c r="S19"/>
  <c r="U19"/>
  <c r="V19"/>
  <c r="X19"/>
  <c r="Y19"/>
  <c r="Z19"/>
  <c r="AA19"/>
  <c r="AB19"/>
  <c r="AC19"/>
  <c r="AD19"/>
  <c r="AE19"/>
  <c r="AF19"/>
  <c r="AG19"/>
  <c r="AH19"/>
  <c r="AI19"/>
  <c r="AJ19"/>
  <c r="AK19"/>
  <c r="D20"/>
  <c r="E20"/>
  <c r="G20"/>
  <c r="H20"/>
  <c r="K20"/>
  <c r="L20"/>
  <c r="M20"/>
  <c r="N20"/>
  <c r="O20"/>
  <c r="P20"/>
  <c r="Q20"/>
  <c r="R20"/>
  <c r="S20"/>
  <c r="U20"/>
  <c r="V20"/>
  <c r="X20"/>
  <c r="Y20"/>
  <c r="Z20"/>
  <c r="AA20"/>
  <c r="AB20"/>
  <c r="AC20"/>
  <c r="AD20"/>
  <c r="AE20"/>
  <c r="AF20"/>
  <c r="AG20"/>
  <c r="AH20"/>
  <c r="AI20"/>
  <c r="AJ20"/>
  <c r="AK20"/>
  <c r="D21"/>
  <c r="E21"/>
  <c r="G21"/>
  <c r="H21"/>
  <c r="K21"/>
  <c r="L21"/>
  <c r="M21"/>
  <c r="N21"/>
  <c r="O21"/>
  <c r="P21"/>
  <c r="Q21"/>
  <c r="R21"/>
  <c r="S21"/>
  <c r="U21"/>
  <c r="V21"/>
  <c r="X21"/>
  <c r="Y21"/>
  <c r="Z21"/>
  <c r="AA21"/>
  <c r="AB21"/>
  <c r="AC21"/>
  <c r="AD21"/>
  <c r="AE21"/>
  <c r="AF21"/>
  <c r="AG21"/>
  <c r="AH21"/>
  <c r="AI21"/>
  <c r="AJ21"/>
  <c r="AK21"/>
  <c r="D22"/>
  <c r="E22"/>
  <c r="G22"/>
  <c r="H22"/>
  <c r="K22"/>
  <c r="L22"/>
  <c r="M22"/>
  <c r="N22"/>
  <c r="O22"/>
  <c r="P22"/>
  <c r="Q22"/>
  <c r="R22"/>
  <c r="S22"/>
  <c r="U22"/>
  <c r="V22"/>
  <c r="X22"/>
  <c r="Y22"/>
  <c r="Z22"/>
  <c r="AA22"/>
  <c r="AB22"/>
  <c r="AC22"/>
  <c r="AD22"/>
  <c r="AE22"/>
  <c r="AF22"/>
  <c r="AG22"/>
  <c r="AH22"/>
  <c r="AI22"/>
  <c r="AJ22"/>
  <c r="AK22"/>
  <c r="D23"/>
  <c r="E23"/>
  <c r="G23"/>
  <c r="H23"/>
  <c r="K23"/>
  <c r="L23"/>
  <c r="M23"/>
  <c r="N23"/>
  <c r="O23"/>
  <c r="P23"/>
  <c r="Q23"/>
  <c r="R23"/>
  <c r="S23"/>
  <c r="U23"/>
  <c r="V23"/>
  <c r="X23"/>
  <c r="Y23"/>
  <c r="Z23"/>
  <c r="AA23"/>
  <c r="AB23"/>
  <c r="AC23"/>
  <c r="AD23"/>
  <c r="AE23"/>
  <c r="AF23"/>
  <c r="AG23"/>
  <c r="AH23"/>
  <c r="AI23"/>
  <c r="AJ23"/>
  <c r="AK23"/>
  <c r="D24"/>
  <c r="E24"/>
  <c r="G24"/>
  <c r="H24"/>
  <c r="K24"/>
  <c r="L24"/>
  <c r="M24"/>
  <c r="N24"/>
  <c r="O24"/>
  <c r="P24"/>
  <c r="Q24"/>
  <c r="R24"/>
  <c r="S24"/>
  <c r="U24"/>
  <c r="V24"/>
  <c r="X24"/>
  <c r="Y24"/>
  <c r="Z24"/>
  <c r="AA24"/>
  <c r="AB24"/>
  <c r="AC24"/>
  <c r="AD24"/>
  <c r="AE24"/>
  <c r="AF24"/>
  <c r="AG24"/>
  <c r="AH24"/>
  <c r="AI24"/>
  <c r="AJ24"/>
  <c r="AK24"/>
  <c r="D25"/>
  <c r="E25"/>
  <c r="G25"/>
  <c r="H25"/>
  <c r="K25"/>
  <c r="L25"/>
  <c r="M25"/>
  <c r="N25"/>
  <c r="O25"/>
  <c r="P25"/>
  <c r="Q25"/>
  <c r="R25"/>
  <c r="S25"/>
  <c r="U25"/>
  <c r="V25"/>
  <c r="X25"/>
  <c r="Y25"/>
  <c r="Z25"/>
  <c r="AA25"/>
  <c r="AB25"/>
  <c r="AC25"/>
  <c r="AD25"/>
  <c r="AE25"/>
  <c r="AF25"/>
  <c r="AG25"/>
  <c r="AH25"/>
  <c r="AI25"/>
  <c r="AJ25"/>
  <c r="AK25"/>
  <c r="D26"/>
  <c r="E26"/>
  <c r="G26"/>
  <c r="H26"/>
  <c r="K26"/>
  <c r="L26"/>
  <c r="M26"/>
  <c r="N26"/>
  <c r="O26"/>
  <c r="P26"/>
  <c r="Q26"/>
  <c r="R26"/>
  <c r="S26"/>
  <c r="U26"/>
  <c r="V26"/>
  <c r="X26"/>
  <c r="Y26"/>
  <c r="Z26"/>
  <c r="AA26"/>
  <c r="AB26"/>
  <c r="AC26"/>
  <c r="AD26"/>
  <c r="AE26"/>
  <c r="AF26"/>
  <c r="AG26"/>
  <c r="AH26"/>
  <c r="AI26"/>
  <c r="AJ26"/>
  <c r="AK26"/>
  <c r="D27"/>
  <c r="E27"/>
  <c r="G27"/>
  <c r="H27"/>
  <c r="K27"/>
  <c r="L27"/>
  <c r="M27"/>
  <c r="N27"/>
  <c r="O27"/>
  <c r="P27"/>
  <c r="Q27"/>
  <c r="R27"/>
  <c r="S27"/>
  <c r="U27"/>
  <c r="V27"/>
  <c r="X27"/>
  <c r="Y27"/>
  <c r="Z27"/>
  <c r="AA27"/>
  <c r="AB27"/>
  <c r="AC27"/>
  <c r="AD27"/>
  <c r="AE27"/>
  <c r="AF27"/>
  <c r="AG27"/>
  <c r="AH27"/>
  <c r="AI27"/>
  <c r="AJ27"/>
  <c r="AK27"/>
  <c r="D28"/>
  <c r="E28"/>
  <c r="G28"/>
  <c r="H28"/>
  <c r="K28"/>
  <c r="L28"/>
  <c r="M28"/>
  <c r="N28"/>
  <c r="O28"/>
  <c r="P28"/>
  <c r="Q28"/>
  <c r="R28"/>
  <c r="S28"/>
  <c r="U28"/>
  <c r="V28"/>
  <c r="X28"/>
  <c r="Y28"/>
  <c r="Z28"/>
  <c r="AA28"/>
  <c r="AB28"/>
  <c r="AC28"/>
  <c r="AD28"/>
  <c r="AE28"/>
  <c r="AF28"/>
  <c r="AG28"/>
  <c r="AH28"/>
  <c r="AI28"/>
  <c r="AJ28"/>
  <c r="AK28"/>
  <c r="D29"/>
  <c r="E29"/>
  <c r="G29"/>
  <c r="H29"/>
  <c r="K29"/>
  <c r="L29"/>
  <c r="M29"/>
  <c r="N29"/>
  <c r="O29"/>
  <c r="P29"/>
  <c r="Q29"/>
  <c r="R29"/>
  <c r="S29"/>
  <c r="U29"/>
  <c r="V29"/>
  <c r="X29"/>
  <c r="Y29"/>
  <c r="Z29"/>
  <c r="AA29"/>
  <c r="AB29"/>
  <c r="AC29"/>
  <c r="AD29"/>
  <c r="AE29"/>
  <c r="AF29"/>
  <c r="AG29"/>
  <c r="AH29"/>
  <c r="AI29"/>
  <c r="AJ29"/>
  <c r="AK29"/>
  <c r="D30"/>
  <c r="E30"/>
  <c r="G30"/>
  <c r="H30"/>
  <c r="K30"/>
  <c r="L30"/>
  <c r="M30"/>
  <c r="N30"/>
  <c r="O30"/>
  <c r="P30"/>
  <c r="Q30"/>
  <c r="R30"/>
  <c r="S30"/>
  <c r="U30"/>
  <c r="V30"/>
  <c r="X30"/>
  <c r="Y30"/>
  <c r="Z30"/>
  <c r="AA30"/>
  <c r="AB30"/>
  <c r="AC30"/>
  <c r="AD30"/>
  <c r="AE30"/>
  <c r="AF30"/>
  <c r="AG30"/>
  <c r="AH30"/>
  <c r="AI30"/>
  <c r="AJ30"/>
  <c r="AK30"/>
  <c r="D31"/>
  <c r="E31"/>
  <c r="G31"/>
  <c r="H31"/>
  <c r="K31"/>
  <c r="L31"/>
  <c r="M31"/>
  <c r="N31"/>
  <c r="O31"/>
  <c r="P31"/>
  <c r="Q31"/>
  <c r="R31"/>
  <c r="S31"/>
  <c r="U31"/>
  <c r="V31"/>
  <c r="X31"/>
  <c r="Y31"/>
  <c r="Z31"/>
  <c r="AA31"/>
  <c r="AB31"/>
  <c r="AC31"/>
  <c r="AD31"/>
  <c r="AE31"/>
  <c r="AF31"/>
  <c r="AG31"/>
  <c r="AH31"/>
  <c r="AI31"/>
  <c r="AJ31"/>
  <c r="AK31"/>
  <c r="D32"/>
  <c r="E32"/>
  <c r="G32"/>
  <c r="H32"/>
  <c r="K32"/>
  <c r="L32"/>
  <c r="M32"/>
  <c r="N32"/>
  <c r="O32"/>
  <c r="P32"/>
  <c r="Q32"/>
  <c r="R32"/>
  <c r="S32"/>
  <c r="U32"/>
  <c r="V32"/>
  <c r="X32"/>
  <c r="Y32"/>
  <c r="Z32"/>
  <c r="AA32"/>
  <c r="AB32"/>
  <c r="AC32"/>
  <c r="AD32"/>
  <c r="AE32"/>
  <c r="AF32"/>
  <c r="AG32"/>
  <c r="AH32"/>
  <c r="AI32"/>
  <c r="AJ32"/>
  <c r="AK32"/>
  <c r="D33"/>
  <c r="E33"/>
  <c r="G33"/>
  <c r="H33"/>
  <c r="K33"/>
  <c r="L33"/>
  <c r="M33"/>
  <c r="N33"/>
  <c r="O33"/>
  <c r="P33"/>
  <c r="Q33"/>
  <c r="R33"/>
  <c r="S33"/>
  <c r="U33"/>
  <c r="V33"/>
  <c r="X33"/>
  <c r="Y33"/>
  <c r="Z33"/>
  <c r="AA33"/>
  <c r="AB33"/>
  <c r="AC33"/>
  <c r="AD33"/>
  <c r="AE33"/>
  <c r="AF33"/>
  <c r="AG33"/>
  <c r="AH33"/>
  <c r="AI33"/>
  <c r="AJ33"/>
  <c r="AK33"/>
  <c r="D34"/>
  <c r="E34"/>
  <c r="G34"/>
  <c r="H34"/>
  <c r="K34"/>
  <c r="L34"/>
  <c r="M34"/>
  <c r="N34"/>
  <c r="O34"/>
  <c r="P34"/>
  <c r="Q34"/>
  <c r="R34"/>
  <c r="S34"/>
  <c r="U34"/>
  <c r="V34"/>
  <c r="X34"/>
  <c r="Y34"/>
  <c r="Z34"/>
  <c r="AA34"/>
  <c r="AB34"/>
  <c r="AC34"/>
  <c r="AD34"/>
  <c r="AE34"/>
  <c r="AF34"/>
  <c r="AG34"/>
  <c r="AH34"/>
  <c r="AI34"/>
  <c r="AJ34"/>
  <c r="AK34"/>
  <c r="D35"/>
  <c r="E35"/>
  <c r="G35"/>
  <c r="H35"/>
  <c r="K35"/>
  <c r="L35"/>
  <c r="M35"/>
  <c r="N35"/>
  <c r="O35"/>
  <c r="P35"/>
  <c r="Q35"/>
  <c r="R35"/>
  <c r="S35"/>
  <c r="U35"/>
  <c r="V35"/>
  <c r="X35"/>
  <c r="Y35"/>
  <c r="Z35"/>
  <c r="AA35"/>
  <c r="AB35"/>
  <c r="AC35"/>
  <c r="AD35"/>
  <c r="AE35"/>
  <c r="AF35"/>
  <c r="AG35"/>
  <c r="AH35"/>
  <c r="AI35"/>
  <c r="AJ35"/>
  <c r="AK35"/>
  <c r="D36"/>
  <c r="E36"/>
  <c r="G36"/>
  <c r="H36"/>
  <c r="K36"/>
  <c r="L36"/>
  <c r="M36"/>
  <c r="N36"/>
  <c r="O36"/>
  <c r="P36"/>
  <c r="Q36"/>
  <c r="R36"/>
  <c r="S36"/>
  <c r="U36"/>
  <c r="V36"/>
  <c r="X36"/>
  <c r="Y36"/>
  <c r="Z36"/>
  <c r="AA36"/>
  <c r="AB36"/>
  <c r="AC36"/>
  <c r="AD36"/>
  <c r="AE36"/>
  <c r="AF36"/>
  <c r="AG36"/>
  <c r="AH36"/>
  <c r="AI36"/>
  <c r="AJ36"/>
  <c r="AK36"/>
  <c r="D37"/>
  <c r="E37"/>
  <c r="G37"/>
  <c r="H37"/>
  <c r="K37"/>
  <c r="L37"/>
  <c r="M37"/>
  <c r="N37"/>
  <c r="O37"/>
  <c r="P37"/>
  <c r="Q37"/>
  <c r="R37"/>
  <c r="S37"/>
  <c r="U37"/>
  <c r="V37"/>
  <c r="X37"/>
  <c r="Y37"/>
  <c r="Z37"/>
  <c r="AA37"/>
  <c r="AB37"/>
  <c r="AC37"/>
  <c r="AD37"/>
  <c r="AE37"/>
  <c r="AF37"/>
  <c r="AG37"/>
  <c r="AH37"/>
  <c r="AI37"/>
  <c r="AJ37"/>
  <c r="AK37"/>
  <c r="D38"/>
  <c r="E38"/>
  <c r="G38"/>
  <c r="H38"/>
  <c r="K38"/>
  <c r="L38"/>
  <c r="M38"/>
  <c r="N38"/>
  <c r="O38"/>
  <c r="P38"/>
  <c r="Q38"/>
  <c r="R38"/>
  <c r="S38"/>
  <c r="U38"/>
  <c r="V38"/>
  <c r="X38"/>
  <c r="Y38"/>
  <c r="Z38"/>
  <c r="AA38"/>
  <c r="AB38"/>
  <c r="AC38"/>
  <c r="AD38"/>
  <c r="AE38"/>
  <c r="AF38"/>
  <c r="AG38"/>
  <c r="AH38"/>
  <c r="AI38"/>
  <c r="AJ38"/>
  <c r="AK38"/>
  <c r="D39"/>
  <c r="E39"/>
  <c r="G39"/>
  <c r="H39"/>
  <c r="K39"/>
  <c r="L39"/>
  <c r="M39"/>
  <c r="N39"/>
  <c r="O39"/>
  <c r="P39"/>
  <c r="Q39"/>
  <c r="R39"/>
  <c r="S39"/>
  <c r="U39"/>
  <c r="V39"/>
  <c r="X39"/>
  <c r="Y39"/>
  <c r="Z39"/>
  <c r="AA39"/>
  <c r="AB39"/>
  <c r="AC39"/>
  <c r="AD39"/>
  <c r="AE39"/>
  <c r="AF39"/>
  <c r="AG39"/>
  <c r="AH39"/>
  <c r="AI39"/>
  <c r="AJ39"/>
  <c r="AK39"/>
  <c r="D40"/>
  <c r="E40"/>
  <c r="G40"/>
  <c r="H40"/>
  <c r="K40"/>
  <c r="L40"/>
  <c r="M40"/>
  <c r="N40"/>
  <c r="O40"/>
  <c r="P40"/>
  <c r="Q40"/>
  <c r="R40"/>
  <c r="S40"/>
  <c r="U40"/>
  <c r="V40"/>
  <c r="X40"/>
  <c r="Y40"/>
  <c r="Z40"/>
  <c r="AA40"/>
  <c r="AB40"/>
  <c r="AC40"/>
  <c r="AD40"/>
  <c r="AE40"/>
  <c r="AF40"/>
  <c r="AG40"/>
  <c r="AH40"/>
  <c r="AI40"/>
  <c r="AJ40"/>
  <c r="AK40"/>
  <c r="D41"/>
  <c r="E41"/>
  <c r="G41"/>
  <c r="H41"/>
  <c r="K41"/>
  <c r="L41"/>
  <c r="M41"/>
  <c r="N41"/>
  <c r="O41"/>
  <c r="P41"/>
  <c r="Q41"/>
  <c r="R41"/>
  <c r="S41"/>
  <c r="U41"/>
  <c r="V41"/>
  <c r="X41"/>
  <c r="Y41"/>
  <c r="Z41"/>
  <c r="AA41"/>
  <c r="AB41"/>
  <c r="AC41"/>
  <c r="AD41"/>
  <c r="AE41"/>
  <c r="AF41"/>
  <c r="AG41"/>
  <c r="AH41"/>
  <c r="AI41"/>
  <c r="AJ41"/>
  <c r="AK41"/>
  <c r="D42"/>
  <c r="E42"/>
  <c r="G42"/>
  <c r="H42"/>
  <c r="K42"/>
  <c r="L42"/>
  <c r="M42"/>
  <c r="N42"/>
  <c r="O42"/>
  <c r="P42"/>
  <c r="Q42"/>
  <c r="R42"/>
  <c r="S42"/>
  <c r="U42"/>
  <c r="V42"/>
  <c r="X42"/>
  <c r="Y42"/>
  <c r="Z42"/>
  <c r="AA42"/>
  <c r="AB42"/>
  <c r="AC42"/>
  <c r="AD42"/>
  <c r="AE42"/>
  <c r="AF42"/>
  <c r="AG42"/>
  <c r="AH42"/>
  <c r="AI42"/>
  <c r="AJ42"/>
  <c r="AK42"/>
  <c r="D43"/>
  <c r="E43"/>
  <c r="G43"/>
  <c r="H43"/>
  <c r="K43"/>
  <c r="L43"/>
  <c r="M43"/>
  <c r="N43"/>
  <c r="O43"/>
  <c r="P43"/>
  <c r="Q43"/>
  <c r="R43"/>
  <c r="S43"/>
  <c r="U43"/>
  <c r="V43"/>
  <c r="X43"/>
  <c r="Y43"/>
  <c r="Z43"/>
  <c r="AA43"/>
  <c r="AB43"/>
  <c r="AC43"/>
  <c r="AD43"/>
  <c r="AE43"/>
  <c r="AF43"/>
  <c r="AG43"/>
  <c r="AH43"/>
  <c r="AI43"/>
  <c r="AJ43"/>
  <c r="AK43"/>
  <c r="D44"/>
  <c r="E44"/>
  <c r="G44"/>
  <c r="H44"/>
  <c r="K44"/>
  <c r="L44"/>
  <c r="M44"/>
  <c r="N44"/>
  <c r="O44"/>
  <c r="P44"/>
  <c r="Q44"/>
  <c r="R44"/>
  <c r="S44"/>
  <c r="U44"/>
  <c r="V44"/>
  <c r="X44"/>
  <c r="Y44"/>
  <c r="Z44"/>
  <c r="AA44"/>
  <c r="AB44"/>
  <c r="AC44"/>
  <c r="AD44"/>
  <c r="AE44"/>
  <c r="AF44"/>
  <c r="AG44"/>
  <c r="AH44"/>
  <c r="AI44"/>
  <c r="AJ44"/>
  <c r="AK44"/>
  <c r="D45"/>
  <c r="E45"/>
  <c r="G45"/>
  <c r="H45"/>
  <c r="K45"/>
  <c r="L45"/>
  <c r="M45"/>
  <c r="N45"/>
  <c r="O45"/>
  <c r="P45"/>
  <c r="Q45"/>
  <c r="R45"/>
  <c r="S45"/>
  <c r="U45"/>
  <c r="V45"/>
  <c r="X45"/>
  <c r="Y45"/>
  <c r="Z45"/>
  <c r="AA45"/>
  <c r="AB45"/>
  <c r="AC45"/>
  <c r="AD45"/>
  <c r="AE45"/>
  <c r="AF45"/>
  <c r="AG45"/>
  <c r="AH45"/>
  <c r="AI45"/>
  <c r="AJ45"/>
  <c r="AK45"/>
  <c r="D46"/>
  <c r="E46"/>
  <c r="G46"/>
  <c r="H46"/>
  <c r="K46"/>
  <c r="L46"/>
  <c r="M46"/>
  <c r="N46"/>
  <c r="O46"/>
  <c r="P46"/>
  <c r="Q46"/>
  <c r="R46"/>
  <c r="S46"/>
  <c r="U46"/>
  <c r="V46"/>
  <c r="X46"/>
  <c r="Y46"/>
  <c r="Z46"/>
  <c r="AA46"/>
  <c r="AB46"/>
  <c r="AC46"/>
  <c r="AD46"/>
  <c r="AE46"/>
  <c r="AF46"/>
  <c r="AG46"/>
  <c r="AH46"/>
  <c r="AI46"/>
  <c r="AJ46"/>
  <c r="AK46"/>
  <c r="M53"/>
  <c r="Q53"/>
  <c r="U53"/>
  <c r="Y53"/>
  <c r="AD53"/>
  <c r="U50"/>
  <c r="U49" s="1"/>
  <c r="Y50"/>
  <c r="Y49" s="1"/>
  <c r="AG50"/>
  <c r="AG49" s="1"/>
  <c r="AF50"/>
  <c r="AF49" s="1"/>
  <c r="AD50"/>
  <c r="AD49" s="1"/>
  <c r="AB50"/>
  <c r="AB49" s="1"/>
  <c r="AA50"/>
  <c r="AA49" s="1"/>
  <c r="Z50"/>
  <c r="Z49" s="1"/>
  <c r="X50"/>
  <c r="X49" s="1"/>
  <c r="Q50"/>
  <c r="Q49" s="1"/>
  <c r="P50"/>
  <c r="P49" s="1"/>
  <c r="O50"/>
  <c r="O49" s="1"/>
  <c r="N50"/>
  <c r="N49" s="1"/>
  <c r="L50"/>
  <c r="L49" s="1"/>
  <c r="G50"/>
  <c r="G49" s="1"/>
  <c r="D50"/>
  <c r="D49" s="1"/>
  <c r="AK49"/>
  <c r="AB53"/>
  <c r="AA53"/>
  <c r="X53"/>
  <c r="V53"/>
  <c r="L53"/>
  <c r="N53"/>
  <c r="O53"/>
  <c r="R53"/>
  <c r="C45" l="1"/>
  <c r="T44"/>
  <c r="F19"/>
  <c r="T16"/>
  <c r="C13"/>
  <c r="F11"/>
  <c r="C9"/>
  <c r="W29"/>
  <c r="W13"/>
  <c r="F13"/>
  <c r="F8"/>
  <c r="F30"/>
  <c r="F28"/>
  <c r="T28"/>
  <c r="T20"/>
  <c r="C39"/>
  <c r="T38"/>
  <c r="C19"/>
  <c r="T18"/>
  <c r="W45"/>
  <c r="F34"/>
  <c r="B34" s="1"/>
  <c r="F14"/>
  <c r="C11"/>
  <c r="B11" s="1"/>
  <c r="T10"/>
  <c r="F10"/>
  <c r="C8"/>
  <c r="T7"/>
  <c r="F6"/>
  <c r="C17"/>
  <c r="F46"/>
  <c r="F43"/>
  <c r="F42"/>
  <c r="T40"/>
  <c r="C37"/>
  <c r="T36"/>
  <c r="F35"/>
  <c r="C33"/>
  <c r="F27"/>
  <c r="F26"/>
  <c r="C25"/>
  <c r="T24"/>
  <c r="C21"/>
  <c r="T12"/>
  <c r="C42"/>
  <c r="T41"/>
  <c r="C34"/>
  <c r="T33"/>
  <c r="F24"/>
  <c r="W21"/>
  <c r="C31"/>
  <c r="C27"/>
  <c r="T26"/>
  <c r="C41"/>
  <c r="F44"/>
  <c r="F36"/>
  <c r="T32"/>
  <c r="C29"/>
  <c r="F20"/>
  <c r="C10"/>
  <c r="T9"/>
  <c r="T8"/>
  <c r="F45"/>
  <c r="C40"/>
  <c r="T39"/>
  <c r="F38"/>
  <c r="F21"/>
  <c r="B21" s="1"/>
  <c r="F9"/>
  <c r="T6"/>
  <c r="F29"/>
  <c r="T46"/>
  <c r="T30"/>
  <c r="F22"/>
  <c r="J44"/>
  <c r="W41"/>
  <c r="F41"/>
  <c r="J40"/>
  <c r="F39"/>
  <c r="W38"/>
  <c r="J38"/>
  <c r="C38"/>
  <c r="T37"/>
  <c r="W36"/>
  <c r="C36"/>
  <c r="T35"/>
  <c r="C35"/>
  <c r="T34"/>
  <c r="J33"/>
  <c r="F32"/>
  <c r="W31"/>
  <c r="J31"/>
  <c r="J30"/>
  <c r="C26"/>
  <c r="T25"/>
  <c r="W24"/>
  <c r="C24"/>
  <c r="T23"/>
  <c r="C23"/>
  <c r="T22"/>
  <c r="C18"/>
  <c r="T17"/>
  <c r="W16"/>
  <c r="C16"/>
  <c r="T15"/>
  <c r="C15"/>
  <c r="B15" s="1"/>
  <c r="T14"/>
  <c r="J13"/>
  <c r="F12"/>
  <c r="W11"/>
  <c r="J11"/>
  <c r="J8"/>
  <c r="F7"/>
  <c r="W6"/>
  <c r="J45"/>
  <c r="W43"/>
  <c r="J43"/>
  <c r="W37"/>
  <c r="F37"/>
  <c r="B37" s="1"/>
  <c r="J36"/>
  <c r="W34"/>
  <c r="J34"/>
  <c r="W32"/>
  <c r="C32"/>
  <c r="T31"/>
  <c r="J29"/>
  <c r="W27"/>
  <c r="J27"/>
  <c r="J26"/>
  <c r="W25"/>
  <c r="F25"/>
  <c r="J24"/>
  <c r="F23"/>
  <c r="W22"/>
  <c r="J21"/>
  <c r="W19"/>
  <c r="J19"/>
  <c r="J18"/>
  <c r="W17"/>
  <c r="F17"/>
  <c r="J16"/>
  <c r="F15"/>
  <c r="W14"/>
  <c r="J14"/>
  <c r="C14"/>
  <c r="T13"/>
  <c r="W12"/>
  <c r="C12"/>
  <c r="T11"/>
  <c r="J9"/>
  <c r="J6"/>
  <c r="C6"/>
  <c r="B6" s="1"/>
  <c r="W46"/>
  <c r="J46"/>
  <c r="C46"/>
  <c r="T45"/>
  <c r="W44"/>
  <c r="C44"/>
  <c r="B44" s="1"/>
  <c r="T43"/>
  <c r="C43"/>
  <c r="T42"/>
  <c r="J41"/>
  <c r="F40"/>
  <c r="W39"/>
  <c r="J39"/>
  <c r="W33"/>
  <c r="F33"/>
  <c r="J32"/>
  <c r="F31"/>
  <c r="W30"/>
  <c r="C30"/>
  <c r="T29"/>
  <c r="W28"/>
  <c r="C28"/>
  <c r="B28" s="1"/>
  <c r="T27"/>
  <c r="C22"/>
  <c r="T21"/>
  <c r="W20"/>
  <c r="C20"/>
  <c r="T19"/>
  <c r="J12"/>
  <c r="W10"/>
  <c r="J10"/>
  <c r="W8"/>
  <c r="W7"/>
  <c r="J7"/>
  <c r="W42"/>
  <c r="J42"/>
  <c r="W40"/>
  <c r="J37"/>
  <c r="W35"/>
  <c r="J35"/>
  <c r="J28"/>
  <c r="W26"/>
  <c r="J25"/>
  <c r="W23"/>
  <c r="J23"/>
  <c r="J22"/>
  <c r="J20"/>
  <c r="W18"/>
  <c r="F18"/>
  <c r="J17"/>
  <c r="F16"/>
  <c r="W15"/>
  <c r="J15"/>
  <c r="B13"/>
  <c r="W9"/>
  <c r="B8"/>
  <c r="C7"/>
  <c r="B19"/>
  <c r="B45"/>
  <c r="B16"/>
  <c r="B22" l="1"/>
  <c r="B24"/>
  <c r="B42"/>
  <c r="B32"/>
  <c r="B36"/>
  <c r="B9"/>
  <c r="B29"/>
  <c r="B30"/>
  <c r="B31"/>
  <c r="B26"/>
  <c r="I42"/>
  <c r="AL42" s="1"/>
  <c r="B27"/>
  <c r="I25"/>
  <c r="I19"/>
  <c r="AL19" s="1"/>
  <c r="I6"/>
  <c r="AL6" s="1"/>
  <c r="I12"/>
  <c r="B23"/>
  <c r="B35"/>
  <c r="B39"/>
  <c r="B7"/>
  <c r="I40"/>
  <c r="I10"/>
  <c r="I41"/>
  <c r="B25"/>
  <c r="I32"/>
  <c r="I36"/>
  <c r="I8"/>
  <c r="AL8" s="1"/>
  <c r="I9"/>
  <c r="AL9" s="1"/>
  <c r="I13"/>
  <c r="AL13" s="1"/>
  <c r="B33"/>
  <c r="B46"/>
  <c r="B17"/>
  <c r="I38"/>
  <c r="B41"/>
  <c r="B10"/>
  <c r="I17"/>
  <c r="I22"/>
  <c r="AL22" s="1"/>
  <c r="I37"/>
  <c r="AL37" s="1"/>
  <c r="B43"/>
  <c r="B14"/>
  <c r="I16"/>
  <c r="AL16" s="1"/>
  <c r="B38"/>
  <c r="I31"/>
  <c r="AL31" s="1"/>
  <c r="I46"/>
  <c r="I34"/>
  <c r="AL34" s="1"/>
  <c r="B20"/>
  <c r="I15"/>
  <c r="AL15" s="1"/>
  <c r="I30"/>
  <c r="AL30" s="1"/>
  <c r="B40"/>
  <c r="I23"/>
  <c r="I7"/>
  <c r="I33"/>
  <c r="AL41"/>
  <c r="I20"/>
  <c r="I26"/>
  <c r="I39"/>
  <c r="I11"/>
  <c r="AL11" s="1"/>
  <c r="B18"/>
  <c r="I35"/>
  <c r="I21"/>
  <c r="AL21" s="1"/>
  <c r="I43"/>
  <c r="B12"/>
  <c r="I14"/>
  <c r="I24"/>
  <c r="AL24" s="1"/>
  <c r="I27"/>
  <c r="I45"/>
  <c r="AL45" s="1"/>
  <c r="I44"/>
  <c r="AL44" s="1"/>
  <c r="I18"/>
  <c r="AL18" s="1"/>
  <c r="I29"/>
  <c r="I28"/>
  <c r="AL28" s="1"/>
  <c r="T50"/>
  <c r="T49" s="1"/>
  <c r="T53"/>
  <c r="F50"/>
  <c r="Y51"/>
  <c r="W53"/>
  <c r="AL29" l="1"/>
  <c r="AL12"/>
  <c r="AL36"/>
  <c r="AL32"/>
  <c r="AL25"/>
  <c r="AL26"/>
  <c r="AL27"/>
  <c r="AL39"/>
  <c r="AL38"/>
  <c r="AL43"/>
  <c r="AL35"/>
  <c r="AL23"/>
  <c r="AL40"/>
  <c r="AL7"/>
  <c r="AL33"/>
  <c r="AL10"/>
  <c r="AL46"/>
  <c r="AL17"/>
  <c r="AL14"/>
  <c r="AL20"/>
  <c r="F49"/>
  <c r="AI50"/>
  <c r="AI49" s="1"/>
  <c r="AH54" s="1"/>
  <c r="J53"/>
  <c r="I53" s="1"/>
  <c r="D53" s="1"/>
  <c r="J50"/>
  <c r="J49" s="1"/>
  <c r="C50"/>
  <c r="C49" s="1"/>
  <c r="W50"/>
  <c r="W49" s="1"/>
  <c r="N51"/>
  <c r="B50" l="1"/>
  <c r="B49" s="1"/>
  <c r="E74"/>
  <c r="D54"/>
  <c r="D58" s="1"/>
  <c r="D60" s="1"/>
  <c r="D61"/>
  <c r="I50"/>
  <c r="I49" s="1"/>
  <c r="AL50" l="1"/>
  <c r="AL49" s="1"/>
  <c r="F7" i="27"/>
  <c r="F8"/>
  <c r="F9"/>
  <c r="F10"/>
  <c r="F14"/>
  <c r="F15"/>
  <c r="F16"/>
  <c r="F17"/>
  <c r="F18"/>
  <c r="F19"/>
  <c r="F20"/>
  <c r="F22"/>
  <c r="F26"/>
  <c r="F27"/>
  <c r="D27"/>
  <c r="D4"/>
  <c r="F4" s="1"/>
  <c r="D5"/>
  <c r="F5" s="1"/>
  <c r="D6"/>
  <c r="F6" s="1"/>
  <c r="D7"/>
  <c r="D8"/>
  <c r="D9"/>
  <c r="D10"/>
  <c r="D11"/>
  <c r="F11" s="1"/>
  <c r="D12"/>
  <c r="F12" s="1"/>
  <c r="D13"/>
  <c r="F13" s="1"/>
  <c r="D14"/>
  <c r="D15"/>
  <c r="D16"/>
  <c r="D17"/>
  <c r="D18"/>
  <c r="D21"/>
  <c r="F21" s="1"/>
  <c r="D23"/>
  <c r="F23" s="1"/>
  <c r="D25"/>
  <c r="F25" s="1"/>
  <c r="D26"/>
  <c r="D28"/>
  <c r="F28" s="1"/>
  <c r="D29"/>
  <c r="F29" s="1"/>
  <c r="D30"/>
  <c r="F30" s="1"/>
  <c r="D31"/>
  <c r="F31" s="1"/>
  <c r="D3"/>
  <c r="F3" s="1"/>
  <c r="D64" i="19" l="1"/>
  <c r="D65" s="1"/>
  <c r="D67" l="1"/>
</calcChain>
</file>

<file path=xl/sharedStrings.xml><?xml version="1.0" encoding="utf-8"?>
<sst xmlns="http://schemas.openxmlformats.org/spreadsheetml/2006/main" count="478" uniqueCount="155">
  <si>
    <t>석탄</t>
    <phoneticPr fontId="5" type="noConversion"/>
  </si>
  <si>
    <t>석유</t>
    <phoneticPr fontId="5" type="noConversion"/>
  </si>
  <si>
    <t>천연가스</t>
    <phoneticPr fontId="4" type="noConversion"/>
  </si>
  <si>
    <t>도시가스</t>
    <phoneticPr fontId="4" type="noConversion"/>
  </si>
  <si>
    <t>수력</t>
    <phoneticPr fontId="4" type="noConversion"/>
  </si>
  <si>
    <t>원자력</t>
    <phoneticPr fontId="4" type="noConversion"/>
  </si>
  <si>
    <t>전력</t>
    <phoneticPr fontId="4" type="noConversion"/>
  </si>
  <si>
    <t>열에너지</t>
    <phoneticPr fontId="4" type="noConversion"/>
  </si>
  <si>
    <t>신재생 및 기타</t>
    <phoneticPr fontId="4" type="noConversion"/>
  </si>
  <si>
    <t>합계</t>
    <phoneticPr fontId="4" type="noConversion"/>
  </si>
  <si>
    <t xml:space="preserve">무연탄
</t>
    <phoneticPr fontId="5" type="noConversion"/>
  </si>
  <si>
    <t xml:space="preserve">유연탄
</t>
    <phoneticPr fontId="5" type="noConversion"/>
  </si>
  <si>
    <t>에너지유</t>
    <phoneticPr fontId="5" type="noConversion"/>
  </si>
  <si>
    <t>LPG</t>
    <phoneticPr fontId="4" type="noConversion"/>
  </si>
  <si>
    <t xml:space="preserve">비에너지 </t>
    <phoneticPr fontId="5" type="noConversion"/>
  </si>
  <si>
    <t>휘발유</t>
    <phoneticPr fontId="5" type="noConversion"/>
  </si>
  <si>
    <t>등유</t>
    <phoneticPr fontId="5" type="noConversion"/>
  </si>
  <si>
    <t>경유</t>
    <phoneticPr fontId="5" type="noConversion"/>
  </si>
  <si>
    <t>경질중유</t>
    <phoneticPr fontId="5" type="noConversion"/>
  </si>
  <si>
    <t>중유</t>
    <phoneticPr fontId="5" type="noConversion"/>
  </si>
  <si>
    <t>중질중유</t>
    <phoneticPr fontId="5" type="noConversion"/>
  </si>
  <si>
    <t>JA-1</t>
    <phoneticPr fontId="5" type="noConversion"/>
  </si>
  <si>
    <t>JP-4</t>
    <phoneticPr fontId="5" type="noConversion"/>
  </si>
  <si>
    <t>AVI-G</t>
    <phoneticPr fontId="5" type="noConversion"/>
  </si>
  <si>
    <t>프로판</t>
    <phoneticPr fontId="5" type="noConversion"/>
  </si>
  <si>
    <t>부탄</t>
    <phoneticPr fontId="5" type="noConversion"/>
  </si>
  <si>
    <t>나프타</t>
    <phoneticPr fontId="5" type="noConversion"/>
  </si>
  <si>
    <t>용제</t>
    <phoneticPr fontId="5" type="noConversion"/>
  </si>
  <si>
    <t>아스팔트</t>
    <phoneticPr fontId="5" type="noConversion"/>
  </si>
  <si>
    <t>윤활기유</t>
    <phoneticPr fontId="5" type="noConversion"/>
  </si>
  <si>
    <t>파라핀
왁스</t>
    <phoneticPr fontId="5" type="noConversion"/>
  </si>
  <si>
    <t>석유코크</t>
    <phoneticPr fontId="5" type="noConversion"/>
  </si>
  <si>
    <t>기타제품</t>
    <phoneticPr fontId="5" type="noConversion"/>
  </si>
  <si>
    <t>국내생산</t>
  </si>
  <si>
    <t>수입</t>
  </si>
  <si>
    <t>수출</t>
  </si>
  <si>
    <t>국제벙카링</t>
    <phoneticPr fontId="5" type="noConversion"/>
  </si>
  <si>
    <t>재고증감</t>
  </si>
  <si>
    <t>통계오차</t>
  </si>
  <si>
    <t>1차에너지소비</t>
  </si>
  <si>
    <t>자가소비및손실</t>
  </si>
  <si>
    <t>국내탄
(연탄)</t>
    <phoneticPr fontId="5" type="noConversion"/>
  </si>
  <si>
    <t>수입탄
(무연탄)</t>
    <phoneticPr fontId="5" type="noConversion"/>
  </si>
  <si>
    <t>원료탄
(기타석탄)</t>
    <phoneticPr fontId="5" type="noConversion"/>
  </si>
  <si>
    <t>연료탄
(유연탄)</t>
    <phoneticPr fontId="5" type="noConversion"/>
  </si>
  <si>
    <t>단위: 1,000 toe</t>
    <phoneticPr fontId="5" type="noConversion"/>
  </si>
  <si>
    <t>1.산업부문</t>
    <phoneticPr fontId="4" type="noConversion"/>
  </si>
  <si>
    <t>2.수송부문</t>
    <phoneticPr fontId="4" type="noConversion"/>
  </si>
  <si>
    <t>3.가정부문</t>
    <phoneticPr fontId="4" type="noConversion"/>
  </si>
  <si>
    <t>4.상업부문</t>
    <phoneticPr fontId="4" type="noConversion"/>
  </si>
  <si>
    <t>5.공공기타부문</t>
    <phoneticPr fontId="4" type="noConversion"/>
  </si>
  <si>
    <t xml:space="preserve">  1)농림어업</t>
    <phoneticPr fontId="4" type="noConversion"/>
  </si>
  <si>
    <t xml:space="preserve">  2)광업</t>
    <phoneticPr fontId="4" type="noConversion"/>
  </si>
  <si>
    <t xml:space="preserve">  3)제조업</t>
    <phoneticPr fontId="4" type="noConversion"/>
  </si>
  <si>
    <t xml:space="preserve">  1)철도운수</t>
    <phoneticPr fontId="4" type="noConversion"/>
  </si>
  <si>
    <t xml:space="preserve">  2)육상운수</t>
    <phoneticPr fontId="4" type="noConversion"/>
  </si>
  <si>
    <t xml:space="preserve">  3)수상운수</t>
    <phoneticPr fontId="4" type="noConversion"/>
  </si>
  <si>
    <t xml:space="preserve">  4)항공운수</t>
    <phoneticPr fontId="4" type="noConversion"/>
  </si>
  <si>
    <t xml:space="preserve">      a.음식담배</t>
    <phoneticPr fontId="4" type="noConversion"/>
  </si>
  <si>
    <t xml:space="preserve">      b.섬유의복</t>
    <phoneticPr fontId="4" type="noConversion"/>
  </si>
  <si>
    <t xml:space="preserve">      c.목재나무</t>
    <phoneticPr fontId="4" type="noConversion"/>
  </si>
  <si>
    <t xml:space="preserve">      d.펄프인쇄</t>
    <phoneticPr fontId="4" type="noConversion"/>
  </si>
  <si>
    <t xml:space="preserve">      e.석유화학</t>
    <phoneticPr fontId="4" type="noConversion"/>
  </si>
  <si>
    <t xml:space="preserve">      f.비금속</t>
    <phoneticPr fontId="4" type="noConversion"/>
  </si>
  <si>
    <t xml:space="preserve">      g.1차금속</t>
    <phoneticPr fontId="4" type="noConversion"/>
  </si>
  <si>
    <t xml:space="preserve">      h.비철금속</t>
    <phoneticPr fontId="4" type="noConversion"/>
  </si>
  <si>
    <t xml:space="preserve">      i.조립금속</t>
    <phoneticPr fontId="4" type="noConversion"/>
  </si>
  <si>
    <t xml:space="preserve">      j.기타제조</t>
    <phoneticPr fontId="4" type="noConversion"/>
  </si>
  <si>
    <t xml:space="preserve">      k.기타에너지</t>
    <phoneticPr fontId="4" type="noConversion"/>
  </si>
  <si>
    <t xml:space="preserve">  4)건설업</t>
    <phoneticPr fontId="4" type="noConversion"/>
  </si>
  <si>
    <t xml:space="preserve">  1)석유생산</t>
    <phoneticPr fontId="5" type="noConversion"/>
  </si>
  <si>
    <t xml:space="preserve">  2)석유수입</t>
    <phoneticPr fontId="5" type="noConversion"/>
  </si>
  <si>
    <t xml:space="preserve">  1)연초재고</t>
    <phoneticPr fontId="4" type="noConversion"/>
  </si>
  <si>
    <t xml:space="preserve">  2)연말재고</t>
    <phoneticPr fontId="4" type="noConversion"/>
  </si>
  <si>
    <t>에너지전환</t>
    <phoneticPr fontId="4" type="noConversion"/>
  </si>
  <si>
    <t>최종에너지소비</t>
    <phoneticPr fontId="4" type="noConversion"/>
  </si>
  <si>
    <t xml:space="preserve">  1)발전</t>
    <phoneticPr fontId="4" type="noConversion"/>
  </si>
  <si>
    <t xml:space="preserve">  2)지역난방</t>
    <phoneticPr fontId="4" type="noConversion"/>
  </si>
  <si>
    <t xml:space="preserve">  3)가스제조</t>
    <phoneticPr fontId="4" type="noConversion"/>
  </si>
  <si>
    <t>석유의 국내생산</t>
    <phoneticPr fontId="4" type="noConversion"/>
  </si>
  <si>
    <t>원유투입량(전환)</t>
    <phoneticPr fontId="4" type="noConversion"/>
  </si>
  <si>
    <t>TPE</t>
    <phoneticPr fontId="4" type="noConversion"/>
  </si>
  <si>
    <t>재고변동</t>
    <phoneticPr fontId="4" type="noConversion"/>
  </si>
  <si>
    <t>원유통계오차</t>
    <phoneticPr fontId="4" type="noConversion"/>
  </si>
  <si>
    <t>국내생산</t>
    <phoneticPr fontId="4" type="noConversion"/>
  </si>
  <si>
    <t>D54-D55-D56-D57</t>
  </si>
  <si>
    <t>원유총공급</t>
    <phoneticPr fontId="4" type="noConversion"/>
  </si>
  <si>
    <t>D57+D58</t>
  </si>
  <si>
    <t>D53-D55</t>
  </si>
  <si>
    <t xml:space="preserve">연탄의 총 산출액 </t>
    <phoneticPr fontId="4" type="noConversion"/>
  </si>
  <si>
    <t>연탄의 총산출액 X IO 수입거래표 상의 연탄 총수요 / IO 국산거래표 상의 연탄 총수요</t>
    <phoneticPr fontId="4" type="noConversion"/>
  </si>
  <si>
    <t>연탄의 총산출액 + 연탄의 수입계</t>
    <phoneticPr fontId="4" type="noConversion"/>
  </si>
  <si>
    <t>원유총수요</t>
    <phoneticPr fontId="4" type="noConversion"/>
  </si>
  <si>
    <t>에너지밸런스에서 가정부문에 소비되는 무연탄</t>
    <phoneticPr fontId="4" type="noConversion"/>
  </si>
  <si>
    <t>I53/0.99</t>
  </si>
  <si>
    <t>기타석탄제품의 총수요</t>
    <phoneticPr fontId="4" type="noConversion"/>
  </si>
  <si>
    <t>연관표총공급</t>
    <phoneticPr fontId="4" type="noConversion"/>
  </si>
  <si>
    <t>연관표총수요</t>
    <phoneticPr fontId="4" type="noConversion"/>
  </si>
  <si>
    <t xml:space="preserve">원유 EB </t>
    <phoneticPr fontId="4" type="noConversion"/>
  </si>
  <si>
    <t>연탄 EB</t>
    <phoneticPr fontId="4" type="noConversion"/>
  </si>
  <si>
    <t xml:space="preserve">유연탄의 잔여분 X IO총거래표 기타석탄제품에 투입된 유연탄의 금액/IO총거래표 유연탄의 잔여액
</t>
    <phoneticPr fontId="4" type="noConversion"/>
  </si>
  <si>
    <t>기타석탄제품의 총산출액 X IO 수입거래표 상의 기타석탄제품 총수요 / IO 국산거래표 상의 기타석탄제품 총수요</t>
    <phoneticPr fontId="4" type="noConversion"/>
  </si>
  <si>
    <t>전환계수</t>
    <phoneticPr fontId="4" type="noConversion"/>
  </si>
  <si>
    <t>나프타</t>
  </si>
  <si>
    <t>휘발유</t>
  </si>
  <si>
    <t>등유</t>
  </si>
  <si>
    <t>경유</t>
  </si>
  <si>
    <t>중유</t>
  </si>
  <si>
    <t>수력</t>
  </si>
  <si>
    <t>원자력</t>
  </si>
  <si>
    <t>도시가스</t>
  </si>
  <si>
    <t>국내탄
(연탄)</t>
  </si>
  <si>
    <t>수입탄
(무연탄)</t>
  </si>
  <si>
    <t>원료탄
(기타석탄)</t>
  </si>
  <si>
    <t>연료탄
(유연탄)</t>
  </si>
  <si>
    <t>경질중유</t>
  </si>
  <si>
    <t>중질중유</t>
  </si>
  <si>
    <t>JA-1</t>
  </si>
  <si>
    <t>JP-4</t>
  </si>
  <si>
    <t>AVI-G</t>
  </si>
  <si>
    <t>프로판</t>
  </si>
  <si>
    <t>부탄</t>
  </si>
  <si>
    <t>용제</t>
  </si>
  <si>
    <t>아스팔트</t>
  </si>
  <si>
    <t>윤활기유</t>
  </si>
  <si>
    <t>파라핀
왁스</t>
  </si>
  <si>
    <t>석유코크</t>
  </si>
  <si>
    <t>기타제품</t>
  </si>
  <si>
    <t>천연가스</t>
  </si>
  <si>
    <t>전력</t>
  </si>
  <si>
    <t>열에너지</t>
  </si>
  <si>
    <t>신재생 및 기타</t>
  </si>
  <si>
    <t>총발열량 기준 석유환산계수</t>
    <phoneticPr fontId="4" type="noConversion"/>
  </si>
  <si>
    <t>순발열량 기준 석유환산계수</t>
    <phoneticPr fontId="4" type="noConversion"/>
  </si>
  <si>
    <t>a</t>
    <phoneticPr fontId="4" type="noConversion"/>
  </si>
  <si>
    <t>b</t>
    <phoneticPr fontId="4" type="noConversion"/>
  </si>
  <si>
    <t>b/a</t>
    <phoneticPr fontId="4" type="noConversion"/>
  </si>
  <si>
    <t>온실가스종합정보센터</t>
    <phoneticPr fontId="4" type="noConversion"/>
  </si>
  <si>
    <t>수입</t>
    <phoneticPr fontId="4" type="noConversion"/>
  </si>
  <si>
    <t>연탄의 수입계</t>
    <phoneticPr fontId="4" type="noConversion"/>
  </si>
  <si>
    <t>연탄의 총수요</t>
    <phoneticPr fontId="4" type="noConversion"/>
  </si>
  <si>
    <t>기타석탄제품</t>
    <phoneticPr fontId="4" type="noConversion"/>
  </si>
  <si>
    <t>기타석탄제품의 총산출액</t>
    <phoneticPr fontId="4" type="noConversion"/>
  </si>
  <si>
    <t>기타석탄제품의 수입계</t>
    <phoneticPr fontId="4" type="noConversion"/>
  </si>
  <si>
    <t>기타석탄제품의 총산출액 + 기타석탄제품의 수입계</t>
    <phoneticPr fontId="4" type="noConversion"/>
  </si>
  <si>
    <t>-</t>
  </si>
  <si>
    <t>에너지수급밸런스(2010)_순발열량기준</t>
    <phoneticPr fontId="4" type="noConversion"/>
  </si>
  <si>
    <t>에너지수급밸런스(2010)</t>
    <phoneticPr fontId="4" type="noConversion"/>
  </si>
  <si>
    <t>국내생산</t>
    <phoneticPr fontId="4" type="noConversion"/>
  </si>
  <si>
    <t>수입</t>
    <phoneticPr fontId="4" type="noConversion"/>
  </si>
  <si>
    <t>원유처리량</t>
    <phoneticPr fontId="4" type="noConversion"/>
  </si>
  <si>
    <t>재고</t>
    <phoneticPr fontId="4" type="noConversion"/>
  </si>
  <si>
    <t>원유 수급 통계 (에너지통계연보 석유수급 통계 일부)</t>
    <phoneticPr fontId="4" type="noConversion"/>
  </si>
  <si>
    <t>-(2010년 재고량- 2009년 재고량)/7.33</t>
    <phoneticPr fontId="4" type="noConversion"/>
  </si>
  <si>
    <t>2010년 국내생산/7.33</t>
    <phoneticPr fontId="4" type="noConversion"/>
  </si>
</sst>
</file>

<file path=xl/styles.xml><?xml version="1.0" encoding="utf-8"?>
<styleSheet xmlns="http://schemas.openxmlformats.org/spreadsheetml/2006/main">
  <numFmts count="22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)\ _$_ ;_ * \(#,##0\)\ _$_ ;_ * &quot;-&quot;_)\ _$_ ;_ @_ "/>
    <numFmt numFmtId="178" formatCode="_(* #,##0.0_);_(* \(#,##0.0\);_(* &quot;-&quot;??_);_(@_)"/>
    <numFmt numFmtId="179" formatCode="#,##0_)"/>
    <numFmt numFmtId="180" formatCode="###0.00_)"/>
    <numFmt numFmtId="181" formatCode="0.0_W"/>
    <numFmt numFmtId="182" formatCode="_-* #,##0.00\ _D_M_-;\-* #,##0.00\ _D_M_-;_-* &quot;-&quot;??\ _D_M_-;_-@_-"/>
    <numFmt numFmtId="183" formatCode="0.0_)"/>
    <numFmt numFmtId="184" formatCode="_-* #,##0\ &quot;FB&quot;_-;\-* #,##0\ &quot;FB&quot;_-;_-* &quot;-&quot;\ &quot;FB&quot;_-;_-@_-"/>
    <numFmt numFmtId="185" formatCode="_-* #,##0.00\ &quot;FB&quot;_-;\-* #,##0.00\ &quot;FB&quot;_-;_-* &quot;-&quot;??\ &quot;FB&quot;_-;_-@_-"/>
    <numFmt numFmtId="186" formatCode="#,##0.0000"/>
    <numFmt numFmtId="187" formatCode="_-* #,##0\ _F_B_-;\-* #,##0\ _F_B_-;_-* &quot;-&quot;\ _F_B_-;_-@_-"/>
    <numFmt numFmtId="188" formatCode="_-* #,##0.00\ _F_B_-;\-* #,##0.00\ _F_B_-;_-* &quot;-&quot;??\ _F_B_-;_-@_-"/>
    <numFmt numFmtId="189" formatCode="mmm\-yyyy"/>
    <numFmt numFmtId="190" formatCode="mmm\ dd\,\ yyyy"/>
    <numFmt numFmtId="191" formatCode="yyyy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* #,##0.00_);_(* \(#,##0.00\);_(* &quot;-&quot;??_);_(@_)"/>
    <numFmt numFmtId="195" formatCode="0.000_ "/>
  </numFmts>
  <fonts count="9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TimesNewRomanPS"/>
      <family val="1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11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.5"/>
      <name val="ＭＳ 明朝"/>
      <family val="3"/>
      <charset val="128"/>
    </font>
    <font>
      <sz val="10"/>
      <name val="Arial Cyr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b/>
      <sz val="9"/>
      <name val="Times New Roman"/>
      <family val="1"/>
    </font>
    <font>
      <sz val="16"/>
      <name val="Arial"/>
      <family val="2"/>
    </font>
    <font>
      <sz val="10"/>
      <name val="Courier"/>
      <family val="3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  <family val="2"/>
    </font>
    <font>
      <sz val="10"/>
      <name val="Helv"/>
      <family val="2"/>
    </font>
    <font>
      <b/>
      <sz val="12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1"/>
      <color indexed="62"/>
      <name val="Calibri"/>
      <family val="2"/>
    </font>
    <font>
      <sz val="10"/>
      <name val="Arial Cyr"/>
      <family val="2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b/>
      <sz val="9"/>
      <name val="Helv"/>
      <family val="2"/>
    </font>
    <font>
      <sz val="8.5"/>
      <name val="Helv"/>
      <family val="2"/>
    </font>
    <font>
      <b/>
      <sz val="10"/>
      <name val="Helv"/>
      <family val="2"/>
    </font>
    <font>
      <sz val="10"/>
      <color indexed="48"/>
      <name val="Arial"/>
      <family val="2"/>
    </font>
    <font>
      <sz val="11"/>
      <color indexed="52"/>
      <name val="Calibri"/>
      <family val="2"/>
    </font>
    <font>
      <sz val="10"/>
      <name val="Arial CE"/>
      <family val="2"/>
      <charset val="238"/>
    </font>
    <font>
      <sz val="11"/>
      <color indexed="60"/>
      <name val="Calibri"/>
      <family val="2"/>
    </font>
    <font>
      <sz val="8"/>
      <name val="Helvetica"/>
      <family val="2"/>
    </font>
    <font>
      <sz val="10"/>
      <name val="Verdana"/>
      <family val="2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8"/>
      <name val="Helv"/>
      <family val="2"/>
    </font>
    <font>
      <sz val="10"/>
      <color indexed="63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b/>
      <sz val="14"/>
      <name val="Helv"/>
      <family val="2"/>
    </font>
    <font>
      <b/>
      <sz val="18"/>
      <color indexed="56"/>
      <name val="Cambria"/>
      <family val="1"/>
    </font>
    <font>
      <b/>
      <sz val="18"/>
      <color indexed="56"/>
      <name val="맑은 고딕"/>
      <family val="2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10"/>
      <name val="Calibri"/>
      <family val="2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ABAA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FF0F5"/>
        <bgColor indexed="64"/>
      </patternFill>
    </fill>
    <fill>
      <patternFill patternType="solid">
        <fgColor rgb="FF58B0C8"/>
        <bgColor indexed="64"/>
      </patternFill>
    </fill>
  </fills>
  <borders count="1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677">
    <xf numFmtId="0" fontId="0" fillId="0" borderId="0">
      <alignment vertical="center"/>
    </xf>
    <xf numFmtId="0" fontId="2" fillId="0" borderId="0">
      <alignment vertical="center" wrapText="1"/>
    </xf>
    <xf numFmtId="0" fontId="11" fillId="6" borderId="66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49" fontId="15" fillId="0" borderId="67" applyNumberFormat="0" applyFont="0" applyFill="0" applyBorder="0" applyProtection="0">
      <alignment horizontal="left" vertical="center" indent="2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49" fontId="15" fillId="0" borderId="68" applyNumberFormat="0" applyFont="0" applyFill="0" applyBorder="0" applyProtection="0">
      <alignment horizontal="left" vertical="center" indent="5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22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/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2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2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/>
    <xf numFmtId="0" fontId="1" fillId="0" borderId="0"/>
    <xf numFmtId="0" fontId="12" fillId="0" borderId="0"/>
    <xf numFmtId="0" fontId="38" fillId="0" borderId="0">
      <alignment vertical="center"/>
    </xf>
    <xf numFmtId="0" fontId="12" fillId="0" borderId="0" applyNumberFormat="0" applyFill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39" fillId="0" borderId="0"/>
    <xf numFmtId="4" fontId="15" fillId="29" borderId="67">
      <alignment horizontal="right" vertical="center"/>
    </xf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12" fillId="0" borderId="0" applyNumberFormat="0" applyFill="0" applyBorder="0" applyAlignment="0" applyProtection="0"/>
    <xf numFmtId="0" fontId="40" fillId="25" borderId="77" applyNumberFormat="0" applyAlignment="0" applyProtection="0"/>
    <xf numFmtId="0" fontId="41" fillId="8" borderId="0" applyNumberFormat="0" applyBorder="0" applyAlignment="0" applyProtection="0"/>
    <xf numFmtId="0" fontId="42" fillId="25" borderId="69" applyNumberFormat="0" applyAlignment="0" applyProtection="0"/>
    <xf numFmtId="0" fontId="43" fillId="0" borderId="0"/>
    <xf numFmtId="4" fontId="44" fillId="0" borderId="78" applyFill="0" applyBorder="0" applyProtection="0">
      <alignment horizontal="right" vertical="center"/>
    </xf>
    <xf numFmtId="0" fontId="45" fillId="0" borderId="0"/>
    <xf numFmtId="0" fontId="42" fillId="25" borderId="69" applyNumberFormat="0" applyAlignment="0" applyProtection="0"/>
    <xf numFmtId="0" fontId="46" fillId="0" borderId="0">
      <alignment horizontal="centerContinuous"/>
    </xf>
    <xf numFmtId="0" fontId="47" fillId="28" borderId="71" applyNumberFormat="0" applyAlignment="0" applyProtection="0"/>
    <xf numFmtId="0" fontId="46" fillId="0" borderId="0"/>
    <xf numFmtId="37" fontId="46" fillId="6" borderId="0"/>
    <xf numFmtId="0" fontId="48" fillId="0" borderId="0">
      <alignment horizontal="centerContinuous"/>
    </xf>
    <xf numFmtId="0" fontId="49" fillId="30" borderId="0"/>
    <xf numFmtId="0" fontId="50" fillId="0" borderId="0">
      <alignment horizontal="center" vertical="center" wrapText="1"/>
    </xf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3" fontId="12" fillId="0" borderId="0" applyFont="0" applyFill="0" applyBorder="0" applyAlignment="0" applyProtection="0"/>
    <xf numFmtId="0" fontId="51" fillId="0" borderId="0"/>
    <xf numFmtId="0" fontId="51" fillId="0" borderId="0"/>
    <xf numFmtId="0" fontId="52" fillId="0" borderId="0">
      <alignment horizontal="left" vertical="center" wrapText="1"/>
    </xf>
    <xf numFmtId="178" fontId="12" fillId="0" borderId="0" applyFont="0" applyFill="0" applyBorder="0" applyAlignment="0" applyProtection="0"/>
    <xf numFmtId="3" fontId="53" fillId="0" borderId="79" applyAlignment="0">
      <alignment horizontal="right" vertical="center"/>
    </xf>
    <xf numFmtId="179" fontId="53" fillId="0" borderId="79">
      <alignment horizontal="right" vertical="center"/>
    </xf>
    <xf numFmtId="49" fontId="54" fillId="0" borderId="79">
      <alignment horizontal="left" vertical="center"/>
    </xf>
    <xf numFmtId="180" fontId="51" fillId="0" borderId="79" applyNumberFormat="0" applyFill="0">
      <alignment horizontal="right"/>
    </xf>
    <xf numFmtId="181" fontId="51" fillId="0" borderId="79">
      <alignment horizontal="right"/>
    </xf>
    <xf numFmtId="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46" fillId="0" borderId="80"/>
    <xf numFmtId="183" fontId="46" fillId="31" borderId="0">
      <alignment horizontal="right"/>
    </xf>
    <xf numFmtId="0" fontId="55" fillId="12" borderId="69" applyNumberFormat="0" applyAlignment="0" applyProtection="0"/>
    <xf numFmtId="0" fontId="56" fillId="0" borderId="81"/>
    <xf numFmtId="0" fontId="57" fillId="0" borderId="73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6" fillId="0" borderId="82"/>
    <xf numFmtId="2" fontId="12" fillId="0" borderId="0" applyFont="0" applyFill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60" fillId="0" borderId="0"/>
    <xf numFmtId="0" fontId="12" fillId="0" borderId="0">
      <alignment horizontal="left" indent="2"/>
    </xf>
    <xf numFmtId="0" fontId="48" fillId="0" borderId="0">
      <alignment horizontal="centerContinuous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76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79">
      <alignment horizontal="left"/>
    </xf>
    <xf numFmtId="0" fontId="65" fillId="0" borderId="83">
      <alignment horizontal="right" vertical="center"/>
    </xf>
    <xf numFmtId="0" fontId="66" fillId="0" borderId="79">
      <alignment horizontal="left" vertical="center"/>
    </xf>
    <xf numFmtId="0" fontId="51" fillId="0" borderId="79">
      <alignment horizontal="left" vertical="center"/>
    </xf>
    <xf numFmtId="0" fontId="67" fillId="0" borderId="79">
      <alignment horizontal="left"/>
    </xf>
    <xf numFmtId="0" fontId="67" fillId="32" borderId="0">
      <alignment horizontal="centerContinuous" wrapText="1"/>
    </xf>
    <xf numFmtId="49" fontId="67" fillId="32" borderId="84">
      <alignment horizontal="left" vertical="center"/>
    </xf>
    <xf numFmtId="0" fontId="67" fillId="32" borderId="0">
      <alignment horizontal="centerContinuous" vertical="center" wrapText="1"/>
    </xf>
    <xf numFmtId="0" fontId="55" fillId="12" borderId="69" applyNumberForma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4" fontId="15" fillId="0" borderId="85">
      <alignment horizontal="right" vertical="center"/>
    </xf>
    <xf numFmtId="0" fontId="69" fillId="0" borderId="72" applyNumberFormat="0" applyFill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70" fillId="0" borderId="0"/>
    <xf numFmtId="0" fontId="71" fillId="27" borderId="0" applyNumberFormat="0" applyBorder="0" applyAlignment="0" applyProtection="0"/>
    <xf numFmtId="4" fontId="15" fillId="0" borderId="67" applyFill="0" applyBorder="0" applyProtection="0">
      <alignment horizontal="right" vertical="center"/>
    </xf>
    <xf numFmtId="49" fontId="44" fillId="0" borderId="67" applyNumberFormat="0" applyFill="0" applyBorder="0" applyProtection="0">
      <alignment horizontal="left" vertical="center"/>
    </xf>
    <xf numFmtId="0" fontId="15" fillId="0" borderId="67" applyNumberFormat="0" applyFill="0" applyAlignment="0" applyProtection="0"/>
    <xf numFmtId="0" fontId="72" fillId="33" borderId="0" applyNumberFormat="0" applyFont="0" applyBorder="0" applyAlignment="0" applyProtection="0"/>
    <xf numFmtId="0" fontId="12" fillId="0" borderId="0"/>
    <xf numFmtId="0" fontId="73" fillId="0" borderId="0"/>
    <xf numFmtId="0" fontId="64" fillId="0" borderId="0" applyNumberFormat="0" applyFont="0" applyFill="0" applyBorder="0" applyAlignment="0">
      <protection locked="0"/>
    </xf>
    <xf numFmtId="39" fontId="46" fillId="30" borderId="0"/>
    <xf numFmtId="0" fontId="12" fillId="26" borderId="70" applyNumberFormat="0" applyFont="0" applyAlignment="0" applyProtection="0"/>
    <xf numFmtId="0" fontId="14" fillId="26" borderId="70" applyNumberFormat="0" applyFont="0" applyAlignment="0" applyProtection="0"/>
    <xf numFmtId="0" fontId="74" fillId="0" borderId="0">
      <alignment vertical="center"/>
    </xf>
    <xf numFmtId="0" fontId="40" fillId="25" borderId="77" applyNumberFormat="0" applyAlignment="0" applyProtection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186" fontId="15" fillId="35" borderId="67" applyNumberFormat="0" applyFont="0" applyBorder="0" applyAlignment="0" applyProtection="0">
      <alignment horizontal="right" vertical="center"/>
    </xf>
    <xf numFmtId="0" fontId="75" fillId="0" borderId="0"/>
    <xf numFmtId="9" fontId="12" fillId="0" borderId="0" applyFont="0" applyFill="0" applyBorder="0" applyAlignment="0" applyProtection="0"/>
    <xf numFmtId="0" fontId="76" fillId="0" borderId="0"/>
    <xf numFmtId="0" fontId="76" fillId="0" borderId="0"/>
    <xf numFmtId="3" fontId="53" fillId="0" borderId="0">
      <alignment horizontal="left" vertical="center"/>
    </xf>
    <xf numFmtId="183" fontId="46" fillId="0" borderId="86">
      <alignment horizontal="right"/>
    </xf>
    <xf numFmtId="0" fontId="50" fillId="0" borderId="0">
      <alignment horizontal="left" vertical="center"/>
    </xf>
    <xf numFmtId="0" fontId="41" fillId="8" borderId="0" applyNumberFormat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5" fillId="36" borderId="67"/>
    <xf numFmtId="0" fontId="77" fillId="0" borderId="0">
      <alignment horizontal="right"/>
    </xf>
    <xf numFmtId="49" fontId="77" fillId="0" borderId="0">
      <alignment horizontal="center"/>
    </xf>
    <xf numFmtId="0" fontId="54" fillId="0" borderId="0">
      <alignment horizontal="right"/>
    </xf>
    <xf numFmtId="0" fontId="77" fillId="0" borderId="0">
      <alignment horizontal="left"/>
    </xf>
    <xf numFmtId="0" fontId="15" fillId="0" borderId="0"/>
    <xf numFmtId="0" fontId="12" fillId="0" borderId="0"/>
    <xf numFmtId="49" fontId="53" fillId="0" borderId="0">
      <alignment horizontal="left" vertical="center"/>
    </xf>
    <xf numFmtId="0" fontId="12" fillId="0" borderId="0"/>
    <xf numFmtId="0" fontId="78" fillId="37" borderId="87" applyNumberFormat="0" applyAlignment="0" applyProtection="0"/>
    <xf numFmtId="189" fontId="79" fillId="0" borderId="0" applyFill="0" applyBorder="0" applyAlignment="0" applyProtection="0"/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9" fillId="0" borderId="0" applyFill="0" applyBorder="0" applyAlignment="0" applyProtection="0"/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14" fontId="81" fillId="40" borderId="87" applyProtection="0">
      <alignment horizontal="right"/>
    </xf>
    <xf numFmtId="14" fontId="81" fillId="40" borderId="87" applyProtection="0">
      <alignment horizontal="left"/>
    </xf>
    <xf numFmtId="190" fontId="12" fillId="0" borderId="0" applyFill="0" applyBorder="0" applyAlignment="0" applyProtection="0">
      <alignment wrapText="1"/>
    </xf>
    <xf numFmtId="189" fontId="12" fillId="0" borderId="0" applyFill="0" applyBorder="0" applyAlignment="0" applyProtection="0">
      <alignment wrapText="1"/>
    </xf>
    <xf numFmtId="191" fontId="12" fillId="0" borderId="0" applyFill="0" applyBorder="0" applyAlignment="0" applyProtection="0">
      <alignment wrapText="1"/>
    </xf>
    <xf numFmtId="0" fontId="82" fillId="0" borderId="0" applyNumberFormat="0" applyFill="0" applyBorder="0" applyProtection="0">
      <alignment wrapText="1"/>
    </xf>
    <xf numFmtId="0" fontId="60" fillId="0" borderId="0" applyNumberFormat="0" applyFill="0" applyBorder="0">
      <alignment horizontal="center" wrapText="1"/>
    </xf>
    <xf numFmtId="0" fontId="60" fillId="0" borderId="0" applyNumberFormat="0" applyFill="0" applyBorder="0">
      <alignment horizontal="center" wrapText="1"/>
    </xf>
    <xf numFmtId="49" fontId="54" fillId="0" borderId="79">
      <alignment horizontal="left" vertical="center"/>
    </xf>
    <xf numFmtId="49" fontId="50" fillId="0" borderId="79" applyFill="0">
      <alignment horizontal="left" vertical="center"/>
    </xf>
    <xf numFmtId="49" fontId="54" fillId="0" borderId="79">
      <alignment horizontal="left"/>
    </xf>
    <xf numFmtId="180" fontId="53" fillId="0" borderId="0" applyNumberFormat="0">
      <alignment horizontal="right"/>
    </xf>
    <xf numFmtId="0" fontId="65" fillId="41" borderId="0">
      <alignment horizontal="centerContinuous" vertical="center" wrapText="1"/>
    </xf>
    <xf numFmtId="0" fontId="65" fillId="0" borderId="88">
      <alignment horizontal="left" vertical="center"/>
    </xf>
    <xf numFmtId="0" fontId="83" fillId="0" borderId="0">
      <alignment horizontal="left" vertical="top"/>
    </xf>
    <xf numFmtId="0" fontId="84" fillId="0" borderId="0" applyNumberFormat="0" applyFill="0" applyBorder="0" applyAlignment="0" applyProtection="0"/>
    <xf numFmtId="0" fontId="67" fillId="0" borderId="0">
      <alignment horizontal="left"/>
    </xf>
    <xf numFmtId="0" fontId="52" fillId="0" borderId="0">
      <alignment horizontal="left"/>
    </xf>
    <xf numFmtId="0" fontId="51" fillId="0" borderId="0">
      <alignment horizontal="left"/>
    </xf>
    <xf numFmtId="0" fontId="67" fillId="0" borderId="0">
      <alignment horizontal="left"/>
    </xf>
    <xf numFmtId="0" fontId="85" fillId="0" borderId="0" applyNumberFormat="0" applyFill="0" applyBorder="0" applyAlignment="0" applyProtection="0">
      <alignment vertical="center"/>
    </xf>
    <xf numFmtId="0" fontId="83" fillId="0" borderId="0">
      <alignment horizontal="left" vertical="top"/>
    </xf>
    <xf numFmtId="0" fontId="46" fillId="0" borderId="0">
      <alignment horizontal="centerContinuous"/>
    </xf>
    <xf numFmtId="0" fontId="52" fillId="0" borderId="0">
      <alignment horizontal="left"/>
    </xf>
    <xf numFmtId="0" fontId="51" fillId="0" borderId="0">
      <alignment horizontal="left"/>
    </xf>
    <xf numFmtId="0" fontId="48" fillId="0" borderId="0">
      <alignment horizontal="centerContinuous"/>
    </xf>
    <xf numFmtId="0" fontId="12" fillId="0" borderId="89" applyNumberFormat="0" applyFont="0" applyFill="0" applyAlignment="0" applyProtection="0"/>
    <xf numFmtId="0" fontId="86" fillId="0" borderId="0">
      <alignment horizontal="right"/>
    </xf>
    <xf numFmtId="0" fontId="84" fillId="0" borderId="0" applyNumberFormat="0" applyFill="0" applyBorder="0" applyAlignment="0" applyProtection="0"/>
    <xf numFmtId="0" fontId="87" fillId="0" borderId="74" applyNumberFormat="0" applyFill="0" applyAlignment="0" applyProtection="0"/>
    <xf numFmtId="0" fontId="88" fillId="0" borderId="75" applyNumberFormat="0" applyFill="0" applyAlignment="0" applyProtection="0"/>
    <xf numFmtId="0" fontId="63" fillId="0" borderId="76" applyNumberFormat="0" applyFill="0" applyAlignment="0" applyProtection="0"/>
    <xf numFmtId="0" fontId="63" fillId="0" borderId="0" applyNumberFormat="0" applyFill="0" applyBorder="0" applyAlignment="0" applyProtection="0"/>
    <xf numFmtId="0" fontId="46" fillId="0" borderId="0">
      <alignment horizontal="centerContinuous"/>
    </xf>
    <xf numFmtId="39" fontId="46" fillId="42" borderId="0"/>
    <xf numFmtId="0" fontId="11" fillId="6" borderId="90"/>
    <xf numFmtId="0" fontId="69" fillId="0" borderId="72" applyNumberFormat="0" applyFill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49" fontId="53" fillId="0" borderId="79">
      <alignment horizontal="left"/>
    </xf>
    <xf numFmtId="0" fontId="65" fillId="0" borderId="83">
      <alignment horizontal="left"/>
    </xf>
    <xf numFmtId="0" fontId="67" fillId="0" borderId="0">
      <alignment horizontal="left" vertical="center"/>
    </xf>
    <xf numFmtId="49" fontId="77" fillId="0" borderId="79">
      <alignment horizontal="left"/>
    </xf>
    <xf numFmtId="194" fontId="60" fillId="0" borderId="91" applyBorder="0"/>
    <xf numFmtId="0" fontId="47" fillId="28" borderId="71" applyNumberFormat="0" applyAlignment="0" applyProtection="0"/>
    <xf numFmtId="4" fontId="15" fillId="0" borderId="0"/>
  </cellStyleXfs>
  <cellXfs count="214">
    <xf numFmtId="0" fontId="0" fillId="0" borderId="0" xfId="0">
      <alignment vertical="center"/>
    </xf>
    <xf numFmtId="176" fontId="7" fillId="0" borderId="0" xfId="1" applyNumberFormat="1" applyFont="1" applyFill="1" applyAlignment="1">
      <alignment vertical="center" wrapText="1"/>
    </xf>
    <xf numFmtId="176" fontId="8" fillId="4" borderId="9" xfId="1" applyNumberFormat="1" applyFont="1" applyFill="1" applyBorder="1" applyAlignment="1">
      <alignment horizontal="center" vertical="center" wrapText="1"/>
    </xf>
    <xf numFmtId="176" fontId="8" fillId="4" borderId="1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Alignment="1">
      <alignment horizontal="left" vertical="center" wrapText="1"/>
    </xf>
    <xf numFmtId="176" fontId="8" fillId="4" borderId="15" xfId="1" applyNumberFormat="1" applyFont="1" applyFill="1" applyBorder="1" applyAlignment="1">
      <alignment vertical="center" wrapText="1"/>
    </xf>
    <xf numFmtId="176" fontId="8" fillId="4" borderId="16" xfId="1" applyNumberFormat="1" applyFont="1" applyFill="1" applyBorder="1" applyAlignment="1">
      <alignment vertical="center" wrapText="1"/>
    </xf>
    <xf numFmtId="176" fontId="7" fillId="4" borderId="15" xfId="1" applyNumberFormat="1" applyFont="1" applyFill="1" applyBorder="1" applyAlignment="1">
      <alignment vertical="center" wrapText="1"/>
    </xf>
    <xf numFmtId="176" fontId="7" fillId="4" borderId="16" xfId="1" applyNumberFormat="1" applyFont="1" applyFill="1" applyBorder="1" applyAlignment="1">
      <alignment vertical="center" wrapText="1"/>
    </xf>
    <xf numFmtId="176" fontId="9" fillId="0" borderId="0" xfId="1" applyNumberFormat="1" applyFont="1" applyFill="1" applyAlignment="1">
      <alignment vertical="center" wrapText="1"/>
    </xf>
    <xf numFmtId="176" fontId="9" fillId="0" borderId="34" xfId="1" applyNumberFormat="1" applyFont="1" applyFill="1" applyBorder="1" applyAlignment="1">
      <alignment horizontal="left" vertical="center" wrapText="1"/>
    </xf>
    <xf numFmtId="176" fontId="9" fillId="0" borderId="35" xfId="1" applyNumberFormat="1" applyFont="1" applyFill="1" applyBorder="1" applyAlignment="1">
      <alignment vertical="center" wrapText="1"/>
    </xf>
    <xf numFmtId="176" fontId="9" fillId="0" borderId="36" xfId="1" applyNumberFormat="1" applyFont="1" applyFill="1" applyBorder="1" applyAlignment="1">
      <alignment vertical="center" wrapText="1"/>
    </xf>
    <xf numFmtId="176" fontId="9" fillId="0" borderId="37" xfId="1" applyNumberFormat="1" applyFont="1" applyFill="1" applyBorder="1" applyAlignment="1">
      <alignment horizontal="right" vertical="center"/>
    </xf>
    <xf numFmtId="176" fontId="9" fillId="0" borderId="38" xfId="1" applyNumberFormat="1" applyFont="1" applyFill="1" applyBorder="1" applyAlignment="1">
      <alignment horizontal="right" vertical="center"/>
    </xf>
    <xf numFmtId="176" fontId="9" fillId="0" borderId="36" xfId="1" applyNumberFormat="1" applyFont="1" applyFill="1" applyBorder="1" applyAlignment="1">
      <alignment horizontal="right" vertical="center"/>
    </xf>
    <xf numFmtId="176" fontId="9" fillId="0" borderId="39" xfId="1" applyNumberFormat="1" applyFont="1" applyFill="1" applyBorder="1" applyAlignment="1">
      <alignment horizontal="right" vertical="center"/>
    </xf>
    <xf numFmtId="176" fontId="9" fillId="0" borderId="40" xfId="1" applyNumberFormat="1" applyFont="1" applyFill="1" applyBorder="1" applyAlignment="1">
      <alignment horizontal="right" vertical="center"/>
    </xf>
    <xf numFmtId="176" fontId="9" fillId="0" borderId="41" xfId="1" applyNumberFormat="1" applyFont="1" applyFill="1" applyBorder="1" applyAlignment="1">
      <alignment horizontal="right" vertical="center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10" fillId="0" borderId="0" xfId="1" applyNumberFormat="1" applyFont="1" applyFill="1" applyAlignment="1">
      <alignment vertical="center" wrapText="1"/>
    </xf>
    <xf numFmtId="176" fontId="9" fillId="0" borderId="35" xfId="1" applyNumberFormat="1" applyFont="1" applyFill="1" applyBorder="1" applyAlignment="1">
      <alignment horizontal="right" vertical="center"/>
    </xf>
    <xf numFmtId="176" fontId="9" fillId="0" borderId="42" xfId="1" applyNumberFormat="1" applyFont="1" applyFill="1" applyBorder="1" applyAlignment="1">
      <alignment horizontal="left" vertical="center" wrapText="1"/>
    </xf>
    <xf numFmtId="176" fontId="9" fillId="0" borderId="43" xfId="1" applyNumberFormat="1" applyFont="1" applyFill="1" applyBorder="1" applyAlignment="1">
      <alignment horizontal="right" vertical="center"/>
    </xf>
    <xf numFmtId="176" fontId="9" fillId="0" borderId="44" xfId="1" applyNumberFormat="1" applyFont="1" applyFill="1" applyBorder="1" applyAlignment="1">
      <alignment horizontal="right" vertical="center"/>
    </xf>
    <xf numFmtId="176" fontId="9" fillId="0" borderId="45" xfId="1" applyNumberFormat="1" applyFont="1" applyFill="1" applyBorder="1" applyAlignment="1">
      <alignment horizontal="right" vertical="center"/>
    </xf>
    <xf numFmtId="176" fontId="9" fillId="0" borderId="46" xfId="1" applyNumberFormat="1" applyFont="1" applyFill="1" applyBorder="1" applyAlignment="1">
      <alignment horizontal="right" vertical="center"/>
    </xf>
    <xf numFmtId="176" fontId="9" fillId="0" borderId="47" xfId="1" applyNumberFormat="1" applyFont="1" applyFill="1" applyBorder="1" applyAlignment="1">
      <alignment horizontal="right" vertical="center"/>
    </xf>
    <xf numFmtId="176" fontId="9" fillId="0" borderId="48" xfId="1" applyNumberFormat="1" applyFont="1" applyFill="1" applyBorder="1" applyAlignment="1">
      <alignment horizontal="right" vertical="center"/>
    </xf>
    <xf numFmtId="176" fontId="9" fillId="0" borderId="49" xfId="1" applyNumberFormat="1" applyFont="1" applyFill="1" applyBorder="1" applyAlignment="1">
      <alignment horizontal="right" vertical="center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9" fillId="0" borderId="59" xfId="1" applyNumberFormat="1" applyFont="1" applyFill="1" applyBorder="1" applyAlignment="1">
      <alignment horizontal="right" vertical="center"/>
    </xf>
    <xf numFmtId="176" fontId="9" fillId="0" borderId="60" xfId="1" applyNumberFormat="1" applyFont="1" applyFill="1" applyBorder="1" applyAlignment="1">
      <alignment horizontal="right" vertical="center"/>
    </xf>
    <xf numFmtId="176" fontId="9" fillId="0" borderId="61" xfId="1" applyNumberFormat="1" applyFont="1" applyFill="1" applyBorder="1" applyAlignment="1">
      <alignment horizontal="right" vertical="center"/>
    </xf>
    <xf numFmtId="176" fontId="9" fillId="0" borderId="62" xfId="1" applyNumberFormat="1" applyFont="1" applyFill="1" applyBorder="1" applyAlignment="1">
      <alignment horizontal="right" vertical="center"/>
    </xf>
    <xf numFmtId="176" fontId="9" fillId="0" borderId="63" xfId="1" applyNumberFormat="1" applyFont="1" applyFill="1" applyBorder="1" applyAlignment="1">
      <alignment horizontal="right" vertical="center"/>
    </xf>
    <xf numFmtId="176" fontId="9" fillId="0" borderId="64" xfId="1" applyNumberFormat="1" applyFont="1" applyFill="1" applyBorder="1" applyAlignment="1">
      <alignment horizontal="right" vertical="center"/>
    </xf>
    <xf numFmtId="176" fontId="9" fillId="0" borderId="65" xfId="1" applyNumberFormat="1" applyFont="1" applyFill="1" applyBorder="1" applyAlignment="1">
      <alignment horizontal="right" vertical="center"/>
    </xf>
    <xf numFmtId="176" fontId="10" fillId="0" borderId="34" xfId="1" applyNumberFormat="1" applyFont="1" applyFill="1" applyBorder="1" applyAlignment="1">
      <alignment horizontal="left" vertical="center" wrapText="1"/>
    </xf>
    <xf numFmtId="176" fontId="9" fillId="0" borderId="58" xfId="1" applyNumberFormat="1" applyFont="1" applyFill="1" applyBorder="1" applyAlignment="1">
      <alignment horizontal="left" vertical="center" wrapText="1"/>
    </xf>
    <xf numFmtId="176" fontId="9" fillId="0" borderId="92" xfId="1" applyNumberFormat="1" applyFont="1" applyFill="1" applyBorder="1" applyAlignment="1">
      <alignment horizontal="left" vertical="center" wrapText="1"/>
    </xf>
    <xf numFmtId="176" fontId="9" fillId="0" borderId="95" xfId="1" applyNumberFormat="1" applyFont="1" applyFill="1" applyBorder="1" applyAlignment="1">
      <alignment horizontal="right" vertical="center"/>
    </xf>
    <xf numFmtId="176" fontId="9" fillId="0" borderId="96" xfId="1" applyNumberFormat="1" applyFont="1" applyFill="1" applyBorder="1" applyAlignment="1">
      <alignment horizontal="right" vertical="center"/>
    </xf>
    <xf numFmtId="176" fontId="9" fillId="0" borderId="97" xfId="1" applyNumberFormat="1" applyFont="1" applyFill="1" applyBorder="1" applyAlignment="1">
      <alignment horizontal="right" vertical="center"/>
    </xf>
    <xf numFmtId="176" fontId="9" fillId="0" borderId="98" xfId="1" applyNumberFormat="1" applyFont="1" applyFill="1" applyBorder="1" applyAlignment="1">
      <alignment horizontal="right" vertical="center"/>
    </xf>
    <xf numFmtId="176" fontId="9" fillId="0" borderId="94" xfId="1" applyNumberFormat="1" applyFont="1" applyFill="1" applyBorder="1" applyAlignment="1">
      <alignment horizontal="right" vertical="center"/>
    </xf>
    <xf numFmtId="176" fontId="9" fillId="0" borderId="99" xfId="1" applyNumberFormat="1" applyFont="1" applyFill="1" applyBorder="1" applyAlignment="1">
      <alignment horizontal="right" vertical="center"/>
    </xf>
    <xf numFmtId="176" fontId="9" fillId="0" borderId="93" xfId="1" applyNumberFormat="1" applyFont="1" applyFill="1" applyBorder="1" applyAlignment="1">
      <alignment vertical="center" wrapText="1"/>
    </xf>
    <xf numFmtId="176" fontId="9" fillId="0" borderId="94" xfId="1" applyNumberFormat="1" applyFont="1" applyFill="1" applyBorder="1" applyAlignment="1">
      <alignment vertical="center" wrapText="1"/>
    </xf>
    <xf numFmtId="176" fontId="10" fillId="0" borderId="42" xfId="1" applyNumberFormat="1" applyFont="1" applyFill="1" applyBorder="1" applyAlignment="1">
      <alignment horizontal="left" vertical="center" wrapText="1"/>
    </xf>
    <xf numFmtId="176" fontId="9" fillId="0" borderId="100" xfId="1" applyNumberFormat="1" applyFont="1" applyFill="1" applyBorder="1" applyAlignment="1">
      <alignment horizontal="left" vertical="center" wrapText="1"/>
    </xf>
    <xf numFmtId="176" fontId="9" fillId="0" borderId="101" xfId="1" applyNumberFormat="1" applyFont="1" applyFill="1" applyBorder="1" applyAlignment="1">
      <alignment horizontal="left" vertical="center" wrapText="1"/>
    </xf>
    <xf numFmtId="176" fontId="10" fillId="0" borderId="101" xfId="1" applyNumberFormat="1" applyFont="1" applyFill="1" applyBorder="1" applyAlignment="1">
      <alignment horizontal="left" vertical="center" wrapText="1"/>
    </xf>
    <xf numFmtId="176" fontId="9" fillId="0" borderId="103" xfId="1" applyNumberFormat="1" applyFont="1" applyFill="1" applyBorder="1" applyAlignment="1">
      <alignment horizontal="left" vertical="center" wrapText="1"/>
    </xf>
    <xf numFmtId="176" fontId="90" fillId="0" borderId="40" xfId="1" applyNumberFormat="1" applyFont="1" applyFill="1" applyBorder="1" applyAlignment="1">
      <alignment horizontal="right" vertical="center"/>
    </xf>
    <xf numFmtId="176" fontId="10" fillId="45" borderId="110" xfId="1" applyNumberFormat="1" applyFont="1" applyFill="1" applyBorder="1" applyAlignment="1">
      <alignment vertical="center"/>
    </xf>
    <xf numFmtId="176" fontId="10" fillId="45" borderId="0" xfId="1" applyNumberFormat="1" applyFont="1" applyFill="1" applyBorder="1" applyAlignment="1">
      <alignment vertical="center"/>
    </xf>
    <xf numFmtId="176" fontId="10" fillId="45" borderId="81" xfId="1" applyNumberFormat="1" applyFont="1" applyFill="1" applyBorder="1" applyAlignment="1">
      <alignment vertical="center" wrapText="1"/>
    </xf>
    <xf numFmtId="176" fontId="10" fillId="45" borderId="110" xfId="1" applyNumberFormat="1" applyFont="1" applyFill="1" applyBorder="1" applyAlignment="1">
      <alignment vertical="center" wrapText="1"/>
    </xf>
    <xf numFmtId="176" fontId="91" fillId="45" borderId="81" xfId="1" applyNumberFormat="1" applyFont="1" applyFill="1" applyBorder="1" applyAlignment="1">
      <alignment vertical="center" wrapText="1"/>
    </xf>
    <xf numFmtId="49" fontId="10" fillId="46" borderId="112" xfId="1" applyNumberFormat="1" applyFont="1" applyFill="1" applyBorder="1" applyAlignment="1">
      <alignment vertical="center"/>
    </xf>
    <xf numFmtId="176" fontId="9" fillId="43" borderId="26" xfId="1" applyNumberFormat="1" applyFont="1" applyFill="1" applyBorder="1" applyAlignment="1">
      <alignment horizontal="left" vertical="center" wrapText="1"/>
    </xf>
    <xf numFmtId="176" fontId="9" fillId="43" borderId="27" xfId="1" applyNumberFormat="1" applyFont="1" applyFill="1" applyBorder="1" applyAlignment="1">
      <alignment horizontal="right" vertical="center"/>
    </xf>
    <xf numFmtId="176" fontId="9" fillId="43" borderId="28" xfId="1" applyNumberFormat="1" applyFont="1" applyFill="1" applyBorder="1" applyAlignment="1">
      <alignment horizontal="right" vertical="center"/>
    </xf>
    <xf numFmtId="176" fontId="9" fillId="43" borderId="29" xfId="1" applyNumberFormat="1" applyFont="1" applyFill="1" applyBorder="1" applyAlignment="1">
      <alignment horizontal="right" vertical="center"/>
    </xf>
    <xf numFmtId="176" fontId="9" fillId="43" borderId="30" xfId="1" applyNumberFormat="1" applyFont="1" applyFill="1" applyBorder="1" applyAlignment="1">
      <alignment horizontal="right" vertical="center"/>
    </xf>
    <xf numFmtId="176" fontId="9" fillId="43" borderId="31" xfId="1" applyNumberFormat="1" applyFont="1" applyFill="1" applyBorder="1" applyAlignment="1">
      <alignment horizontal="right" vertical="center"/>
    </xf>
    <xf numFmtId="176" fontId="9" fillId="43" borderId="32" xfId="1" applyNumberFormat="1" applyFont="1" applyFill="1" applyBorder="1" applyAlignment="1">
      <alignment horizontal="right" vertical="center"/>
    </xf>
    <xf numFmtId="176" fontId="9" fillId="43" borderId="33" xfId="1" applyNumberFormat="1" applyFont="1" applyFill="1" applyBorder="1" applyAlignment="1">
      <alignment horizontal="right" vertical="center"/>
    </xf>
    <xf numFmtId="176" fontId="9" fillId="43" borderId="50" xfId="1" applyNumberFormat="1" applyFont="1" applyFill="1" applyBorder="1" applyAlignment="1">
      <alignment horizontal="left" vertical="center" wrapText="1"/>
    </xf>
    <xf numFmtId="176" fontId="9" fillId="43" borderId="51" xfId="1" applyNumberFormat="1" applyFont="1" applyFill="1" applyBorder="1" applyAlignment="1">
      <alignment horizontal="right" vertical="center"/>
    </xf>
    <xf numFmtId="176" fontId="9" fillId="43" borderId="52" xfId="1" applyNumberFormat="1" applyFont="1" applyFill="1" applyBorder="1" applyAlignment="1">
      <alignment horizontal="right" vertical="center"/>
    </xf>
    <xf numFmtId="176" fontId="9" fillId="43" borderId="53" xfId="1" applyNumberFormat="1" applyFont="1" applyFill="1" applyBorder="1" applyAlignment="1">
      <alignment horizontal="right" vertical="center"/>
    </xf>
    <xf numFmtId="176" fontId="9" fillId="43" borderId="54" xfId="1" applyNumberFormat="1" applyFont="1" applyFill="1" applyBorder="1" applyAlignment="1">
      <alignment horizontal="right" vertical="center"/>
    </xf>
    <xf numFmtId="176" fontId="9" fillId="43" borderId="55" xfId="1" applyNumberFormat="1" applyFont="1" applyFill="1" applyBorder="1" applyAlignment="1">
      <alignment horizontal="right" vertical="center"/>
    </xf>
    <xf numFmtId="176" fontId="9" fillId="43" borderId="56" xfId="1" applyNumberFormat="1" applyFont="1" applyFill="1" applyBorder="1" applyAlignment="1">
      <alignment horizontal="right" vertical="center"/>
    </xf>
    <xf numFmtId="176" fontId="9" fillId="43" borderId="57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0" fillId="0" borderId="0" xfId="0" applyNumberFormat="1">
      <alignment vertical="center"/>
    </xf>
    <xf numFmtId="195" fontId="0" fillId="48" borderId="0" xfId="0" applyNumberFormat="1" applyFill="1" applyAlignment="1">
      <alignment horizontal="center" vertical="center"/>
    </xf>
    <xf numFmtId="195" fontId="0" fillId="46" borderId="0" xfId="0" applyNumberFormat="1" applyFill="1" applyAlignment="1">
      <alignment horizontal="center" vertical="center"/>
    </xf>
    <xf numFmtId="0" fontId="0" fillId="48" borderId="0" xfId="0" applyFill="1">
      <alignment vertical="center"/>
    </xf>
    <xf numFmtId="195" fontId="0" fillId="48" borderId="0" xfId="0" applyNumberFormat="1" applyFill="1">
      <alignment vertical="center"/>
    </xf>
    <xf numFmtId="176" fontId="90" fillId="0" borderId="92" xfId="1" applyNumberFormat="1" applyFont="1" applyFill="1" applyBorder="1" applyAlignment="1">
      <alignment vertical="center" wrapText="1"/>
    </xf>
    <xf numFmtId="176" fontId="90" fillId="0" borderId="94" xfId="1" applyNumberFormat="1" applyFont="1" applyFill="1" applyBorder="1" applyAlignment="1">
      <alignment vertical="center" wrapText="1"/>
    </xf>
    <xf numFmtId="176" fontId="90" fillId="0" borderId="94" xfId="1" applyNumberFormat="1" applyFont="1" applyFill="1" applyBorder="1" applyAlignment="1">
      <alignment horizontal="right" vertical="center"/>
    </xf>
    <xf numFmtId="176" fontId="90" fillId="0" borderId="99" xfId="1" applyNumberFormat="1" applyFont="1" applyFill="1" applyBorder="1" applyAlignment="1">
      <alignment horizontal="right" vertical="center"/>
    </xf>
    <xf numFmtId="176" fontId="90" fillId="0" borderId="34" xfId="1" applyNumberFormat="1" applyFont="1" applyFill="1" applyBorder="1" applyAlignment="1">
      <alignment vertical="center" wrapText="1"/>
    </xf>
    <xf numFmtId="176" fontId="90" fillId="0" borderId="36" xfId="1" applyNumberFormat="1" applyFont="1" applyFill="1" applyBorder="1" applyAlignment="1">
      <alignment vertical="center" wrapText="1"/>
    </xf>
    <xf numFmtId="176" fontId="90" fillId="0" borderId="36" xfId="1" applyNumberFormat="1" applyFont="1" applyFill="1" applyBorder="1" applyAlignment="1">
      <alignment horizontal="right" vertical="center"/>
    </xf>
    <xf numFmtId="176" fontId="90" fillId="0" borderId="41" xfId="1" applyNumberFormat="1" applyFont="1" applyFill="1" applyBorder="1" applyAlignment="1">
      <alignment horizontal="right" vertical="center"/>
    </xf>
    <xf numFmtId="176" fontId="90" fillId="0" borderId="58" xfId="1" applyNumberFormat="1" applyFont="1" applyFill="1" applyBorder="1" applyAlignment="1">
      <alignment vertical="center" wrapText="1"/>
    </xf>
    <xf numFmtId="176" fontId="90" fillId="0" borderId="60" xfId="1" applyNumberFormat="1" applyFont="1" applyFill="1" applyBorder="1" applyAlignment="1">
      <alignment vertical="center" wrapText="1"/>
    </xf>
    <xf numFmtId="176" fontId="90" fillId="0" borderId="60" xfId="1" applyNumberFormat="1" applyFont="1" applyFill="1" applyBorder="1" applyAlignment="1">
      <alignment horizontal="right" vertical="center"/>
    </xf>
    <xf numFmtId="176" fontId="90" fillId="0" borderId="65" xfId="1" applyNumberFormat="1" applyFont="1" applyFill="1" applyBorder="1" applyAlignment="1">
      <alignment horizontal="right" vertical="center"/>
    </xf>
    <xf numFmtId="176" fontId="9" fillId="0" borderId="119" xfId="1" applyNumberFormat="1" applyFont="1" applyFill="1" applyBorder="1" applyAlignment="1">
      <alignment horizontal="left" vertical="center" wrapText="1"/>
    </xf>
    <xf numFmtId="176" fontId="90" fillId="0" borderId="120" xfId="1" applyNumberFormat="1" applyFont="1" applyFill="1" applyBorder="1" applyAlignment="1">
      <alignment vertical="center" wrapText="1"/>
    </xf>
    <xf numFmtId="176" fontId="90" fillId="0" borderId="121" xfId="1" applyNumberFormat="1" applyFont="1" applyFill="1" applyBorder="1" applyAlignment="1">
      <alignment vertical="center" wrapText="1"/>
    </xf>
    <xf numFmtId="176" fontId="9" fillId="0" borderId="121" xfId="1" applyNumberFormat="1" applyFont="1" applyFill="1" applyBorder="1" applyAlignment="1">
      <alignment horizontal="right" vertical="center"/>
    </xf>
    <xf numFmtId="176" fontId="90" fillId="0" borderId="121" xfId="1" applyNumberFormat="1" applyFont="1" applyFill="1" applyBorder="1" applyAlignment="1">
      <alignment horizontal="right" vertical="center"/>
    </xf>
    <xf numFmtId="176" fontId="90" fillId="0" borderId="122" xfId="1" applyNumberFormat="1" applyFont="1" applyFill="1" applyBorder="1" applyAlignment="1">
      <alignment horizontal="right" vertical="center"/>
    </xf>
    <xf numFmtId="176" fontId="10" fillId="0" borderId="119" xfId="1" applyNumberFormat="1" applyFont="1" applyFill="1" applyBorder="1" applyAlignment="1">
      <alignment horizontal="left" vertical="center" wrapText="1"/>
    </xf>
    <xf numFmtId="176" fontId="9" fillId="0" borderId="102" xfId="1" applyNumberFormat="1" applyFont="1" applyFill="1" applyBorder="1" applyAlignment="1">
      <alignment horizontal="left" vertical="center" wrapText="1"/>
    </xf>
    <xf numFmtId="176" fontId="90" fillId="0" borderId="50" xfId="1" applyNumberFormat="1" applyFont="1" applyFill="1" applyBorder="1" applyAlignment="1">
      <alignment vertical="center" wrapText="1"/>
    </xf>
    <xf numFmtId="176" fontId="90" fillId="0" borderId="52" xfId="1" applyNumberFormat="1" applyFont="1" applyFill="1" applyBorder="1" applyAlignment="1">
      <alignment vertical="center" wrapText="1"/>
    </xf>
    <xf numFmtId="176" fontId="9" fillId="0" borderId="52" xfId="1" applyNumberFormat="1" applyFont="1" applyFill="1" applyBorder="1" applyAlignment="1">
      <alignment horizontal="right" vertical="center"/>
    </xf>
    <xf numFmtId="176" fontId="90" fillId="0" borderId="52" xfId="1" applyNumberFormat="1" applyFont="1" applyFill="1" applyBorder="1" applyAlignment="1">
      <alignment horizontal="right" vertical="center"/>
    </xf>
    <xf numFmtId="176" fontId="90" fillId="0" borderId="57" xfId="1" applyNumberFormat="1" applyFont="1" applyFill="1" applyBorder="1" applyAlignment="1">
      <alignment horizontal="right" vertical="center"/>
    </xf>
    <xf numFmtId="176" fontId="9" fillId="47" borderId="123" xfId="1" applyNumberFormat="1" applyFont="1" applyFill="1" applyBorder="1" applyAlignment="1">
      <alignment horizontal="left" vertical="center" wrapText="1"/>
    </xf>
    <xf numFmtId="176" fontId="90" fillId="47" borderId="124" xfId="1" applyNumberFormat="1" applyFont="1" applyFill="1" applyBorder="1" applyAlignment="1">
      <alignment vertical="center" wrapText="1"/>
    </xf>
    <xf numFmtId="176" fontId="90" fillId="47" borderId="125" xfId="1" applyNumberFormat="1" applyFont="1" applyFill="1" applyBorder="1" applyAlignment="1">
      <alignment vertical="center" wrapText="1"/>
    </xf>
    <xf numFmtId="176" fontId="9" fillId="47" borderId="125" xfId="1" applyNumberFormat="1" applyFont="1" applyFill="1" applyBorder="1" applyAlignment="1">
      <alignment horizontal="right" vertical="center"/>
    </xf>
    <xf numFmtId="176" fontId="90" fillId="47" borderId="125" xfId="1" applyNumberFormat="1" applyFont="1" applyFill="1" applyBorder="1" applyAlignment="1">
      <alignment horizontal="right" vertical="center"/>
    </xf>
    <xf numFmtId="176" fontId="90" fillId="47" borderId="126" xfId="1" applyNumberFormat="1" applyFont="1" applyFill="1" applyBorder="1" applyAlignment="1">
      <alignment horizontal="right" vertical="center"/>
    </xf>
    <xf numFmtId="176" fontId="9" fillId="47" borderId="94" xfId="1" applyNumberFormat="1" applyFont="1" applyFill="1" applyBorder="1" applyAlignment="1">
      <alignment horizontal="right" vertical="center"/>
    </xf>
    <xf numFmtId="176" fontId="9" fillId="47" borderId="36" xfId="1" applyNumberFormat="1" applyFont="1" applyFill="1" applyBorder="1" applyAlignment="1">
      <alignment horizontal="right" vertical="center"/>
    </xf>
    <xf numFmtId="176" fontId="9" fillId="47" borderId="60" xfId="1" applyNumberFormat="1" applyFont="1" applyFill="1" applyBorder="1" applyAlignment="1">
      <alignment horizontal="right" vertical="center"/>
    </xf>
    <xf numFmtId="176" fontId="9" fillId="47" borderId="121" xfId="1" applyNumberFormat="1" applyFont="1" applyFill="1" applyBorder="1" applyAlignment="1">
      <alignment horizontal="right" vertical="center"/>
    </xf>
    <xf numFmtId="176" fontId="9" fillId="47" borderId="52" xfId="1" applyNumberFormat="1" applyFont="1" applyFill="1" applyBorder="1" applyAlignment="1">
      <alignment horizontal="right" vertical="center"/>
    </xf>
    <xf numFmtId="195" fontId="0" fillId="44" borderId="0" xfId="0" applyNumberFormat="1" applyFill="1" applyAlignment="1">
      <alignment horizontal="center" vertical="center"/>
    </xf>
    <xf numFmtId="176" fontId="10" fillId="0" borderId="0" xfId="1" applyNumberFormat="1" applyFont="1" applyFill="1" applyAlignment="1">
      <alignment horizontal="left" vertical="center" wrapText="1"/>
    </xf>
    <xf numFmtId="176" fontId="92" fillId="44" borderId="104" xfId="1" applyNumberFormat="1" applyFont="1" applyFill="1" applyBorder="1" applyAlignment="1">
      <alignment horizontal="left" vertical="center" wrapText="1"/>
    </xf>
    <xf numFmtId="176" fontId="90" fillId="0" borderId="105" xfId="1" applyNumberFormat="1" applyFont="1" applyFill="1" applyBorder="1" applyAlignment="1">
      <alignment vertical="center" wrapText="1"/>
    </xf>
    <xf numFmtId="176" fontId="90" fillId="0" borderId="106" xfId="1" applyNumberFormat="1" applyFont="1" applyFill="1" applyBorder="1" applyAlignment="1">
      <alignment vertical="center" wrapText="1"/>
    </xf>
    <xf numFmtId="176" fontId="90" fillId="0" borderId="106" xfId="1" applyNumberFormat="1" applyFont="1" applyFill="1" applyBorder="1" applyAlignment="1">
      <alignment horizontal="right" vertical="center"/>
    </xf>
    <xf numFmtId="176" fontId="90" fillId="0" borderId="107" xfId="1" applyNumberFormat="1" applyFont="1" applyFill="1" applyBorder="1" applyAlignment="1">
      <alignment horizontal="right" vertical="center"/>
    </xf>
    <xf numFmtId="176" fontId="10" fillId="0" borderId="106" xfId="1" applyNumberFormat="1" applyFont="1" applyFill="1" applyBorder="1" applyAlignment="1">
      <alignment vertical="center" wrapText="1"/>
    </xf>
    <xf numFmtId="176" fontId="92" fillId="44" borderId="108" xfId="1" applyNumberFormat="1" applyFont="1" applyFill="1" applyBorder="1" applyAlignment="1">
      <alignment horizontal="left" vertical="center" wrapText="1"/>
    </xf>
    <xf numFmtId="176" fontId="10" fillId="0" borderId="0" xfId="1" applyNumberFormat="1" applyFont="1" applyFill="1" applyAlignment="1">
      <alignment vertical="center"/>
    </xf>
    <xf numFmtId="176" fontId="10" fillId="45" borderId="109" xfId="1" applyNumberFormat="1" applyFont="1" applyFill="1" applyBorder="1" applyAlignment="1">
      <alignment vertical="center"/>
    </xf>
    <xf numFmtId="49" fontId="10" fillId="46" borderId="109" xfId="1" applyNumberFormat="1" applyFont="1" applyFill="1" applyBorder="1" applyAlignment="1">
      <alignment vertical="center" wrapText="1"/>
    </xf>
    <xf numFmtId="176" fontId="10" fillId="46" borderId="110" xfId="1" applyNumberFormat="1" applyFont="1" applyFill="1" applyBorder="1" applyAlignment="1">
      <alignment vertical="center" wrapText="1"/>
    </xf>
    <xf numFmtId="176" fontId="10" fillId="46" borderId="111" xfId="1" applyNumberFormat="1" applyFont="1" applyFill="1" applyBorder="1" applyAlignment="1">
      <alignment vertical="center" wrapText="1"/>
    </xf>
    <xf numFmtId="176" fontId="10" fillId="45" borderId="112" xfId="1" applyNumberFormat="1" applyFont="1" applyFill="1" applyBorder="1" applyAlignment="1">
      <alignment vertical="center"/>
    </xf>
    <xf numFmtId="176" fontId="10" fillId="46" borderId="112" xfId="1" applyNumberFormat="1" applyFont="1" applyFill="1" applyBorder="1" applyAlignment="1">
      <alignment vertical="center"/>
    </xf>
    <xf numFmtId="176" fontId="10" fillId="46" borderId="0" xfId="1" applyNumberFormat="1" applyFont="1" applyFill="1" applyBorder="1" applyAlignment="1">
      <alignment vertical="center"/>
    </xf>
    <xf numFmtId="176" fontId="10" fillId="46" borderId="113" xfId="1" applyNumberFormat="1" applyFont="1" applyFill="1" applyBorder="1" applyAlignment="1">
      <alignment vertical="center"/>
    </xf>
    <xf numFmtId="176" fontId="10" fillId="45" borderId="114" xfId="1" applyNumberFormat="1" applyFont="1" applyFill="1" applyBorder="1" applyAlignment="1">
      <alignment vertical="center" wrapText="1"/>
    </xf>
    <xf numFmtId="49" fontId="10" fillId="46" borderId="114" xfId="1" applyNumberFormat="1" applyFont="1" applyFill="1" applyBorder="1" applyAlignment="1">
      <alignment vertical="center"/>
    </xf>
    <xf numFmtId="176" fontId="10" fillId="46" borderId="81" xfId="1" applyNumberFormat="1" applyFont="1" applyFill="1" applyBorder="1" applyAlignment="1">
      <alignment vertical="center" wrapText="1"/>
    </xf>
    <xf numFmtId="176" fontId="10" fillId="46" borderId="115" xfId="1" applyNumberFormat="1" applyFont="1" applyFill="1" applyBorder="1" applyAlignment="1">
      <alignment vertical="center" wrapText="1"/>
    </xf>
    <xf numFmtId="176" fontId="10" fillId="45" borderId="0" xfId="1" applyNumberFormat="1" applyFont="1" applyFill="1" applyAlignment="1">
      <alignment vertical="center" wrapText="1"/>
    </xf>
    <xf numFmtId="176" fontId="10" fillId="46" borderId="109" xfId="1" applyNumberFormat="1" applyFont="1" applyFill="1" applyBorder="1" applyAlignment="1">
      <alignment vertical="center"/>
    </xf>
    <xf numFmtId="176" fontId="91" fillId="45" borderId="114" xfId="1" applyNumberFormat="1" applyFont="1" applyFill="1" applyBorder="1" applyAlignment="1">
      <alignment vertical="center"/>
    </xf>
    <xf numFmtId="176" fontId="91" fillId="46" borderId="114" xfId="1" applyNumberFormat="1" applyFont="1" applyFill="1" applyBorder="1" applyAlignment="1">
      <alignment vertical="center"/>
    </xf>
    <xf numFmtId="176" fontId="91" fillId="46" borderId="81" xfId="1" applyNumberFormat="1" applyFont="1" applyFill="1" applyBorder="1" applyAlignment="1">
      <alignment vertical="center" wrapText="1"/>
    </xf>
    <xf numFmtId="176" fontId="91" fillId="46" borderId="115" xfId="1" applyNumberFormat="1" applyFont="1" applyFill="1" applyBorder="1" applyAlignment="1">
      <alignment vertical="center" wrapText="1"/>
    </xf>
    <xf numFmtId="176" fontId="10" fillId="45" borderId="116" xfId="1" applyNumberFormat="1" applyFont="1" applyFill="1" applyBorder="1" applyAlignment="1">
      <alignment vertical="center"/>
    </xf>
    <xf numFmtId="176" fontId="10" fillId="45" borderId="117" xfId="1" applyNumberFormat="1" applyFont="1" applyFill="1" applyBorder="1" applyAlignment="1">
      <alignment vertical="center" wrapText="1"/>
    </xf>
    <xf numFmtId="176" fontId="10" fillId="45" borderId="118" xfId="1" applyNumberFormat="1" applyFont="1" applyFill="1" applyBorder="1" applyAlignment="1">
      <alignment vertical="center" wrapText="1"/>
    </xf>
    <xf numFmtId="49" fontId="10" fillId="46" borderId="116" xfId="1" applyNumberFormat="1" applyFont="1" applyFill="1" applyBorder="1" applyAlignment="1">
      <alignment vertical="center"/>
    </xf>
    <xf numFmtId="176" fontId="10" fillId="46" borderId="117" xfId="1" applyNumberFormat="1" applyFont="1" applyFill="1" applyBorder="1" applyAlignment="1">
      <alignment vertical="center" wrapText="1"/>
    </xf>
    <xf numFmtId="176" fontId="10" fillId="46" borderId="118" xfId="1" applyNumberFormat="1" applyFont="1" applyFill="1" applyBorder="1" applyAlignment="1">
      <alignment vertical="center" wrapText="1"/>
    </xf>
    <xf numFmtId="176" fontId="10" fillId="47" borderId="0" xfId="1" applyNumberFormat="1" applyFont="1" applyFill="1" applyAlignment="1">
      <alignment vertical="center"/>
    </xf>
    <xf numFmtId="176" fontId="10" fillId="47" borderId="0" xfId="1" applyNumberFormat="1" applyFont="1" applyFill="1" applyAlignment="1">
      <alignment vertical="center" wrapText="1"/>
    </xf>
    <xf numFmtId="176" fontId="91" fillId="45" borderId="116" xfId="1" applyNumberFormat="1" applyFont="1" applyFill="1" applyBorder="1" applyAlignment="1">
      <alignment vertical="center"/>
    </xf>
    <xf numFmtId="176" fontId="91" fillId="45" borderId="117" xfId="1" applyNumberFormat="1" applyFont="1" applyFill="1" applyBorder="1" applyAlignment="1">
      <alignment vertical="center" wrapText="1"/>
    </xf>
    <xf numFmtId="176" fontId="91" fillId="45" borderId="118" xfId="1" applyNumberFormat="1" applyFont="1" applyFill="1" applyBorder="1" applyAlignment="1">
      <alignment vertical="center" wrapText="1"/>
    </xf>
    <xf numFmtId="49" fontId="91" fillId="46" borderId="116" xfId="1" applyNumberFormat="1" applyFont="1" applyFill="1" applyBorder="1" applyAlignment="1">
      <alignment vertical="center"/>
    </xf>
    <xf numFmtId="176" fontId="91" fillId="46" borderId="117" xfId="1" applyNumberFormat="1" applyFont="1" applyFill="1" applyBorder="1" applyAlignment="1">
      <alignment vertical="center" wrapText="1"/>
    </xf>
    <xf numFmtId="176" fontId="9" fillId="46" borderId="117" xfId="1" applyNumberFormat="1" applyFont="1" applyFill="1" applyBorder="1" applyAlignment="1">
      <alignment vertical="center" wrapText="1"/>
    </xf>
    <xf numFmtId="176" fontId="9" fillId="46" borderId="118" xfId="1" applyNumberFormat="1" applyFont="1" applyFill="1" applyBorder="1" applyAlignment="1">
      <alignment vertical="center" wrapText="1"/>
    </xf>
    <xf numFmtId="176" fontId="91" fillId="45" borderId="116" xfId="1" applyNumberFormat="1" applyFont="1" applyFill="1" applyBorder="1" applyAlignment="1">
      <alignment horizontal="left" vertical="center"/>
    </xf>
    <xf numFmtId="176" fontId="91" fillId="45" borderId="117" xfId="1" applyNumberFormat="1" applyFont="1" applyFill="1" applyBorder="1" applyAlignment="1">
      <alignment horizontal="left" vertical="center" wrapText="1"/>
    </xf>
    <xf numFmtId="176" fontId="91" fillId="45" borderId="118" xfId="1" applyNumberFormat="1" applyFont="1" applyFill="1" applyBorder="1" applyAlignment="1">
      <alignment horizontal="right" vertical="center" wrapText="1"/>
    </xf>
    <xf numFmtId="176" fontId="91" fillId="46" borderId="117" xfId="1" applyNumberFormat="1" applyFont="1" applyFill="1" applyBorder="1" applyAlignment="1">
      <alignment horizontal="left" vertical="center"/>
    </xf>
    <xf numFmtId="176" fontId="91" fillId="46" borderId="117" xfId="1" applyNumberFormat="1" applyFont="1" applyFill="1" applyBorder="1" applyAlignment="1">
      <alignment horizontal="left" vertical="center" wrapText="1"/>
    </xf>
    <xf numFmtId="176" fontId="10" fillId="46" borderId="117" xfId="1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93" fillId="0" borderId="0" xfId="0" applyFont="1">
      <alignment vertical="center"/>
    </xf>
    <xf numFmtId="176" fontId="9" fillId="3" borderId="1" xfId="1" applyNumberFormat="1" applyFont="1" applyFill="1" applyBorder="1" applyAlignment="1">
      <alignment horizontal="center" vertical="center" wrapText="1"/>
    </xf>
    <xf numFmtId="176" fontId="9" fillId="3" borderId="5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left" vertical="center" wrapText="1"/>
    </xf>
    <xf numFmtId="176" fontId="6" fillId="0" borderId="3" xfId="1" applyNumberFormat="1" applyFont="1" applyFill="1" applyBorder="1" applyAlignment="1">
      <alignment horizontal="left" vertical="center" wrapText="1"/>
    </xf>
    <xf numFmtId="176" fontId="6" fillId="0" borderId="4" xfId="1" applyNumberFormat="1" applyFont="1" applyFill="1" applyBorder="1" applyAlignment="1">
      <alignment horizontal="left" vertical="center" wrapText="1"/>
    </xf>
    <xf numFmtId="176" fontId="8" fillId="4" borderId="6" xfId="1" applyNumberFormat="1" applyFont="1" applyFill="1" applyBorder="1" applyAlignment="1">
      <alignment horizontal="left" vertical="center" wrapText="1"/>
    </xf>
    <xf numFmtId="176" fontId="8" fillId="4" borderId="7" xfId="1" applyNumberFormat="1" applyFont="1" applyFill="1" applyBorder="1" applyAlignment="1">
      <alignment horizontal="left" vertical="center" wrapText="1"/>
    </xf>
    <xf numFmtId="176" fontId="8" fillId="4" borderId="8" xfId="1" applyNumberFormat="1" applyFont="1" applyFill="1" applyBorder="1" applyAlignment="1">
      <alignment horizontal="left" vertical="center" wrapText="1"/>
    </xf>
    <xf numFmtId="176" fontId="7" fillId="4" borderId="11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top" wrapText="1"/>
    </xf>
    <xf numFmtId="176" fontId="7" fillId="5" borderId="15" xfId="1" applyNumberFormat="1" applyFont="1" applyFill="1" applyBorder="1" applyAlignment="1">
      <alignment horizontal="center" vertical="top" wrapText="1"/>
    </xf>
    <xf numFmtId="176" fontId="7" fillId="5" borderId="13" xfId="1" applyNumberFormat="1" applyFont="1" applyFill="1" applyBorder="1" applyAlignment="1">
      <alignment horizontal="center" vertical="center" wrapText="1"/>
    </xf>
    <xf numFmtId="176" fontId="7" fillId="5" borderId="14" xfId="1" applyNumberFormat="1" applyFont="1" applyFill="1" applyBorder="1" applyAlignment="1">
      <alignment horizontal="center" vertical="center" wrapText="1"/>
    </xf>
    <xf numFmtId="176" fontId="8" fillId="4" borderId="15" xfId="1" applyNumberFormat="1" applyFont="1" applyFill="1" applyBorder="1" applyAlignment="1">
      <alignment horizontal="center" vertical="center" wrapText="1"/>
    </xf>
    <xf numFmtId="176" fontId="7" fillId="0" borderId="20" xfId="1" applyNumberFormat="1" applyFont="1" applyFill="1" applyBorder="1" applyAlignment="1">
      <alignment horizontal="center" vertical="center" wrapText="1"/>
    </xf>
    <xf numFmtId="176" fontId="7" fillId="0" borderId="25" xfId="1" applyNumberFormat="1" applyFont="1" applyFill="1" applyBorder="1" applyAlignment="1">
      <alignment horizontal="center" vertical="center" wrapText="1"/>
    </xf>
    <xf numFmtId="176" fontId="3" fillId="5" borderId="13" xfId="1" applyNumberFormat="1" applyFont="1" applyFill="1" applyBorder="1" applyAlignment="1">
      <alignment horizontal="center" vertical="center"/>
    </xf>
    <xf numFmtId="176" fontId="3" fillId="5" borderId="14" xfId="1" applyNumberFormat="1" applyFont="1" applyFill="1" applyBorder="1" applyAlignment="1">
      <alignment horizontal="center" vertical="center"/>
    </xf>
    <xf numFmtId="176" fontId="3" fillId="5" borderId="12" xfId="1" applyNumberFormat="1" applyFont="1" applyFill="1" applyBorder="1" applyAlignment="1">
      <alignment horizontal="center" vertical="top"/>
    </xf>
    <xf numFmtId="176" fontId="3" fillId="5" borderId="21" xfId="1" applyNumberFormat="1" applyFont="1" applyFill="1" applyBorder="1" applyAlignment="1">
      <alignment horizontal="center" vertical="top"/>
    </xf>
    <xf numFmtId="176" fontId="7" fillId="0" borderId="17" xfId="1" applyNumberFormat="1" applyFont="1" applyFill="1" applyBorder="1" applyAlignment="1">
      <alignment horizontal="center" vertical="center" wrapText="1"/>
    </xf>
    <xf numFmtId="176" fontId="7" fillId="0" borderId="22" xfId="1" applyNumberFormat="1" applyFont="1" applyFill="1" applyBorder="1" applyAlignment="1">
      <alignment horizontal="center" vertical="center" wrapText="1"/>
    </xf>
    <xf numFmtId="176" fontId="7" fillId="0" borderId="18" xfId="1" applyNumberFormat="1" applyFont="1" applyFill="1" applyBorder="1" applyAlignment="1">
      <alignment horizontal="center" vertical="center" wrapText="1"/>
    </xf>
    <xf numFmtId="176" fontId="7" fillId="0" borderId="23" xfId="1" applyNumberFormat="1" applyFont="1" applyFill="1" applyBorder="1" applyAlignment="1">
      <alignment horizontal="center" vertical="center" wrapText="1"/>
    </xf>
    <xf numFmtId="176" fontId="7" fillId="0" borderId="19" xfId="1" applyNumberFormat="1" applyFont="1" applyFill="1" applyBorder="1" applyAlignment="1">
      <alignment horizontal="center" vertical="center" wrapText="1"/>
    </xf>
    <xf numFmtId="176" fontId="7" fillId="0" borderId="24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center" wrapText="1"/>
    </xf>
    <xf numFmtId="176" fontId="7" fillId="5" borderId="15" xfId="1" applyNumberFormat="1" applyFont="1" applyFill="1" applyBorder="1" applyAlignment="1">
      <alignment horizontal="center" vertical="center" wrapText="1"/>
    </xf>
    <xf numFmtId="176" fontId="7" fillId="5" borderId="1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677">
    <cellStyle name="_x0006_" xfId="2"/>
    <cellStyle name="?" xfId="3"/>
    <cellStyle name="?_081106 1145 Transport" xfId="4"/>
    <cellStyle name="?_20081114 Transport (excl.Bus) v1.3" xfId="5"/>
    <cellStyle name="?_20081114 Transport (excl.Bus) v1.4" xfId="6"/>
    <cellStyle name="?_Transport" xfId="8"/>
    <cellStyle name="?_Variables" xfId="9"/>
    <cellStyle name="?_Variables_assumption" xfId="10"/>
    <cellStyle name="?_Variables_Variables" xfId="11"/>
    <cellStyle name="?_Variables_Variables v1" xfId="12"/>
    <cellStyle name="?_Variables_Variables v1.5" xfId="13"/>
    <cellStyle name="?_주팀장님 20081222 Interview Question" xfId="7"/>
    <cellStyle name="_20081210 power BAU &amp; abatement" xfId="14"/>
    <cellStyle name="_20081215 Korean power BAU &amp; abatement" xfId="15"/>
    <cellStyle name="_20081217 Korean power BAU &amp; abatement v1" xfId="16"/>
    <cellStyle name="_20081217 Korean power BAU &amp; abatement v10" xfId="17"/>
    <cellStyle name="_20081217 Korean power BAU &amp; abatement v2" xfId="18"/>
    <cellStyle name="_20081217 Korean power BAU &amp; abatement v3" xfId="19"/>
    <cellStyle name="_20081217 Korean power BAU &amp; abatement v6" xfId="20"/>
    <cellStyle name="_20081219 Korean power BAU &amp; abatement v14" xfId="21"/>
    <cellStyle name="_20081223 Korean power BAU &amp; abatement v21_" xfId="22"/>
    <cellStyle name="_20090106 Power input data JWN v1.1" xfId="23"/>
    <cellStyle name="_20090106 Power input data JWN v1.2" xfId="24"/>
    <cellStyle name="_Back up for key inputs" xfId="25"/>
    <cellStyle name="20% - Accent1" xfId="171"/>
    <cellStyle name="20% - Accent2" xfId="172"/>
    <cellStyle name="20% - Accent3" xfId="173"/>
    <cellStyle name="20% - Accent4" xfId="174"/>
    <cellStyle name="20% - Accent5" xfId="175"/>
    <cellStyle name="20% - Accent6" xfId="176"/>
    <cellStyle name="20% - Akzent1" xfId="177"/>
    <cellStyle name="20% - Akzent2" xfId="178"/>
    <cellStyle name="20% - Akzent3" xfId="179"/>
    <cellStyle name="20% - Akzent4" xfId="180"/>
    <cellStyle name="20% - Akzent5" xfId="181"/>
    <cellStyle name="20% - Akzent6" xfId="182"/>
    <cellStyle name="20% - 강조색1 10" xfId="26"/>
    <cellStyle name="20% - 강조색1 11" xfId="27"/>
    <cellStyle name="20% - 강조색1 12" xfId="28"/>
    <cellStyle name="20% - 강조색1 13" xfId="29"/>
    <cellStyle name="20% - 강조색1 14" xfId="30"/>
    <cellStyle name="20% - 강조색1 15" xfId="31"/>
    <cellStyle name="20% - 강조색1 16" xfId="32"/>
    <cellStyle name="20% - 강조색1 17" xfId="33"/>
    <cellStyle name="20% - 강조색1 18" xfId="34"/>
    <cellStyle name="20% - 강조색1 19" xfId="35"/>
    <cellStyle name="20% - 강조색1 2" xfId="36"/>
    <cellStyle name="20% - 강조색1 20" xfId="37"/>
    <cellStyle name="20% - 강조색1 21" xfId="38"/>
    <cellStyle name="20% - 강조색1 3" xfId="39"/>
    <cellStyle name="20% - 강조색1 4" xfId="40"/>
    <cellStyle name="20% - 강조색1 5" xfId="41"/>
    <cellStyle name="20% - 강조색1 6" xfId="42"/>
    <cellStyle name="20% - 강조색1 7" xfId="43"/>
    <cellStyle name="20% - 강조색1 8" xfId="44"/>
    <cellStyle name="20% - 강조색1 9" xfId="45"/>
    <cellStyle name="20% - 강조색2 10" xfId="46"/>
    <cellStyle name="20% - 강조색2 11" xfId="47"/>
    <cellStyle name="20% - 강조색2 12" xfId="48"/>
    <cellStyle name="20% - 강조색2 13" xfId="49"/>
    <cellStyle name="20% - 강조색2 14" xfId="50"/>
    <cellStyle name="20% - 강조색2 15" xfId="51"/>
    <cellStyle name="20% - 강조색2 16" xfId="52"/>
    <cellStyle name="20% - 강조색2 17" xfId="53"/>
    <cellStyle name="20% - 강조색2 18" xfId="54"/>
    <cellStyle name="20% - 강조색2 19" xfId="55"/>
    <cellStyle name="20% - 강조색2 2" xfId="56"/>
    <cellStyle name="20% - 강조색2 20" xfId="57"/>
    <cellStyle name="20% - 강조색2 21" xfId="58"/>
    <cellStyle name="20% - 강조색2 22" xfId="59"/>
    <cellStyle name="20% - 강조색2 23" xfId="60"/>
    <cellStyle name="20% - 강조색2 24" xfId="61"/>
    <cellStyle name="20% - 강조색2 25" xfId="62"/>
    <cellStyle name="20% - 강조색2 26" xfId="63"/>
    <cellStyle name="20% - 강조색2 3" xfId="64"/>
    <cellStyle name="20% - 강조색2 4" xfId="65"/>
    <cellStyle name="20% - 강조색2 5" xfId="66"/>
    <cellStyle name="20% - 강조색2 6" xfId="67"/>
    <cellStyle name="20% - 강조색2 7" xfId="68"/>
    <cellStyle name="20% - 강조색2 8" xfId="69"/>
    <cellStyle name="20% - 강조색2 9" xfId="70"/>
    <cellStyle name="20% - 강조색3 10" xfId="71"/>
    <cellStyle name="20% - 강조색3 11" xfId="72"/>
    <cellStyle name="20% - 강조색3 12" xfId="73"/>
    <cellStyle name="20% - 강조색3 13" xfId="74"/>
    <cellStyle name="20% - 강조색3 14" xfId="75"/>
    <cellStyle name="20% - 강조색3 15" xfId="76"/>
    <cellStyle name="20% - 강조색3 16" xfId="77"/>
    <cellStyle name="20% - 강조색3 17" xfId="78"/>
    <cellStyle name="20% - 강조색3 18" xfId="79"/>
    <cellStyle name="20% - 강조색3 19" xfId="80"/>
    <cellStyle name="20% - 강조색3 2" xfId="81"/>
    <cellStyle name="20% - 강조색3 20" xfId="82"/>
    <cellStyle name="20% - 강조색3 21" xfId="83"/>
    <cellStyle name="20% - 강조색3 22" xfId="84"/>
    <cellStyle name="20% - 강조색3 23" xfId="85"/>
    <cellStyle name="20% - 강조색3 24" xfId="86"/>
    <cellStyle name="20% - 강조색3 25" xfId="87"/>
    <cellStyle name="20% - 강조색3 26" xfId="88"/>
    <cellStyle name="20% - 강조색3 3" xfId="89"/>
    <cellStyle name="20% - 강조색3 4" xfId="90"/>
    <cellStyle name="20% - 강조색3 5" xfId="91"/>
    <cellStyle name="20% - 강조색3 6" xfId="92"/>
    <cellStyle name="20% - 강조색3 7" xfId="93"/>
    <cellStyle name="20% - 강조색3 8" xfId="94"/>
    <cellStyle name="20% - 강조색3 9" xfId="95"/>
    <cellStyle name="20% - 강조색4 10" xfId="96"/>
    <cellStyle name="20% - 강조색4 11" xfId="97"/>
    <cellStyle name="20% - 강조색4 12" xfId="98"/>
    <cellStyle name="20% - 강조색4 13" xfId="99"/>
    <cellStyle name="20% - 강조색4 14" xfId="100"/>
    <cellStyle name="20% - 강조색4 15" xfId="101"/>
    <cellStyle name="20% - 강조색4 16" xfId="102"/>
    <cellStyle name="20% - 강조색4 17" xfId="103"/>
    <cellStyle name="20% - 강조색4 18" xfId="104"/>
    <cellStyle name="20% - 강조색4 19" xfId="105"/>
    <cellStyle name="20% - 강조색4 2" xfId="106"/>
    <cellStyle name="20% - 강조색4 20" xfId="107"/>
    <cellStyle name="20% - 강조색4 21" xfId="108"/>
    <cellStyle name="20% - 강조색4 22" xfId="109"/>
    <cellStyle name="20% - 강조색4 23" xfId="110"/>
    <cellStyle name="20% - 강조색4 24" xfId="111"/>
    <cellStyle name="20% - 강조색4 25" xfId="112"/>
    <cellStyle name="20% - 강조색4 26" xfId="113"/>
    <cellStyle name="20% - 강조색4 3" xfId="114"/>
    <cellStyle name="20% - 강조색4 4" xfId="115"/>
    <cellStyle name="20% - 강조색4 5" xfId="116"/>
    <cellStyle name="20% - 강조색4 6" xfId="117"/>
    <cellStyle name="20% - 강조색4 7" xfId="118"/>
    <cellStyle name="20% - 강조색4 8" xfId="119"/>
    <cellStyle name="20% - 강조색4 9" xfId="120"/>
    <cellStyle name="20% - 강조색5 10" xfId="121"/>
    <cellStyle name="20% - 강조색5 11" xfId="122"/>
    <cellStyle name="20% - 강조색5 12" xfId="123"/>
    <cellStyle name="20% - 강조색5 13" xfId="124"/>
    <cellStyle name="20% - 강조색5 14" xfId="125"/>
    <cellStyle name="20% - 강조색5 15" xfId="126"/>
    <cellStyle name="20% - 강조색5 16" xfId="127"/>
    <cellStyle name="20% - 강조색5 17" xfId="128"/>
    <cellStyle name="20% - 강조색5 18" xfId="129"/>
    <cellStyle name="20% - 강조색5 19" xfId="130"/>
    <cellStyle name="20% - 강조색5 2" xfId="131"/>
    <cellStyle name="20% - 강조색5 20" xfId="132"/>
    <cellStyle name="20% - 강조색5 21" xfId="133"/>
    <cellStyle name="20% - 강조색5 22" xfId="134"/>
    <cellStyle name="20% - 강조색5 23" xfId="135"/>
    <cellStyle name="20% - 강조색5 24" xfId="136"/>
    <cellStyle name="20% - 강조색5 25" xfId="137"/>
    <cellStyle name="20% - 강조색5 26" xfId="138"/>
    <cellStyle name="20% - 강조색5 3" xfId="139"/>
    <cellStyle name="20% - 강조색5 4" xfId="140"/>
    <cellStyle name="20% - 강조색5 5" xfId="141"/>
    <cellStyle name="20% - 강조색5 6" xfId="142"/>
    <cellStyle name="20% - 강조색5 7" xfId="143"/>
    <cellStyle name="20% - 강조색5 8" xfId="144"/>
    <cellStyle name="20% - 강조색5 9" xfId="145"/>
    <cellStyle name="20% - 강조색6 10" xfId="146"/>
    <cellStyle name="20% - 강조색6 11" xfId="147"/>
    <cellStyle name="20% - 강조색6 12" xfId="148"/>
    <cellStyle name="20% - 강조색6 13" xfId="149"/>
    <cellStyle name="20% - 강조색6 14" xfId="150"/>
    <cellStyle name="20% - 강조색6 15" xfId="151"/>
    <cellStyle name="20% - 강조색6 16" xfId="152"/>
    <cellStyle name="20% - 강조색6 17" xfId="153"/>
    <cellStyle name="20% - 강조색6 18" xfId="154"/>
    <cellStyle name="20% - 강조색6 19" xfId="155"/>
    <cellStyle name="20% - 강조색6 2" xfId="156"/>
    <cellStyle name="20% - 강조색6 20" xfId="157"/>
    <cellStyle name="20% - 강조색6 21" xfId="158"/>
    <cellStyle name="20% - 강조색6 22" xfId="159"/>
    <cellStyle name="20% - 강조색6 23" xfId="160"/>
    <cellStyle name="20% - 강조색6 24" xfId="161"/>
    <cellStyle name="20% - 강조색6 25" xfId="162"/>
    <cellStyle name="20% - 강조색6 26" xfId="163"/>
    <cellStyle name="20% - 강조색6 3" xfId="164"/>
    <cellStyle name="20% - 강조색6 4" xfId="165"/>
    <cellStyle name="20% - 강조색6 5" xfId="166"/>
    <cellStyle name="20% - 강조색6 6" xfId="167"/>
    <cellStyle name="20% - 강조색6 7" xfId="168"/>
    <cellStyle name="20% - 강조색6 8" xfId="169"/>
    <cellStyle name="20% - 강조색6 9" xfId="170"/>
    <cellStyle name="2x indented GHG Textfiels" xfId="183"/>
    <cellStyle name="40% - Accent1" xfId="334"/>
    <cellStyle name="40% - Accent2" xfId="335"/>
    <cellStyle name="40% - Accent3" xfId="336"/>
    <cellStyle name="40% - Accent4" xfId="337"/>
    <cellStyle name="40% - Accent5" xfId="338"/>
    <cellStyle name="40% - Accent6" xfId="339"/>
    <cellStyle name="40% - Akzent1" xfId="340"/>
    <cellStyle name="40% - Akzent2" xfId="341"/>
    <cellStyle name="40% - Akzent3" xfId="342"/>
    <cellStyle name="40% - Akzent4" xfId="343"/>
    <cellStyle name="40% - Akzent5" xfId="344"/>
    <cellStyle name="40% - Akzent6" xfId="345"/>
    <cellStyle name="40% - 강조색1 10" xfId="184"/>
    <cellStyle name="40% - 강조색1 11" xfId="185"/>
    <cellStyle name="40% - 강조색1 12" xfId="186"/>
    <cellStyle name="40% - 강조색1 13" xfId="187"/>
    <cellStyle name="40% - 강조색1 14" xfId="188"/>
    <cellStyle name="40% - 강조색1 15" xfId="189"/>
    <cellStyle name="40% - 강조색1 16" xfId="190"/>
    <cellStyle name="40% - 강조색1 17" xfId="191"/>
    <cellStyle name="40% - 강조색1 18" xfId="192"/>
    <cellStyle name="40% - 강조색1 19" xfId="193"/>
    <cellStyle name="40% - 강조색1 2" xfId="194"/>
    <cellStyle name="40% - 강조색1 20" xfId="195"/>
    <cellStyle name="40% - 강조색1 21" xfId="196"/>
    <cellStyle name="40% - 강조색1 22" xfId="197"/>
    <cellStyle name="40% - 강조색1 23" xfId="198"/>
    <cellStyle name="40% - 강조색1 24" xfId="199"/>
    <cellStyle name="40% - 강조색1 25" xfId="200"/>
    <cellStyle name="40% - 강조색1 26" xfId="201"/>
    <cellStyle name="40% - 강조색1 3" xfId="202"/>
    <cellStyle name="40% - 강조색1 4" xfId="203"/>
    <cellStyle name="40% - 강조색1 5" xfId="204"/>
    <cellStyle name="40% - 강조색1 6" xfId="205"/>
    <cellStyle name="40% - 강조색1 7" xfId="206"/>
    <cellStyle name="40% - 강조색1 8" xfId="207"/>
    <cellStyle name="40% - 강조색1 9" xfId="208"/>
    <cellStyle name="40% - 강조색2 10" xfId="209"/>
    <cellStyle name="40% - 강조색2 11" xfId="210"/>
    <cellStyle name="40% - 강조색2 12" xfId="211"/>
    <cellStyle name="40% - 강조색2 13" xfId="212"/>
    <cellStyle name="40% - 강조색2 14" xfId="213"/>
    <cellStyle name="40% - 강조색2 15" xfId="214"/>
    <cellStyle name="40% - 강조색2 16" xfId="215"/>
    <cellStyle name="40% - 강조색2 17" xfId="216"/>
    <cellStyle name="40% - 강조색2 18" xfId="217"/>
    <cellStyle name="40% - 강조색2 19" xfId="218"/>
    <cellStyle name="40% - 강조색2 2" xfId="219"/>
    <cellStyle name="40% - 강조색2 20" xfId="220"/>
    <cellStyle name="40% - 강조색2 21" xfId="221"/>
    <cellStyle name="40% - 강조색2 22" xfId="222"/>
    <cellStyle name="40% - 강조색2 23" xfId="223"/>
    <cellStyle name="40% - 강조색2 24" xfId="224"/>
    <cellStyle name="40% - 강조색2 25" xfId="225"/>
    <cellStyle name="40% - 강조색2 26" xfId="226"/>
    <cellStyle name="40% - 강조색2 3" xfId="227"/>
    <cellStyle name="40% - 강조색2 4" xfId="228"/>
    <cellStyle name="40% - 강조색2 5" xfId="229"/>
    <cellStyle name="40% - 강조색2 6" xfId="230"/>
    <cellStyle name="40% - 강조색2 7" xfId="231"/>
    <cellStyle name="40% - 강조색2 8" xfId="232"/>
    <cellStyle name="40% - 강조색2 9" xfId="233"/>
    <cellStyle name="40% - 강조색3 10" xfId="234"/>
    <cellStyle name="40% - 강조색3 11" xfId="235"/>
    <cellStyle name="40% - 강조색3 12" xfId="236"/>
    <cellStyle name="40% - 강조색3 13" xfId="237"/>
    <cellStyle name="40% - 강조색3 14" xfId="238"/>
    <cellStyle name="40% - 강조색3 15" xfId="239"/>
    <cellStyle name="40% - 강조색3 16" xfId="240"/>
    <cellStyle name="40% - 강조색3 17" xfId="241"/>
    <cellStyle name="40% - 강조색3 18" xfId="242"/>
    <cellStyle name="40% - 강조색3 19" xfId="243"/>
    <cellStyle name="40% - 강조색3 2" xfId="244"/>
    <cellStyle name="40% - 강조색3 20" xfId="245"/>
    <cellStyle name="40% - 강조색3 21" xfId="246"/>
    <cellStyle name="40% - 강조색3 22" xfId="247"/>
    <cellStyle name="40% - 강조색3 23" xfId="248"/>
    <cellStyle name="40% - 강조색3 24" xfId="249"/>
    <cellStyle name="40% - 강조색3 25" xfId="250"/>
    <cellStyle name="40% - 강조색3 26" xfId="251"/>
    <cellStyle name="40% - 강조색3 3" xfId="252"/>
    <cellStyle name="40% - 강조색3 4" xfId="253"/>
    <cellStyle name="40% - 강조색3 5" xfId="254"/>
    <cellStyle name="40% - 강조색3 6" xfId="255"/>
    <cellStyle name="40% - 강조색3 7" xfId="256"/>
    <cellStyle name="40% - 강조색3 8" xfId="257"/>
    <cellStyle name="40% - 강조색3 9" xfId="258"/>
    <cellStyle name="40% - 강조색4 10" xfId="259"/>
    <cellStyle name="40% - 강조색4 11" xfId="260"/>
    <cellStyle name="40% - 강조색4 12" xfId="261"/>
    <cellStyle name="40% - 강조색4 13" xfId="262"/>
    <cellStyle name="40% - 강조색4 14" xfId="263"/>
    <cellStyle name="40% - 강조색4 15" xfId="264"/>
    <cellStyle name="40% - 강조색4 16" xfId="265"/>
    <cellStyle name="40% - 강조색4 17" xfId="266"/>
    <cellStyle name="40% - 강조색4 18" xfId="267"/>
    <cellStyle name="40% - 강조색4 19" xfId="268"/>
    <cellStyle name="40% - 강조색4 2" xfId="269"/>
    <cellStyle name="40% - 강조색4 20" xfId="270"/>
    <cellStyle name="40% - 강조색4 21" xfId="271"/>
    <cellStyle name="40% - 강조색4 22" xfId="272"/>
    <cellStyle name="40% - 강조색4 23" xfId="273"/>
    <cellStyle name="40% - 강조색4 24" xfId="274"/>
    <cellStyle name="40% - 강조색4 25" xfId="275"/>
    <cellStyle name="40% - 강조색4 26" xfId="276"/>
    <cellStyle name="40% - 강조색4 3" xfId="277"/>
    <cellStyle name="40% - 강조색4 4" xfId="278"/>
    <cellStyle name="40% - 강조색4 5" xfId="279"/>
    <cellStyle name="40% - 강조색4 6" xfId="280"/>
    <cellStyle name="40% - 강조색4 7" xfId="281"/>
    <cellStyle name="40% - 강조색4 8" xfId="282"/>
    <cellStyle name="40% - 강조색4 9" xfId="283"/>
    <cellStyle name="40% - 강조색5 10" xfId="284"/>
    <cellStyle name="40% - 강조색5 11" xfId="285"/>
    <cellStyle name="40% - 강조색5 12" xfId="286"/>
    <cellStyle name="40% - 강조색5 13" xfId="287"/>
    <cellStyle name="40% - 강조색5 14" xfId="288"/>
    <cellStyle name="40% - 강조색5 15" xfId="289"/>
    <cellStyle name="40% - 강조색5 16" xfId="290"/>
    <cellStyle name="40% - 강조색5 17" xfId="291"/>
    <cellStyle name="40% - 강조색5 18" xfId="292"/>
    <cellStyle name="40% - 강조색5 19" xfId="293"/>
    <cellStyle name="40% - 강조색5 2" xfId="294"/>
    <cellStyle name="40% - 강조색5 20" xfId="295"/>
    <cellStyle name="40% - 강조색5 21" xfId="296"/>
    <cellStyle name="40% - 강조색5 22" xfId="297"/>
    <cellStyle name="40% - 강조색5 23" xfId="298"/>
    <cellStyle name="40% - 강조색5 24" xfId="299"/>
    <cellStyle name="40% - 강조색5 25" xfId="300"/>
    <cellStyle name="40% - 강조색5 26" xfId="301"/>
    <cellStyle name="40% - 강조색5 3" xfId="302"/>
    <cellStyle name="40% - 강조색5 4" xfId="303"/>
    <cellStyle name="40% - 강조색5 5" xfId="304"/>
    <cellStyle name="40% - 강조색5 6" xfId="305"/>
    <cellStyle name="40% - 강조색5 7" xfId="306"/>
    <cellStyle name="40% - 강조색5 8" xfId="307"/>
    <cellStyle name="40% - 강조색5 9" xfId="308"/>
    <cellStyle name="40% - 강조색6 10" xfId="309"/>
    <cellStyle name="40% - 강조색6 11" xfId="310"/>
    <cellStyle name="40% - 강조색6 12" xfId="311"/>
    <cellStyle name="40% - 강조색6 13" xfId="312"/>
    <cellStyle name="40% - 강조색6 14" xfId="313"/>
    <cellStyle name="40% - 강조색6 15" xfId="314"/>
    <cellStyle name="40% - 강조색6 16" xfId="315"/>
    <cellStyle name="40% - 강조색6 17" xfId="316"/>
    <cellStyle name="40% - 강조색6 18" xfId="317"/>
    <cellStyle name="40% - 강조색6 19" xfId="318"/>
    <cellStyle name="40% - 강조색6 2" xfId="319"/>
    <cellStyle name="40% - 강조색6 20" xfId="320"/>
    <cellStyle name="40% - 강조색6 21" xfId="321"/>
    <cellStyle name="40% - 강조색6 22" xfId="322"/>
    <cellStyle name="40% - 강조색6 23" xfId="323"/>
    <cellStyle name="40% - 강조색6 24" xfId="324"/>
    <cellStyle name="40% - 강조색6 25" xfId="325"/>
    <cellStyle name="40% - 강조색6 26" xfId="326"/>
    <cellStyle name="40% - 강조색6 3" xfId="327"/>
    <cellStyle name="40% - 강조색6 4" xfId="328"/>
    <cellStyle name="40% - 강조색6 5" xfId="329"/>
    <cellStyle name="40% - 강조색6 6" xfId="330"/>
    <cellStyle name="40% - 강조색6 7" xfId="331"/>
    <cellStyle name="40% - 강조색6 8" xfId="332"/>
    <cellStyle name="40% - 강조색6 9" xfId="333"/>
    <cellStyle name="5x indented GHG Textfiels" xfId="346"/>
    <cellStyle name="60% - Accent1" xfId="497"/>
    <cellStyle name="60% - Accent2" xfId="498"/>
    <cellStyle name="60% - Accent3" xfId="499"/>
    <cellStyle name="60% - Accent4" xfId="500"/>
    <cellStyle name="60% - Accent5" xfId="501"/>
    <cellStyle name="60% - Accent6" xfId="502"/>
    <cellStyle name="60% - Akzent1" xfId="503"/>
    <cellStyle name="60% - Akzent2" xfId="504"/>
    <cellStyle name="60% - Akzent3" xfId="505"/>
    <cellStyle name="60% - Akzent4" xfId="506"/>
    <cellStyle name="60% - Akzent5" xfId="507"/>
    <cellStyle name="60% - Akzent6" xfId="508"/>
    <cellStyle name="60% - 강조색1 10" xfId="347"/>
    <cellStyle name="60% - 강조색1 11" xfId="348"/>
    <cellStyle name="60% - 강조색1 12" xfId="349"/>
    <cellStyle name="60% - 강조색1 13" xfId="350"/>
    <cellStyle name="60% - 강조색1 14" xfId="351"/>
    <cellStyle name="60% - 강조색1 15" xfId="352"/>
    <cellStyle name="60% - 강조색1 16" xfId="353"/>
    <cellStyle name="60% - 강조색1 17" xfId="354"/>
    <cellStyle name="60% - 강조색1 18" xfId="355"/>
    <cellStyle name="60% - 강조색1 19" xfId="356"/>
    <cellStyle name="60% - 강조색1 2" xfId="357"/>
    <cellStyle name="60% - 강조색1 20" xfId="358"/>
    <cellStyle name="60% - 강조색1 21" xfId="359"/>
    <cellStyle name="60% - 강조색1 22" xfId="360"/>
    <cellStyle name="60% - 강조색1 23" xfId="361"/>
    <cellStyle name="60% - 강조색1 24" xfId="362"/>
    <cellStyle name="60% - 강조색1 25" xfId="363"/>
    <cellStyle name="60% - 강조색1 26" xfId="364"/>
    <cellStyle name="60% - 강조색1 3" xfId="365"/>
    <cellStyle name="60% - 강조색1 4" xfId="366"/>
    <cellStyle name="60% - 강조색1 5" xfId="367"/>
    <cellStyle name="60% - 강조색1 6" xfId="368"/>
    <cellStyle name="60% - 강조색1 7" xfId="369"/>
    <cellStyle name="60% - 강조색1 8" xfId="370"/>
    <cellStyle name="60% - 강조색1 9" xfId="371"/>
    <cellStyle name="60% - 강조색2 10" xfId="372"/>
    <cellStyle name="60% - 강조색2 11" xfId="373"/>
    <cellStyle name="60% - 강조색2 12" xfId="374"/>
    <cellStyle name="60% - 강조색2 13" xfId="375"/>
    <cellStyle name="60% - 강조색2 14" xfId="376"/>
    <cellStyle name="60% - 강조색2 15" xfId="377"/>
    <cellStyle name="60% - 강조색2 16" xfId="378"/>
    <cellStyle name="60% - 강조색2 17" xfId="379"/>
    <cellStyle name="60% - 강조색2 18" xfId="380"/>
    <cellStyle name="60% - 강조색2 19" xfId="381"/>
    <cellStyle name="60% - 강조색2 2" xfId="382"/>
    <cellStyle name="60% - 강조색2 20" xfId="383"/>
    <cellStyle name="60% - 강조색2 21" xfId="384"/>
    <cellStyle name="60% - 강조색2 22" xfId="385"/>
    <cellStyle name="60% - 강조색2 23" xfId="386"/>
    <cellStyle name="60% - 강조색2 24" xfId="387"/>
    <cellStyle name="60% - 강조색2 25" xfId="388"/>
    <cellStyle name="60% - 강조색2 26" xfId="389"/>
    <cellStyle name="60% - 강조색2 3" xfId="390"/>
    <cellStyle name="60% - 강조색2 4" xfId="391"/>
    <cellStyle name="60% - 강조색2 5" xfId="392"/>
    <cellStyle name="60% - 강조색2 6" xfId="393"/>
    <cellStyle name="60% - 강조색2 7" xfId="394"/>
    <cellStyle name="60% - 강조색2 8" xfId="395"/>
    <cellStyle name="60% - 강조색2 9" xfId="396"/>
    <cellStyle name="60% - 강조색3 10" xfId="397"/>
    <cellStyle name="60% - 강조색3 11" xfId="398"/>
    <cellStyle name="60% - 강조색3 12" xfId="399"/>
    <cellStyle name="60% - 강조색3 13" xfId="400"/>
    <cellStyle name="60% - 강조색3 14" xfId="401"/>
    <cellStyle name="60% - 강조색3 15" xfId="402"/>
    <cellStyle name="60% - 강조색3 16" xfId="403"/>
    <cellStyle name="60% - 강조색3 17" xfId="404"/>
    <cellStyle name="60% - 강조색3 18" xfId="405"/>
    <cellStyle name="60% - 강조색3 19" xfId="406"/>
    <cellStyle name="60% - 강조색3 2" xfId="407"/>
    <cellStyle name="60% - 강조색3 20" xfId="408"/>
    <cellStyle name="60% - 강조색3 21" xfId="409"/>
    <cellStyle name="60% - 강조색3 22" xfId="410"/>
    <cellStyle name="60% - 강조색3 23" xfId="411"/>
    <cellStyle name="60% - 강조색3 24" xfId="412"/>
    <cellStyle name="60% - 강조색3 25" xfId="413"/>
    <cellStyle name="60% - 강조색3 26" xfId="414"/>
    <cellStyle name="60% - 강조색3 3" xfId="415"/>
    <cellStyle name="60% - 강조색3 4" xfId="416"/>
    <cellStyle name="60% - 강조색3 5" xfId="417"/>
    <cellStyle name="60% - 강조색3 6" xfId="418"/>
    <cellStyle name="60% - 강조색3 7" xfId="419"/>
    <cellStyle name="60% - 강조색3 8" xfId="420"/>
    <cellStyle name="60% - 강조색3 9" xfId="421"/>
    <cellStyle name="60% - 강조색4 10" xfId="422"/>
    <cellStyle name="60% - 강조색4 11" xfId="423"/>
    <cellStyle name="60% - 강조색4 12" xfId="424"/>
    <cellStyle name="60% - 강조색4 13" xfId="425"/>
    <cellStyle name="60% - 강조색4 14" xfId="426"/>
    <cellStyle name="60% - 강조색4 15" xfId="427"/>
    <cellStyle name="60% - 강조색4 16" xfId="428"/>
    <cellStyle name="60% - 강조색4 17" xfId="429"/>
    <cellStyle name="60% - 강조색4 18" xfId="430"/>
    <cellStyle name="60% - 강조색4 19" xfId="431"/>
    <cellStyle name="60% - 강조색4 2" xfId="432"/>
    <cellStyle name="60% - 강조색4 20" xfId="433"/>
    <cellStyle name="60% - 강조색4 21" xfId="434"/>
    <cellStyle name="60% - 강조색4 22" xfId="435"/>
    <cellStyle name="60% - 강조색4 23" xfId="436"/>
    <cellStyle name="60% - 강조색4 24" xfId="437"/>
    <cellStyle name="60% - 강조색4 25" xfId="438"/>
    <cellStyle name="60% - 강조색4 26" xfId="439"/>
    <cellStyle name="60% - 강조색4 3" xfId="440"/>
    <cellStyle name="60% - 강조색4 4" xfId="441"/>
    <cellStyle name="60% - 강조색4 5" xfId="442"/>
    <cellStyle name="60% - 강조색4 6" xfId="443"/>
    <cellStyle name="60% - 강조색4 7" xfId="444"/>
    <cellStyle name="60% - 강조색4 8" xfId="445"/>
    <cellStyle name="60% - 강조색4 9" xfId="446"/>
    <cellStyle name="60% - 강조색5 10" xfId="447"/>
    <cellStyle name="60% - 강조색5 11" xfId="448"/>
    <cellStyle name="60% - 강조색5 12" xfId="449"/>
    <cellStyle name="60% - 강조색5 13" xfId="450"/>
    <cellStyle name="60% - 강조색5 14" xfId="451"/>
    <cellStyle name="60% - 강조색5 15" xfId="452"/>
    <cellStyle name="60% - 강조색5 16" xfId="453"/>
    <cellStyle name="60% - 강조색5 17" xfId="454"/>
    <cellStyle name="60% - 강조색5 18" xfId="455"/>
    <cellStyle name="60% - 강조색5 19" xfId="456"/>
    <cellStyle name="60% - 강조색5 2" xfId="457"/>
    <cellStyle name="60% - 강조색5 20" xfId="458"/>
    <cellStyle name="60% - 강조색5 21" xfId="459"/>
    <cellStyle name="60% - 강조색5 22" xfId="460"/>
    <cellStyle name="60% - 강조색5 23" xfId="461"/>
    <cellStyle name="60% - 강조색5 24" xfId="462"/>
    <cellStyle name="60% - 강조색5 25" xfId="463"/>
    <cellStyle name="60% - 강조색5 26" xfId="464"/>
    <cellStyle name="60% - 강조색5 3" xfId="465"/>
    <cellStyle name="60% - 강조색5 4" xfId="466"/>
    <cellStyle name="60% - 강조색5 5" xfId="467"/>
    <cellStyle name="60% - 강조색5 6" xfId="468"/>
    <cellStyle name="60% - 강조색5 7" xfId="469"/>
    <cellStyle name="60% - 강조색5 8" xfId="470"/>
    <cellStyle name="60% - 강조색5 9" xfId="471"/>
    <cellStyle name="60% - 강조색6 10" xfId="472"/>
    <cellStyle name="60% - 강조색6 11" xfId="473"/>
    <cellStyle name="60% - 강조색6 12" xfId="474"/>
    <cellStyle name="60% - 강조색6 13" xfId="475"/>
    <cellStyle name="60% - 강조색6 14" xfId="476"/>
    <cellStyle name="60% - 강조색6 15" xfId="477"/>
    <cellStyle name="60% - 강조색6 16" xfId="478"/>
    <cellStyle name="60% - 강조색6 17" xfId="479"/>
    <cellStyle name="60% - 강조색6 18" xfId="480"/>
    <cellStyle name="60% - 강조색6 19" xfId="481"/>
    <cellStyle name="60% - 강조색6 2" xfId="482"/>
    <cellStyle name="60% - 강조색6 20" xfId="483"/>
    <cellStyle name="60% - 강조색6 21" xfId="484"/>
    <cellStyle name="60% - 강조색6 22" xfId="485"/>
    <cellStyle name="60% - 강조색6 23" xfId="486"/>
    <cellStyle name="60% - 강조색6 24" xfId="487"/>
    <cellStyle name="60% - 강조색6 25" xfId="488"/>
    <cellStyle name="60% - 강조색6 26" xfId="489"/>
    <cellStyle name="60% - 강조색6 3" xfId="490"/>
    <cellStyle name="60% - 강조색6 4" xfId="491"/>
    <cellStyle name="60% - 강조색6 5" xfId="492"/>
    <cellStyle name="60% - 강조색6 6" xfId="493"/>
    <cellStyle name="60% - 강조색6 7" xfId="494"/>
    <cellStyle name="60% - 강조색6 8" xfId="495"/>
    <cellStyle name="60% - 강조색6 9" xfId="496"/>
    <cellStyle name="_x0007_Á" xfId="1208"/>
    <cellStyle name="Accent1" xfId="1209"/>
    <cellStyle name="Accent2" xfId="1210"/>
    <cellStyle name="Accent3" xfId="1211"/>
    <cellStyle name="Accent4" xfId="1212"/>
    <cellStyle name="Accent5" xfId="1213"/>
    <cellStyle name="Accent6" xfId="1214"/>
    <cellStyle name="AFE" xfId="1215"/>
    <cellStyle name="AggblueCels_1x" xfId="1216"/>
    <cellStyle name="Akzent1" xfId="1217"/>
    <cellStyle name="Akzent2" xfId="1218"/>
    <cellStyle name="Akzent3" xfId="1219"/>
    <cellStyle name="Akzent4" xfId="1220"/>
    <cellStyle name="Akzent5" xfId="1221"/>
    <cellStyle name="Akzent6" xfId="1222"/>
    <cellStyle name="ANCLAS,REZONES Y SUS PARTES,DE FUNDICION,DE HIERRO O DE ACERO" xfId="1223"/>
    <cellStyle name="Ausgabe" xfId="1224"/>
    <cellStyle name="Bad" xfId="1225"/>
    <cellStyle name="Berechnung" xfId="1226"/>
    <cellStyle name="blue-linked data to another file" xfId="1227"/>
    <cellStyle name="Bold GHG Numbers (0.00)" xfId="1228"/>
    <cellStyle name="Bullet" xfId="1229"/>
    <cellStyle name="Calculation" xfId="1230"/>
    <cellStyle name="center" xfId="1231"/>
    <cellStyle name="Check Cell" xfId="1232"/>
    <cellStyle name="clear" xfId="1233"/>
    <cellStyle name="clear purple comma" xfId="1234"/>
    <cellStyle name="cnt title" xfId="1235"/>
    <cellStyle name="color" xfId="1236"/>
    <cellStyle name="Column heading" xfId="1237"/>
    <cellStyle name="Comma [0]_16DEC08 Korea Pulp Paper Paperboard Demand &amp; Production" xfId="1238"/>
    <cellStyle name="Comma_20081020_master_iron and steel data list_SHB_v3" xfId="1239"/>
    <cellStyle name="Comma0" xfId="1240"/>
    <cellStyle name="Comma0 - Stil2" xfId="1241"/>
    <cellStyle name="Comma0 - Stil3" xfId="1242"/>
    <cellStyle name="Corner heading" xfId="1243"/>
    <cellStyle name="Currency0" xfId="1244"/>
    <cellStyle name="Data" xfId="1245"/>
    <cellStyle name="Data no deci" xfId="1246"/>
    <cellStyle name="Data Superscript" xfId="1247"/>
    <cellStyle name="Data_1-1A-Regular" xfId="1248"/>
    <cellStyle name="Data-one deci" xfId="1249"/>
    <cellStyle name="Date" xfId="1250"/>
    <cellStyle name="Dezimal_Energiekosten_test" xfId="1251"/>
    <cellStyle name="dkbottom" xfId="1252"/>
    <cellStyle name="dkrow" xfId="1253"/>
    <cellStyle name="Eingabe" xfId="1254"/>
    <cellStyle name="Empty_B_border" xfId="1255"/>
    <cellStyle name="Ergebnis" xfId="1256"/>
    <cellStyle name="Erklärender Text" xfId="1257"/>
    <cellStyle name="Explanatory Text" xfId="1258"/>
    <cellStyle name="finebottom" xfId="1259"/>
    <cellStyle name="Fixed" xfId="1260"/>
    <cellStyle name="Good" xfId="1261"/>
    <cellStyle name="Gut" xfId="1262"/>
    <cellStyle name="H1" xfId="1263"/>
    <cellStyle name="H3" xfId="1264"/>
    <cellStyle name="head title" xfId="1265"/>
    <cellStyle name="Heading 1" xfId="1266"/>
    <cellStyle name="Heading 2" xfId="1267"/>
    <cellStyle name="Heading 3" xfId="1268"/>
    <cellStyle name="Heading 4" xfId="1269"/>
    <cellStyle name="Headline" xfId="1270"/>
    <cellStyle name="Hed Side" xfId="1271"/>
    <cellStyle name="Hed Side bold" xfId="1272"/>
    <cellStyle name="Hed Side Indent" xfId="1273"/>
    <cellStyle name="Hed Side Regular" xfId="1274"/>
    <cellStyle name="Hed Side_1-1A-Regular" xfId="1275"/>
    <cellStyle name="Hed Top" xfId="1276"/>
    <cellStyle name="Hed Top - SECTION" xfId="1277"/>
    <cellStyle name="Hed Top_3-new4" xfId="1278"/>
    <cellStyle name="Input" xfId="1279"/>
    <cellStyle name="input 10" xfId="1280"/>
    <cellStyle name="input 11" xfId="1281"/>
    <cellStyle name="input 12" xfId="1282"/>
    <cellStyle name="input 13" xfId="1283"/>
    <cellStyle name="input 14" xfId="1284"/>
    <cellStyle name="input 15" xfId="1285"/>
    <cellStyle name="input 16" xfId="1286"/>
    <cellStyle name="input 17" xfId="1287"/>
    <cellStyle name="input 18" xfId="1288"/>
    <cellStyle name="input 19" xfId="1289"/>
    <cellStyle name="input 2" xfId="1290"/>
    <cellStyle name="input 20" xfId="1291"/>
    <cellStyle name="input 21" xfId="1292"/>
    <cellStyle name="input 22" xfId="1293"/>
    <cellStyle name="input 23" xfId="1294"/>
    <cellStyle name="input 24" xfId="1295"/>
    <cellStyle name="input 25" xfId="1296"/>
    <cellStyle name="input 26" xfId="1297"/>
    <cellStyle name="input 27" xfId="1298"/>
    <cellStyle name="input 28" xfId="1299"/>
    <cellStyle name="input 29" xfId="1300"/>
    <cellStyle name="input 3" xfId="1301"/>
    <cellStyle name="input 30" xfId="1302"/>
    <cellStyle name="input 31" xfId="1303"/>
    <cellStyle name="input 32" xfId="1304"/>
    <cellStyle name="input 33" xfId="1305"/>
    <cellStyle name="input 34" xfId="1306"/>
    <cellStyle name="input 35" xfId="1307"/>
    <cellStyle name="input 36" xfId="1308"/>
    <cellStyle name="input 37" xfId="1309"/>
    <cellStyle name="input 38" xfId="1310"/>
    <cellStyle name="input 39" xfId="1311"/>
    <cellStyle name="input 4" xfId="1312"/>
    <cellStyle name="input 40" xfId="1313"/>
    <cellStyle name="input 41" xfId="1314"/>
    <cellStyle name="input 42" xfId="1315"/>
    <cellStyle name="input 43" xfId="1316"/>
    <cellStyle name="input 44" xfId="1317"/>
    <cellStyle name="input 45" xfId="1318"/>
    <cellStyle name="input 46" xfId="1319"/>
    <cellStyle name="input 47" xfId="1320"/>
    <cellStyle name="input 48" xfId="1321"/>
    <cellStyle name="input 49" xfId="1322"/>
    <cellStyle name="input 5" xfId="1323"/>
    <cellStyle name="input 50" xfId="1324"/>
    <cellStyle name="input 51" xfId="1325"/>
    <cellStyle name="input 52" xfId="1326"/>
    <cellStyle name="input 53" xfId="1327"/>
    <cellStyle name="input 54" xfId="1328"/>
    <cellStyle name="input 55" xfId="1329"/>
    <cellStyle name="input 56" xfId="1330"/>
    <cellStyle name="input 57" xfId="1331"/>
    <cellStyle name="input 58" xfId="1332"/>
    <cellStyle name="input 59" xfId="1333"/>
    <cellStyle name="input 6" xfId="1334"/>
    <cellStyle name="input 60" xfId="1335"/>
    <cellStyle name="input 61" xfId="1336"/>
    <cellStyle name="input 62" xfId="1337"/>
    <cellStyle name="input 63" xfId="1338"/>
    <cellStyle name="input 64" xfId="1339"/>
    <cellStyle name="input 65" xfId="1340"/>
    <cellStyle name="input 66" xfId="1341"/>
    <cellStyle name="input 67" xfId="1342"/>
    <cellStyle name="input 68" xfId="1343"/>
    <cellStyle name="input 69" xfId="1344"/>
    <cellStyle name="input 7" xfId="1345"/>
    <cellStyle name="input 70" xfId="1346"/>
    <cellStyle name="input 71" xfId="1347"/>
    <cellStyle name="input 72" xfId="1348"/>
    <cellStyle name="input 73" xfId="1349"/>
    <cellStyle name="input 74" xfId="1350"/>
    <cellStyle name="input 75" xfId="1351"/>
    <cellStyle name="input 76" xfId="1352"/>
    <cellStyle name="input 77" xfId="1353"/>
    <cellStyle name="input 78" xfId="1354"/>
    <cellStyle name="input 8" xfId="1355"/>
    <cellStyle name="input 9" xfId="1356"/>
    <cellStyle name="InputCells12_BBorder_CRFReport-template" xfId="1357"/>
    <cellStyle name="Linked Cell" xfId="1358"/>
    <cellStyle name="Moeda [0]_ACOACUM" xfId="1359"/>
    <cellStyle name="Moeda_ACOACUM" xfId="1360"/>
    <cellStyle name="Navadno_Table2(I).A-Gs1" xfId="1361"/>
    <cellStyle name="Neutral" xfId="1362"/>
    <cellStyle name="Normal GHG Numbers (0.00)" xfId="1363"/>
    <cellStyle name="Normal GHG Textfiels Bold" xfId="1364"/>
    <cellStyle name="Normal GHG whole table" xfId="1365"/>
    <cellStyle name="Normal GHG-Shade" xfId="1366"/>
    <cellStyle name="Normal_20081008_master_iron and steel data list_SHB_v1" xfId="1367"/>
    <cellStyle name="Normale_Foglio1" xfId="1368"/>
    <cellStyle name="Not Locked" xfId="1369"/>
    <cellStyle name="NOTBALANCED" xfId="1370"/>
    <cellStyle name="Note" xfId="1371"/>
    <cellStyle name="Notiz" xfId="1372"/>
    <cellStyle name="ORANGE-oasis code different" xfId="1373"/>
    <cellStyle name="Output" xfId="1374"/>
    <cellStyle name="Output 10" xfId="1375"/>
    <cellStyle name="Output 11" xfId="1376"/>
    <cellStyle name="Output 12" xfId="1377"/>
    <cellStyle name="Output 13" xfId="1378"/>
    <cellStyle name="Output 14" xfId="1379"/>
    <cellStyle name="Output 15" xfId="1380"/>
    <cellStyle name="Output 16" xfId="1381"/>
    <cellStyle name="Output 17" xfId="1382"/>
    <cellStyle name="Output 18" xfId="1383"/>
    <cellStyle name="Output 19" xfId="1384"/>
    <cellStyle name="Output 2" xfId="1385"/>
    <cellStyle name="Output 20" xfId="1386"/>
    <cellStyle name="Output 21" xfId="1387"/>
    <cellStyle name="Output 22" xfId="1388"/>
    <cellStyle name="Output 23" xfId="1389"/>
    <cellStyle name="Output 24" xfId="1390"/>
    <cellStyle name="Output 25" xfId="1391"/>
    <cellStyle name="Output 26" xfId="1392"/>
    <cellStyle name="Output 27" xfId="1393"/>
    <cellStyle name="Output 28" xfId="1394"/>
    <cellStyle name="Output 29" xfId="1395"/>
    <cellStyle name="Output 3" xfId="1396"/>
    <cellStyle name="Output 30" xfId="1397"/>
    <cellStyle name="Output 31" xfId="1398"/>
    <cellStyle name="Output 32" xfId="1399"/>
    <cellStyle name="Output 33" xfId="1400"/>
    <cellStyle name="Output 34" xfId="1401"/>
    <cellStyle name="Output 35" xfId="1402"/>
    <cellStyle name="Output 36" xfId="1403"/>
    <cellStyle name="Output 37" xfId="1404"/>
    <cellStyle name="Output 38" xfId="1405"/>
    <cellStyle name="Output 39" xfId="1406"/>
    <cellStyle name="Output 4" xfId="1407"/>
    <cellStyle name="Output 40" xfId="1408"/>
    <cellStyle name="Output 41" xfId="1409"/>
    <cellStyle name="Output 42" xfId="1410"/>
    <cellStyle name="Output 43" xfId="1411"/>
    <cellStyle name="Output 44" xfId="1412"/>
    <cellStyle name="Output 45" xfId="1413"/>
    <cellStyle name="Output 46" xfId="1414"/>
    <cellStyle name="Output 47" xfId="1415"/>
    <cellStyle name="Output 48" xfId="1416"/>
    <cellStyle name="Output 49" xfId="1417"/>
    <cellStyle name="Output 5" xfId="1418"/>
    <cellStyle name="Output 50" xfId="1419"/>
    <cellStyle name="Output 51" xfId="1420"/>
    <cellStyle name="Output 52" xfId="1421"/>
    <cellStyle name="Output 53" xfId="1422"/>
    <cellStyle name="Output 54" xfId="1423"/>
    <cellStyle name="Output 55" xfId="1424"/>
    <cellStyle name="Output 56" xfId="1425"/>
    <cellStyle name="Output 57" xfId="1426"/>
    <cellStyle name="Output 58" xfId="1427"/>
    <cellStyle name="Output 59" xfId="1428"/>
    <cellStyle name="Output 6" xfId="1429"/>
    <cellStyle name="Output 60" xfId="1430"/>
    <cellStyle name="Output 61" xfId="1431"/>
    <cellStyle name="Output 62" xfId="1432"/>
    <cellStyle name="Output 63" xfId="1433"/>
    <cellStyle name="Output 64" xfId="1434"/>
    <cellStyle name="Output 65" xfId="1435"/>
    <cellStyle name="Output 66" xfId="1436"/>
    <cellStyle name="Output 67" xfId="1437"/>
    <cellStyle name="Output 68" xfId="1438"/>
    <cellStyle name="Output 69" xfId="1439"/>
    <cellStyle name="Output 7" xfId="1440"/>
    <cellStyle name="Output 70" xfId="1441"/>
    <cellStyle name="Output 71" xfId="1442"/>
    <cellStyle name="Output 72" xfId="1443"/>
    <cellStyle name="Output 73" xfId="1444"/>
    <cellStyle name="Output 74" xfId="1445"/>
    <cellStyle name="Output 75" xfId="1446"/>
    <cellStyle name="Output 76" xfId="1447"/>
    <cellStyle name="Output 77" xfId="1448"/>
    <cellStyle name="Output 78" xfId="1449"/>
    <cellStyle name="Output 8" xfId="1450"/>
    <cellStyle name="Output 9" xfId="1451"/>
    <cellStyle name="Pattern" xfId="1452"/>
    <cellStyle name="pink- converted to metric" xfId="1453"/>
    <cellStyle name="Prozent_Imp02" xfId="1454"/>
    <cellStyle name="red-cut and paste" xfId="1455"/>
    <cellStyle name="RED-TYPED IN NUMBERS" xfId="1456"/>
    <cellStyle name="Reference" xfId="1457"/>
    <cellStyle name="rightline" xfId="1458"/>
    <cellStyle name="Row heading" xfId="1459"/>
    <cellStyle name="Schlecht" xfId="1460"/>
    <cellStyle name="Separador de milhares [0]_ACOACUM" xfId="1461"/>
    <cellStyle name="Separador de milhares_ACOACUM" xfId="1462"/>
    <cellStyle name="Shade" xfId="1463"/>
    <cellStyle name="Source Hed" xfId="1464"/>
    <cellStyle name="Source Letter" xfId="1465"/>
    <cellStyle name="Source Superscript" xfId="1466"/>
    <cellStyle name="Source Text" xfId="1467"/>
    <cellStyle name="Standaard_1990" xfId="1468"/>
    <cellStyle name="Standard_0 - Inhalt, Erläuterungen, Einheiten" xfId="1469"/>
    <cellStyle name="State" xfId="1470"/>
    <cellStyle name="Style 1" xfId="1471"/>
    <cellStyle name="Style 21" xfId="1472"/>
    <cellStyle name="Style 22" xfId="1473"/>
    <cellStyle name="Style 22 10" xfId="1474"/>
    <cellStyle name="Style 22 11" xfId="1475"/>
    <cellStyle name="Style 22 12" xfId="1476"/>
    <cellStyle name="Style 22 13" xfId="1477"/>
    <cellStyle name="Style 22 14" xfId="1478"/>
    <cellStyle name="Style 22 15" xfId="1479"/>
    <cellStyle name="Style 22 16" xfId="1480"/>
    <cellStyle name="Style 22 17" xfId="1481"/>
    <cellStyle name="Style 22 18" xfId="1482"/>
    <cellStyle name="Style 22 19" xfId="1483"/>
    <cellStyle name="Style 22 2" xfId="1484"/>
    <cellStyle name="Style 22 20" xfId="1485"/>
    <cellStyle name="Style 22 21" xfId="1486"/>
    <cellStyle name="Style 22 22" xfId="1487"/>
    <cellStyle name="Style 22 23" xfId="1488"/>
    <cellStyle name="Style 22 24" xfId="1489"/>
    <cellStyle name="Style 22 25" xfId="1490"/>
    <cellStyle name="Style 22 26" xfId="1491"/>
    <cellStyle name="Style 22 27" xfId="1492"/>
    <cellStyle name="Style 22 28" xfId="1493"/>
    <cellStyle name="Style 22 29" xfId="1494"/>
    <cellStyle name="Style 22 3" xfId="1495"/>
    <cellStyle name="Style 22 30" xfId="1496"/>
    <cellStyle name="Style 22 31" xfId="1497"/>
    <cellStyle name="Style 22 32" xfId="1498"/>
    <cellStyle name="Style 22 33" xfId="1499"/>
    <cellStyle name="Style 22 34" xfId="1500"/>
    <cellStyle name="Style 22 35" xfId="1501"/>
    <cellStyle name="Style 22 36" xfId="1502"/>
    <cellStyle name="Style 22 37" xfId="1503"/>
    <cellStyle name="Style 22 38" xfId="1504"/>
    <cellStyle name="Style 22 39" xfId="1505"/>
    <cellStyle name="Style 22 4" xfId="1506"/>
    <cellStyle name="Style 22 40" xfId="1507"/>
    <cellStyle name="Style 22 41" xfId="1508"/>
    <cellStyle name="Style 22 42" xfId="1509"/>
    <cellStyle name="Style 22 43" xfId="1510"/>
    <cellStyle name="Style 22 44" xfId="1511"/>
    <cellStyle name="Style 22 45" xfId="1512"/>
    <cellStyle name="Style 22 46" xfId="1513"/>
    <cellStyle name="Style 22 47" xfId="1514"/>
    <cellStyle name="Style 22 48" xfId="1515"/>
    <cellStyle name="Style 22 49" xfId="1516"/>
    <cellStyle name="Style 22 5" xfId="1517"/>
    <cellStyle name="Style 22 50" xfId="1518"/>
    <cellStyle name="Style 22 51" xfId="1519"/>
    <cellStyle name="Style 22 52" xfId="1520"/>
    <cellStyle name="Style 22 53" xfId="1521"/>
    <cellStyle name="Style 22 54" xfId="1522"/>
    <cellStyle name="Style 22 55" xfId="1523"/>
    <cellStyle name="Style 22 56" xfId="1524"/>
    <cellStyle name="Style 22 57" xfId="1525"/>
    <cellStyle name="Style 22 58" xfId="1526"/>
    <cellStyle name="Style 22 59" xfId="1527"/>
    <cellStyle name="Style 22 6" xfId="1528"/>
    <cellStyle name="Style 22 60" xfId="1529"/>
    <cellStyle name="Style 22 61" xfId="1530"/>
    <cellStyle name="Style 22 62" xfId="1531"/>
    <cellStyle name="Style 22 63" xfId="1532"/>
    <cellStyle name="Style 22 64" xfId="1533"/>
    <cellStyle name="Style 22 65" xfId="1534"/>
    <cellStyle name="Style 22 66" xfId="1535"/>
    <cellStyle name="Style 22 67" xfId="1536"/>
    <cellStyle name="Style 22 68" xfId="1537"/>
    <cellStyle name="Style 22 69" xfId="1538"/>
    <cellStyle name="Style 22 7" xfId="1539"/>
    <cellStyle name="Style 22 70" xfId="1540"/>
    <cellStyle name="Style 22 71" xfId="1541"/>
    <cellStyle name="Style 22 72" xfId="1542"/>
    <cellStyle name="Style 22 73" xfId="1543"/>
    <cellStyle name="Style 22 74" xfId="1544"/>
    <cellStyle name="Style 22 75" xfId="1545"/>
    <cellStyle name="Style 22 76" xfId="1546"/>
    <cellStyle name="Style 22 77" xfId="1547"/>
    <cellStyle name="Style 22 78" xfId="1548"/>
    <cellStyle name="Style 22 8" xfId="1549"/>
    <cellStyle name="Style 22 9" xfId="1550"/>
    <cellStyle name="Style 23" xfId="1551"/>
    <cellStyle name="Style 23 10" xfId="1552"/>
    <cellStyle name="Style 23 11" xfId="1553"/>
    <cellStyle name="Style 23 12" xfId="1554"/>
    <cellStyle name="Style 23 13" xfId="1555"/>
    <cellStyle name="Style 23 14" xfId="1556"/>
    <cellStyle name="Style 23 15" xfId="1557"/>
    <cellStyle name="Style 23 16" xfId="1558"/>
    <cellStyle name="Style 23 17" xfId="1559"/>
    <cellStyle name="Style 23 18" xfId="1560"/>
    <cellStyle name="Style 23 19" xfId="1561"/>
    <cellStyle name="Style 23 2" xfId="1562"/>
    <cellStyle name="Style 23 20" xfId="1563"/>
    <cellStyle name="Style 23 21" xfId="1564"/>
    <cellStyle name="Style 23 22" xfId="1565"/>
    <cellStyle name="Style 23 23" xfId="1566"/>
    <cellStyle name="Style 23 24" xfId="1567"/>
    <cellStyle name="Style 23 25" xfId="1568"/>
    <cellStyle name="Style 23 26" xfId="1569"/>
    <cellStyle name="Style 23 27" xfId="1570"/>
    <cellStyle name="Style 23 28" xfId="1571"/>
    <cellStyle name="Style 23 29" xfId="1572"/>
    <cellStyle name="Style 23 3" xfId="1573"/>
    <cellStyle name="Style 23 30" xfId="1574"/>
    <cellStyle name="Style 23 31" xfId="1575"/>
    <cellStyle name="Style 23 32" xfId="1576"/>
    <cellStyle name="Style 23 33" xfId="1577"/>
    <cellStyle name="Style 23 34" xfId="1578"/>
    <cellStyle name="Style 23 35" xfId="1579"/>
    <cellStyle name="Style 23 36" xfId="1580"/>
    <cellStyle name="Style 23 37" xfId="1581"/>
    <cellStyle name="Style 23 38" xfId="1582"/>
    <cellStyle name="Style 23 39" xfId="1583"/>
    <cellStyle name="Style 23 4" xfId="1584"/>
    <cellStyle name="Style 23 40" xfId="1585"/>
    <cellStyle name="Style 23 41" xfId="1586"/>
    <cellStyle name="Style 23 42" xfId="1587"/>
    <cellStyle name="Style 23 43" xfId="1588"/>
    <cellStyle name="Style 23 44" xfId="1589"/>
    <cellStyle name="Style 23 45" xfId="1590"/>
    <cellStyle name="Style 23 46" xfId="1591"/>
    <cellStyle name="Style 23 47" xfId="1592"/>
    <cellStyle name="Style 23 48" xfId="1593"/>
    <cellStyle name="Style 23 49" xfId="1594"/>
    <cellStyle name="Style 23 5" xfId="1595"/>
    <cellStyle name="Style 23 50" xfId="1596"/>
    <cellStyle name="Style 23 51" xfId="1597"/>
    <cellStyle name="Style 23 52" xfId="1598"/>
    <cellStyle name="Style 23 53" xfId="1599"/>
    <cellStyle name="Style 23 54" xfId="1600"/>
    <cellStyle name="Style 23 55" xfId="1601"/>
    <cellStyle name="Style 23 56" xfId="1602"/>
    <cellStyle name="Style 23 57" xfId="1603"/>
    <cellStyle name="Style 23 58" xfId="1604"/>
    <cellStyle name="Style 23 59" xfId="1605"/>
    <cellStyle name="Style 23 6" xfId="1606"/>
    <cellStyle name="Style 23 60" xfId="1607"/>
    <cellStyle name="Style 23 61" xfId="1608"/>
    <cellStyle name="Style 23 62" xfId="1609"/>
    <cellStyle name="Style 23 63" xfId="1610"/>
    <cellStyle name="Style 23 64" xfId="1611"/>
    <cellStyle name="Style 23 65" xfId="1612"/>
    <cellStyle name="Style 23 66" xfId="1613"/>
    <cellStyle name="Style 23 67" xfId="1614"/>
    <cellStyle name="Style 23 68" xfId="1615"/>
    <cellStyle name="Style 23 69" xfId="1616"/>
    <cellStyle name="Style 23 7" xfId="1617"/>
    <cellStyle name="Style 23 70" xfId="1618"/>
    <cellStyle name="Style 23 71" xfId="1619"/>
    <cellStyle name="Style 23 72" xfId="1620"/>
    <cellStyle name="Style 23 73" xfId="1621"/>
    <cellStyle name="Style 23 74" xfId="1622"/>
    <cellStyle name="Style 23 75" xfId="1623"/>
    <cellStyle name="Style 23 76" xfId="1624"/>
    <cellStyle name="Style 23 77" xfId="1625"/>
    <cellStyle name="Style 23 78" xfId="1626"/>
    <cellStyle name="Style 23 8" xfId="1627"/>
    <cellStyle name="Style 23 9" xfId="1628"/>
    <cellStyle name="Style 24" xfId="1629"/>
    <cellStyle name="Style 25" xfId="1630"/>
    <cellStyle name="Style 27" xfId="1631"/>
    <cellStyle name="Style 28" xfId="1632"/>
    <cellStyle name="Style 29" xfId="1633"/>
    <cellStyle name="Style 30" xfId="1634"/>
    <cellStyle name="Style 35" xfId="1635"/>
    <cellStyle name="Style 36" xfId="1636"/>
    <cellStyle name="Superscript" xfId="1637"/>
    <cellStyle name="Superscript- regular" xfId="1638"/>
    <cellStyle name="Superscript_1-1A-Regular" xfId="1639"/>
    <cellStyle name="Table Data" xfId="1640"/>
    <cellStyle name="Table Head Top" xfId="1641"/>
    <cellStyle name="Table Hed Side" xfId="1642"/>
    <cellStyle name="Table Title" xfId="1643"/>
    <cellStyle name="Title" xfId="1644"/>
    <cellStyle name="Title Text" xfId="1645"/>
    <cellStyle name="Title Text 1" xfId="1646"/>
    <cellStyle name="Title Text 2" xfId="1647"/>
    <cellStyle name="Title Text_Pulp_and_Paper_Model_Korea_23Dec2008_v5.1" xfId="1648"/>
    <cellStyle name="Title_산업계 Inputs v.2" xfId="1649"/>
    <cellStyle name="Title-1" xfId="1650"/>
    <cellStyle name="TITLE2" xfId="1651"/>
    <cellStyle name="Title-2" xfId="1652"/>
    <cellStyle name="Title-3" xfId="1653"/>
    <cellStyle name="TITLECENTER" xfId="1654"/>
    <cellStyle name="Total" xfId="1655"/>
    <cellStyle name="TURK-FORMULA CHANGED" xfId="1656"/>
    <cellStyle name="Überschrift" xfId="1657"/>
    <cellStyle name="Überschrift 1" xfId="1658"/>
    <cellStyle name="Überschrift 2" xfId="1659"/>
    <cellStyle name="Überschrift 3" xfId="1660"/>
    <cellStyle name="Überschrift 4" xfId="1661"/>
    <cellStyle name="units" xfId="1662"/>
    <cellStyle name="US CHECK " xfId="1663"/>
    <cellStyle name="User_Defined_A" xfId="1664"/>
    <cellStyle name="Verknüpfte Zelle" xfId="1665"/>
    <cellStyle name="Währung [0]_Imp02" xfId="1666"/>
    <cellStyle name="Währung_Imp02" xfId="1667"/>
    <cellStyle name="Warnender Text" xfId="1668"/>
    <cellStyle name="Warning Text" xfId="1669"/>
    <cellStyle name="Wrap" xfId="1670"/>
    <cellStyle name="Wrap Bold" xfId="1671"/>
    <cellStyle name="Wrap Title" xfId="1672"/>
    <cellStyle name="Wrap_NTS99-~11" xfId="1673"/>
    <cellStyle name="y" xfId="1674"/>
    <cellStyle name="Zelle überprüfen" xfId="1675"/>
    <cellStyle name="Обычный_2++" xfId="1676"/>
    <cellStyle name="강조색1 10" xfId="509"/>
    <cellStyle name="강조색1 11" xfId="510"/>
    <cellStyle name="강조색1 12" xfId="511"/>
    <cellStyle name="강조색1 13" xfId="512"/>
    <cellStyle name="강조색1 14" xfId="513"/>
    <cellStyle name="강조색1 15" xfId="514"/>
    <cellStyle name="강조색1 16" xfId="515"/>
    <cellStyle name="강조색1 17" xfId="516"/>
    <cellStyle name="강조색1 18" xfId="517"/>
    <cellStyle name="강조색1 19" xfId="518"/>
    <cellStyle name="강조색1 2" xfId="519"/>
    <cellStyle name="강조색1 2 10" xfId="520"/>
    <cellStyle name="강조색1 2 11" xfId="521"/>
    <cellStyle name="강조색1 2 12" xfId="522"/>
    <cellStyle name="강조색1 2 13" xfId="523"/>
    <cellStyle name="강조색1 2 14" xfId="524"/>
    <cellStyle name="강조색1 2 15" xfId="525"/>
    <cellStyle name="강조색1 2 16" xfId="526"/>
    <cellStyle name="강조색1 2 17" xfId="527"/>
    <cellStyle name="강조색1 2 18" xfId="528"/>
    <cellStyle name="강조색1 2 19" xfId="529"/>
    <cellStyle name="강조색1 2 2" xfId="530"/>
    <cellStyle name="강조색1 2 20" xfId="531"/>
    <cellStyle name="강조색1 2 21" xfId="532"/>
    <cellStyle name="강조색1 2 22" xfId="533"/>
    <cellStyle name="강조색1 2 23" xfId="534"/>
    <cellStyle name="강조색1 2 24" xfId="535"/>
    <cellStyle name="강조색1 2 25" xfId="536"/>
    <cellStyle name="강조색1 2 26" xfId="537"/>
    <cellStyle name="강조색1 2 3" xfId="538"/>
    <cellStyle name="강조색1 2 4" xfId="539"/>
    <cellStyle name="강조색1 2 5" xfId="540"/>
    <cellStyle name="강조색1 2 6" xfId="541"/>
    <cellStyle name="강조색1 2 7" xfId="542"/>
    <cellStyle name="강조색1 2 8" xfId="543"/>
    <cellStyle name="강조색1 2 9" xfId="544"/>
    <cellStyle name="강조색1 20" xfId="545"/>
    <cellStyle name="강조색1 21" xfId="546"/>
    <cellStyle name="강조색1 22" xfId="547"/>
    <cellStyle name="강조색1 23" xfId="548"/>
    <cellStyle name="강조색1 24" xfId="549"/>
    <cellStyle name="강조색1 25" xfId="550"/>
    <cellStyle name="강조색1 26" xfId="551"/>
    <cellStyle name="강조색1 27" xfId="552"/>
    <cellStyle name="강조색1 3" xfId="553"/>
    <cellStyle name="강조색1 4" xfId="554"/>
    <cellStyle name="강조색1 5" xfId="555"/>
    <cellStyle name="강조색1 6" xfId="556"/>
    <cellStyle name="강조색1 7" xfId="557"/>
    <cellStyle name="강조색1 8" xfId="558"/>
    <cellStyle name="강조색1 9" xfId="559"/>
    <cellStyle name="강조색2 10" xfId="560"/>
    <cellStyle name="강조색2 11" xfId="561"/>
    <cellStyle name="강조색2 12" xfId="562"/>
    <cellStyle name="강조색2 13" xfId="563"/>
    <cellStyle name="강조색2 14" xfId="564"/>
    <cellStyle name="강조색2 15" xfId="565"/>
    <cellStyle name="강조색2 16" xfId="566"/>
    <cellStyle name="강조색2 17" xfId="567"/>
    <cellStyle name="강조색2 18" xfId="568"/>
    <cellStyle name="강조색2 19" xfId="569"/>
    <cellStyle name="강조색2 2" xfId="570"/>
    <cellStyle name="강조색2 20" xfId="571"/>
    <cellStyle name="강조색2 21" xfId="572"/>
    <cellStyle name="강조색2 22" xfId="573"/>
    <cellStyle name="강조색2 23" xfId="574"/>
    <cellStyle name="강조색2 24" xfId="575"/>
    <cellStyle name="강조색2 25" xfId="576"/>
    <cellStyle name="강조색2 26" xfId="577"/>
    <cellStyle name="강조색2 3" xfId="578"/>
    <cellStyle name="강조색2 4" xfId="579"/>
    <cellStyle name="강조색2 5" xfId="580"/>
    <cellStyle name="강조색2 6" xfId="581"/>
    <cellStyle name="강조색2 7" xfId="582"/>
    <cellStyle name="강조색2 8" xfId="583"/>
    <cellStyle name="강조색2 9" xfId="584"/>
    <cellStyle name="강조색3 10" xfId="585"/>
    <cellStyle name="강조색3 11" xfId="586"/>
    <cellStyle name="강조색3 12" xfId="587"/>
    <cellStyle name="강조색3 13" xfId="588"/>
    <cellStyle name="강조색3 14" xfId="589"/>
    <cellStyle name="강조색3 15" xfId="590"/>
    <cellStyle name="강조색3 16" xfId="591"/>
    <cellStyle name="강조색3 17" xfId="592"/>
    <cellStyle name="강조색3 18" xfId="593"/>
    <cellStyle name="강조색3 19" xfId="594"/>
    <cellStyle name="강조색3 2" xfId="595"/>
    <cellStyle name="강조색3 20" xfId="596"/>
    <cellStyle name="강조색3 21" xfId="597"/>
    <cellStyle name="강조색3 22" xfId="598"/>
    <cellStyle name="강조색3 23" xfId="599"/>
    <cellStyle name="강조색3 24" xfId="600"/>
    <cellStyle name="강조색3 25" xfId="601"/>
    <cellStyle name="강조색3 26" xfId="602"/>
    <cellStyle name="강조색3 3" xfId="603"/>
    <cellStyle name="강조색3 4" xfId="604"/>
    <cellStyle name="강조색3 5" xfId="605"/>
    <cellStyle name="강조색3 6" xfId="606"/>
    <cellStyle name="강조색3 7" xfId="607"/>
    <cellStyle name="강조색3 8" xfId="608"/>
    <cellStyle name="강조색3 9" xfId="609"/>
    <cellStyle name="강조색4 10" xfId="610"/>
    <cellStyle name="강조색4 11" xfId="611"/>
    <cellStyle name="강조색4 12" xfId="612"/>
    <cellStyle name="강조색4 13" xfId="613"/>
    <cellStyle name="강조색4 14" xfId="614"/>
    <cellStyle name="강조색4 15" xfId="615"/>
    <cellStyle name="강조색4 16" xfId="616"/>
    <cellStyle name="강조색4 17" xfId="617"/>
    <cellStyle name="강조색4 18" xfId="618"/>
    <cellStyle name="강조색4 19" xfId="619"/>
    <cellStyle name="강조색4 2" xfId="620"/>
    <cellStyle name="강조색4 20" xfId="621"/>
    <cellStyle name="강조색4 21" xfId="622"/>
    <cellStyle name="강조색4 22" xfId="623"/>
    <cellStyle name="강조색4 23" xfId="624"/>
    <cellStyle name="강조색4 24" xfId="625"/>
    <cellStyle name="강조색4 25" xfId="626"/>
    <cellStyle name="강조색4 26" xfId="627"/>
    <cellStyle name="강조색4 3" xfId="628"/>
    <cellStyle name="강조색4 4" xfId="629"/>
    <cellStyle name="강조색4 5" xfId="630"/>
    <cellStyle name="강조색4 6" xfId="631"/>
    <cellStyle name="강조색4 7" xfId="632"/>
    <cellStyle name="강조색4 8" xfId="633"/>
    <cellStyle name="강조색4 9" xfId="634"/>
    <cellStyle name="강조색5 10" xfId="635"/>
    <cellStyle name="강조색5 11" xfId="636"/>
    <cellStyle name="강조색5 12" xfId="637"/>
    <cellStyle name="강조색5 13" xfId="638"/>
    <cellStyle name="강조색5 14" xfId="639"/>
    <cellStyle name="강조색5 15" xfId="640"/>
    <cellStyle name="강조색5 16" xfId="641"/>
    <cellStyle name="강조색5 17" xfId="642"/>
    <cellStyle name="강조색5 18" xfId="643"/>
    <cellStyle name="강조색5 19" xfId="644"/>
    <cellStyle name="강조색5 2" xfId="645"/>
    <cellStyle name="강조색5 20" xfId="646"/>
    <cellStyle name="강조색5 21" xfId="647"/>
    <cellStyle name="강조색5 22" xfId="648"/>
    <cellStyle name="강조색5 23" xfId="649"/>
    <cellStyle name="강조색5 24" xfId="650"/>
    <cellStyle name="강조색5 25" xfId="651"/>
    <cellStyle name="강조색5 26" xfId="652"/>
    <cellStyle name="강조색5 3" xfId="653"/>
    <cellStyle name="강조색5 4" xfId="654"/>
    <cellStyle name="강조색5 5" xfId="655"/>
    <cellStyle name="강조색5 6" xfId="656"/>
    <cellStyle name="강조색5 7" xfId="657"/>
    <cellStyle name="강조색5 8" xfId="658"/>
    <cellStyle name="강조색5 9" xfId="659"/>
    <cellStyle name="강조색6 10" xfId="660"/>
    <cellStyle name="강조색6 11" xfId="661"/>
    <cellStyle name="강조색6 12" xfId="662"/>
    <cellStyle name="강조색6 13" xfId="663"/>
    <cellStyle name="강조색6 14" xfId="664"/>
    <cellStyle name="강조색6 15" xfId="665"/>
    <cellStyle name="강조색6 16" xfId="666"/>
    <cellStyle name="강조색6 17" xfId="667"/>
    <cellStyle name="강조색6 18" xfId="668"/>
    <cellStyle name="강조색6 19" xfId="669"/>
    <cellStyle name="강조색6 2" xfId="670"/>
    <cellStyle name="강조색6 20" xfId="671"/>
    <cellStyle name="강조색6 21" xfId="672"/>
    <cellStyle name="강조색6 22" xfId="673"/>
    <cellStyle name="강조색6 23" xfId="674"/>
    <cellStyle name="강조색6 24" xfId="675"/>
    <cellStyle name="강조색6 25" xfId="676"/>
    <cellStyle name="강조색6 26" xfId="677"/>
    <cellStyle name="강조색6 3" xfId="678"/>
    <cellStyle name="강조색6 4" xfId="679"/>
    <cellStyle name="강조색6 5" xfId="680"/>
    <cellStyle name="강조색6 6" xfId="681"/>
    <cellStyle name="강조색6 7" xfId="682"/>
    <cellStyle name="강조색6 8" xfId="683"/>
    <cellStyle name="강조색6 9" xfId="684"/>
    <cellStyle name="경고문 10" xfId="685"/>
    <cellStyle name="경고문 11" xfId="686"/>
    <cellStyle name="경고문 12" xfId="687"/>
    <cellStyle name="경고문 13" xfId="688"/>
    <cellStyle name="경고문 14" xfId="689"/>
    <cellStyle name="경고문 15" xfId="690"/>
    <cellStyle name="경고문 16" xfId="691"/>
    <cellStyle name="경고문 17" xfId="692"/>
    <cellStyle name="경고문 18" xfId="693"/>
    <cellStyle name="경고문 19" xfId="694"/>
    <cellStyle name="경고문 2" xfId="695"/>
    <cellStyle name="경고문 20" xfId="696"/>
    <cellStyle name="경고문 21" xfId="697"/>
    <cellStyle name="경고문 22" xfId="698"/>
    <cellStyle name="경고문 23" xfId="699"/>
    <cellStyle name="경고문 24" xfId="700"/>
    <cellStyle name="경고문 25" xfId="701"/>
    <cellStyle name="경고문 26" xfId="702"/>
    <cellStyle name="경고문 3" xfId="703"/>
    <cellStyle name="경고문 4" xfId="704"/>
    <cellStyle name="경고문 5" xfId="705"/>
    <cellStyle name="경고문 6" xfId="706"/>
    <cellStyle name="경고문 7" xfId="707"/>
    <cellStyle name="경고문 8" xfId="708"/>
    <cellStyle name="경고문 9" xfId="709"/>
    <cellStyle name="계산 10" xfId="710"/>
    <cellStyle name="계산 11" xfId="711"/>
    <cellStyle name="계산 12" xfId="712"/>
    <cellStyle name="계산 13" xfId="713"/>
    <cellStyle name="계산 14" xfId="714"/>
    <cellStyle name="계산 15" xfId="715"/>
    <cellStyle name="계산 16" xfId="716"/>
    <cellStyle name="계산 17" xfId="717"/>
    <cellStyle name="계산 18" xfId="718"/>
    <cellStyle name="계산 19" xfId="719"/>
    <cellStyle name="계산 2" xfId="720"/>
    <cellStyle name="계산 20" xfId="721"/>
    <cellStyle name="계산 21" xfId="722"/>
    <cellStyle name="계산 22" xfId="723"/>
    <cellStyle name="계산 23" xfId="724"/>
    <cellStyle name="계산 24" xfId="725"/>
    <cellStyle name="계산 25" xfId="726"/>
    <cellStyle name="계산 26" xfId="727"/>
    <cellStyle name="계산 3" xfId="728"/>
    <cellStyle name="계산 4" xfId="729"/>
    <cellStyle name="계산 5" xfId="730"/>
    <cellStyle name="계산 6" xfId="731"/>
    <cellStyle name="계산 7" xfId="732"/>
    <cellStyle name="계산 8" xfId="733"/>
    <cellStyle name="계산 9" xfId="734"/>
    <cellStyle name="나쁨 10" xfId="735"/>
    <cellStyle name="나쁨 11" xfId="736"/>
    <cellStyle name="나쁨 12" xfId="737"/>
    <cellStyle name="나쁨 13" xfId="738"/>
    <cellStyle name="나쁨 14" xfId="739"/>
    <cellStyle name="나쁨 15" xfId="740"/>
    <cellStyle name="나쁨 16" xfId="741"/>
    <cellStyle name="나쁨 17" xfId="742"/>
    <cellStyle name="나쁨 18" xfId="743"/>
    <cellStyle name="나쁨 19" xfId="744"/>
    <cellStyle name="나쁨 2" xfId="745"/>
    <cellStyle name="나쁨 20" xfId="746"/>
    <cellStyle name="나쁨 21" xfId="747"/>
    <cellStyle name="나쁨 22" xfId="748"/>
    <cellStyle name="나쁨 23" xfId="749"/>
    <cellStyle name="나쁨 24" xfId="750"/>
    <cellStyle name="나쁨 25" xfId="751"/>
    <cellStyle name="나쁨 26" xfId="752"/>
    <cellStyle name="나쁨 3" xfId="753"/>
    <cellStyle name="나쁨 4" xfId="754"/>
    <cellStyle name="나쁨 5" xfId="755"/>
    <cellStyle name="나쁨 6" xfId="756"/>
    <cellStyle name="나쁨 7" xfId="757"/>
    <cellStyle name="나쁨 8" xfId="758"/>
    <cellStyle name="나쁨 9" xfId="759"/>
    <cellStyle name="메모 10" xfId="760"/>
    <cellStyle name="메모 11" xfId="761"/>
    <cellStyle name="메모 12" xfId="762"/>
    <cellStyle name="메모 13" xfId="763"/>
    <cellStyle name="메모 14" xfId="764"/>
    <cellStyle name="메모 15" xfId="765"/>
    <cellStyle name="메모 16" xfId="766"/>
    <cellStyle name="메모 17" xfId="767"/>
    <cellStyle name="메모 18" xfId="768"/>
    <cellStyle name="메모 19" xfId="769"/>
    <cellStyle name="메모 2" xfId="770"/>
    <cellStyle name="메모 20" xfId="771"/>
    <cellStyle name="메모 21" xfId="772"/>
    <cellStyle name="메모 22" xfId="773"/>
    <cellStyle name="메모 23" xfId="774"/>
    <cellStyle name="메모 24" xfId="775"/>
    <cellStyle name="메모 25" xfId="776"/>
    <cellStyle name="메모 26" xfId="777"/>
    <cellStyle name="메모 3" xfId="778"/>
    <cellStyle name="메모 4" xfId="779"/>
    <cellStyle name="메모 5" xfId="780"/>
    <cellStyle name="메모 6" xfId="781"/>
    <cellStyle name="메모 7" xfId="782"/>
    <cellStyle name="메모 8" xfId="783"/>
    <cellStyle name="메모 9" xfId="784"/>
    <cellStyle name="백분율 2" xfId="785"/>
    <cellStyle name="백분율 3" xfId="786"/>
    <cellStyle name="백분율 4" xfId="787"/>
    <cellStyle name="백분율 5" xfId="788"/>
    <cellStyle name="보통 10" xfId="789"/>
    <cellStyle name="보통 11" xfId="790"/>
    <cellStyle name="보통 12" xfId="791"/>
    <cellStyle name="보통 13" xfId="792"/>
    <cellStyle name="보통 14" xfId="793"/>
    <cellStyle name="보통 15" xfId="794"/>
    <cellStyle name="보통 16" xfId="795"/>
    <cellStyle name="보통 17" xfId="796"/>
    <cellStyle name="보통 18" xfId="797"/>
    <cellStyle name="보통 19" xfId="798"/>
    <cellStyle name="보통 2" xfId="799"/>
    <cellStyle name="보통 20" xfId="800"/>
    <cellStyle name="보통 21" xfId="801"/>
    <cellStyle name="보통 22" xfId="802"/>
    <cellStyle name="보통 23" xfId="803"/>
    <cellStyle name="보통 24" xfId="804"/>
    <cellStyle name="보통 25" xfId="805"/>
    <cellStyle name="보통 26" xfId="806"/>
    <cellStyle name="보통 3" xfId="807"/>
    <cellStyle name="보통 4" xfId="808"/>
    <cellStyle name="보통 5" xfId="809"/>
    <cellStyle name="보통 6" xfId="810"/>
    <cellStyle name="보통 7" xfId="811"/>
    <cellStyle name="보통 8" xfId="812"/>
    <cellStyle name="보통 9" xfId="813"/>
    <cellStyle name="常规_REPORT2NOKLAST" xfId="814"/>
    <cellStyle name="설명 텍스트 10" xfId="815"/>
    <cellStyle name="설명 텍스트 11" xfId="816"/>
    <cellStyle name="설명 텍스트 12" xfId="817"/>
    <cellStyle name="설명 텍스트 13" xfId="818"/>
    <cellStyle name="설명 텍스트 14" xfId="819"/>
    <cellStyle name="설명 텍스트 15" xfId="820"/>
    <cellStyle name="설명 텍스트 16" xfId="821"/>
    <cellStyle name="설명 텍스트 17" xfId="822"/>
    <cellStyle name="설명 텍스트 18" xfId="823"/>
    <cellStyle name="설명 텍스트 2" xfId="824"/>
    <cellStyle name="설명 텍스트 6" xfId="825"/>
    <cellStyle name="설명 텍스트 7" xfId="826"/>
    <cellStyle name="설명 텍스트 8" xfId="827"/>
    <cellStyle name="설명 텍스트 9" xfId="828"/>
    <cellStyle name="셀 확인 10" xfId="829"/>
    <cellStyle name="셀 확인 11" xfId="830"/>
    <cellStyle name="셀 확인 12" xfId="831"/>
    <cellStyle name="셀 확인 13" xfId="832"/>
    <cellStyle name="셀 확인 14" xfId="833"/>
    <cellStyle name="셀 확인 15" xfId="834"/>
    <cellStyle name="셀 확인 16" xfId="835"/>
    <cellStyle name="셀 확인 17" xfId="836"/>
    <cellStyle name="셀 확인 18" xfId="837"/>
    <cellStyle name="셀 확인 19" xfId="838"/>
    <cellStyle name="셀 확인 2" xfId="839"/>
    <cellStyle name="셀 확인 20" xfId="840"/>
    <cellStyle name="셀 확인 21" xfId="841"/>
    <cellStyle name="셀 확인 22" xfId="842"/>
    <cellStyle name="셀 확인 23" xfId="843"/>
    <cellStyle name="셀 확인 24" xfId="844"/>
    <cellStyle name="셀 확인 25" xfId="845"/>
    <cellStyle name="셀 확인 3" xfId="846"/>
    <cellStyle name="셀 확인 4" xfId="847"/>
    <cellStyle name="셀 확인 5" xfId="848"/>
    <cellStyle name="셀 확인 6" xfId="849"/>
    <cellStyle name="셀 확인 7" xfId="850"/>
    <cellStyle name="셀 확인 8" xfId="851"/>
    <cellStyle name="셀 확인 9" xfId="852"/>
    <cellStyle name="쉼표 [0] 2" xfId="853"/>
    <cellStyle name="쉼표 [0] 2 2" xfId="854"/>
    <cellStyle name="쉼표 [0] 3" xfId="855"/>
    <cellStyle name="쉼표 [0] 3 10" xfId="856"/>
    <cellStyle name="쉼표 [0] 3 11" xfId="857"/>
    <cellStyle name="쉼표 [0] 3 12" xfId="858"/>
    <cellStyle name="쉼표 [0] 3 13" xfId="859"/>
    <cellStyle name="쉼표 [0] 3 14" xfId="860"/>
    <cellStyle name="쉼표 [0] 3 15" xfId="861"/>
    <cellStyle name="쉼표 [0] 3 16" xfId="862"/>
    <cellStyle name="쉼표 [0] 3 17" xfId="863"/>
    <cellStyle name="쉼표 [0] 3 18" xfId="864"/>
    <cellStyle name="쉼표 [0] 3 19" xfId="865"/>
    <cellStyle name="쉼표 [0] 3 2" xfId="866"/>
    <cellStyle name="쉼표 [0] 3 20" xfId="867"/>
    <cellStyle name="쉼표 [0] 3 21" xfId="868"/>
    <cellStyle name="쉼표 [0] 3 22" xfId="869"/>
    <cellStyle name="쉼표 [0] 3 23" xfId="870"/>
    <cellStyle name="쉼표 [0] 3 24" xfId="871"/>
    <cellStyle name="쉼표 [0] 3 25" xfId="872"/>
    <cellStyle name="쉼표 [0] 3 26" xfId="873"/>
    <cellStyle name="쉼표 [0] 3 3" xfId="874"/>
    <cellStyle name="쉼표 [0] 3 4" xfId="875"/>
    <cellStyle name="쉼표 [0] 3 5" xfId="876"/>
    <cellStyle name="쉼표 [0] 3 6" xfId="877"/>
    <cellStyle name="쉼표 [0] 3 7" xfId="878"/>
    <cellStyle name="쉼표 [0] 3 8" xfId="879"/>
    <cellStyle name="쉼표 [0] 3 9" xfId="880"/>
    <cellStyle name="쉼표 [0] 4" xfId="881"/>
    <cellStyle name="스타일 1" xfId="882"/>
    <cellStyle name="연결된 셀 10" xfId="883"/>
    <cellStyle name="연결된 셀 11" xfId="884"/>
    <cellStyle name="연결된 셀 12" xfId="885"/>
    <cellStyle name="연결된 셀 13" xfId="886"/>
    <cellStyle name="연결된 셀 14" xfId="887"/>
    <cellStyle name="연결된 셀 15" xfId="888"/>
    <cellStyle name="연결된 셀 16" xfId="889"/>
    <cellStyle name="연결된 셀 17" xfId="890"/>
    <cellStyle name="연결된 셀 18" xfId="891"/>
    <cellStyle name="연결된 셀 19" xfId="892"/>
    <cellStyle name="연결된 셀 2" xfId="893"/>
    <cellStyle name="연결된 셀 20" xfId="894"/>
    <cellStyle name="연결된 셀 21" xfId="895"/>
    <cellStyle name="연결된 셀 22" xfId="896"/>
    <cellStyle name="연결된 셀 23" xfId="897"/>
    <cellStyle name="연결된 셀 24" xfId="898"/>
    <cellStyle name="연결된 셀 25" xfId="899"/>
    <cellStyle name="연결된 셀 26" xfId="900"/>
    <cellStyle name="연결된 셀 3" xfId="901"/>
    <cellStyle name="연결된 셀 4" xfId="902"/>
    <cellStyle name="연결된 셀 5" xfId="903"/>
    <cellStyle name="연결된 셀 6" xfId="904"/>
    <cellStyle name="연결된 셀 7" xfId="905"/>
    <cellStyle name="연결된 셀 8" xfId="906"/>
    <cellStyle name="연결된 셀 9" xfId="907"/>
    <cellStyle name="요약 10" xfId="908"/>
    <cellStyle name="요약 11" xfId="909"/>
    <cellStyle name="요약 12" xfId="910"/>
    <cellStyle name="요약 13" xfId="911"/>
    <cellStyle name="요약 14" xfId="912"/>
    <cellStyle name="요약 15" xfId="913"/>
    <cellStyle name="요약 16" xfId="914"/>
    <cellStyle name="요약 17" xfId="915"/>
    <cellStyle name="요약 18" xfId="916"/>
    <cellStyle name="요약 2" xfId="917"/>
    <cellStyle name="요약 3" xfId="918"/>
    <cellStyle name="요약 4" xfId="919"/>
    <cellStyle name="요약 5" xfId="920"/>
    <cellStyle name="요약 6" xfId="921"/>
    <cellStyle name="요약 7" xfId="922"/>
    <cellStyle name="요약 8" xfId="923"/>
    <cellStyle name="요약 9" xfId="924"/>
    <cellStyle name="입력 10" xfId="925"/>
    <cellStyle name="입력 11" xfId="926"/>
    <cellStyle name="입력 12" xfId="927"/>
    <cellStyle name="입력 13" xfId="928"/>
    <cellStyle name="입력 14" xfId="929"/>
    <cellStyle name="입력 15" xfId="930"/>
    <cellStyle name="입력 16" xfId="931"/>
    <cellStyle name="입력 17" xfId="932"/>
    <cellStyle name="입력 18" xfId="933"/>
    <cellStyle name="입력 19" xfId="934"/>
    <cellStyle name="입력 2" xfId="935"/>
    <cellStyle name="입력 20" xfId="936"/>
    <cellStyle name="입력 21" xfId="937"/>
    <cellStyle name="입력 22" xfId="938"/>
    <cellStyle name="입력 23" xfId="939"/>
    <cellStyle name="입력 24" xfId="940"/>
    <cellStyle name="입력 25" xfId="941"/>
    <cellStyle name="입력 26" xfId="942"/>
    <cellStyle name="입력 3" xfId="943"/>
    <cellStyle name="입력 4" xfId="944"/>
    <cellStyle name="입력 5" xfId="945"/>
    <cellStyle name="입력 6" xfId="946"/>
    <cellStyle name="입력 7" xfId="947"/>
    <cellStyle name="입력 8" xfId="948"/>
    <cellStyle name="입력 9" xfId="949"/>
    <cellStyle name="제목 1 10" xfId="950"/>
    <cellStyle name="제목 1 11" xfId="951"/>
    <cellStyle name="제목 1 12" xfId="952"/>
    <cellStyle name="제목 1 13" xfId="953"/>
    <cellStyle name="제목 1 14" xfId="954"/>
    <cellStyle name="제목 1 15" xfId="955"/>
    <cellStyle name="제목 1 16" xfId="956"/>
    <cellStyle name="제목 1 17" xfId="957"/>
    <cellStyle name="제목 1 18" xfId="958"/>
    <cellStyle name="제목 1 19" xfId="959"/>
    <cellStyle name="제목 1 2" xfId="960"/>
    <cellStyle name="제목 1 20" xfId="961"/>
    <cellStyle name="제목 1 21" xfId="962"/>
    <cellStyle name="제목 1 22" xfId="963"/>
    <cellStyle name="제목 1 23" xfId="964"/>
    <cellStyle name="제목 1 24" xfId="965"/>
    <cellStyle name="제목 1 25" xfId="966"/>
    <cellStyle name="제목 1 26" xfId="967"/>
    <cellStyle name="제목 1 3" xfId="968"/>
    <cellStyle name="제목 1 4" xfId="969"/>
    <cellStyle name="제목 1 5" xfId="970"/>
    <cellStyle name="제목 1 6" xfId="971"/>
    <cellStyle name="제목 1 7" xfId="972"/>
    <cellStyle name="제목 1 8" xfId="973"/>
    <cellStyle name="제목 1 9" xfId="974"/>
    <cellStyle name="제목 10" xfId="975"/>
    <cellStyle name="제목 11" xfId="976"/>
    <cellStyle name="제목 12" xfId="977"/>
    <cellStyle name="제목 13" xfId="978"/>
    <cellStyle name="제목 14" xfId="979"/>
    <cellStyle name="제목 15" xfId="980"/>
    <cellStyle name="제목 16" xfId="981"/>
    <cellStyle name="제목 17" xfId="982"/>
    <cellStyle name="제목 18" xfId="983"/>
    <cellStyle name="제목 19" xfId="984"/>
    <cellStyle name="제목 2 10" xfId="985"/>
    <cellStyle name="제목 2 11" xfId="986"/>
    <cellStyle name="제목 2 12" xfId="987"/>
    <cellStyle name="제목 2 13" xfId="988"/>
    <cellStyle name="제목 2 14" xfId="989"/>
    <cellStyle name="제목 2 15" xfId="990"/>
    <cellStyle name="제목 2 16" xfId="991"/>
    <cellStyle name="제목 2 17" xfId="992"/>
    <cellStyle name="제목 2 18" xfId="993"/>
    <cellStyle name="제목 2 19" xfId="994"/>
    <cellStyle name="제목 2 2" xfId="995"/>
    <cellStyle name="제목 2 20" xfId="996"/>
    <cellStyle name="제목 2 21" xfId="997"/>
    <cellStyle name="제목 2 22" xfId="998"/>
    <cellStyle name="제목 2 23" xfId="999"/>
    <cellStyle name="제목 2 24" xfId="1000"/>
    <cellStyle name="제목 2 25" xfId="1001"/>
    <cellStyle name="제목 2 26" xfId="1002"/>
    <cellStyle name="제목 2 3" xfId="1003"/>
    <cellStyle name="제목 2 4" xfId="1004"/>
    <cellStyle name="제목 2 5" xfId="1005"/>
    <cellStyle name="제목 2 6" xfId="1006"/>
    <cellStyle name="제목 2 7" xfId="1007"/>
    <cellStyle name="제목 2 8" xfId="1008"/>
    <cellStyle name="제목 2 9" xfId="1009"/>
    <cellStyle name="제목 20" xfId="1010"/>
    <cellStyle name="제목 21" xfId="1011"/>
    <cellStyle name="제목 3 10" xfId="1012"/>
    <cellStyle name="제목 3 11" xfId="1013"/>
    <cellStyle name="제목 3 12" xfId="1014"/>
    <cellStyle name="제목 3 13" xfId="1015"/>
    <cellStyle name="제목 3 14" xfId="1016"/>
    <cellStyle name="제목 3 15" xfId="1017"/>
    <cellStyle name="제목 3 16" xfId="1018"/>
    <cellStyle name="제목 3 17" xfId="1019"/>
    <cellStyle name="제목 3 18" xfId="1020"/>
    <cellStyle name="제목 3 19" xfId="1021"/>
    <cellStyle name="제목 3 2" xfId="1022"/>
    <cellStyle name="제목 3 20" xfId="1023"/>
    <cellStyle name="제목 3 21" xfId="1024"/>
    <cellStyle name="제목 3 22" xfId="1025"/>
    <cellStyle name="제목 3 23" xfId="1026"/>
    <cellStyle name="제목 3 24" xfId="1027"/>
    <cellStyle name="제목 3 25" xfId="1028"/>
    <cellStyle name="제목 3 26" xfId="1029"/>
    <cellStyle name="제목 3 3" xfId="1030"/>
    <cellStyle name="제목 3 4" xfId="1031"/>
    <cellStyle name="제목 3 5" xfId="1032"/>
    <cellStyle name="제목 3 6" xfId="1033"/>
    <cellStyle name="제목 3 7" xfId="1034"/>
    <cellStyle name="제목 3 8" xfId="1035"/>
    <cellStyle name="제목 3 9" xfId="1036"/>
    <cellStyle name="제목 4 10" xfId="1037"/>
    <cellStyle name="제목 4 11" xfId="1038"/>
    <cellStyle name="제목 4 12" xfId="1039"/>
    <cellStyle name="제목 4 13" xfId="1040"/>
    <cellStyle name="제목 4 14" xfId="1041"/>
    <cellStyle name="제목 4 15" xfId="1042"/>
    <cellStyle name="제목 4 16" xfId="1043"/>
    <cellStyle name="제목 4 17" xfId="1044"/>
    <cellStyle name="제목 4 18" xfId="1045"/>
    <cellStyle name="제목 4 19" xfId="1046"/>
    <cellStyle name="제목 4 2" xfId="1047"/>
    <cellStyle name="제목 4 20" xfId="1048"/>
    <cellStyle name="제목 4 21" xfId="1049"/>
    <cellStyle name="제목 4 22" xfId="1050"/>
    <cellStyle name="제목 4 23" xfId="1051"/>
    <cellStyle name="제목 4 24" xfId="1052"/>
    <cellStyle name="제목 4 25" xfId="1053"/>
    <cellStyle name="제목 4 26" xfId="1054"/>
    <cellStyle name="제목 4 3" xfId="1055"/>
    <cellStyle name="제목 4 4" xfId="1056"/>
    <cellStyle name="제목 4 5" xfId="1057"/>
    <cellStyle name="제목 4 6" xfId="1058"/>
    <cellStyle name="제목 4 7" xfId="1059"/>
    <cellStyle name="제목 4 8" xfId="1060"/>
    <cellStyle name="제목 4 9" xfId="1061"/>
    <cellStyle name="제목 5" xfId="1062"/>
    <cellStyle name="제목 6" xfId="1063"/>
    <cellStyle name="제목 7" xfId="1064"/>
    <cellStyle name="제목 8" xfId="1065"/>
    <cellStyle name="제목 9" xfId="1066"/>
    <cellStyle name="좋음 10" xfId="1067"/>
    <cellStyle name="좋음 11" xfId="1068"/>
    <cellStyle name="좋음 12" xfId="1069"/>
    <cellStyle name="좋음 13" xfId="1070"/>
    <cellStyle name="좋음 14" xfId="1071"/>
    <cellStyle name="좋음 15" xfId="1072"/>
    <cellStyle name="좋음 16" xfId="1073"/>
    <cellStyle name="좋음 17" xfId="1074"/>
    <cellStyle name="좋음 18" xfId="1075"/>
    <cellStyle name="좋음 19" xfId="1076"/>
    <cellStyle name="좋음 2" xfId="1077"/>
    <cellStyle name="좋음 20" xfId="1078"/>
    <cellStyle name="좋음 21" xfId="1079"/>
    <cellStyle name="좋음 22" xfId="1080"/>
    <cellStyle name="좋음 23" xfId="1081"/>
    <cellStyle name="좋음 24" xfId="1082"/>
    <cellStyle name="좋음 25" xfId="1083"/>
    <cellStyle name="좋음 26" xfId="1084"/>
    <cellStyle name="좋음 3" xfId="1085"/>
    <cellStyle name="좋음 4" xfId="1086"/>
    <cellStyle name="좋음 5" xfId="1087"/>
    <cellStyle name="좋음 6" xfId="1088"/>
    <cellStyle name="좋음 7" xfId="1089"/>
    <cellStyle name="좋음 8" xfId="1090"/>
    <cellStyle name="좋음 9" xfId="1091"/>
    <cellStyle name="출력 10" xfId="1092"/>
    <cellStyle name="출력 11" xfId="1093"/>
    <cellStyle name="출력 12" xfId="1094"/>
    <cellStyle name="출력 13" xfId="1095"/>
    <cellStyle name="출력 14" xfId="1096"/>
    <cellStyle name="출력 15" xfId="1097"/>
    <cellStyle name="출력 16" xfId="1098"/>
    <cellStyle name="출력 17" xfId="1099"/>
    <cellStyle name="출력 18" xfId="1100"/>
    <cellStyle name="출력 19" xfId="1101"/>
    <cellStyle name="출력 2" xfId="1102"/>
    <cellStyle name="출력 20" xfId="1103"/>
    <cellStyle name="출력 21" xfId="1104"/>
    <cellStyle name="출력 22" xfId="1105"/>
    <cellStyle name="출력 23" xfId="1106"/>
    <cellStyle name="출력 24" xfId="1107"/>
    <cellStyle name="출력 25" xfId="1108"/>
    <cellStyle name="출력 3" xfId="1109"/>
    <cellStyle name="출력 4" xfId="1110"/>
    <cellStyle name="출력 5" xfId="1111"/>
    <cellStyle name="출력 6" xfId="1112"/>
    <cellStyle name="출력 7" xfId="1113"/>
    <cellStyle name="출력 8" xfId="1114"/>
    <cellStyle name="출력 9" xfId="1115"/>
    <cellStyle name="표준" xfId="0" builtinId="0"/>
    <cellStyle name="표준 12" xfId="1116"/>
    <cellStyle name="표준 13" xfId="1117"/>
    <cellStyle name="표준 14" xfId="1118"/>
    <cellStyle name="표준 15" xfId="1119"/>
    <cellStyle name="표준 17" xfId="1120"/>
    <cellStyle name="표준 18" xfId="1121"/>
    <cellStyle name="표준 19" xfId="1122"/>
    <cellStyle name="표준 2" xfId="1123"/>
    <cellStyle name="표준 2 10" xfId="1124"/>
    <cellStyle name="표준 2 11" xfId="1125"/>
    <cellStyle name="표준 2 12" xfId="1126"/>
    <cellStyle name="표준 2 13" xfId="1127"/>
    <cellStyle name="표준 2 14" xfId="1128"/>
    <cellStyle name="표준 2 15" xfId="1129"/>
    <cellStyle name="표준 2 16" xfId="1130"/>
    <cellStyle name="표준 2 17" xfId="1131"/>
    <cellStyle name="표준 2 18" xfId="1132"/>
    <cellStyle name="표준 2 19" xfId="1133"/>
    <cellStyle name="표준 2 2" xfId="1134"/>
    <cellStyle name="표준 2 20" xfId="1135"/>
    <cellStyle name="표준 2 21" xfId="1136"/>
    <cellStyle name="표준 2 22" xfId="1137"/>
    <cellStyle name="표준 2 23" xfId="1138"/>
    <cellStyle name="표준 2 24" xfId="1139"/>
    <cellStyle name="표준 2 25" xfId="1140"/>
    <cellStyle name="표준 2 26" xfId="1141"/>
    <cellStyle name="표준 2 27" xfId="1142"/>
    <cellStyle name="표준 2 28" xfId="1143"/>
    <cellStyle name="표준 2 29" xfId="1144"/>
    <cellStyle name="표준 2 3" xfId="1145"/>
    <cellStyle name="표준 2 4" xfId="1146"/>
    <cellStyle name="표준 2 5" xfId="1147"/>
    <cellStyle name="표준 2 6" xfId="1148"/>
    <cellStyle name="표준 2 7" xfId="1149"/>
    <cellStyle name="표준 2 8" xfId="1150"/>
    <cellStyle name="표준 2 9" xfId="1151"/>
    <cellStyle name="표준 21" xfId="1152"/>
    <cellStyle name="표준 3" xfId="1153"/>
    <cellStyle name="표준 3 10" xfId="1154"/>
    <cellStyle name="표준 3 11" xfId="1155"/>
    <cellStyle name="표준 3 12" xfId="1156"/>
    <cellStyle name="표준 3 13" xfId="1157"/>
    <cellStyle name="표준 3 14" xfId="1158"/>
    <cellStyle name="표준 3 15" xfId="1159"/>
    <cellStyle name="표준 3 16" xfId="1160"/>
    <cellStyle name="표준 3 17" xfId="1161"/>
    <cellStyle name="표준 3 18" xfId="1162"/>
    <cellStyle name="표준 3 19" xfId="1163"/>
    <cellStyle name="표준 3 2" xfId="1164"/>
    <cellStyle name="표준 3 20" xfId="1165"/>
    <cellStyle name="표준 3 21" xfId="1166"/>
    <cellStyle name="표준 3 22" xfId="1167"/>
    <cellStyle name="표준 3 23" xfId="1168"/>
    <cellStyle name="표준 3 24" xfId="1169"/>
    <cellStyle name="표준 3 25" xfId="1170"/>
    <cellStyle name="표준 3 26" xfId="1171"/>
    <cellStyle name="표준 3 27" xfId="1172"/>
    <cellStyle name="표준 3 3" xfId="1173"/>
    <cellStyle name="표준 3 4" xfId="1174"/>
    <cellStyle name="표준 3 5" xfId="1175"/>
    <cellStyle name="표준 3 6" xfId="1176"/>
    <cellStyle name="표준 3 7" xfId="1177"/>
    <cellStyle name="표준 3 8" xfId="1178"/>
    <cellStyle name="표준 3 9" xfId="1179"/>
    <cellStyle name="표준 32" xfId="1180"/>
    <cellStyle name="표준 33" xfId="1181"/>
    <cellStyle name="표준 34" xfId="1182"/>
    <cellStyle name="표준 35" xfId="1183"/>
    <cellStyle name="표준 36" xfId="1184"/>
    <cellStyle name="표준 37" xfId="1185"/>
    <cellStyle name="표준 38" xfId="1186"/>
    <cellStyle name="표준 39" xfId="1187"/>
    <cellStyle name="표준 4" xfId="1188"/>
    <cellStyle name="표준 4 2" xfId="1189"/>
    <cellStyle name="표준 40" xfId="1190"/>
    <cellStyle name="표준 41" xfId="1191"/>
    <cellStyle name="표준 42" xfId="1192"/>
    <cellStyle name="표준 43" xfId="1193"/>
    <cellStyle name="표준 44" xfId="1194"/>
    <cellStyle name="표준 45" xfId="1195"/>
    <cellStyle name="표준 46" xfId="1196"/>
    <cellStyle name="표준 5" xfId="1197"/>
    <cellStyle name="표준 5 2" xfId="1198"/>
    <cellStyle name="표준 5 3" xfId="1"/>
    <cellStyle name="표준 6" xfId="1199"/>
    <cellStyle name="표준 6 2" xfId="1200"/>
    <cellStyle name="표준 7" xfId="1201"/>
    <cellStyle name="표준 7 2" xfId="1202"/>
    <cellStyle name="표준 8" xfId="1203"/>
    <cellStyle name="표준 8 2" xfId="1204"/>
    <cellStyle name="표준 9" xfId="1205"/>
    <cellStyle name="표준 9 2" xfId="1206"/>
    <cellStyle name="標準_Sheet3" xfId="1207"/>
  </cellStyles>
  <dxfs count="0"/>
  <tableStyles count="0" defaultTableStyle="TableStyleMedium9" defaultPivotStyle="PivotStyleLight16"/>
  <colors>
    <mruColors>
      <color rgb="FFDFF0F5"/>
      <color rgb="FF58B0C8"/>
      <color rgb="FF3EA1BC"/>
      <color rgb="FFFFFFB3"/>
      <color rgb="FFC9E7A7"/>
      <color rgb="FFF8F32D"/>
      <color rgb="FFF0F8FA"/>
      <color rgb="FFC0E1EA"/>
      <color rgb="FF91CBDB"/>
      <color rgb="FF75BD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I/Desktop/Research/raw_data/&#54620;&#44397;&#51008;&#54665;&#44288;&#47144;&#51088;&#47308;/&#49328;&#50629;&#50672;&#44288;&#54364;/IO_CO2&#48176;&#52636;&#470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생산자가격평가표"/>
      <sheetName val="수입거래표"/>
      <sheetName val="국산거래표"/>
      <sheetName val="배출량 추정"/>
    </sheetNames>
    <sheetDataSet>
      <sheetData sheetId="0"/>
      <sheetData sheetId="1">
        <row r="11">
          <cell r="OX11">
            <v>13751</v>
          </cell>
        </row>
        <row r="12">
          <cell r="OX12">
            <v>302619</v>
          </cell>
        </row>
      </sheetData>
      <sheetData sheetId="2">
        <row r="11">
          <cell r="OX11">
            <v>219234</v>
          </cell>
        </row>
        <row r="12">
          <cell r="OX12">
            <v>7421941</v>
          </cell>
        </row>
      </sheetData>
      <sheetData sheetId="3">
        <row r="37">
          <cell r="ED37">
            <v>6143850</v>
          </cell>
          <cell r="PC37">
            <v>7604036</v>
          </cell>
        </row>
        <row r="67">
          <cell r="PC67">
            <v>22552.668000000005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defaultRowHeight="13.5"/>
  <cols>
    <col min="1" max="1" width="13.75" style="4" customWidth="1"/>
    <col min="2" max="17" width="8.625" style="1" customWidth="1"/>
    <col min="18" max="18" width="5.625" style="1" customWidth="1"/>
    <col min="19" max="37" width="8.625" style="1" customWidth="1"/>
    <col min="38" max="38" width="9.125" style="1" customWidth="1"/>
    <col min="39" max="16384" width="9" style="1"/>
  </cols>
  <sheetData>
    <row r="1" spans="1:38" ht="19.5" customHeight="1" thickBot="1">
      <c r="A1" s="184" t="s">
        <v>45</v>
      </c>
      <c r="B1" s="186" t="s">
        <v>147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4" customFormat="1" ht="15.75" customHeight="1">
      <c r="A2" s="185"/>
      <c r="B2" s="189" t="s">
        <v>0</v>
      </c>
      <c r="C2" s="190"/>
      <c r="D2" s="190"/>
      <c r="E2" s="190"/>
      <c r="F2" s="190"/>
      <c r="G2" s="190"/>
      <c r="H2" s="190"/>
      <c r="I2" s="191" t="s">
        <v>1</v>
      </c>
      <c r="J2" s="190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0"/>
      <c r="X2" s="190"/>
      <c r="Y2" s="190"/>
      <c r="Z2" s="190"/>
      <c r="AA2" s="190"/>
      <c r="AB2" s="190"/>
      <c r="AC2" s="190"/>
      <c r="AD2" s="190"/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3" t="s">
        <v>9</v>
      </c>
    </row>
    <row r="3" spans="1:38" ht="12.75" customHeight="1">
      <c r="A3" s="185"/>
      <c r="B3" s="192"/>
      <c r="C3" s="193" t="s">
        <v>10</v>
      </c>
      <c r="D3" s="195"/>
      <c r="E3" s="196"/>
      <c r="F3" s="193" t="s">
        <v>11</v>
      </c>
      <c r="G3" s="195"/>
      <c r="H3" s="195"/>
      <c r="I3" s="197"/>
      <c r="J3" s="193" t="s">
        <v>12</v>
      </c>
      <c r="K3" s="200"/>
      <c r="L3" s="200"/>
      <c r="M3" s="200"/>
      <c r="N3" s="200"/>
      <c r="O3" s="200"/>
      <c r="P3" s="200"/>
      <c r="Q3" s="200"/>
      <c r="R3" s="200"/>
      <c r="S3" s="201"/>
      <c r="T3" s="202" t="s">
        <v>13</v>
      </c>
      <c r="U3" s="200"/>
      <c r="V3" s="201"/>
      <c r="W3" s="210" t="s">
        <v>14</v>
      </c>
      <c r="X3" s="212"/>
      <c r="Y3" s="212"/>
      <c r="Z3" s="212"/>
      <c r="AA3" s="212"/>
      <c r="AB3" s="212"/>
      <c r="AC3" s="212"/>
      <c r="AD3" s="212"/>
      <c r="AE3" s="5"/>
      <c r="AF3" s="5"/>
      <c r="AG3" s="5"/>
      <c r="AH3" s="5"/>
      <c r="AI3" s="5"/>
      <c r="AJ3" s="5"/>
      <c r="AK3" s="5"/>
      <c r="AL3" s="6"/>
    </row>
    <row r="4" spans="1:38" ht="12.75" customHeight="1">
      <c r="A4" s="185"/>
      <c r="B4" s="192"/>
      <c r="C4" s="194"/>
      <c r="D4" s="204" t="s">
        <v>41</v>
      </c>
      <c r="E4" s="206" t="s">
        <v>42</v>
      </c>
      <c r="F4" s="194"/>
      <c r="G4" s="204" t="s">
        <v>43</v>
      </c>
      <c r="H4" s="208" t="s">
        <v>44</v>
      </c>
      <c r="I4" s="197"/>
      <c r="J4" s="194"/>
      <c r="K4" s="204" t="s">
        <v>15</v>
      </c>
      <c r="L4" s="198" t="s">
        <v>16</v>
      </c>
      <c r="M4" s="198" t="s">
        <v>17</v>
      </c>
      <c r="N4" s="198" t="s">
        <v>18</v>
      </c>
      <c r="O4" s="198" t="s">
        <v>19</v>
      </c>
      <c r="P4" s="198" t="s">
        <v>20</v>
      </c>
      <c r="Q4" s="198" t="s">
        <v>21</v>
      </c>
      <c r="R4" s="198" t="s">
        <v>22</v>
      </c>
      <c r="S4" s="206" t="s">
        <v>23</v>
      </c>
      <c r="T4" s="203"/>
      <c r="U4" s="204" t="s">
        <v>24</v>
      </c>
      <c r="V4" s="206" t="s">
        <v>25</v>
      </c>
      <c r="W4" s="211"/>
      <c r="X4" s="204" t="s">
        <v>26</v>
      </c>
      <c r="Y4" s="198" t="s">
        <v>27</v>
      </c>
      <c r="Z4" s="198" t="s">
        <v>28</v>
      </c>
      <c r="AA4" s="198" t="s">
        <v>29</v>
      </c>
      <c r="AB4" s="198" t="s">
        <v>30</v>
      </c>
      <c r="AC4" s="198" t="s">
        <v>31</v>
      </c>
      <c r="AD4" s="208" t="s">
        <v>32</v>
      </c>
      <c r="AE4" s="5"/>
      <c r="AF4" s="5"/>
      <c r="AG4" s="5"/>
      <c r="AH4" s="5"/>
      <c r="AI4" s="5"/>
      <c r="AJ4" s="5"/>
      <c r="AK4" s="5"/>
      <c r="AL4" s="6"/>
    </row>
    <row r="5" spans="1:38" ht="17.25" customHeight="1" thickBot="1">
      <c r="A5" s="185"/>
      <c r="B5" s="192"/>
      <c r="C5" s="194"/>
      <c r="D5" s="205"/>
      <c r="E5" s="207"/>
      <c r="F5" s="194"/>
      <c r="G5" s="205"/>
      <c r="H5" s="209"/>
      <c r="I5" s="197"/>
      <c r="J5" s="194"/>
      <c r="K5" s="205"/>
      <c r="L5" s="199"/>
      <c r="M5" s="199"/>
      <c r="N5" s="199"/>
      <c r="O5" s="199"/>
      <c r="P5" s="199"/>
      <c r="Q5" s="199"/>
      <c r="R5" s="199"/>
      <c r="S5" s="207"/>
      <c r="T5" s="203"/>
      <c r="U5" s="205"/>
      <c r="V5" s="207"/>
      <c r="W5" s="211"/>
      <c r="X5" s="205"/>
      <c r="Y5" s="199"/>
      <c r="Z5" s="199"/>
      <c r="AA5" s="199"/>
      <c r="AB5" s="199"/>
      <c r="AC5" s="199"/>
      <c r="AD5" s="209"/>
      <c r="AE5" s="7"/>
      <c r="AF5" s="7"/>
      <c r="AG5" s="7"/>
      <c r="AH5" s="7"/>
      <c r="AI5" s="7"/>
      <c r="AJ5" s="7"/>
      <c r="AK5" s="7"/>
      <c r="AL5" s="8"/>
    </row>
    <row r="6" spans="1:38" s="9" customFormat="1" ht="24" customHeight="1">
      <c r="A6" s="52" t="s">
        <v>33</v>
      </c>
      <c r="B6" s="59">
        <v>969</v>
      </c>
      <c r="C6" s="60">
        <v>969</v>
      </c>
      <c r="D6" s="53">
        <v>969</v>
      </c>
      <c r="E6" s="54"/>
      <c r="F6" s="57"/>
      <c r="G6" s="53"/>
      <c r="H6" s="55"/>
      <c r="I6" s="57"/>
      <c r="J6" s="57"/>
      <c r="K6" s="53"/>
      <c r="L6" s="56"/>
      <c r="M6" s="56"/>
      <c r="N6" s="56"/>
      <c r="O6" s="56"/>
      <c r="P6" s="56"/>
      <c r="Q6" s="56"/>
      <c r="R6" s="56"/>
      <c r="S6" s="54"/>
      <c r="T6" s="57"/>
      <c r="U6" s="53"/>
      <c r="V6" s="54"/>
      <c r="W6" s="57"/>
      <c r="X6" s="53"/>
      <c r="Y6" s="56"/>
      <c r="Z6" s="56"/>
      <c r="AA6" s="56"/>
      <c r="AB6" s="56"/>
      <c r="AC6" s="56"/>
      <c r="AD6" s="55"/>
      <c r="AE6" s="57">
        <v>539</v>
      </c>
      <c r="AF6" s="57"/>
      <c r="AG6" s="57">
        <v>1391</v>
      </c>
      <c r="AH6" s="57">
        <v>31948</v>
      </c>
      <c r="AI6" s="57"/>
      <c r="AJ6" s="57"/>
      <c r="AK6" s="57">
        <v>6064</v>
      </c>
      <c r="AL6" s="58">
        <v>40912</v>
      </c>
    </row>
    <row r="7" spans="1:38" s="9" customFormat="1" ht="24" customHeight="1">
      <c r="A7" s="10" t="s">
        <v>34</v>
      </c>
      <c r="B7" s="11">
        <v>72576</v>
      </c>
      <c r="C7" s="12">
        <v>4851</v>
      </c>
      <c r="D7" s="13"/>
      <c r="E7" s="14">
        <v>4851</v>
      </c>
      <c r="F7" s="15">
        <v>67726</v>
      </c>
      <c r="G7" s="13">
        <v>17030</v>
      </c>
      <c r="H7" s="16">
        <v>50696</v>
      </c>
      <c r="I7" s="15">
        <v>164689</v>
      </c>
      <c r="J7" s="15">
        <v>95696</v>
      </c>
      <c r="K7" s="13">
        <v>14221</v>
      </c>
      <c r="L7" s="17">
        <v>5458</v>
      </c>
      <c r="M7" s="17">
        <v>38725</v>
      </c>
      <c r="N7" s="17">
        <v>467</v>
      </c>
      <c r="O7" s="17">
        <v>78</v>
      </c>
      <c r="P7" s="17">
        <v>22032</v>
      </c>
      <c r="Q7" s="17">
        <v>14715</v>
      </c>
      <c r="R7" s="17"/>
      <c r="S7" s="14">
        <v>1</v>
      </c>
      <c r="T7" s="15">
        <v>10547</v>
      </c>
      <c r="U7" s="13">
        <v>4969</v>
      </c>
      <c r="V7" s="14">
        <v>5578</v>
      </c>
      <c r="W7" s="15">
        <v>58445</v>
      </c>
      <c r="X7" s="13">
        <v>45858</v>
      </c>
      <c r="Y7" s="17">
        <v>608</v>
      </c>
      <c r="Z7" s="17">
        <v>4609</v>
      </c>
      <c r="AA7" s="17">
        <v>2634</v>
      </c>
      <c r="AB7" s="17">
        <v>20</v>
      </c>
      <c r="AC7" s="17">
        <v>188</v>
      </c>
      <c r="AD7" s="16">
        <v>4529</v>
      </c>
      <c r="AE7" s="15">
        <v>42384</v>
      </c>
      <c r="AF7" s="15"/>
      <c r="AG7" s="15"/>
      <c r="AH7" s="15"/>
      <c r="AI7" s="15"/>
      <c r="AJ7" s="15"/>
      <c r="AK7" s="15"/>
      <c r="AL7" s="18">
        <v>279649</v>
      </c>
    </row>
    <row r="8" spans="1:38" s="26" customFormat="1" ht="24" customHeight="1">
      <c r="A8" s="50" t="s">
        <v>70</v>
      </c>
      <c r="B8" s="19"/>
      <c r="C8" s="20"/>
      <c r="D8" s="21"/>
      <c r="E8" s="22"/>
      <c r="F8" s="20"/>
      <c r="G8" s="21"/>
      <c r="H8" s="23"/>
      <c r="I8" s="20">
        <v>130463</v>
      </c>
      <c r="J8" s="20">
        <v>92789</v>
      </c>
      <c r="K8" s="21">
        <v>14221</v>
      </c>
      <c r="L8" s="24">
        <v>5412</v>
      </c>
      <c r="M8" s="24">
        <v>38616</v>
      </c>
      <c r="N8" s="24">
        <v>467</v>
      </c>
      <c r="O8" s="24">
        <v>78</v>
      </c>
      <c r="P8" s="24">
        <v>19281</v>
      </c>
      <c r="Q8" s="24">
        <v>14715</v>
      </c>
      <c r="R8" s="24"/>
      <c r="S8" s="22"/>
      <c r="T8" s="20">
        <v>3371</v>
      </c>
      <c r="U8" s="21">
        <v>1541</v>
      </c>
      <c r="V8" s="22">
        <v>1830</v>
      </c>
      <c r="W8" s="20">
        <v>34302</v>
      </c>
      <c r="X8" s="21">
        <v>21721</v>
      </c>
      <c r="Y8" s="24">
        <v>602</v>
      </c>
      <c r="Z8" s="24">
        <v>4609</v>
      </c>
      <c r="AA8" s="24">
        <v>2634</v>
      </c>
      <c r="AB8" s="24">
        <v>20</v>
      </c>
      <c r="AC8" s="24">
        <v>188</v>
      </c>
      <c r="AD8" s="23">
        <v>4529</v>
      </c>
      <c r="AE8" s="20"/>
      <c r="AF8" s="20"/>
      <c r="AG8" s="20"/>
      <c r="AH8" s="20"/>
      <c r="AI8" s="20"/>
      <c r="AJ8" s="20"/>
      <c r="AK8" s="20"/>
      <c r="AL8" s="25">
        <v>130463</v>
      </c>
    </row>
    <row r="9" spans="1:38" s="26" customFormat="1" ht="24" customHeight="1">
      <c r="A9" s="50" t="s">
        <v>71</v>
      </c>
      <c r="B9" s="19"/>
      <c r="C9" s="20"/>
      <c r="D9" s="21"/>
      <c r="E9" s="22"/>
      <c r="F9" s="20"/>
      <c r="G9" s="21"/>
      <c r="H9" s="23"/>
      <c r="I9" s="20">
        <v>34226</v>
      </c>
      <c r="J9" s="20">
        <v>2907</v>
      </c>
      <c r="K9" s="21"/>
      <c r="L9" s="24">
        <v>46</v>
      </c>
      <c r="M9" s="24">
        <v>109</v>
      </c>
      <c r="N9" s="24"/>
      <c r="O9" s="24"/>
      <c r="P9" s="24">
        <v>2751</v>
      </c>
      <c r="Q9" s="24"/>
      <c r="R9" s="24"/>
      <c r="S9" s="22">
        <v>1</v>
      </c>
      <c r="T9" s="20">
        <v>7176</v>
      </c>
      <c r="U9" s="21">
        <v>3428</v>
      </c>
      <c r="V9" s="22">
        <v>3748</v>
      </c>
      <c r="W9" s="20">
        <v>24143</v>
      </c>
      <c r="X9" s="21">
        <v>24137</v>
      </c>
      <c r="Y9" s="24">
        <v>6</v>
      </c>
      <c r="Z9" s="24"/>
      <c r="AA9" s="24"/>
      <c r="AB9" s="24"/>
      <c r="AC9" s="24"/>
      <c r="AD9" s="23"/>
      <c r="AE9" s="20"/>
      <c r="AF9" s="20"/>
      <c r="AG9" s="20"/>
      <c r="AH9" s="20"/>
      <c r="AI9" s="20"/>
      <c r="AJ9" s="20"/>
      <c r="AK9" s="20"/>
      <c r="AL9" s="25">
        <v>34226</v>
      </c>
    </row>
    <row r="10" spans="1:38" s="9" customFormat="1" ht="24" customHeight="1">
      <c r="A10" s="10" t="s">
        <v>35</v>
      </c>
      <c r="B10" s="27"/>
      <c r="C10" s="15"/>
      <c r="D10" s="13"/>
      <c r="E10" s="14"/>
      <c r="F10" s="15"/>
      <c r="G10" s="13"/>
      <c r="H10" s="16"/>
      <c r="I10" s="15">
        <v>-48224</v>
      </c>
      <c r="J10" s="15">
        <v>-38684</v>
      </c>
      <c r="K10" s="13">
        <v>-5003</v>
      </c>
      <c r="L10" s="17">
        <v>-904</v>
      </c>
      <c r="M10" s="17">
        <v>-18814</v>
      </c>
      <c r="N10" s="17"/>
      <c r="O10" s="17"/>
      <c r="P10" s="17">
        <v>-4024</v>
      </c>
      <c r="Q10" s="17">
        <v>-9939</v>
      </c>
      <c r="R10" s="17"/>
      <c r="S10" s="14"/>
      <c r="T10" s="15">
        <v>-89</v>
      </c>
      <c r="U10" s="13">
        <v>-89</v>
      </c>
      <c r="V10" s="14">
        <v>0</v>
      </c>
      <c r="W10" s="15">
        <v>-9451</v>
      </c>
      <c r="X10" s="13">
        <v>-4110</v>
      </c>
      <c r="Y10" s="17">
        <v>0</v>
      </c>
      <c r="Z10" s="17">
        <v>-2917</v>
      </c>
      <c r="AA10" s="17">
        <v>-1911</v>
      </c>
      <c r="AB10" s="17"/>
      <c r="AC10" s="17">
        <v>-16</v>
      </c>
      <c r="AD10" s="16">
        <v>-498</v>
      </c>
      <c r="AE10" s="15"/>
      <c r="AF10" s="15"/>
      <c r="AG10" s="15"/>
      <c r="AH10" s="15"/>
      <c r="AI10" s="15"/>
      <c r="AJ10" s="15"/>
      <c r="AK10" s="15"/>
      <c r="AL10" s="18">
        <v>-48224</v>
      </c>
    </row>
    <row r="11" spans="1:38" s="9" customFormat="1" ht="24" customHeight="1">
      <c r="A11" s="10" t="s">
        <v>36</v>
      </c>
      <c r="B11" s="27"/>
      <c r="C11" s="15"/>
      <c r="D11" s="13"/>
      <c r="E11" s="14"/>
      <c r="F11" s="15"/>
      <c r="G11" s="13"/>
      <c r="H11" s="16"/>
      <c r="I11" s="15">
        <v>-7569</v>
      </c>
      <c r="J11" s="15">
        <v>-7569</v>
      </c>
      <c r="K11" s="13"/>
      <c r="L11" s="17"/>
      <c r="M11" s="17">
        <v>-503</v>
      </c>
      <c r="N11" s="17">
        <v>-76</v>
      </c>
      <c r="O11" s="17"/>
      <c r="P11" s="17">
        <v>-5887</v>
      </c>
      <c r="Q11" s="17">
        <v>-1104</v>
      </c>
      <c r="R11" s="17"/>
      <c r="S11" s="14"/>
      <c r="T11" s="15"/>
      <c r="U11" s="13"/>
      <c r="V11" s="14"/>
      <c r="W11" s="15"/>
      <c r="X11" s="13"/>
      <c r="Y11" s="17"/>
      <c r="Z11" s="17"/>
      <c r="AA11" s="17"/>
      <c r="AB11" s="17"/>
      <c r="AC11" s="17"/>
      <c r="AD11" s="16"/>
      <c r="AE11" s="15"/>
      <c r="AF11" s="15"/>
      <c r="AG11" s="15"/>
      <c r="AH11" s="15"/>
      <c r="AI11" s="15"/>
      <c r="AJ11" s="15"/>
      <c r="AK11" s="15"/>
      <c r="AL11" s="18">
        <v>-7569</v>
      </c>
    </row>
    <row r="12" spans="1:38" s="9" customFormat="1" ht="24" customHeight="1">
      <c r="A12" s="10" t="s">
        <v>37</v>
      </c>
      <c r="B12" s="27">
        <v>187</v>
      </c>
      <c r="C12" s="15">
        <v>187</v>
      </c>
      <c r="D12" s="13">
        <v>160</v>
      </c>
      <c r="E12" s="14">
        <v>27</v>
      </c>
      <c r="F12" s="15"/>
      <c r="G12" s="13"/>
      <c r="H12" s="16"/>
      <c r="I12" s="15">
        <v>-525</v>
      </c>
      <c r="J12" s="15">
        <v>-483</v>
      </c>
      <c r="K12" s="13">
        <v>-81</v>
      </c>
      <c r="L12" s="17">
        <v>-98</v>
      </c>
      <c r="M12" s="17">
        <v>-123</v>
      </c>
      <c r="N12" s="17">
        <v>3</v>
      </c>
      <c r="O12" s="17">
        <v>-1</v>
      </c>
      <c r="P12" s="17">
        <v>-146</v>
      </c>
      <c r="Q12" s="17">
        <v>-36</v>
      </c>
      <c r="R12" s="17"/>
      <c r="S12" s="14">
        <v>0</v>
      </c>
      <c r="T12" s="15">
        <v>-38</v>
      </c>
      <c r="U12" s="13">
        <v>-7</v>
      </c>
      <c r="V12" s="14">
        <v>-31</v>
      </c>
      <c r="W12" s="15">
        <v>-5</v>
      </c>
      <c r="X12" s="13">
        <v>-65</v>
      </c>
      <c r="Y12" s="17">
        <v>-9</v>
      </c>
      <c r="Z12" s="17">
        <v>-19</v>
      </c>
      <c r="AA12" s="17">
        <v>103</v>
      </c>
      <c r="AB12" s="17">
        <v>-1</v>
      </c>
      <c r="AC12" s="17">
        <v>-3</v>
      </c>
      <c r="AD12" s="16">
        <v>-12</v>
      </c>
      <c r="AE12" s="15">
        <v>-1194</v>
      </c>
      <c r="AF12" s="15"/>
      <c r="AG12" s="15"/>
      <c r="AH12" s="15"/>
      <c r="AI12" s="15"/>
      <c r="AJ12" s="15"/>
      <c r="AK12" s="15"/>
      <c r="AL12" s="18">
        <v>-1532</v>
      </c>
    </row>
    <row r="13" spans="1:38" s="26" customFormat="1" ht="24" customHeight="1">
      <c r="A13" s="50" t="s">
        <v>72</v>
      </c>
      <c r="B13" s="19">
        <v>1063</v>
      </c>
      <c r="C13" s="20">
        <v>1063</v>
      </c>
      <c r="D13" s="21">
        <v>987</v>
      </c>
      <c r="E13" s="22">
        <v>76</v>
      </c>
      <c r="F13" s="20"/>
      <c r="G13" s="21"/>
      <c r="H13" s="23"/>
      <c r="I13" s="20">
        <v>5247</v>
      </c>
      <c r="J13" s="20">
        <v>3513</v>
      </c>
      <c r="K13" s="21">
        <v>407</v>
      </c>
      <c r="L13" s="24">
        <v>323</v>
      </c>
      <c r="M13" s="24">
        <v>1073</v>
      </c>
      <c r="N13" s="24">
        <v>39</v>
      </c>
      <c r="O13" s="24">
        <v>6</v>
      </c>
      <c r="P13" s="24">
        <v>1388</v>
      </c>
      <c r="Q13" s="24">
        <v>277</v>
      </c>
      <c r="R13" s="24"/>
      <c r="S13" s="22">
        <v>0</v>
      </c>
      <c r="T13" s="20">
        <v>228</v>
      </c>
      <c r="U13" s="21">
        <v>130</v>
      </c>
      <c r="V13" s="22">
        <v>98</v>
      </c>
      <c r="W13" s="20">
        <v>1507</v>
      </c>
      <c r="X13" s="21">
        <v>1066</v>
      </c>
      <c r="Y13" s="24">
        <v>16</v>
      </c>
      <c r="Z13" s="24">
        <v>101</v>
      </c>
      <c r="AA13" s="24">
        <v>260</v>
      </c>
      <c r="AB13" s="24">
        <v>1</v>
      </c>
      <c r="AC13" s="24">
        <v>5</v>
      </c>
      <c r="AD13" s="23">
        <v>58</v>
      </c>
      <c r="AE13" s="20">
        <v>2273</v>
      </c>
      <c r="AF13" s="20"/>
      <c r="AG13" s="20"/>
      <c r="AH13" s="20"/>
      <c r="AI13" s="20"/>
      <c r="AJ13" s="20"/>
      <c r="AK13" s="20"/>
      <c r="AL13" s="25">
        <v>8583</v>
      </c>
    </row>
    <row r="14" spans="1:38" s="26" customFormat="1" ht="24" customHeight="1">
      <c r="A14" s="50" t="s">
        <v>73</v>
      </c>
      <c r="B14" s="19">
        <v>-876</v>
      </c>
      <c r="C14" s="20">
        <v>-876</v>
      </c>
      <c r="D14" s="21">
        <v>-827</v>
      </c>
      <c r="E14" s="22">
        <v>-48</v>
      </c>
      <c r="F14" s="20"/>
      <c r="G14" s="21"/>
      <c r="H14" s="23"/>
      <c r="I14" s="20">
        <v>-5773</v>
      </c>
      <c r="J14" s="20">
        <v>-3996</v>
      </c>
      <c r="K14" s="21">
        <v>-489</v>
      </c>
      <c r="L14" s="24">
        <v>-421</v>
      </c>
      <c r="M14" s="24">
        <v>-1196</v>
      </c>
      <c r="N14" s="24">
        <v>-36</v>
      </c>
      <c r="O14" s="24">
        <v>-7</v>
      </c>
      <c r="P14" s="24">
        <v>-1534</v>
      </c>
      <c r="Q14" s="24">
        <v>-314</v>
      </c>
      <c r="R14" s="24"/>
      <c r="S14" s="22">
        <v>0</v>
      </c>
      <c r="T14" s="20">
        <v>-265</v>
      </c>
      <c r="U14" s="21">
        <v>-136</v>
      </c>
      <c r="V14" s="22">
        <v>-129</v>
      </c>
      <c r="W14" s="20">
        <v>-1512</v>
      </c>
      <c r="X14" s="21">
        <v>-1131</v>
      </c>
      <c r="Y14" s="24">
        <v>-25</v>
      </c>
      <c r="Z14" s="24">
        <v>-121</v>
      </c>
      <c r="AA14" s="24">
        <v>-156</v>
      </c>
      <c r="AB14" s="24">
        <v>-2</v>
      </c>
      <c r="AC14" s="24">
        <v>-8</v>
      </c>
      <c r="AD14" s="23">
        <v>-70</v>
      </c>
      <c r="AE14" s="20">
        <v>-3467</v>
      </c>
      <c r="AF14" s="20"/>
      <c r="AG14" s="20"/>
      <c r="AH14" s="20"/>
      <c r="AI14" s="20"/>
      <c r="AJ14" s="20"/>
      <c r="AK14" s="20"/>
      <c r="AL14" s="25">
        <v>-10116</v>
      </c>
    </row>
    <row r="15" spans="1:38" s="9" customFormat="1" ht="24" customHeight="1">
      <c r="A15" s="28" t="s">
        <v>38</v>
      </c>
      <c r="B15" s="29">
        <v>3360</v>
      </c>
      <c r="C15" s="30">
        <v>135</v>
      </c>
      <c r="D15" s="31">
        <v>38</v>
      </c>
      <c r="E15" s="32">
        <v>97</v>
      </c>
      <c r="F15" s="30">
        <v>3225</v>
      </c>
      <c r="G15" s="31">
        <v>2017</v>
      </c>
      <c r="H15" s="33">
        <v>1208</v>
      </c>
      <c r="I15" s="30">
        <v>-4070</v>
      </c>
      <c r="J15" s="30">
        <v>-2541</v>
      </c>
      <c r="K15" s="31">
        <v>-369</v>
      </c>
      <c r="L15" s="34">
        <v>-349</v>
      </c>
      <c r="M15" s="34">
        <v>87</v>
      </c>
      <c r="N15" s="34">
        <v>-91</v>
      </c>
      <c r="O15" s="34">
        <v>129</v>
      </c>
      <c r="P15" s="34">
        <v>-2232</v>
      </c>
      <c r="Q15" s="34">
        <v>285</v>
      </c>
      <c r="R15" s="34"/>
      <c r="S15" s="32">
        <v>0</v>
      </c>
      <c r="T15" s="30">
        <v>504</v>
      </c>
      <c r="U15" s="31">
        <v>-413</v>
      </c>
      <c r="V15" s="32">
        <v>917</v>
      </c>
      <c r="W15" s="30">
        <v>-2033</v>
      </c>
      <c r="X15" s="31">
        <v>783</v>
      </c>
      <c r="Y15" s="34">
        <v>-56</v>
      </c>
      <c r="Z15" s="34">
        <v>77</v>
      </c>
      <c r="AA15" s="34">
        <v>-56</v>
      </c>
      <c r="AB15" s="34">
        <v>0</v>
      </c>
      <c r="AC15" s="34">
        <v>-47</v>
      </c>
      <c r="AD15" s="33">
        <v>-2733</v>
      </c>
      <c r="AE15" s="30">
        <v>1279</v>
      </c>
      <c r="AF15" s="30"/>
      <c r="AG15" s="30"/>
      <c r="AH15" s="30"/>
      <c r="AI15" s="30"/>
      <c r="AJ15" s="30"/>
      <c r="AK15" s="30"/>
      <c r="AL15" s="35">
        <v>568</v>
      </c>
    </row>
    <row r="16" spans="1:38" s="9" customFormat="1" ht="24" customHeight="1">
      <c r="A16" s="73" t="s">
        <v>39</v>
      </c>
      <c r="B16" s="74">
        <v>77092</v>
      </c>
      <c r="C16" s="75">
        <v>6141</v>
      </c>
      <c r="D16" s="76">
        <v>1166</v>
      </c>
      <c r="E16" s="77">
        <v>4975</v>
      </c>
      <c r="F16" s="75">
        <v>70951</v>
      </c>
      <c r="G16" s="76">
        <v>19047</v>
      </c>
      <c r="H16" s="78">
        <v>51904</v>
      </c>
      <c r="I16" s="75">
        <v>104301</v>
      </c>
      <c r="J16" s="75">
        <v>46420</v>
      </c>
      <c r="K16" s="76">
        <v>8767</v>
      </c>
      <c r="L16" s="79">
        <v>4107</v>
      </c>
      <c r="M16" s="79">
        <v>19373</v>
      </c>
      <c r="N16" s="79">
        <v>303</v>
      </c>
      <c r="O16" s="79">
        <v>206</v>
      </c>
      <c r="P16" s="79">
        <v>9743</v>
      </c>
      <c r="Q16" s="79">
        <v>3921</v>
      </c>
      <c r="R16" s="79"/>
      <c r="S16" s="77">
        <v>1</v>
      </c>
      <c r="T16" s="75">
        <v>10924</v>
      </c>
      <c r="U16" s="76">
        <v>4461</v>
      </c>
      <c r="V16" s="77">
        <v>6464</v>
      </c>
      <c r="W16" s="75">
        <v>46956</v>
      </c>
      <c r="X16" s="76">
        <v>42467</v>
      </c>
      <c r="Y16" s="79">
        <v>543</v>
      </c>
      <c r="Z16" s="79">
        <v>1749</v>
      </c>
      <c r="AA16" s="79">
        <v>770</v>
      </c>
      <c r="AB16" s="79">
        <v>19</v>
      </c>
      <c r="AC16" s="79">
        <v>122</v>
      </c>
      <c r="AD16" s="78">
        <v>1286</v>
      </c>
      <c r="AE16" s="75">
        <v>43008</v>
      </c>
      <c r="AF16" s="75"/>
      <c r="AG16" s="75">
        <v>1391</v>
      </c>
      <c r="AH16" s="75">
        <v>31948</v>
      </c>
      <c r="AI16" s="75"/>
      <c r="AJ16" s="75"/>
      <c r="AK16" s="75">
        <v>6064</v>
      </c>
      <c r="AL16" s="80">
        <v>263805</v>
      </c>
    </row>
    <row r="17" spans="1:38" s="9" customFormat="1" ht="24" customHeight="1">
      <c r="A17" s="10" t="s">
        <v>74</v>
      </c>
      <c r="B17" s="27">
        <v>-47928</v>
      </c>
      <c r="C17" s="15">
        <v>-390</v>
      </c>
      <c r="D17" s="13">
        <v>-390</v>
      </c>
      <c r="E17" s="14"/>
      <c r="F17" s="15">
        <v>-47538</v>
      </c>
      <c r="G17" s="13"/>
      <c r="H17" s="16">
        <v>-47538</v>
      </c>
      <c r="I17" s="15">
        <v>-3920</v>
      </c>
      <c r="J17" s="15">
        <v>-3418</v>
      </c>
      <c r="K17" s="13">
        <v>-1</v>
      </c>
      <c r="L17" s="17">
        <v>-98</v>
      </c>
      <c r="M17" s="17">
        <v>-35</v>
      </c>
      <c r="N17" s="17"/>
      <c r="O17" s="17"/>
      <c r="P17" s="17">
        <v>-3284</v>
      </c>
      <c r="Q17" s="17"/>
      <c r="R17" s="17"/>
      <c r="S17" s="14"/>
      <c r="T17" s="15">
        <v>-477</v>
      </c>
      <c r="U17" s="13">
        <v>-476</v>
      </c>
      <c r="V17" s="14">
        <v>0</v>
      </c>
      <c r="W17" s="15">
        <v>-25</v>
      </c>
      <c r="X17" s="13"/>
      <c r="Y17" s="17"/>
      <c r="Z17" s="17"/>
      <c r="AA17" s="17"/>
      <c r="AB17" s="17"/>
      <c r="AC17" s="17"/>
      <c r="AD17" s="16">
        <v>-25</v>
      </c>
      <c r="AE17" s="15">
        <v>-42449</v>
      </c>
      <c r="AF17" s="15">
        <v>21081</v>
      </c>
      <c r="AG17" s="15">
        <v>-1391</v>
      </c>
      <c r="AH17" s="15">
        <v>-31948</v>
      </c>
      <c r="AI17" s="15">
        <v>37338</v>
      </c>
      <c r="AJ17" s="15">
        <v>1718</v>
      </c>
      <c r="AK17" s="15">
        <v>-718</v>
      </c>
      <c r="AL17" s="18">
        <v>-68218</v>
      </c>
    </row>
    <row r="18" spans="1:38" s="26" customFormat="1" ht="24" customHeight="1">
      <c r="A18" s="50" t="s">
        <v>76</v>
      </c>
      <c r="B18" s="27">
        <v>-47928</v>
      </c>
      <c r="C18" s="15">
        <v>-390</v>
      </c>
      <c r="D18" s="13">
        <v>-390</v>
      </c>
      <c r="E18" s="14"/>
      <c r="F18" s="15">
        <v>-47538</v>
      </c>
      <c r="G18" s="13"/>
      <c r="H18" s="16">
        <v>-47538</v>
      </c>
      <c r="I18" s="20">
        <v>-3125</v>
      </c>
      <c r="J18" s="20">
        <v>-3099</v>
      </c>
      <c r="K18" s="21">
        <v>-1</v>
      </c>
      <c r="L18" s="24">
        <v>-91</v>
      </c>
      <c r="M18" s="24">
        <v>-34</v>
      </c>
      <c r="N18" s="24"/>
      <c r="O18" s="24"/>
      <c r="P18" s="24">
        <v>-2973</v>
      </c>
      <c r="Q18" s="24"/>
      <c r="R18" s="24"/>
      <c r="S18" s="22"/>
      <c r="T18" s="20">
        <v>0</v>
      </c>
      <c r="U18" s="21">
        <v>0</v>
      </c>
      <c r="V18" s="22"/>
      <c r="W18" s="20">
        <v>-25</v>
      </c>
      <c r="X18" s="21"/>
      <c r="Y18" s="24"/>
      <c r="Z18" s="24"/>
      <c r="AA18" s="24"/>
      <c r="AB18" s="24"/>
      <c r="AC18" s="24"/>
      <c r="AD18" s="23">
        <v>-25</v>
      </c>
      <c r="AE18" s="20">
        <v>-18548</v>
      </c>
      <c r="AF18" s="20">
        <v>-922</v>
      </c>
      <c r="AG18" s="20">
        <v>-1391</v>
      </c>
      <c r="AH18" s="20">
        <v>-31948</v>
      </c>
      <c r="AI18" s="20">
        <v>40811</v>
      </c>
      <c r="AJ18" s="20">
        <v>1073</v>
      </c>
      <c r="AK18" s="20">
        <v>-718</v>
      </c>
      <c r="AL18" s="25">
        <v>-62696</v>
      </c>
    </row>
    <row r="19" spans="1:38" s="26" customFormat="1" ht="24" customHeight="1">
      <c r="A19" s="50" t="s">
        <v>77</v>
      </c>
      <c r="B19" s="19"/>
      <c r="C19" s="20"/>
      <c r="D19" s="21"/>
      <c r="E19" s="22"/>
      <c r="F19" s="20"/>
      <c r="G19" s="21"/>
      <c r="H19" s="23"/>
      <c r="I19" s="20">
        <v>-317</v>
      </c>
      <c r="J19" s="20">
        <v>-317</v>
      </c>
      <c r="K19" s="21"/>
      <c r="L19" s="24">
        <v>-6</v>
      </c>
      <c r="M19" s="24">
        <v>0</v>
      </c>
      <c r="N19" s="24"/>
      <c r="O19" s="24"/>
      <c r="P19" s="24">
        <v>-311</v>
      </c>
      <c r="Q19" s="24"/>
      <c r="R19" s="24"/>
      <c r="S19" s="22"/>
      <c r="T19" s="20"/>
      <c r="U19" s="21"/>
      <c r="V19" s="22"/>
      <c r="W19" s="20"/>
      <c r="X19" s="21"/>
      <c r="Y19" s="24"/>
      <c r="Z19" s="24"/>
      <c r="AA19" s="24"/>
      <c r="AB19" s="24"/>
      <c r="AC19" s="24"/>
      <c r="AD19" s="23"/>
      <c r="AE19" s="20">
        <v>-847</v>
      </c>
      <c r="AF19" s="20">
        <v>-1157</v>
      </c>
      <c r="AG19" s="20"/>
      <c r="AH19" s="20"/>
      <c r="AI19" s="20"/>
      <c r="AJ19" s="20">
        <v>713</v>
      </c>
      <c r="AK19" s="20"/>
      <c r="AL19" s="25">
        <v>-1609</v>
      </c>
    </row>
    <row r="20" spans="1:38" s="26" customFormat="1" ht="24" customHeight="1">
      <c r="A20" s="50" t="s">
        <v>78</v>
      </c>
      <c r="B20" s="19"/>
      <c r="C20" s="20"/>
      <c r="D20" s="21"/>
      <c r="E20" s="22"/>
      <c r="F20" s="20"/>
      <c r="G20" s="21"/>
      <c r="H20" s="23"/>
      <c r="I20" s="20">
        <v>-478</v>
      </c>
      <c r="J20" s="20">
        <v>-1</v>
      </c>
      <c r="K20" s="21"/>
      <c r="L20" s="24">
        <v>0</v>
      </c>
      <c r="M20" s="24">
        <v>-1</v>
      </c>
      <c r="N20" s="24"/>
      <c r="O20" s="24"/>
      <c r="P20" s="24"/>
      <c r="Q20" s="24"/>
      <c r="R20" s="24"/>
      <c r="S20" s="22"/>
      <c r="T20" s="20">
        <v>-476</v>
      </c>
      <c r="U20" s="21">
        <v>-476</v>
      </c>
      <c r="V20" s="22">
        <v>0</v>
      </c>
      <c r="W20" s="20">
        <v>0</v>
      </c>
      <c r="X20" s="21"/>
      <c r="Y20" s="24"/>
      <c r="Z20" s="24"/>
      <c r="AA20" s="24"/>
      <c r="AB20" s="24"/>
      <c r="AC20" s="24"/>
      <c r="AD20" s="23"/>
      <c r="AE20" s="20">
        <v>-22778</v>
      </c>
      <c r="AF20" s="20">
        <v>22280</v>
      </c>
      <c r="AG20" s="20"/>
      <c r="AH20" s="20"/>
      <c r="AI20" s="20"/>
      <c r="AJ20" s="20"/>
      <c r="AK20" s="20"/>
      <c r="AL20" s="25">
        <v>-976</v>
      </c>
    </row>
    <row r="21" spans="1:38" s="26" customFormat="1" ht="24" customHeight="1">
      <c r="A21" s="61" t="s">
        <v>40</v>
      </c>
      <c r="B21" s="36"/>
      <c r="C21" s="37"/>
      <c r="D21" s="38"/>
      <c r="E21" s="39"/>
      <c r="F21" s="37"/>
      <c r="G21" s="38"/>
      <c r="H21" s="40"/>
      <c r="I21" s="37"/>
      <c r="J21" s="37"/>
      <c r="K21" s="38"/>
      <c r="L21" s="41"/>
      <c r="M21" s="41"/>
      <c r="N21" s="41"/>
      <c r="O21" s="41"/>
      <c r="P21" s="41"/>
      <c r="Q21" s="41"/>
      <c r="R21" s="41"/>
      <c r="S21" s="39"/>
      <c r="T21" s="37"/>
      <c r="U21" s="38"/>
      <c r="V21" s="39"/>
      <c r="W21" s="37"/>
      <c r="X21" s="38"/>
      <c r="Y21" s="41"/>
      <c r="Z21" s="41"/>
      <c r="AA21" s="41"/>
      <c r="AB21" s="41"/>
      <c r="AC21" s="41"/>
      <c r="AD21" s="40"/>
      <c r="AE21" s="37">
        <v>-276</v>
      </c>
      <c r="AF21" s="37">
        <v>881</v>
      </c>
      <c r="AG21" s="37"/>
      <c r="AH21" s="37"/>
      <c r="AI21" s="37">
        <v>-3474</v>
      </c>
      <c r="AJ21" s="37">
        <v>-68</v>
      </c>
      <c r="AK21" s="37"/>
      <c r="AL21" s="42">
        <v>-2937</v>
      </c>
    </row>
    <row r="22" spans="1:38" s="9" customFormat="1" ht="24" customHeight="1">
      <c r="A22" s="81" t="s">
        <v>75</v>
      </c>
      <c r="B22" s="82">
        <v>29164</v>
      </c>
      <c r="C22" s="83">
        <v>5751</v>
      </c>
      <c r="D22" s="84">
        <v>776</v>
      </c>
      <c r="E22" s="85">
        <v>4975</v>
      </c>
      <c r="F22" s="83">
        <v>23413</v>
      </c>
      <c r="G22" s="84">
        <v>19047</v>
      </c>
      <c r="H22" s="86">
        <v>4366</v>
      </c>
      <c r="I22" s="83">
        <v>100381</v>
      </c>
      <c r="J22" s="83">
        <v>43002</v>
      </c>
      <c r="K22" s="84">
        <v>8766</v>
      </c>
      <c r="L22" s="87">
        <v>4009</v>
      </c>
      <c r="M22" s="87">
        <v>19338</v>
      </c>
      <c r="N22" s="87">
        <v>303</v>
      </c>
      <c r="O22" s="87">
        <v>206</v>
      </c>
      <c r="P22" s="87">
        <v>6459</v>
      </c>
      <c r="Q22" s="87">
        <v>3921</v>
      </c>
      <c r="R22" s="87"/>
      <c r="S22" s="85">
        <v>1</v>
      </c>
      <c r="T22" s="83">
        <v>10448</v>
      </c>
      <c r="U22" s="84">
        <v>3984</v>
      </c>
      <c r="V22" s="85">
        <v>6463</v>
      </c>
      <c r="W22" s="83">
        <v>46931</v>
      </c>
      <c r="X22" s="84">
        <v>42467</v>
      </c>
      <c r="Y22" s="87">
        <v>543</v>
      </c>
      <c r="Z22" s="87">
        <v>1749</v>
      </c>
      <c r="AA22" s="87">
        <v>770</v>
      </c>
      <c r="AB22" s="87">
        <v>19</v>
      </c>
      <c r="AC22" s="87">
        <v>122</v>
      </c>
      <c r="AD22" s="86">
        <v>1260</v>
      </c>
      <c r="AE22" s="83">
        <v>559</v>
      </c>
      <c r="AF22" s="83">
        <v>21081</v>
      </c>
      <c r="AG22" s="83"/>
      <c r="AH22" s="83"/>
      <c r="AI22" s="83">
        <v>37338</v>
      </c>
      <c r="AJ22" s="83">
        <v>1718</v>
      </c>
      <c r="AK22" s="83">
        <v>5346</v>
      </c>
      <c r="AL22" s="88">
        <v>195587</v>
      </c>
    </row>
    <row r="23" spans="1:38" s="9" customFormat="1" ht="24" customHeight="1">
      <c r="A23" s="10" t="s">
        <v>46</v>
      </c>
      <c r="B23" s="27">
        <v>28264</v>
      </c>
      <c r="C23" s="15">
        <v>4851</v>
      </c>
      <c r="D23" s="13"/>
      <c r="E23" s="14">
        <v>4851</v>
      </c>
      <c r="F23" s="15">
        <v>23413</v>
      </c>
      <c r="G23" s="13">
        <v>19047</v>
      </c>
      <c r="H23" s="16">
        <v>4366</v>
      </c>
      <c r="I23" s="15">
        <v>57351</v>
      </c>
      <c r="J23" s="15">
        <v>7414</v>
      </c>
      <c r="K23" s="13">
        <v>192</v>
      </c>
      <c r="L23" s="17">
        <v>697</v>
      </c>
      <c r="M23" s="17">
        <v>2925</v>
      </c>
      <c r="N23" s="17">
        <v>116</v>
      </c>
      <c r="O23" s="17">
        <v>134</v>
      </c>
      <c r="P23" s="17">
        <v>3350</v>
      </c>
      <c r="Q23" s="17">
        <v>0</v>
      </c>
      <c r="R23" s="17"/>
      <c r="S23" s="14">
        <v>0</v>
      </c>
      <c r="T23" s="15">
        <v>3198</v>
      </c>
      <c r="U23" s="13">
        <v>2112</v>
      </c>
      <c r="V23" s="14">
        <v>1086</v>
      </c>
      <c r="W23" s="15">
        <v>46739</v>
      </c>
      <c r="X23" s="13">
        <v>42467</v>
      </c>
      <c r="Y23" s="17">
        <v>469</v>
      </c>
      <c r="Z23" s="17">
        <v>1749</v>
      </c>
      <c r="AA23" s="17">
        <v>770</v>
      </c>
      <c r="AB23" s="17">
        <v>19</v>
      </c>
      <c r="AC23" s="17">
        <v>118</v>
      </c>
      <c r="AD23" s="16">
        <v>1146</v>
      </c>
      <c r="AE23" s="15">
        <v>559</v>
      </c>
      <c r="AF23" s="15">
        <v>7329</v>
      </c>
      <c r="AG23" s="15"/>
      <c r="AH23" s="15"/>
      <c r="AI23" s="15">
        <v>19193</v>
      </c>
      <c r="AJ23" s="15"/>
      <c r="AK23" s="15">
        <v>4215</v>
      </c>
      <c r="AL23" s="18">
        <v>116910</v>
      </c>
    </row>
    <row r="24" spans="1:38" s="26" customFormat="1" ht="24" customHeight="1">
      <c r="A24" s="50" t="s">
        <v>51</v>
      </c>
      <c r="B24" s="19"/>
      <c r="C24" s="20"/>
      <c r="D24" s="21"/>
      <c r="E24" s="22"/>
      <c r="F24" s="20"/>
      <c r="G24" s="21"/>
      <c r="H24" s="23"/>
      <c r="I24" s="20">
        <v>2333</v>
      </c>
      <c r="J24" s="20">
        <v>2326</v>
      </c>
      <c r="K24" s="21">
        <v>138</v>
      </c>
      <c r="L24" s="24">
        <v>326</v>
      </c>
      <c r="M24" s="24">
        <v>1702</v>
      </c>
      <c r="N24" s="24">
        <v>42</v>
      </c>
      <c r="O24" s="24">
        <v>59</v>
      </c>
      <c r="P24" s="24">
        <v>58</v>
      </c>
      <c r="Q24" s="24"/>
      <c r="R24" s="24"/>
      <c r="S24" s="22"/>
      <c r="T24" s="20">
        <v>3</v>
      </c>
      <c r="U24" s="21">
        <v>3</v>
      </c>
      <c r="V24" s="22"/>
      <c r="W24" s="20">
        <v>4</v>
      </c>
      <c r="X24" s="21"/>
      <c r="Y24" s="24">
        <v>0</v>
      </c>
      <c r="Z24" s="24"/>
      <c r="AA24" s="24"/>
      <c r="AB24" s="24"/>
      <c r="AC24" s="24"/>
      <c r="AD24" s="23">
        <v>4</v>
      </c>
      <c r="AE24" s="20"/>
      <c r="AF24" s="20">
        <v>5</v>
      </c>
      <c r="AG24" s="20"/>
      <c r="AH24" s="20"/>
      <c r="AI24" s="20">
        <v>864</v>
      </c>
      <c r="AJ24" s="20"/>
      <c r="AK24" s="20"/>
      <c r="AL24" s="25">
        <v>3201</v>
      </c>
    </row>
    <row r="25" spans="1:38" s="26" customFormat="1" ht="24" customHeight="1">
      <c r="A25" s="50" t="s">
        <v>52</v>
      </c>
      <c r="B25" s="19"/>
      <c r="C25" s="20"/>
      <c r="D25" s="21"/>
      <c r="E25" s="22"/>
      <c r="F25" s="20"/>
      <c r="G25" s="21"/>
      <c r="H25" s="23"/>
      <c r="I25" s="20">
        <v>95</v>
      </c>
      <c r="J25" s="20">
        <v>87</v>
      </c>
      <c r="K25" s="21">
        <v>0</v>
      </c>
      <c r="L25" s="24">
        <v>12</v>
      </c>
      <c r="M25" s="24">
        <v>48</v>
      </c>
      <c r="N25" s="24">
        <v>7</v>
      </c>
      <c r="O25" s="24">
        <v>6</v>
      </c>
      <c r="P25" s="24">
        <v>14</v>
      </c>
      <c r="Q25" s="24"/>
      <c r="R25" s="24"/>
      <c r="S25" s="22"/>
      <c r="T25" s="20">
        <v>3</v>
      </c>
      <c r="U25" s="21">
        <v>3</v>
      </c>
      <c r="V25" s="22"/>
      <c r="W25" s="20">
        <v>5</v>
      </c>
      <c r="X25" s="21"/>
      <c r="Y25" s="24">
        <v>0</v>
      </c>
      <c r="Z25" s="24"/>
      <c r="AA25" s="24"/>
      <c r="AB25" s="24"/>
      <c r="AC25" s="24"/>
      <c r="AD25" s="23">
        <v>4</v>
      </c>
      <c r="AE25" s="20"/>
      <c r="AF25" s="20">
        <v>0</v>
      </c>
      <c r="AG25" s="20"/>
      <c r="AH25" s="20"/>
      <c r="AI25" s="20">
        <v>145</v>
      </c>
      <c r="AJ25" s="20"/>
      <c r="AK25" s="20"/>
      <c r="AL25" s="25">
        <v>240</v>
      </c>
    </row>
    <row r="26" spans="1:38" s="26" customFormat="1" ht="24" customHeight="1">
      <c r="A26" s="50" t="s">
        <v>53</v>
      </c>
      <c r="B26" s="19">
        <v>22413</v>
      </c>
      <c r="C26" s="20"/>
      <c r="D26" s="21"/>
      <c r="E26" s="22"/>
      <c r="F26" s="20">
        <v>23413</v>
      </c>
      <c r="G26" s="21">
        <v>19047</v>
      </c>
      <c r="H26" s="23">
        <v>4366</v>
      </c>
      <c r="I26" s="20">
        <v>52300</v>
      </c>
      <c r="J26" s="20">
        <v>4152</v>
      </c>
      <c r="K26" s="21">
        <v>40</v>
      </c>
      <c r="L26" s="24">
        <v>312</v>
      </c>
      <c r="M26" s="24">
        <v>467</v>
      </c>
      <c r="N26" s="24">
        <v>38</v>
      </c>
      <c r="O26" s="24">
        <v>48</v>
      </c>
      <c r="P26" s="24">
        <v>3246</v>
      </c>
      <c r="Q26" s="24">
        <v>0</v>
      </c>
      <c r="R26" s="24"/>
      <c r="S26" s="22">
        <v>0</v>
      </c>
      <c r="T26" s="20">
        <v>3173</v>
      </c>
      <c r="U26" s="21">
        <v>2087</v>
      </c>
      <c r="V26" s="22">
        <v>1086</v>
      </c>
      <c r="W26" s="20">
        <v>44975</v>
      </c>
      <c r="X26" s="21">
        <v>42467</v>
      </c>
      <c r="Y26" s="24">
        <v>467</v>
      </c>
      <c r="Z26" s="24"/>
      <c r="AA26" s="24">
        <v>770</v>
      </c>
      <c r="AB26" s="24">
        <v>19</v>
      </c>
      <c r="AC26" s="24">
        <v>118</v>
      </c>
      <c r="AD26" s="23">
        <v>1135</v>
      </c>
      <c r="AE26" s="20">
        <v>559</v>
      </c>
      <c r="AF26" s="20">
        <v>7324</v>
      </c>
      <c r="AG26" s="20"/>
      <c r="AH26" s="20"/>
      <c r="AI26" s="20">
        <v>18184</v>
      </c>
      <c r="AJ26" s="20"/>
      <c r="AK26" s="20"/>
      <c r="AL26" s="25">
        <v>101780</v>
      </c>
    </row>
    <row r="27" spans="1:38" s="26" customFormat="1" ht="24" customHeight="1">
      <c r="A27" s="50" t="s">
        <v>58</v>
      </c>
      <c r="B27" s="19">
        <v>31</v>
      </c>
      <c r="C27" s="20"/>
      <c r="D27" s="21"/>
      <c r="E27" s="22"/>
      <c r="F27" s="20">
        <v>31</v>
      </c>
      <c r="G27" s="21"/>
      <c r="H27" s="23">
        <v>31</v>
      </c>
      <c r="I27" s="20">
        <v>333</v>
      </c>
      <c r="J27" s="20">
        <v>232</v>
      </c>
      <c r="K27" s="21">
        <v>0</v>
      </c>
      <c r="L27" s="24">
        <v>23</v>
      </c>
      <c r="M27" s="24">
        <v>13</v>
      </c>
      <c r="N27" s="24">
        <v>1</v>
      </c>
      <c r="O27" s="24">
        <v>6</v>
      </c>
      <c r="P27" s="24">
        <v>188</v>
      </c>
      <c r="Q27" s="24"/>
      <c r="R27" s="24"/>
      <c r="S27" s="22"/>
      <c r="T27" s="20">
        <v>20</v>
      </c>
      <c r="U27" s="21">
        <v>20</v>
      </c>
      <c r="V27" s="22">
        <v>0</v>
      </c>
      <c r="W27" s="20">
        <v>81</v>
      </c>
      <c r="X27" s="21"/>
      <c r="Y27" s="24"/>
      <c r="Z27" s="24"/>
      <c r="AA27" s="24"/>
      <c r="AB27" s="24"/>
      <c r="AC27" s="24"/>
      <c r="AD27" s="23">
        <v>81</v>
      </c>
      <c r="AE27" s="20"/>
      <c r="AF27" s="20">
        <v>598</v>
      </c>
      <c r="AG27" s="20"/>
      <c r="AH27" s="20"/>
      <c r="AI27" s="20">
        <v>751</v>
      </c>
      <c r="AJ27" s="20"/>
      <c r="AK27" s="20"/>
      <c r="AL27" s="25">
        <v>1713</v>
      </c>
    </row>
    <row r="28" spans="1:38" s="26" customFormat="1" ht="24" customHeight="1">
      <c r="A28" s="50" t="s">
        <v>59</v>
      </c>
      <c r="B28" s="19">
        <v>97</v>
      </c>
      <c r="C28" s="20"/>
      <c r="D28" s="21"/>
      <c r="E28" s="22"/>
      <c r="F28" s="20">
        <v>97</v>
      </c>
      <c r="G28" s="21"/>
      <c r="H28" s="23">
        <v>97</v>
      </c>
      <c r="I28" s="20">
        <v>395</v>
      </c>
      <c r="J28" s="20">
        <v>374</v>
      </c>
      <c r="K28" s="21">
        <v>0</v>
      </c>
      <c r="L28" s="24">
        <v>26</v>
      </c>
      <c r="M28" s="24">
        <v>6</v>
      </c>
      <c r="N28" s="24">
        <v>1</v>
      </c>
      <c r="O28" s="24">
        <v>4</v>
      </c>
      <c r="P28" s="24">
        <v>336</v>
      </c>
      <c r="Q28" s="24"/>
      <c r="R28" s="24"/>
      <c r="S28" s="22"/>
      <c r="T28" s="20">
        <v>4</v>
      </c>
      <c r="U28" s="21">
        <v>4</v>
      </c>
      <c r="V28" s="22">
        <v>0</v>
      </c>
      <c r="W28" s="20">
        <v>17</v>
      </c>
      <c r="X28" s="21"/>
      <c r="Y28" s="24">
        <v>8</v>
      </c>
      <c r="Z28" s="24"/>
      <c r="AA28" s="24"/>
      <c r="AB28" s="24"/>
      <c r="AC28" s="24"/>
      <c r="AD28" s="23">
        <v>8</v>
      </c>
      <c r="AE28" s="20"/>
      <c r="AF28" s="20">
        <v>540</v>
      </c>
      <c r="AG28" s="20"/>
      <c r="AH28" s="20"/>
      <c r="AI28" s="20">
        <v>1063</v>
      </c>
      <c r="AJ28" s="20"/>
      <c r="AK28" s="20"/>
      <c r="AL28" s="25">
        <v>2095</v>
      </c>
    </row>
    <row r="29" spans="1:38" s="26" customFormat="1" ht="24" customHeight="1">
      <c r="A29" s="50" t="s">
        <v>60</v>
      </c>
      <c r="B29" s="19"/>
      <c r="C29" s="20"/>
      <c r="D29" s="21"/>
      <c r="E29" s="22"/>
      <c r="F29" s="20"/>
      <c r="G29" s="21"/>
      <c r="H29" s="23"/>
      <c r="I29" s="20">
        <v>36</v>
      </c>
      <c r="J29" s="20">
        <v>33</v>
      </c>
      <c r="K29" s="21">
        <v>1</v>
      </c>
      <c r="L29" s="24">
        <v>5</v>
      </c>
      <c r="M29" s="24">
        <v>8</v>
      </c>
      <c r="N29" s="24">
        <v>0</v>
      </c>
      <c r="O29" s="24">
        <v>0</v>
      </c>
      <c r="P29" s="24">
        <v>19</v>
      </c>
      <c r="Q29" s="24"/>
      <c r="R29" s="24"/>
      <c r="S29" s="22"/>
      <c r="T29" s="20">
        <v>0</v>
      </c>
      <c r="U29" s="21">
        <v>0</v>
      </c>
      <c r="V29" s="22"/>
      <c r="W29" s="20">
        <v>3</v>
      </c>
      <c r="X29" s="21"/>
      <c r="Y29" s="24">
        <v>2</v>
      </c>
      <c r="Z29" s="24"/>
      <c r="AA29" s="24"/>
      <c r="AB29" s="24"/>
      <c r="AC29" s="24"/>
      <c r="AD29" s="23">
        <v>1</v>
      </c>
      <c r="AE29" s="20"/>
      <c r="AF29" s="20">
        <v>53</v>
      </c>
      <c r="AG29" s="20"/>
      <c r="AH29" s="20"/>
      <c r="AI29" s="20">
        <v>151</v>
      </c>
      <c r="AJ29" s="20"/>
      <c r="AK29" s="20"/>
      <c r="AL29" s="25">
        <v>240</v>
      </c>
    </row>
    <row r="30" spans="1:38" s="26" customFormat="1" ht="24" customHeight="1">
      <c r="A30" s="50" t="s">
        <v>61</v>
      </c>
      <c r="B30" s="19"/>
      <c r="C30" s="20"/>
      <c r="D30" s="21"/>
      <c r="E30" s="22"/>
      <c r="F30" s="20"/>
      <c r="G30" s="21"/>
      <c r="H30" s="23"/>
      <c r="I30" s="20">
        <v>395</v>
      </c>
      <c r="J30" s="20">
        <v>381</v>
      </c>
      <c r="K30" s="21">
        <v>0</v>
      </c>
      <c r="L30" s="24">
        <v>12</v>
      </c>
      <c r="M30" s="24">
        <v>8</v>
      </c>
      <c r="N30" s="24">
        <v>1</v>
      </c>
      <c r="O30" s="24">
        <v>5</v>
      </c>
      <c r="P30" s="24">
        <v>355</v>
      </c>
      <c r="Q30" s="24"/>
      <c r="R30" s="24"/>
      <c r="S30" s="22"/>
      <c r="T30" s="20">
        <v>4</v>
      </c>
      <c r="U30" s="21">
        <v>4</v>
      </c>
      <c r="V30" s="22"/>
      <c r="W30" s="20">
        <v>9</v>
      </c>
      <c r="X30" s="21"/>
      <c r="Y30" s="24">
        <v>6</v>
      </c>
      <c r="Z30" s="24"/>
      <c r="AA30" s="24"/>
      <c r="AB30" s="24"/>
      <c r="AC30" s="24"/>
      <c r="AD30" s="23">
        <v>3</v>
      </c>
      <c r="AE30" s="20"/>
      <c r="AF30" s="20">
        <v>304</v>
      </c>
      <c r="AG30" s="20"/>
      <c r="AH30" s="20"/>
      <c r="AI30" s="20">
        <v>862</v>
      </c>
      <c r="AJ30" s="20"/>
      <c r="AK30" s="20"/>
      <c r="AL30" s="25">
        <v>1560</v>
      </c>
    </row>
    <row r="31" spans="1:38" s="26" customFormat="1" ht="24" customHeight="1">
      <c r="A31" s="50" t="s">
        <v>62</v>
      </c>
      <c r="B31" s="19">
        <v>129</v>
      </c>
      <c r="C31" s="20"/>
      <c r="D31" s="21"/>
      <c r="E31" s="22"/>
      <c r="F31" s="20">
        <v>129</v>
      </c>
      <c r="G31" s="21"/>
      <c r="H31" s="23">
        <v>129</v>
      </c>
      <c r="I31" s="20">
        <v>47198</v>
      </c>
      <c r="J31" s="20">
        <v>1146</v>
      </c>
      <c r="K31" s="21">
        <v>1</v>
      </c>
      <c r="L31" s="24">
        <v>23</v>
      </c>
      <c r="M31" s="24">
        <v>74</v>
      </c>
      <c r="N31" s="24">
        <v>1</v>
      </c>
      <c r="O31" s="24">
        <v>4</v>
      </c>
      <c r="P31" s="24">
        <v>1043</v>
      </c>
      <c r="Q31" s="24"/>
      <c r="R31" s="24"/>
      <c r="S31" s="22"/>
      <c r="T31" s="20">
        <v>2372</v>
      </c>
      <c r="U31" s="21">
        <v>1436</v>
      </c>
      <c r="V31" s="22">
        <v>936</v>
      </c>
      <c r="W31" s="20">
        <v>43680</v>
      </c>
      <c r="X31" s="21">
        <v>42467</v>
      </c>
      <c r="Y31" s="24">
        <v>364</v>
      </c>
      <c r="Z31" s="24"/>
      <c r="AA31" s="24"/>
      <c r="AB31" s="24">
        <v>17</v>
      </c>
      <c r="AC31" s="24"/>
      <c r="AD31" s="23">
        <v>833</v>
      </c>
      <c r="AE31" s="20">
        <v>246</v>
      </c>
      <c r="AF31" s="20">
        <v>1648</v>
      </c>
      <c r="AG31" s="20"/>
      <c r="AH31" s="20"/>
      <c r="AI31" s="20">
        <v>3716</v>
      </c>
      <c r="AJ31" s="20"/>
      <c r="AK31" s="20"/>
      <c r="AL31" s="25">
        <v>52938</v>
      </c>
    </row>
    <row r="32" spans="1:38" s="26" customFormat="1" ht="24" customHeight="1">
      <c r="A32" s="50" t="s">
        <v>63</v>
      </c>
      <c r="B32" s="19">
        <v>2830</v>
      </c>
      <c r="C32" s="20"/>
      <c r="D32" s="21"/>
      <c r="E32" s="22"/>
      <c r="F32" s="20">
        <v>2830</v>
      </c>
      <c r="G32" s="21"/>
      <c r="H32" s="23">
        <v>2830</v>
      </c>
      <c r="I32" s="20">
        <v>891</v>
      </c>
      <c r="J32" s="20">
        <v>708</v>
      </c>
      <c r="K32" s="21">
        <v>1</v>
      </c>
      <c r="L32" s="24">
        <v>8</v>
      </c>
      <c r="M32" s="24">
        <v>91</v>
      </c>
      <c r="N32" s="24">
        <v>2</v>
      </c>
      <c r="O32" s="24">
        <v>9</v>
      </c>
      <c r="P32" s="24">
        <v>597</v>
      </c>
      <c r="Q32" s="24"/>
      <c r="R32" s="24"/>
      <c r="S32" s="22"/>
      <c r="T32" s="20">
        <v>34</v>
      </c>
      <c r="U32" s="21">
        <v>34</v>
      </c>
      <c r="V32" s="22">
        <v>0</v>
      </c>
      <c r="W32" s="20">
        <v>149</v>
      </c>
      <c r="X32" s="21"/>
      <c r="Y32" s="24">
        <v>0</v>
      </c>
      <c r="Z32" s="24"/>
      <c r="AA32" s="24"/>
      <c r="AB32" s="24"/>
      <c r="AC32" s="24">
        <v>114</v>
      </c>
      <c r="AD32" s="23">
        <v>34</v>
      </c>
      <c r="AE32" s="20">
        <v>313</v>
      </c>
      <c r="AF32" s="20">
        <v>456</v>
      </c>
      <c r="AG32" s="20"/>
      <c r="AH32" s="20"/>
      <c r="AI32" s="20">
        <v>999</v>
      </c>
      <c r="AJ32" s="20"/>
      <c r="AK32" s="20"/>
      <c r="AL32" s="25">
        <v>5176</v>
      </c>
    </row>
    <row r="33" spans="1:38" s="26" customFormat="1" ht="24" customHeight="1">
      <c r="A33" s="50" t="s">
        <v>64</v>
      </c>
      <c r="B33" s="19">
        <v>19047</v>
      </c>
      <c r="C33" s="20"/>
      <c r="D33" s="21"/>
      <c r="E33" s="22"/>
      <c r="F33" s="20">
        <v>19047</v>
      </c>
      <c r="G33" s="21">
        <v>19047</v>
      </c>
      <c r="H33" s="23"/>
      <c r="I33" s="20">
        <v>278</v>
      </c>
      <c r="J33" s="20">
        <v>204</v>
      </c>
      <c r="K33" s="21"/>
      <c r="L33" s="24">
        <v>3</v>
      </c>
      <c r="M33" s="24">
        <v>5</v>
      </c>
      <c r="N33" s="24">
        <v>0</v>
      </c>
      <c r="O33" s="24">
        <v>1</v>
      </c>
      <c r="P33" s="24">
        <v>196</v>
      </c>
      <c r="Q33" s="24"/>
      <c r="R33" s="24"/>
      <c r="S33" s="22"/>
      <c r="T33" s="20">
        <v>67</v>
      </c>
      <c r="U33" s="21">
        <v>40</v>
      </c>
      <c r="V33" s="22">
        <v>27</v>
      </c>
      <c r="W33" s="20">
        <v>6</v>
      </c>
      <c r="X33" s="21"/>
      <c r="Y33" s="24">
        <v>1</v>
      </c>
      <c r="Z33" s="24"/>
      <c r="AA33" s="24"/>
      <c r="AB33" s="24"/>
      <c r="AC33" s="24">
        <v>3</v>
      </c>
      <c r="AD33" s="23">
        <v>2</v>
      </c>
      <c r="AE33" s="20"/>
      <c r="AF33" s="20">
        <v>1460</v>
      </c>
      <c r="AG33" s="20"/>
      <c r="AH33" s="20"/>
      <c r="AI33" s="20">
        <v>3598</v>
      </c>
      <c r="AJ33" s="20"/>
      <c r="AK33" s="20"/>
      <c r="AL33" s="25">
        <v>24696</v>
      </c>
    </row>
    <row r="34" spans="1:38" s="26" customFormat="1" ht="24" customHeight="1">
      <c r="A34" s="50" t="s">
        <v>65</v>
      </c>
      <c r="B34" s="19"/>
      <c r="C34" s="20"/>
      <c r="D34" s="21"/>
      <c r="E34" s="22"/>
      <c r="F34" s="20"/>
      <c r="G34" s="21"/>
      <c r="H34" s="23"/>
      <c r="I34" s="20">
        <v>89</v>
      </c>
      <c r="J34" s="20">
        <v>63</v>
      </c>
      <c r="K34" s="21"/>
      <c r="L34" s="24">
        <v>0</v>
      </c>
      <c r="M34" s="24">
        <v>3</v>
      </c>
      <c r="N34" s="24">
        <v>0</v>
      </c>
      <c r="O34" s="24">
        <v>1</v>
      </c>
      <c r="P34" s="24">
        <v>58</v>
      </c>
      <c r="Q34" s="24"/>
      <c r="R34" s="24"/>
      <c r="S34" s="22"/>
      <c r="T34" s="20">
        <v>19</v>
      </c>
      <c r="U34" s="21">
        <v>19</v>
      </c>
      <c r="V34" s="22">
        <v>0</v>
      </c>
      <c r="W34" s="20">
        <v>6</v>
      </c>
      <c r="X34" s="21"/>
      <c r="Y34" s="24">
        <v>1</v>
      </c>
      <c r="Z34" s="24"/>
      <c r="AA34" s="24"/>
      <c r="AB34" s="24"/>
      <c r="AC34" s="24"/>
      <c r="AD34" s="23">
        <v>5</v>
      </c>
      <c r="AE34" s="20"/>
      <c r="AF34" s="20">
        <v>206</v>
      </c>
      <c r="AG34" s="20"/>
      <c r="AH34" s="20"/>
      <c r="AI34" s="20"/>
      <c r="AJ34" s="20"/>
      <c r="AK34" s="20"/>
      <c r="AL34" s="25">
        <v>294</v>
      </c>
    </row>
    <row r="35" spans="1:38" s="26" customFormat="1" ht="24" customHeight="1">
      <c r="A35" s="50" t="s">
        <v>66</v>
      </c>
      <c r="B35" s="19"/>
      <c r="C35" s="20"/>
      <c r="D35" s="21"/>
      <c r="E35" s="22"/>
      <c r="F35" s="20"/>
      <c r="G35" s="21"/>
      <c r="H35" s="23"/>
      <c r="I35" s="20">
        <v>551</v>
      </c>
      <c r="J35" s="20">
        <v>461</v>
      </c>
      <c r="K35" s="21">
        <v>31</v>
      </c>
      <c r="L35" s="24">
        <v>41</v>
      </c>
      <c r="M35" s="24">
        <v>143</v>
      </c>
      <c r="N35" s="24">
        <v>25</v>
      </c>
      <c r="O35" s="24">
        <v>6</v>
      </c>
      <c r="P35" s="24">
        <v>214</v>
      </c>
      <c r="Q35" s="24">
        <v>0</v>
      </c>
      <c r="R35" s="24"/>
      <c r="S35" s="22">
        <v>0</v>
      </c>
      <c r="T35" s="20">
        <v>62</v>
      </c>
      <c r="U35" s="21">
        <v>56</v>
      </c>
      <c r="V35" s="22">
        <v>6</v>
      </c>
      <c r="W35" s="20">
        <v>28</v>
      </c>
      <c r="X35" s="21"/>
      <c r="Y35" s="24">
        <v>6</v>
      </c>
      <c r="Z35" s="24"/>
      <c r="AA35" s="24"/>
      <c r="AB35" s="24"/>
      <c r="AC35" s="24"/>
      <c r="AD35" s="23">
        <v>23</v>
      </c>
      <c r="AE35" s="20"/>
      <c r="AF35" s="20">
        <v>1364</v>
      </c>
      <c r="AG35" s="20"/>
      <c r="AH35" s="20"/>
      <c r="AI35" s="20">
        <v>6836</v>
      </c>
      <c r="AJ35" s="20"/>
      <c r="AK35" s="20"/>
      <c r="AL35" s="25">
        <v>8751</v>
      </c>
    </row>
    <row r="36" spans="1:38" s="26" customFormat="1" ht="24" customHeight="1">
      <c r="A36" s="50" t="s">
        <v>67</v>
      </c>
      <c r="B36" s="19">
        <v>1279</v>
      </c>
      <c r="C36" s="20"/>
      <c r="D36" s="21"/>
      <c r="E36" s="22"/>
      <c r="F36" s="20">
        <v>1279</v>
      </c>
      <c r="G36" s="21"/>
      <c r="H36" s="23">
        <v>1279</v>
      </c>
      <c r="I36" s="20">
        <v>1193</v>
      </c>
      <c r="J36" s="20">
        <v>495</v>
      </c>
      <c r="K36" s="21">
        <v>6</v>
      </c>
      <c r="L36" s="24">
        <v>170</v>
      </c>
      <c r="M36" s="24">
        <v>112</v>
      </c>
      <c r="N36" s="24">
        <v>6</v>
      </c>
      <c r="O36" s="24">
        <v>11</v>
      </c>
      <c r="P36" s="24">
        <v>189</v>
      </c>
      <c r="Q36" s="24"/>
      <c r="R36" s="24"/>
      <c r="S36" s="22"/>
      <c r="T36" s="20">
        <v>590</v>
      </c>
      <c r="U36" s="21">
        <v>474</v>
      </c>
      <c r="V36" s="22">
        <v>116</v>
      </c>
      <c r="W36" s="20">
        <v>109</v>
      </c>
      <c r="X36" s="21"/>
      <c r="Y36" s="24">
        <v>72</v>
      </c>
      <c r="Z36" s="24"/>
      <c r="AA36" s="24"/>
      <c r="AB36" s="24"/>
      <c r="AC36" s="24"/>
      <c r="AD36" s="23">
        <v>37</v>
      </c>
      <c r="AE36" s="20"/>
      <c r="AF36" s="20">
        <v>694</v>
      </c>
      <c r="AG36" s="20"/>
      <c r="AH36" s="20"/>
      <c r="AI36" s="20">
        <v>208</v>
      </c>
      <c r="AJ36" s="20"/>
      <c r="AK36" s="20"/>
      <c r="AL36" s="25">
        <v>3375</v>
      </c>
    </row>
    <row r="37" spans="1:38" s="26" customFormat="1" ht="24" customHeight="1">
      <c r="A37" s="50" t="s">
        <v>68</v>
      </c>
      <c r="B37" s="19"/>
      <c r="C37" s="20"/>
      <c r="D37" s="21"/>
      <c r="E37" s="22"/>
      <c r="F37" s="20"/>
      <c r="G37" s="21"/>
      <c r="H37" s="23"/>
      <c r="I37" s="20">
        <v>941</v>
      </c>
      <c r="J37" s="20">
        <v>55</v>
      </c>
      <c r="K37" s="21">
        <v>0</v>
      </c>
      <c r="L37" s="24">
        <v>1</v>
      </c>
      <c r="M37" s="24">
        <v>3</v>
      </c>
      <c r="N37" s="24">
        <v>0</v>
      </c>
      <c r="O37" s="24">
        <v>1</v>
      </c>
      <c r="P37" s="24">
        <v>50</v>
      </c>
      <c r="Q37" s="24"/>
      <c r="R37" s="24"/>
      <c r="S37" s="22"/>
      <c r="T37" s="20">
        <v>0</v>
      </c>
      <c r="U37" s="21">
        <v>0</v>
      </c>
      <c r="V37" s="22"/>
      <c r="W37" s="20">
        <v>887</v>
      </c>
      <c r="X37" s="21"/>
      <c r="Y37" s="24">
        <v>6</v>
      </c>
      <c r="Z37" s="24"/>
      <c r="AA37" s="24">
        <v>770</v>
      </c>
      <c r="AB37" s="24">
        <v>2</v>
      </c>
      <c r="AC37" s="24"/>
      <c r="AD37" s="23">
        <v>109</v>
      </c>
      <c r="AE37" s="20"/>
      <c r="AF37" s="20"/>
      <c r="AG37" s="20"/>
      <c r="AH37" s="20"/>
      <c r="AI37" s="20"/>
      <c r="AJ37" s="20"/>
      <c r="AK37" s="20"/>
      <c r="AL37" s="25">
        <v>941</v>
      </c>
    </row>
    <row r="38" spans="1:38" s="9" customFormat="1" ht="24" customHeight="1">
      <c r="A38" s="50" t="s">
        <v>69</v>
      </c>
      <c r="B38" s="27"/>
      <c r="C38" s="15"/>
      <c r="D38" s="13"/>
      <c r="E38" s="14"/>
      <c r="F38" s="15"/>
      <c r="G38" s="13"/>
      <c r="H38" s="16"/>
      <c r="I38" s="15">
        <v>2623</v>
      </c>
      <c r="J38" s="15">
        <v>850</v>
      </c>
      <c r="K38" s="13">
        <v>13</v>
      </c>
      <c r="L38" s="17">
        <v>47</v>
      </c>
      <c r="M38" s="17">
        <v>709</v>
      </c>
      <c r="N38" s="17">
        <v>29</v>
      </c>
      <c r="O38" s="17">
        <v>20</v>
      </c>
      <c r="P38" s="17">
        <v>32</v>
      </c>
      <c r="Q38" s="17"/>
      <c r="R38" s="17"/>
      <c r="S38" s="14"/>
      <c r="T38" s="15">
        <v>18</v>
      </c>
      <c r="U38" s="13">
        <v>18</v>
      </c>
      <c r="V38" s="14"/>
      <c r="W38" s="15">
        <v>1755</v>
      </c>
      <c r="X38" s="13"/>
      <c r="Y38" s="17">
        <v>2</v>
      </c>
      <c r="Z38" s="17">
        <v>1749</v>
      </c>
      <c r="AA38" s="17"/>
      <c r="AB38" s="17"/>
      <c r="AC38" s="17"/>
      <c r="AD38" s="16">
        <v>3</v>
      </c>
      <c r="AE38" s="15"/>
      <c r="AF38" s="15">
        <v>0</v>
      </c>
      <c r="AG38" s="15"/>
      <c r="AH38" s="15"/>
      <c r="AI38" s="15"/>
      <c r="AJ38" s="15"/>
      <c r="AK38" s="15"/>
      <c r="AL38" s="18">
        <v>2624</v>
      </c>
    </row>
    <row r="39" spans="1:38" s="9" customFormat="1" ht="24" customHeight="1">
      <c r="A39" s="10" t="s">
        <v>47</v>
      </c>
      <c r="B39" s="27"/>
      <c r="C39" s="15"/>
      <c r="D39" s="13"/>
      <c r="E39" s="14"/>
      <c r="F39" s="15"/>
      <c r="G39" s="13"/>
      <c r="H39" s="16"/>
      <c r="I39" s="15">
        <v>35282</v>
      </c>
      <c r="J39" s="15">
        <v>29984</v>
      </c>
      <c r="K39" s="13">
        <v>8498</v>
      </c>
      <c r="L39" s="17">
        <v>11</v>
      </c>
      <c r="M39" s="17">
        <v>15134</v>
      </c>
      <c r="N39" s="17">
        <v>159</v>
      </c>
      <c r="O39" s="17">
        <v>43</v>
      </c>
      <c r="P39" s="17">
        <v>2700</v>
      </c>
      <c r="Q39" s="17">
        <v>3438</v>
      </c>
      <c r="R39" s="17"/>
      <c r="S39" s="14">
        <v>0</v>
      </c>
      <c r="T39" s="15">
        <v>5294</v>
      </c>
      <c r="U39" s="13">
        <v>1</v>
      </c>
      <c r="V39" s="14">
        <v>5293</v>
      </c>
      <c r="W39" s="15">
        <v>4</v>
      </c>
      <c r="X39" s="13"/>
      <c r="Y39" s="17">
        <v>0</v>
      </c>
      <c r="Z39" s="17"/>
      <c r="AA39" s="17"/>
      <c r="AB39" s="17"/>
      <c r="AC39" s="17"/>
      <c r="AD39" s="16">
        <v>3</v>
      </c>
      <c r="AE39" s="15"/>
      <c r="AF39" s="15">
        <v>1112</v>
      </c>
      <c r="AG39" s="15"/>
      <c r="AH39" s="15"/>
      <c r="AI39" s="15">
        <v>188</v>
      </c>
      <c r="AJ39" s="15"/>
      <c r="AK39" s="15">
        <v>357</v>
      </c>
      <c r="AL39" s="18">
        <v>36938</v>
      </c>
    </row>
    <row r="40" spans="1:38" s="26" customFormat="1" ht="24" customHeight="1">
      <c r="A40" s="50" t="s">
        <v>54</v>
      </c>
      <c r="B40" s="19"/>
      <c r="C40" s="20"/>
      <c r="D40" s="21"/>
      <c r="E40" s="22"/>
      <c r="F40" s="20"/>
      <c r="G40" s="21"/>
      <c r="H40" s="23"/>
      <c r="I40" s="20">
        <v>195</v>
      </c>
      <c r="J40" s="20">
        <v>195</v>
      </c>
      <c r="K40" s="21"/>
      <c r="L40" s="24">
        <v>0</v>
      </c>
      <c r="M40" s="24">
        <v>195</v>
      </c>
      <c r="N40" s="24"/>
      <c r="O40" s="24"/>
      <c r="P40" s="24"/>
      <c r="Q40" s="24"/>
      <c r="R40" s="24"/>
      <c r="S40" s="22"/>
      <c r="T40" s="20"/>
      <c r="U40" s="21"/>
      <c r="V40" s="22"/>
      <c r="W40" s="20">
        <v>0</v>
      </c>
      <c r="X40" s="21"/>
      <c r="Y40" s="24"/>
      <c r="Z40" s="24"/>
      <c r="AA40" s="24"/>
      <c r="AB40" s="24"/>
      <c r="AC40" s="24"/>
      <c r="AD40" s="23">
        <v>0</v>
      </c>
      <c r="AE40" s="20"/>
      <c r="AF40" s="20"/>
      <c r="AG40" s="20"/>
      <c r="AH40" s="20"/>
      <c r="AI40" s="20">
        <v>188</v>
      </c>
      <c r="AJ40" s="20"/>
      <c r="AK40" s="20"/>
      <c r="AL40" s="25">
        <v>383</v>
      </c>
    </row>
    <row r="41" spans="1:38" s="26" customFormat="1" ht="24" customHeight="1">
      <c r="A41" s="50" t="s">
        <v>55</v>
      </c>
      <c r="B41" s="19"/>
      <c r="C41" s="20"/>
      <c r="D41" s="21"/>
      <c r="E41" s="22"/>
      <c r="F41" s="20"/>
      <c r="G41" s="21"/>
      <c r="H41" s="23"/>
      <c r="I41" s="20">
        <v>28352</v>
      </c>
      <c r="J41" s="20">
        <v>23056</v>
      </c>
      <c r="K41" s="21">
        <v>8498</v>
      </c>
      <c r="L41" s="24">
        <v>10</v>
      </c>
      <c r="M41" s="24">
        <v>14519</v>
      </c>
      <c r="N41" s="24">
        <v>5</v>
      </c>
      <c r="O41" s="24">
        <v>2</v>
      </c>
      <c r="P41" s="24">
        <v>21</v>
      </c>
      <c r="Q41" s="24"/>
      <c r="R41" s="24"/>
      <c r="S41" s="22"/>
      <c r="T41" s="20">
        <v>5293</v>
      </c>
      <c r="U41" s="21">
        <v>0</v>
      </c>
      <c r="V41" s="22">
        <v>5293</v>
      </c>
      <c r="W41" s="20">
        <v>3</v>
      </c>
      <c r="X41" s="21"/>
      <c r="Y41" s="24">
        <v>0</v>
      </c>
      <c r="Z41" s="24"/>
      <c r="AA41" s="24"/>
      <c r="AB41" s="24"/>
      <c r="AC41" s="24"/>
      <c r="AD41" s="23">
        <v>2</v>
      </c>
      <c r="AE41" s="20"/>
      <c r="AF41" s="20">
        <v>1112</v>
      </c>
      <c r="AG41" s="20"/>
      <c r="AH41" s="20"/>
      <c r="AI41" s="20"/>
      <c r="AJ41" s="20"/>
      <c r="AK41" s="20">
        <v>357</v>
      </c>
      <c r="AL41" s="25">
        <v>29820</v>
      </c>
    </row>
    <row r="42" spans="1:38" s="26" customFormat="1" ht="24" customHeight="1">
      <c r="A42" s="50" t="s">
        <v>56</v>
      </c>
      <c r="B42" s="19"/>
      <c r="C42" s="20"/>
      <c r="D42" s="21"/>
      <c r="E42" s="22"/>
      <c r="F42" s="20"/>
      <c r="G42" s="21"/>
      <c r="H42" s="23"/>
      <c r="I42" s="20">
        <v>3282</v>
      </c>
      <c r="J42" s="20">
        <v>3282</v>
      </c>
      <c r="K42" s="21"/>
      <c r="L42" s="24">
        <v>0</v>
      </c>
      <c r="M42" s="24">
        <v>415</v>
      </c>
      <c r="N42" s="24">
        <v>154</v>
      </c>
      <c r="O42" s="24">
        <v>40</v>
      </c>
      <c r="P42" s="24">
        <v>2673</v>
      </c>
      <c r="Q42" s="24"/>
      <c r="R42" s="24"/>
      <c r="S42" s="22"/>
      <c r="T42" s="20">
        <v>0</v>
      </c>
      <c r="U42" s="21">
        <v>0</v>
      </c>
      <c r="V42" s="22"/>
      <c r="W42" s="20">
        <v>0</v>
      </c>
      <c r="X42" s="21"/>
      <c r="Y42" s="24">
        <v>0</v>
      </c>
      <c r="Z42" s="24"/>
      <c r="AA42" s="24"/>
      <c r="AB42" s="24"/>
      <c r="AC42" s="24"/>
      <c r="AD42" s="23"/>
      <c r="AE42" s="20"/>
      <c r="AF42" s="20"/>
      <c r="AG42" s="20"/>
      <c r="AH42" s="20"/>
      <c r="AI42" s="20"/>
      <c r="AJ42" s="20"/>
      <c r="AK42" s="20"/>
      <c r="AL42" s="25">
        <v>3282</v>
      </c>
    </row>
    <row r="43" spans="1:38" s="26" customFormat="1" ht="24" customHeight="1">
      <c r="A43" s="50" t="s">
        <v>57</v>
      </c>
      <c r="B43" s="19"/>
      <c r="C43" s="20"/>
      <c r="D43" s="21"/>
      <c r="E43" s="22"/>
      <c r="F43" s="20"/>
      <c r="G43" s="21"/>
      <c r="H43" s="23"/>
      <c r="I43" s="20">
        <v>3453</v>
      </c>
      <c r="J43" s="20">
        <v>3452</v>
      </c>
      <c r="K43" s="21">
        <v>0</v>
      </c>
      <c r="L43" s="24">
        <v>1</v>
      </c>
      <c r="M43" s="24">
        <v>5</v>
      </c>
      <c r="N43" s="24">
        <v>0</v>
      </c>
      <c r="O43" s="24">
        <v>1</v>
      </c>
      <c r="P43" s="24">
        <v>6</v>
      </c>
      <c r="Q43" s="24">
        <v>3438</v>
      </c>
      <c r="R43" s="24"/>
      <c r="S43" s="22">
        <v>0</v>
      </c>
      <c r="T43" s="20">
        <v>1</v>
      </c>
      <c r="U43" s="21">
        <v>1</v>
      </c>
      <c r="V43" s="22"/>
      <c r="W43" s="20">
        <v>1</v>
      </c>
      <c r="X43" s="21"/>
      <c r="Y43" s="24"/>
      <c r="Z43" s="24"/>
      <c r="AA43" s="24"/>
      <c r="AB43" s="24"/>
      <c r="AC43" s="24"/>
      <c r="AD43" s="23">
        <v>1</v>
      </c>
      <c r="AE43" s="20"/>
      <c r="AF43" s="20"/>
      <c r="AG43" s="20"/>
      <c r="AH43" s="20"/>
      <c r="AI43" s="20"/>
      <c r="AJ43" s="20"/>
      <c r="AK43" s="20"/>
      <c r="AL43" s="25">
        <v>3453</v>
      </c>
    </row>
    <row r="44" spans="1:38" s="9" customFormat="1" ht="24" customHeight="1">
      <c r="A44" s="10" t="s">
        <v>48</v>
      </c>
      <c r="B44" s="27">
        <v>901</v>
      </c>
      <c r="C44" s="15">
        <v>901</v>
      </c>
      <c r="D44" s="13">
        <v>776</v>
      </c>
      <c r="E44" s="14">
        <v>124</v>
      </c>
      <c r="F44" s="15"/>
      <c r="G44" s="13"/>
      <c r="H44" s="16"/>
      <c r="I44" s="15">
        <v>4053</v>
      </c>
      <c r="J44" s="15">
        <v>3011</v>
      </c>
      <c r="K44" s="13">
        <v>9</v>
      </c>
      <c r="L44" s="17">
        <v>2228</v>
      </c>
      <c r="M44" s="17">
        <v>516</v>
      </c>
      <c r="N44" s="17">
        <v>2</v>
      </c>
      <c r="O44" s="17">
        <v>5</v>
      </c>
      <c r="P44" s="17">
        <v>253</v>
      </c>
      <c r="Q44" s="17"/>
      <c r="R44" s="17"/>
      <c r="S44" s="14"/>
      <c r="T44" s="15">
        <v>957</v>
      </c>
      <c r="U44" s="13">
        <v>928</v>
      </c>
      <c r="V44" s="14">
        <v>29</v>
      </c>
      <c r="W44" s="15">
        <v>85</v>
      </c>
      <c r="X44" s="13"/>
      <c r="Y44" s="17">
        <v>58</v>
      </c>
      <c r="Z44" s="17"/>
      <c r="AA44" s="17"/>
      <c r="AB44" s="17"/>
      <c r="AC44" s="17"/>
      <c r="AD44" s="16">
        <v>27</v>
      </c>
      <c r="AE44" s="15"/>
      <c r="AF44" s="15">
        <v>9366</v>
      </c>
      <c r="AG44" s="15"/>
      <c r="AH44" s="15"/>
      <c r="AI44" s="15">
        <v>5263</v>
      </c>
      <c r="AJ44" s="15">
        <v>1531</v>
      </c>
      <c r="AK44" s="15">
        <v>72</v>
      </c>
      <c r="AL44" s="18">
        <v>21186</v>
      </c>
    </row>
    <row r="45" spans="1:38" s="9" customFormat="1" ht="24" customHeight="1">
      <c r="A45" s="10" t="s">
        <v>49</v>
      </c>
      <c r="B45" s="27"/>
      <c r="C45" s="15"/>
      <c r="D45" s="13"/>
      <c r="E45" s="14"/>
      <c r="F45" s="15"/>
      <c r="G45" s="13"/>
      <c r="H45" s="16"/>
      <c r="I45" s="15">
        <v>2397</v>
      </c>
      <c r="J45" s="15">
        <v>1339</v>
      </c>
      <c r="K45" s="13">
        <v>21</v>
      </c>
      <c r="L45" s="17">
        <v>969</v>
      </c>
      <c r="M45" s="17">
        <v>172</v>
      </c>
      <c r="N45" s="17">
        <v>19</v>
      </c>
      <c r="O45" s="17">
        <v>21</v>
      </c>
      <c r="P45" s="17">
        <v>136</v>
      </c>
      <c r="Q45" s="17"/>
      <c r="R45" s="17"/>
      <c r="S45" s="14">
        <v>0</v>
      </c>
      <c r="T45" s="15">
        <v>973</v>
      </c>
      <c r="U45" s="13">
        <v>917</v>
      </c>
      <c r="V45" s="14">
        <v>56</v>
      </c>
      <c r="W45" s="15">
        <v>85</v>
      </c>
      <c r="X45" s="13"/>
      <c r="Y45" s="17">
        <v>15</v>
      </c>
      <c r="Z45" s="17"/>
      <c r="AA45" s="17"/>
      <c r="AB45" s="17"/>
      <c r="AC45" s="17">
        <v>4</v>
      </c>
      <c r="AD45" s="16">
        <v>66</v>
      </c>
      <c r="AE45" s="15"/>
      <c r="AF45" s="15">
        <v>3123</v>
      </c>
      <c r="AG45" s="15"/>
      <c r="AH45" s="15"/>
      <c r="AI45" s="15">
        <v>10373</v>
      </c>
      <c r="AJ45" s="15">
        <v>145</v>
      </c>
      <c r="AK45" s="15">
        <v>33</v>
      </c>
      <c r="AL45" s="18">
        <v>16071</v>
      </c>
    </row>
    <row r="46" spans="1:38" s="9" customFormat="1" ht="24" customHeight="1" thickBot="1">
      <c r="A46" s="51" t="s">
        <v>50</v>
      </c>
      <c r="B46" s="43"/>
      <c r="C46" s="44"/>
      <c r="D46" s="45"/>
      <c r="E46" s="46"/>
      <c r="F46" s="44"/>
      <c r="G46" s="45"/>
      <c r="H46" s="47"/>
      <c r="I46" s="44">
        <v>1299</v>
      </c>
      <c r="J46" s="44">
        <v>1254</v>
      </c>
      <c r="K46" s="45">
        <v>46</v>
      </c>
      <c r="L46" s="48">
        <v>104</v>
      </c>
      <c r="M46" s="48">
        <v>590</v>
      </c>
      <c r="N46" s="48">
        <v>7</v>
      </c>
      <c r="O46" s="48">
        <v>4</v>
      </c>
      <c r="P46" s="48">
        <v>20</v>
      </c>
      <c r="Q46" s="48">
        <v>483</v>
      </c>
      <c r="R46" s="48"/>
      <c r="S46" s="46">
        <v>0</v>
      </c>
      <c r="T46" s="44">
        <v>26</v>
      </c>
      <c r="U46" s="45">
        <v>26</v>
      </c>
      <c r="V46" s="46">
        <v>0</v>
      </c>
      <c r="W46" s="44">
        <v>19</v>
      </c>
      <c r="X46" s="45"/>
      <c r="Y46" s="48">
        <v>1</v>
      </c>
      <c r="Z46" s="48"/>
      <c r="AA46" s="48"/>
      <c r="AB46" s="48"/>
      <c r="AC46" s="48"/>
      <c r="AD46" s="47">
        <v>18</v>
      </c>
      <c r="AE46" s="44"/>
      <c r="AF46" s="44">
        <v>152</v>
      </c>
      <c r="AG46" s="44"/>
      <c r="AH46" s="44"/>
      <c r="AI46" s="44">
        <v>2321</v>
      </c>
      <c r="AJ46" s="44">
        <v>42</v>
      </c>
      <c r="AK46" s="44">
        <v>669</v>
      </c>
      <c r="AL46" s="49">
        <v>4483</v>
      </c>
    </row>
  </sheetData>
  <mergeCells count="38">
    <mergeCell ref="AD4:AD5"/>
    <mergeCell ref="Q4:Q5"/>
    <mergeCell ref="R4:R5"/>
    <mergeCell ref="S4:S5"/>
    <mergeCell ref="U4:U5"/>
    <mergeCell ref="V4:V5"/>
    <mergeCell ref="X4:X5"/>
    <mergeCell ref="W3:W5"/>
    <mergeCell ref="X3:AD3"/>
    <mergeCell ref="Y4:Y5"/>
    <mergeCell ref="Z4:Z5"/>
    <mergeCell ref="AA4:AA5"/>
    <mergeCell ref="AB4:AB5"/>
    <mergeCell ref="AC4:AC5"/>
    <mergeCell ref="N4:N5"/>
    <mergeCell ref="O4:O5"/>
    <mergeCell ref="P4:P5"/>
    <mergeCell ref="D4:D5"/>
    <mergeCell ref="E4:E5"/>
    <mergeCell ref="G4:G5"/>
    <mergeCell ref="H4:H5"/>
    <mergeCell ref="K4:K5"/>
    <mergeCell ref="A1:A5"/>
    <mergeCell ref="B1:AL1"/>
    <mergeCell ref="B2:H2"/>
    <mergeCell ref="I2:AD2"/>
    <mergeCell ref="B3:B5"/>
    <mergeCell ref="C3:C5"/>
    <mergeCell ref="D3:E3"/>
    <mergeCell ref="F3:F5"/>
    <mergeCell ref="G3:H3"/>
    <mergeCell ref="I3:I5"/>
    <mergeCell ref="L4:L5"/>
    <mergeCell ref="J3:J5"/>
    <mergeCell ref="K3:S3"/>
    <mergeCell ref="T3:T5"/>
    <mergeCell ref="U3:V3"/>
    <mergeCell ref="M4:M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0" sqref="F20"/>
    </sheetView>
  </sheetViews>
  <sheetFormatPr defaultRowHeight="16.5"/>
  <cols>
    <col min="1" max="1" width="19" customWidth="1"/>
    <col min="2" max="5" width="26.875" style="89" customWidth="1"/>
  </cols>
  <sheetData>
    <row r="1" spans="1:6">
      <c r="A1" s="213" t="s">
        <v>102</v>
      </c>
      <c r="B1" s="89" t="s">
        <v>132</v>
      </c>
      <c r="C1" s="89" t="s">
        <v>133</v>
      </c>
      <c r="D1" s="89" t="s">
        <v>102</v>
      </c>
      <c r="E1" s="89" t="s">
        <v>102</v>
      </c>
    </row>
    <row r="2" spans="1:6">
      <c r="A2" s="213"/>
      <c r="B2" s="89" t="s">
        <v>134</v>
      </c>
      <c r="C2" s="89" t="s">
        <v>135</v>
      </c>
      <c r="D2" s="89" t="s">
        <v>136</v>
      </c>
      <c r="E2" s="89" t="s">
        <v>137</v>
      </c>
    </row>
    <row r="3" spans="1:6">
      <c r="A3" t="s">
        <v>111</v>
      </c>
      <c r="B3" s="90">
        <v>0.46500000000000002</v>
      </c>
      <c r="C3" s="90">
        <v>0.46</v>
      </c>
      <c r="D3" s="90">
        <f>C3/B3</f>
        <v>0.989247311827957</v>
      </c>
      <c r="E3" s="93">
        <v>0.98899999999999999</v>
      </c>
      <c r="F3" s="91">
        <f>D3-E3</f>
        <v>2.4731182795700857E-4</v>
      </c>
    </row>
    <row r="4" spans="1:6">
      <c r="A4" t="s">
        <v>112</v>
      </c>
      <c r="B4" s="90">
        <v>0.65500000000000003</v>
      </c>
      <c r="C4" s="90">
        <v>0.64</v>
      </c>
      <c r="D4" s="90">
        <f t="shared" ref="D4:D31" si="0">C4/B4</f>
        <v>0.97709923664122134</v>
      </c>
      <c r="E4" s="93">
        <v>0.97699999999999998</v>
      </c>
      <c r="F4" s="91">
        <f t="shared" ref="F4:F31" si="1">D4-E4</f>
        <v>9.9236641221356336E-5</v>
      </c>
    </row>
    <row r="5" spans="1:6">
      <c r="A5" t="s">
        <v>113</v>
      </c>
      <c r="B5" s="90">
        <v>0.7</v>
      </c>
      <c r="C5" s="90">
        <v>0.67500000000000004</v>
      </c>
      <c r="D5" s="90">
        <f t="shared" si="0"/>
        <v>0.96428571428571441</v>
      </c>
      <c r="E5" s="93">
        <v>0.96399999999999997</v>
      </c>
      <c r="F5" s="91">
        <f t="shared" si="1"/>
        <v>2.8571428571444457E-4</v>
      </c>
    </row>
    <row r="6" spans="1:6">
      <c r="A6" t="s">
        <v>114</v>
      </c>
      <c r="B6" s="90">
        <v>0.62</v>
      </c>
      <c r="C6" s="90">
        <v>0.59499999999999997</v>
      </c>
      <c r="D6" s="90">
        <f t="shared" si="0"/>
        <v>0.95967741935483863</v>
      </c>
      <c r="E6" s="93">
        <v>0.96</v>
      </c>
      <c r="F6" s="91">
        <f t="shared" si="1"/>
        <v>-3.2258064516133E-4</v>
      </c>
    </row>
    <row r="7" spans="1:6">
      <c r="A7" t="s">
        <v>104</v>
      </c>
      <c r="B7" s="90">
        <v>0.8</v>
      </c>
      <c r="C7" s="90">
        <v>0.74</v>
      </c>
      <c r="D7" s="90">
        <f t="shared" si="0"/>
        <v>0.92499999999999993</v>
      </c>
      <c r="E7" s="93">
        <v>0.92500000000000004</v>
      </c>
      <c r="F7" s="91">
        <f t="shared" si="1"/>
        <v>0</v>
      </c>
    </row>
    <row r="8" spans="1:6">
      <c r="A8" t="s">
        <v>105</v>
      </c>
      <c r="B8" s="90">
        <v>0.88</v>
      </c>
      <c r="C8" s="90">
        <v>0.82</v>
      </c>
      <c r="D8" s="90">
        <f t="shared" si="0"/>
        <v>0.93181818181818177</v>
      </c>
      <c r="E8" s="93">
        <v>0.93200000000000005</v>
      </c>
      <c r="F8" s="91">
        <f t="shared" si="1"/>
        <v>-1.8181818181828291E-4</v>
      </c>
    </row>
    <row r="9" spans="1:6">
      <c r="A9" t="s">
        <v>106</v>
      </c>
      <c r="B9" s="90">
        <v>0.90500000000000003</v>
      </c>
      <c r="C9" s="90">
        <v>0.84499999999999997</v>
      </c>
      <c r="D9" s="90">
        <f t="shared" si="0"/>
        <v>0.93370165745856348</v>
      </c>
      <c r="E9" s="93">
        <v>0.93400000000000005</v>
      </c>
      <c r="F9" s="91">
        <f t="shared" si="1"/>
        <v>-2.9834254143656924E-4</v>
      </c>
    </row>
    <row r="10" spans="1:6">
      <c r="A10" t="s">
        <v>115</v>
      </c>
      <c r="B10" s="90">
        <v>0.93</v>
      </c>
      <c r="C10" s="90">
        <v>0.875</v>
      </c>
      <c r="D10" s="90">
        <f t="shared" si="0"/>
        <v>0.94086021505376338</v>
      </c>
      <c r="E10" s="93">
        <v>0.94099999999999995</v>
      </c>
      <c r="F10" s="91">
        <f t="shared" si="1"/>
        <v>-1.3978494623656523E-4</v>
      </c>
    </row>
    <row r="11" spans="1:6">
      <c r="A11" t="s">
        <v>107</v>
      </c>
      <c r="B11" s="90">
        <v>0.96499999999999997</v>
      </c>
      <c r="C11" s="90">
        <v>0.91</v>
      </c>
      <c r="D11" s="90">
        <f t="shared" si="0"/>
        <v>0.94300518134715028</v>
      </c>
      <c r="E11" s="93">
        <v>0.94299999999999995</v>
      </c>
      <c r="F11" s="91">
        <f t="shared" si="1"/>
        <v>5.1813471503292519E-6</v>
      </c>
    </row>
    <row r="12" spans="1:6">
      <c r="A12" t="s">
        <v>116</v>
      </c>
      <c r="B12" s="90">
        <v>0.99</v>
      </c>
      <c r="C12" s="90">
        <v>0.93500000000000005</v>
      </c>
      <c r="D12" s="90">
        <f t="shared" si="0"/>
        <v>0.94444444444444453</v>
      </c>
      <c r="E12" s="93">
        <v>0.94399999999999995</v>
      </c>
      <c r="F12" s="91">
        <f t="shared" si="1"/>
        <v>4.4444444444458053E-4</v>
      </c>
    </row>
    <row r="13" spans="1:6">
      <c r="A13" t="s">
        <v>117</v>
      </c>
      <c r="B13" s="90">
        <v>0.875</v>
      </c>
      <c r="C13" s="90">
        <v>0.82</v>
      </c>
      <c r="D13" s="90">
        <f t="shared" si="0"/>
        <v>0.93714285714285706</v>
      </c>
      <c r="E13" s="93">
        <v>0.93700000000000006</v>
      </c>
      <c r="F13" s="91">
        <f t="shared" si="1"/>
        <v>1.4285714285700024E-4</v>
      </c>
    </row>
    <row r="14" spans="1:6">
      <c r="A14" t="s">
        <v>118</v>
      </c>
      <c r="B14" s="90">
        <v>0.875</v>
      </c>
      <c r="C14" s="90">
        <v>0.82</v>
      </c>
      <c r="D14" s="90">
        <f t="shared" si="0"/>
        <v>0.93714285714285706</v>
      </c>
      <c r="E14" s="93">
        <v>0.93700000000000006</v>
      </c>
      <c r="F14" s="91">
        <f t="shared" si="1"/>
        <v>1.4285714285700024E-4</v>
      </c>
    </row>
    <row r="15" spans="1:6">
      <c r="A15" t="s">
        <v>119</v>
      </c>
      <c r="B15" s="90">
        <v>0.875</v>
      </c>
      <c r="C15" s="90">
        <v>0.82</v>
      </c>
      <c r="D15" s="90">
        <f t="shared" si="0"/>
        <v>0.93714285714285706</v>
      </c>
      <c r="E15" s="93">
        <v>0.93700000000000006</v>
      </c>
      <c r="F15" s="91">
        <f t="shared" si="1"/>
        <v>1.4285714285700024E-4</v>
      </c>
    </row>
    <row r="16" spans="1:6">
      <c r="A16" t="s">
        <v>120</v>
      </c>
      <c r="B16" s="90">
        <v>1.2050000000000001</v>
      </c>
      <c r="C16" s="90">
        <v>1.105</v>
      </c>
      <c r="D16" s="90">
        <f t="shared" si="0"/>
        <v>0.91701244813278004</v>
      </c>
      <c r="E16" s="93">
        <v>0.91700000000000004</v>
      </c>
      <c r="F16" s="91">
        <f t="shared" si="1"/>
        <v>1.2448132780007448E-5</v>
      </c>
    </row>
    <row r="17" spans="1:6">
      <c r="A17" t="s">
        <v>121</v>
      </c>
      <c r="B17" s="90">
        <v>1.1850000000000001</v>
      </c>
      <c r="C17" s="90">
        <v>1.0900000000000001</v>
      </c>
      <c r="D17" s="90">
        <f t="shared" si="0"/>
        <v>0.91983122362869196</v>
      </c>
      <c r="E17" s="93">
        <v>0.92</v>
      </c>
      <c r="F17" s="91">
        <f t="shared" si="1"/>
        <v>-1.6877637130807699E-4</v>
      </c>
    </row>
    <row r="18" spans="1:6">
      <c r="A18" t="s">
        <v>103</v>
      </c>
      <c r="B18" s="90">
        <v>0.80500000000000005</v>
      </c>
      <c r="C18" s="90">
        <v>0.745</v>
      </c>
      <c r="D18" s="90">
        <f t="shared" si="0"/>
        <v>0.92546583850931674</v>
      </c>
      <c r="E18" s="93">
        <v>0.92500000000000004</v>
      </c>
      <c r="F18" s="91">
        <f t="shared" si="1"/>
        <v>4.6583850931669613E-4</v>
      </c>
    </row>
    <row r="19" spans="1:6">
      <c r="A19" s="94" t="s">
        <v>122</v>
      </c>
      <c r="B19" s="92">
        <v>0</v>
      </c>
      <c r="C19" s="92">
        <v>0</v>
      </c>
      <c r="D19" s="92">
        <v>0</v>
      </c>
      <c r="E19" s="92">
        <v>0</v>
      </c>
      <c r="F19" s="95">
        <f t="shared" si="1"/>
        <v>0</v>
      </c>
    </row>
    <row r="20" spans="1:6">
      <c r="A20" s="94" t="s">
        <v>123</v>
      </c>
      <c r="B20" s="92">
        <v>0</v>
      </c>
      <c r="C20" s="92">
        <v>0</v>
      </c>
      <c r="D20" s="92">
        <v>0</v>
      </c>
      <c r="E20" s="92">
        <v>0</v>
      </c>
      <c r="F20" s="95">
        <f t="shared" si="1"/>
        <v>0</v>
      </c>
    </row>
    <row r="21" spans="1:6">
      <c r="A21" t="s">
        <v>124</v>
      </c>
      <c r="B21" s="90">
        <v>0.92500000000000004</v>
      </c>
      <c r="C21" s="90">
        <v>0.86499999999999999</v>
      </c>
      <c r="D21" s="90">
        <f t="shared" si="0"/>
        <v>0.93513513513513513</v>
      </c>
      <c r="E21" s="93">
        <v>0.93500000000000005</v>
      </c>
      <c r="F21" s="91">
        <f t="shared" si="1"/>
        <v>1.3513513513507824E-4</v>
      </c>
    </row>
    <row r="22" spans="1:6">
      <c r="A22" s="94" t="s">
        <v>125</v>
      </c>
      <c r="B22" s="92">
        <v>0</v>
      </c>
      <c r="C22" s="92">
        <v>0</v>
      </c>
      <c r="D22" s="92">
        <v>0</v>
      </c>
      <c r="E22" s="92">
        <v>0</v>
      </c>
      <c r="F22" s="95">
        <f t="shared" si="1"/>
        <v>0</v>
      </c>
    </row>
    <row r="23" spans="1:6">
      <c r="A23" t="s">
        <v>126</v>
      </c>
      <c r="B23" s="90">
        <v>0.81</v>
      </c>
      <c r="C23" s="90">
        <v>0.78500000000000003</v>
      </c>
      <c r="D23" s="90">
        <f t="shared" si="0"/>
        <v>0.96913580246913578</v>
      </c>
      <c r="E23" s="93">
        <v>0.96899999999999997</v>
      </c>
      <c r="F23" s="91">
        <f t="shared" si="1"/>
        <v>1.3580246913580396E-4</v>
      </c>
    </row>
    <row r="24" spans="1:6">
      <c r="A24" t="s">
        <v>127</v>
      </c>
      <c r="B24" s="90"/>
      <c r="C24" s="90"/>
      <c r="D24" s="90"/>
      <c r="E24" s="132">
        <v>0.93952999999999998</v>
      </c>
      <c r="F24" s="91"/>
    </row>
    <row r="25" spans="1:6">
      <c r="A25" t="s">
        <v>128</v>
      </c>
      <c r="B25" s="90">
        <v>1.3</v>
      </c>
      <c r="C25" s="90">
        <v>1.175</v>
      </c>
      <c r="D25" s="90">
        <f t="shared" si="0"/>
        <v>0.90384615384615385</v>
      </c>
      <c r="E25" s="93">
        <v>0.90400000000000003</v>
      </c>
      <c r="F25" s="91">
        <f t="shared" si="1"/>
        <v>-1.5384615384617106E-4</v>
      </c>
    </row>
    <row r="26" spans="1:6">
      <c r="A26" t="s">
        <v>110</v>
      </c>
      <c r="B26" s="90">
        <v>1.0549999999999999</v>
      </c>
      <c r="C26" s="90">
        <v>0.95499999999999996</v>
      </c>
      <c r="D26" s="90">
        <f t="shared" si="0"/>
        <v>0.90521327014218012</v>
      </c>
      <c r="E26" s="93">
        <v>0.90500000000000003</v>
      </c>
      <c r="F26" s="91">
        <f t="shared" si="1"/>
        <v>2.1327014218008866E-4</v>
      </c>
    </row>
    <row r="27" spans="1:6">
      <c r="A27" t="s">
        <v>108</v>
      </c>
      <c r="B27" s="90">
        <v>0.215</v>
      </c>
      <c r="C27" s="90">
        <v>0.215</v>
      </c>
      <c r="D27" s="90">
        <f t="shared" si="0"/>
        <v>1</v>
      </c>
      <c r="E27" s="93">
        <v>1</v>
      </c>
      <c r="F27" s="91">
        <f t="shared" si="1"/>
        <v>0</v>
      </c>
    </row>
    <row r="28" spans="1:6">
      <c r="A28" t="s">
        <v>109</v>
      </c>
      <c r="B28" s="90">
        <v>0.215</v>
      </c>
      <c r="C28" s="90">
        <v>0.215</v>
      </c>
      <c r="D28" s="90">
        <f t="shared" si="0"/>
        <v>1</v>
      </c>
      <c r="E28" s="93">
        <v>1</v>
      </c>
      <c r="F28" s="91">
        <f t="shared" si="1"/>
        <v>0</v>
      </c>
    </row>
    <row r="29" spans="1:6">
      <c r="A29" t="s">
        <v>129</v>
      </c>
      <c r="B29" s="90">
        <v>8.5999999999999993E-2</v>
      </c>
      <c r="C29" s="90">
        <v>8.5999999999999993E-2</v>
      </c>
      <c r="D29" s="90">
        <f t="shared" si="0"/>
        <v>1</v>
      </c>
      <c r="E29" s="93">
        <v>1</v>
      </c>
      <c r="F29" s="91">
        <f t="shared" si="1"/>
        <v>0</v>
      </c>
    </row>
    <row r="30" spans="1:6">
      <c r="A30" t="s">
        <v>130</v>
      </c>
      <c r="B30" s="90">
        <v>1</v>
      </c>
      <c r="C30" s="90">
        <v>1</v>
      </c>
      <c r="D30" s="90">
        <f t="shared" si="0"/>
        <v>1</v>
      </c>
      <c r="E30" s="93">
        <v>1</v>
      </c>
      <c r="F30" s="91">
        <f t="shared" si="1"/>
        <v>0</v>
      </c>
    </row>
    <row r="31" spans="1:6">
      <c r="A31" t="s">
        <v>131</v>
      </c>
      <c r="B31" s="90">
        <v>1</v>
      </c>
      <c r="C31" s="90">
        <v>1</v>
      </c>
      <c r="D31" s="90">
        <f t="shared" si="0"/>
        <v>1</v>
      </c>
      <c r="E31" s="93">
        <v>1</v>
      </c>
      <c r="F31" s="91">
        <f t="shared" si="1"/>
        <v>0</v>
      </c>
    </row>
  </sheetData>
  <mergeCells count="1">
    <mergeCell ref="A1:A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9"/>
  <sheetViews>
    <sheetView tabSelected="1" zoomScale="85" zoomScaleNormal="85" workbookViewId="0">
      <pane xSplit="1" ySplit="5" topLeftCell="I39" activePane="bottomRight" state="frozen"/>
      <selection pane="topRight" activeCell="B1" sqref="B1"/>
      <selection pane="bottomLeft" activeCell="A6" sqref="A6"/>
      <selection pane="bottomRight" activeCell="AI50" sqref="AI50"/>
    </sheetView>
  </sheetViews>
  <sheetFormatPr defaultRowHeight="13.5"/>
  <cols>
    <col min="1" max="1" width="11.5" style="4" customWidth="1"/>
    <col min="2" max="8" width="8.625" style="1" customWidth="1"/>
    <col min="9" max="9" width="9.375" style="1" customWidth="1"/>
    <col min="10" max="20" width="8.625" style="1" customWidth="1"/>
    <col min="21" max="21" width="9" style="1" customWidth="1"/>
    <col min="22" max="36" width="8.625" style="1" customWidth="1"/>
    <col min="37" max="37" width="8.125" style="1" customWidth="1"/>
    <col min="38" max="38" width="9.75" style="1" customWidth="1"/>
    <col min="39" max="16384" width="9" style="1"/>
  </cols>
  <sheetData>
    <row r="1" spans="1:38" ht="19.5" customHeight="1" thickBot="1">
      <c r="A1" s="184" t="s">
        <v>45</v>
      </c>
      <c r="B1" s="186" t="s">
        <v>146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8"/>
    </row>
    <row r="2" spans="1:38" s="4" customFormat="1" ht="15.75" customHeight="1">
      <c r="A2" s="185"/>
      <c r="B2" s="189" t="s">
        <v>0</v>
      </c>
      <c r="C2" s="190"/>
      <c r="D2" s="190"/>
      <c r="E2" s="190"/>
      <c r="F2" s="190"/>
      <c r="G2" s="190"/>
      <c r="H2" s="190"/>
      <c r="I2" s="191" t="s">
        <v>1</v>
      </c>
      <c r="J2" s="190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0"/>
      <c r="X2" s="190"/>
      <c r="Y2" s="190"/>
      <c r="Z2" s="190"/>
      <c r="AA2" s="190"/>
      <c r="AB2" s="190"/>
      <c r="AC2" s="190"/>
      <c r="AD2" s="190"/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3" t="s">
        <v>9</v>
      </c>
    </row>
    <row r="3" spans="1:38" ht="12.75" customHeight="1">
      <c r="A3" s="185"/>
      <c r="B3" s="192"/>
      <c r="C3" s="193" t="s">
        <v>10</v>
      </c>
      <c r="D3" s="195"/>
      <c r="E3" s="196"/>
      <c r="F3" s="193" t="s">
        <v>11</v>
      </c>
      <c r="G3" s="195"/>
      <c r="H3" s="195"/>
      <c r="I3" s="197"/>
      <c r="J3" s="193" t="s">
        <v>12</v>
      </c>
      <c r="K3" s="200"/>
      <c r="L3" s="200"/>
      <c r="M3" s="200"/>
      <c r="N3" s="200"/>
      <c r="O3" s="200"/>
      <c r="P3" s="200"/>
      <c r="Q3" s="200"/>
      <c r="R3" s="200"/>
      <c r="S3" s="201"/>
      <c r="T3" s="202" t="s">
        <v>13</v>
      </c>
      <c r="U3" s="200"/>
      <c r="V3" s="201"/>
      <c r="W3" s="210" t="s">
        <v>14</v>
      </c>
      <c r="X3" s="212"/>
      <c r="Y3" s="212"/>
      <c r="Z3" s="212"/>
      <c r="AA3" s="212"/>
      <c r="AB3" s="212"/>
      <c r="AC3" s="212"/>
      <c r="AD3" s="212"/>
      <c r="AE3" s="5"/>
      <c r="AF3" s="5"/>
      <c r="AG3" s="5"/>
      <c r="AH3" s="5"/>
      <c r="AI3" s="5"/>
      <c r="AJ3" s="5"/>
      <c r="AK3" s="5"/>
      <c r="AL3" s="6"/>
    </row>
    <row r="4" spans="1:38" ht="12.75" customHeight="1">
      <c r="A4" s="185"/>
      <c r="B4" s="192"/>
      <c r="C4" s="194"/>
      <c r="D4" s="204" t="s">
        <v>41</v>
      </c>
      <c r="E4" s="206" t="s">
        <v>42</v>
      </c>
      <c r="F4" s="194"/>
      <c r="G4" s="204" t="s">
        <v>43</v>
      </c>
      <c r="H4" s="208" t="s">
        <v>44</v>
      </c>
      <c r="I4" s="197"/>
      <c r="J4" s="194"/>
      <c r="K4" s="204" t="s">
        <v>15</v>
      </c>
      <c r="L4" s="198" t="s">
        <v>16</v>
      </c>
      <c r="M4" s="198" t="s">
        <v>17</v>
      </c>
      <c r="N4" s="198" t="s">
        <v>18</v>
      </c>
      <c r="O4" s="198" t="s">
        <v>19</v>
      </c>
      <c r="P4" s="198" t="s">
        <v>20</v>
      </c>
      <c r="Q4" s="198" t="s">
        <v>21</v>
      </c>
      <c r="R4" s="198" t="s">
        <v>22</v>
      </c>
      <c r="S4" s="206" t="s">
        <v>23</v>
      </c>
      <c r="T4" s="203"/>
      <c r="U4" s="204" t="s">
        <v>24</v>
      </c>
      <c r="V4" s="206" t="s">
        <v>25</v>
      </c>
      <c r="W4" s="211"/>
      <c r="X4" s="204" t="s">
        <v>26</v>
      </c>
      <c r="Y4" s="198" t="s">
        <v>27</v>
      </c>
      <c r="Z4" s="198" t="s">
        <v>28</v>
      </c>
      <c r="AA4" s="198" t="s">
        <v>29</v>
      </c>
      <c r="AB4" s="198" t="s">
        <v>30</v>
      </c>
      <c r="AC4" s="198" t="s">
        <v>31</v>
      </c>
      <c r="AD4" s="208" t="s">
        <v>32</v>
      </c>
      <c r="AE4" s="5"/>
      <c r="AF4" s="5"/>
      <c r="AG4" s="5"/>
      <c r="AH4" s="5"/>
      <c r="AI4" s="5"/>
      <c r="AJ4" s="5"/>
      <c r="AK4" s="5"/>
      <c r="AL4" s="6"/>
    </row>
    <row r="5" spans="1:38" ht="17.25" customHeight="1" thickBot="1">
      <c r="A5" s="185"/>
      <c r="B5" s="192"/>
      <c r="C5" s="194"/>
      <c r="D5" s="205"/>
      <c r="E5" s="207"/>
      <c r="F5" s="194"/>
      <c r="G5" s="205"/>
      <c r="H5" s="209"/>
      <c r="I5" s="197"/>
      <c r="J5" s="194"/>
      <c r="K5" s="205"/>
      <c r="L5" s="199"/>
      <c r="M5" s="199"/>
      <c r="N5" s="199"/>
      <c r="O5" s="199"/>
      <c r="P5" s="199"/>
      <c r="Q5" s="199"/>
      <c r="R5" s="199"/>
      <c r="S5" s="207"/>
      <c r="T5" s="203"/>
      <c r="U5" s="205"/>
      <c r="V5" s="207"/>
      <c r="W5" s="211"/>
      <c r="X5" s="205"/>
      <c r="Y5" s="199"/>
      <c r="Z5" s="199"/>
      <c r="AA5" s="199"/>
      <c r="AB5" s="199"/>
      <c r="AC5" s="199"/>
      <c r="AD5" s="209"/>
      <c r="AE5" s="7"/>
      <c r="AF5" s="7"/>
      <c r="AG5" s="7"/>
      <c r="AH5" s="7"/>
      <c r="AI5" s="7"/>
      <c r="AJ5" s="7"/>
      <c r="AK5" s="7"/>
      <c r="AL5" s="8"/>
    </row>
    <row r="6" spans="1:38" s="9" customFormat="1" ht="24" customHeight="1">
      <c r="A6" s="62" t="s">
        <v>33</v>
      </c>
      <c r="B6" s="96">
        <f>C6+F6</f>
        <v>958.34100000000001</v>
      </c>
      <c r="C6" s="97">
        <f>D6+E6</f>
        <v>958.34100000000001</v>
      </c>
      <c r="D6" s="57">
        <f>'에너지수급밸런스(1,000toe)'!D6*전환계수!$E$3</f>
        <v>958.34100000000001</v>
      </c>
      <c r="E6" s="57">
        <f>'에너지수급밸런스(1,000toe)'!E6*전환계수!$E$4</f>
        <v>0</v>
      </c>
      <c r="F6" s="98">
        <f>G6+H6</f>
        <v>0</v>
      </c>
      <c r="G6" s="57">
        <f>'에너지수급밸런스(1,000toe)'!G6*전환계수!$E$5</f>
        <v>0</v>
      </c>
      <c r="H6" s="57">
        <f>'에너지수급밸런스(1,000toe)'!H6*전환계수!$E$6</f>
        <v>0</v>
      </c>
      <c r="I6" s="98">
        <f>J6+T6+W6</f>
        <v>0</v>
      </c>
      <c r="J6" s="98">
        <f>K6+L6+M6+N6+O6+P6+Q6+R6+S6</f>
        <v>0</v>
      </c>
      <c r="K6" s="57">
        <f>'에너지수급밸런스(1,000toe)'!K6*전환계수!$E$7</f>
        <v>0</v>
      </c>
      <c r="L6" s="57">
        <f>'에너지수급밸런스(1,000toe)'!L6*전환계수!$E$8</f>
        <v>0</v>
      </c>
      <c r="M6" s="57">
        <f>'에너지수급밸런스(1,000toe)'!M6*전환계수!$E$9</f>
        <v>0</v>
      </c>
      <c r="N6" s="57">
        <f>'에너지수급밸런스(1,000toe)'!N6*전환계수!$E$10</f>
        <v>0</v>
      </c>
      <c r="O6" s="57">
        <f>'에너지수급밸런스(1,000toe)'!O6*전환계수!$E$11</f>
        <v>0</v>
      </c>
      <c r="P6" s="57">
        <f>'에너지수급밸런스(1,000toe)'!P6*전환계수!$E$12</f>
        <v>0</v>
      </c>
      <c r="Q6" s="57">
        <f>'에너지수급밸런스(1,000toe)'!Q6*전환계수!$E$13</f>
        <v>0</v>
      </c>
      <c r="R6" s="57">
        <f>'에너지수급밸런스(1,000toe)'!R6*전환계수!$E$14</f>
        <v>0</v>
      </c>
      <c r="S6" s="57">
        <f>'에너지수급밸런스(1,000toe)'!S6*전환계수!$E$15</f>
        <v>0</v>
      </c>
      <c r="T6" s="98">
        <f>U6+V6</f>
        <v>0</v>
      </c>
      <c r="U6" s="57">
        <f>'에너지수급밸런스(1,000toe)'!U6*전환계수!$E$16</f>
        <v>0</v>
      </c>
      <c r="V6" s="57">
        <f>'에너지수급밸런스(1,000toe)'!V6*전환계수!$E$17</f>
        <v>0</v>
      </c>
      <c r="W6" s="98">
        <f>X6+Y6+Z6+AA6+AB6+AC6+AD6</f>
        <v>0</v>
      </c>
      <c r="X6" s="57">
        <f>'에너지수급밸런스(1,000toe)'!X6*전환계수!$E$18</f>
        <v>0</v>
      </c>
      <c r="Y6" s="127">
        <f>'에너지수급밸런스(1,000toe)'!Y6*전환계수!$E$19</f>
        <v>0</v>
      </c>
      <c r="Z6" s="127">
        <f>'에너지수급밸런스(1,000toe)'!Z6*전환계수!$E$20</f>
        <v>0</v>
      </c>
      <c r="AA6" s="57">
        <f>'에너지수급밸런스(1,000toe)'!AA6*전환계수!$E$21</f>
        <v>0</v>
      </c>
      <c r="AB6" s="127">
        <f>'에너지수급밸런스(1,000toe)'!AB6*전환계수!$E$22</f>
        <v>0</v>
      </c>
      <c r="AC6" s="57">
        <f>'에너지수급밸런스(1,000toe)'!AC6*전환계수!$E$23</f>
        <v>0</v>
      </c>
      <c r="AD6" s="57">
        <f>'에너지수급밸런스(1,000toe)'!AD6*전환계수!$E$24</f>
        <v>0</v>
      </c>
      <c r="AE6" s="57">
        <f>'에너지수급밸런스(1,000toe)'!AE6*전환계수!$E$25</f>
        <v>487.25600000000003</v>
      </c>
      <c r="AF6" s="57">
        <f>'에너지수급밸런스(1,000toe)'!AF6*전환계수!$E$26</f>
        <v>0</v>
      </c>
      <c r="AG6" s="57">
        <f>'에너지수급밸런스(1,000toe)'!AG6*전환계수!$E$27</f>
        <v>1391</v>
      </c>
      <c r="AH6" s="57">
        <f>'에너지수급밸런스(1,000toe)'!AH6*전환계수!$E$28</f>
        <v>31948</v>
      </c>
      <c r="AI6" s="57">
        <f>'에너지수급밸런스(1,000toe)'!AI6*전환계수!$E$29</f>
        <v>0</v>
      </c>
      <c r="AJ6" s="57">
        <f>'에너지수급밸런스(1,000toe)'!AJ6*전환계수!$E$30</f>
        <v>0</v>
      </c>
      <c r="AK6" s="57">
        <f>'에너지수급밸런스(1,000toe)'!AK6*전환계수!$E$31</f>
        <v>6064</v>
      </c>
      <c r="AL6" s="99">
        <f>B6+I6+AE6+AF6+AG6+AH6+AI6+AJ6+AK6</f>
        <v>40848.597000000002</v>
      </c>
    </row>
    <row r="7" spans="1:38" s="9" customFormat="1" ht="24" customHeight="1">
      <c r="A7" s="63" t="s">
        <v>34</v>
      </c>
      <c r="B7" s="100">
        <f t="shared" ref="B7:B46" si="0">C7+F7</f>
        <v>69824.506999999998</v>
      </c>
      <c r="C7" s="101">
        <f t="shared" ref="C7:C46" si="1">D7+E7</f>
        <v>4739.4269999999997</v>
      </c>
      <c r="D7" s="15">
        <f>'에너지수급밸런스(1,000toe)'!D7*전환계수!$E$3</f>
        <v>0</v>
      </c>
      <c r="E7" s="15">
        <f>'에너지수급밸런스(1,000toe)'!E7*전환계수!$E$4</f>
        <v>4739.4269999999997</v>
      </c>
      <c r="F7" s="102">
        <f t="shared" ref="F7:F46" si="2">G7+H7</f>
        <v>65085.079999999994</v>
      </c>
      <c r="G7" s="15">
        <f>'에너지수급밸런스(1,000toe)'!G7*전환계수!$E$5</f>
        <v>16416.919999999998</v>
      </c>
      <c r="H7" s="15">
        <f>'에너지수급밸런스(1,000toe)'!H7*전환계수!$E$6</f>
        <v>48668.159999999996</v>
      </c>
      <c r="I7" s="102">
        <f t="shared" ref="I7:I18" si="3">J7+T7+W7</f>
        <v>148517.60837</v>
      </c>
      <c r="J7" s="102">
        <f t="shared" ref="J7:J18" si="4">K7+L7+M7+N7+O7+P7+Q7+R7+S7</f>
        <v>89510.532000000007</v>
      </c>
      <c r="K7" s="15">
        <f>'에너지수급밸런스(1,000toe)'!K7*전환계수!$E$7</f>
        <v>13154.425000000001</v>
      </c>
      <c r="L7" s="15">
        <f>'에너지수급밸런스(1,000toe)'!L7*전환계수!$E$8</f>
        <v>5086.8560000000007</v>
      </c>
      <c r="M7" s="15">
        <f>'에너지수급밸런스(1,000toe)'!M7*전환계수!$E$9</f>
        <v>36169.15</v>
      </c>
      <c r="N7" s="15">
        <f>'에너지수급밸런스(1,000toe)'!N7*전환계수!$E$10</f>
        <v>439.447</v>
      </c>
      <c r="O7" s="15">
        <f>'에너지수급밸런스(1,000toe)'!O7*전환계수!$E$11</f>
        <v>73.554000000000002</v>
      </c>
      <c r="P7" s="15">
        <f>'에너지수급밸런스(1,000toe)'!P7*전환계수!$E$12</f>
        <v>20798.207999999999</v>
      </c>
      <c r="Q7" s="15">
        <f>'에너지수급밸런스(1,000toe)'!Q7*전환계수!$E$13</f>
        <v>13787.955</v>
      </c>
      <c r="R7" s="15">
        <f>'에너지수급밸런스(1,000toe)'!R7*전환계수!$E$14</f>
        <v>0</v>
      </c>
      <c r="S7" s="15">
        <f>'에너지수급밸런스(1,000toe)'!S7*전환계수!$E$15</f>
        <v>0.93700000000000006</v>
      </c>
      <c r="T7" s="102">
        <f t="shared" ref="T7:T18" si="5">U7+V7</f>
        <v>9688.3330000000005</v>
      </c>
      <c r="U7" s="15">
        <f>'에너지수급밸런스(1,000toe)'!U7*전환계수!$E$16</f>
        <v>4556.5730000000003</v>
      </c>
      <c r="V7" s="15">
        <f>'에너지수급밸런스(1,000toe)'!V7*전환계수!$E$17</f>
        <v>5131.76</v>
      </c>
      <c r="W7" s="102">
        <f t="shared" ref="W7:W18" si="6">X7+Y7+Z7+AA7+AB7+AC7+AD7</f>
        <v>49318.743370000004</v>
      </c>
      <c r="X7" s="15">
        <f>'에너지수급밸런스(1,000toe)'!X7*전환계수!$E$18</f>
        <v>42418.65</v>
      </c>
      <c r="Y7" s="128">
        <f>'에너지수급밸런스(1,000toe)'!Y7*전환계수!$E$19</f>
        <v>0</v>
      </c>
      <c r="Z7" s="128">
        <f>'에너지수급밸런스(1,000toe)'!Z7*전환계수!$E$20</f>
        <v>0</v>
      </c>
      <c r="AA7" s="15">
        <f>'에너지수급밸런스(1,000toe)'!AA7*전환계수!$E$21</f>
        <v>2462.79</v>
      </c>
      <c r="AB7" s="128">
        <f>'에너지수급밸런스(1,000toe)'!AB7*전환계수!$E$22</f>
        <v>0</v>
      </c>
      <c r="AC7" s="15">
        <f>'에너지수급밸런스(1,000toe)'!AC7*전환계수!$E$23</f>
        <v>182.172</v>
      </c>
      <c r="AD7" s="15">
        <f>'에너지수급밸런스(1,000toe)'!AD7*전환계수!$E$24</f>
        <v>4255.1313700000001</v>
      </c>
      <c r="AE7" s="15">
        <f>'에너지수급밸런스(1,000toe)'!AE7*전환계수!$E$25</f>
        <v>38315.135999999999</v>
      </c>
      <c r="AF7" s="15">
        <f>'에너지수급밸런스(1,000toe)'!AF7*전환계수!$E$26</f>
        <v>0</v>
      </c>
      <c r="AG7" s="15">
        <f>'에너지수급밸런스(1,000toe)'!AG7*전환계수!$E$27</f>
        <v>0</v>
      </c>
      <c r="AH7" s="15">
        <f>'에너지수급밸런스(1,000toe)'!AH7*전환계수!$E$28</f>
        <v>0</v>
      </c>
      <c r="AI7" s="15">
        <f>'에너지수급밸런스(1,000toe)'!AI7*전환계수!$E$29</f>
        <v>0</v>
      </c>
      <c r="AJ7" s="15">
        <f>'에너지수급밸런스(1,000toe)'!AJ7*전환계수!$E$30</f>
        <v>0</v>
      </c>
      <c r="AK7" s="15">
        <f>'에너지수급밸런스(1,000toe)'!AK7*전환계수!$E$31</f>
        <v>0</v>
      </c>
      <c r="AL7" s="103">
        <f t="shared" ref="AL7:AL46" si="7">B7+I7+AE7+AF7+AG7+AH7+AI7+AJ7+AK7</f>
        <v>256657.25137000001</v>
      </c>
    </row>
    <row r="8" spans="1:38" s="26" customFormat="1" ht="24" customHeight="1">
      <c r="A8" s="64" t="s">
        <v>70</v>
      </c>
      <c r="B8" s="100">
        <f t="shared" si="0"/>
        <v>0</v>
      </c>
      <c r="C8" s="101">
        <f t="shared" si="1"/>
        <v>0</v>
      </c>
      <c r="D8" s="15">
        <f>'에너지수급밸런스(1,000toe)'!D8*전환계수!$E$3</f>
        <v>0</v>
      </c>
      <c r="E8" s="15">
        <f>'에너지수급밸런스(1,000toe)'!E8*전환계수!$E$4</f>
        <v>0</v>
      </c>
      <c r="F8" s="102">
        <f t="shared" si="2"/>
        <v>0</v>
      </c>
      <c r="G8" s="15">
        <f>'에너지수급밸런스(1,000toe)'!G8*전환계수!$E$5</f>
        <v>0</v>
      </c>
      <c r="H8" s="15">
        <f>'에너지수급밸런스(1,000toe)'!H8*전환계수!$E$6</f>
        <v>0</v>
      </c>
      <c r="I8" s="102">
        <f t="shared" si="3"/>
        <v>116856.68836999999</v>
      </c>
      <c r="J8" s="102">
        <f t="shared" si="4"/>
        <v>86767.972999999998</v>
      </c>
      <c r="K8" s="15">
        <f>'에너지수급밸런스(1,000toe)'!K8*전환계수!$E$7</f>
        <v>13154.425000000001</v>
      </c>
      <c r="L8" s="15">
        <f>'에너지수급밸런스(1,000toe)'!L8*전환계수!$E$8</f>
        <v>5043.9840000000004</v>
      </c>
      <c r="M8" s="15">
        <f>'에너지수급밸런스(1,000toe)'!M8*전환계수!$E$9</f>
        <v>36067.344000000005</v>
      </c>
      <c r="N8" s="15">
        <f>'에너지수급밸런스(1,000toe)'!N8*전환계수!$E$10</f>
        <v>439.447</v>
      </c>
      <c r="O8" s="15">
        <f>'에너지수급밸런스(1,000toe)'!O8*전환계수!$E$11</f>
        <v>73.554000000000002</v>
      </c>
      <c r="P8" s="15">
        <f>'에너지수급밸런스(1,000toe)'!P8*전환계수!$E$12</f>
        <v>18201.263999999999</v>
      </c>
      <c r="Q8" s="15">
        <f>'에너지수급밸런스(1,000toe)'!Q8*전환계수!$E$13</f>
        <v>13787.955</v>
      </c>
      <c r="R8" s="15">
        <f>'에너지수급밸런스(1,000toe)'!R8*전환계수!$E$14</f>
        <v>0</v>
      </c>
      <c r="S8" s="15">
        <f>'에너지수급밸런스(1,000toe)'!S8*전환계수!$E$15</f>
        <v>0</v>
      </c>
      <c r="T8" s="102">
        <f t="shared" si="5"/>
        <v>3096.6970000000001</v>
      </c>
      <c r="U8" s="15">
        <f>'에너지수급밸런스(1,000toe)'!U8*전환계수!$E$16</f>
        <v>1413.097</v>
      </c>
      <c r="V8" s="15">
        <f>'에너지수급밸런스(1,000toe)'!V8*전환계수!$E$17</f>
        <v>1683.6000000000001</v>
      </c>
      <c r="W8" s="102">
        <f t="shared" si="6"/>
        <v>26992.018369999998</v>
      </c>
      <c r="X8" s="15">
        <f>'에너지수급밸런스(1,000toe)'!X8*전환계수!$E$18</f>
        <v>20091.924999999999</v>
      </c>
      <c r="Y8" s="128">
        <f>'에너지수급밸런스(1,000toe)'!Y8*전환계수!$E$19</f>
        <v>0</v>
      </c>
      <c r="Z8" s="128">
        <f>'에너지수급밸런스(1,000toe)'!Z8*전환계수!$E$20</f>
        <v>0</v>
      </c>
      <c r="AA8" s="15">
        <f>'에너지수급밸런스(1,000toe)'!AA8*전환계수!$E$21</f>
        <v>2462.79</v>
      </c>
      <c r="AB8" s="128">
        <f>'에너지수급밸런스(1,000toe)'!AB8*전환계수!$E$22</f>
        <v>0</v>
      </c>
      <c r="AC8" s="15">
        <f>'에너지수급밸런스(1,000toe)'!AC8*전환계수!$E$23</f>
        <v>182.172</v>
      </c>
      <c r="AD8" s="15">
        <f>'에너지수급밸런스(1,000toe)'!AD8*전환계수!$E$24</f>
        <v>4255.1313700000001</v>
      </c>
      <c r="AE8" s="15">
        <f>'에너지수급밸런스(1,000toe)'!AE8*전환계수!$E$25</f>
        <v>0</v>
      </c>
      <c r="AF8" s="15">
        <f>'에너지수급밸런스(1,000toe)'!AF8*전환계수!$E$26</f>
        <v>0</v>
      </c>
      <c r="AG8" s="15">
        <f>'에너지수급밸런스(1,000toe)'!AG8*전환계수!$E$27</f>
        <v>0</v>
      </c>
      <c r="AH8" s="15">
        <f>'에너지수급밸런스(1,000toe)'!AH8*전환계수!$E$28</f>
        <v>0</v>
      </c>
      <c r="AI8" s="15">
        <f>'에너지수급밸런스(1,000toe)'!AI8*전환계수!$E$29</f>
        <v>0</v>
      </c>
      <c r="AJ8" s="15">
        <f>'에너지수급밸런스(1,000toe)'!AJ8*전환계수!$E$30</f>
        <v>0</v>
      </c>
      <c r="AK8" s="15">
        <f>'에너지수급밸런스(1,000toe)'!AK8*전환계수!$E$31</f>
        <v>0</v>
      </c>
      <c r="AL8" s="103">
        <f t="shared" si="7"/>
        <v>116856.68836999999</v>
      </c>
    </row>
    <row r="9" spans="1:38" s="26" customFormat="1" ht="24" customHeight="1">
      <c r="A9" s="64" t="s">
        <v>71</v>
      </c>
      <c r="B9" s="100">
        <f t="shared" si="0"/>
        <v>0</v>
      </c>
      <c r="C9" s="101">
        <f t="shared" si="1"/>
        <v>0</v>
      </c>
      <c r="D9" s="15">
        <f>'에너지수급밸런스(1,000toe)'!D9*전환계수!$E$3</f>
        <v>0</v>
      </c>
      <c r="E9" s="15">
        <f>'에너지수급밸런스(1,000toe)'!E9*전환계수!$E$4</f>
        <v>0</v>
      </c>
      <c r="F9" s="102">
        <f t="shared" si="2"/>
        <v>0</v>
      </c>
      <c r="G9" s="15">
        <f>'에너지수급밸런스(1,000toe)'!G9*전환계수!$E$5</f>
        <v>0</v>
      </c>
      <c r="H9" s="15">
        <f>'에너지수급밸런스(1,000toe)'!H9*전환계수!$E$6</f>
        <v>0</v>
      </c>
      <c r="I9" s="102">
        <f t="shared" si="3"/>
        <v>31660.920000000002</v>
      </c>
      <c r="J9" s="102">
        <f t="shared" si="4"/>
        <v>2742.5589999999997</v>
      </c>
      <c r="K9" s="15">
        <f>'에너지수급밸런스(1,000toe)'!K9*전환계수!$E$7</f>
        <v>0</v>
      </c>
      <c r="L9" s="15">
        <f>'에너지수급밸런스(1,000toe)'!L9*전환계수!$E$8</f>
        <v>42.872</v>
      </c>
      <c r="M9" s="15">
        <f>'에너지수급밸런스(1,000toe)'!M9*전환계수!$E$9</f>
        <v>101.80600000000001</v>
      </c>
      <c r="N9" s="15">
        <f>'에너지수급밸런스(1,000toe)'!N9*전환계수!$E$10</f>
        <v>0</v>
      </c>
      <c r="O9" s="15">
        <f>'에너지수급밸런스(1,000toe)'!O9*전환계수!$E$11</f>
        <v>0</v>
      </c>
      <c r="P9" s="15">
        <f>'에너지수급밸런스(1,000toe)'!P9*전환계수!$E$12</f>
        <v>2596.944</v>
      </c>
      <c r="Q9" s="15">
        <f>'에너지수급밸런스(1,000toe)'!Q9*전환계수!$E$13</f>
        <v>0</v>
      </c>
      <c r="R9" s="15">
        <f>'에너지수급밸런스(1,000toe)'!R9*전환계수!$E$14</f>
        <v>0</v>
      </c>
      <c r="S9" s="15">
        <f>'에너지수급밸런스(1,000toe)'!S9*전환계수!$E$15</f>
        <v>0.93700000000000006</v>
      </c>
      <c r="T9" s="102">
        <f t="shared" si="5"/>
        <v>6591.6360000000004</v>
      </c>
      <c r="U9" s="15">
        <f>'에너지수급밸런스(1,000toe)'!U9*전환계수!$E$16</f>
        <v>3143.4760000000001</v>
      </c>
      <c r="V9" s="15">
        <f>'에너지수급밸런스(1,000toe)'!V9*전환계수!$E$17</f>
        <v>3448.1600000000003</v>
      </c>
      <c r="W9" s="102">
        <f t="shared" si="6"/>
        <v>22326.725000000002</v>
      </c>
      <c r="X9" s="15">
        <f>'에너지수급밸런스(1,000toe)'!X9*전환계수!$E$18</f>
        <v>22326.725000000002</v>
      </c>
      <c r="Y9" s="128">
        <f>'에너지수급밸런스(1,000toe)'!Y9*전환계수!$E$19</f>
        <v>0</v>
      </c>
      <c r="Z9" s="128">
        <f>'에너지수급밸런스(1,000toe)'!Z9*전환계수!$E$20</f>
        <v>0</v>
      </c>
      <c r="AA9" s="15">
        <f>'에너지수급밸런스(1,000toe)'!AA9*전환계수!$E$21</f>
        <v>0</v>
      </c>
      <c r="AB9" s="128">
        <f>'에너지수급밸런스(1,000toe)'!AB9*전환계수!$E$22</f>
        <v>0</v>
      </c>
      <c r="AC9" s="15">
        <f>'에너지수급밸런스(1,000toe)'!AC9*전환계수!$E$23</f>
        <v>0</v>
      </c>
      <c r="AD9" s="15">
        <f>'에너지수급밸런스(1,000toe)'!AD9*전환계수!$E$24</f>
        <v>0</v>
      </c>
      <c r="AE9" s="15">
        <f>'에너지수급밸런스(1,000toe)'!AE9*전환계수!$E$25</f>
        <v>0</v>
      </c>
      <c r="AF9" s="15">
        <f>'에너지수급밸런스(1,000toe)'!AF9*전환계수!$E$26</f>
        <v>0</v>
      </c>
      <c r="AG9" s="15">
        <f>'에너지수급밸런스(1,000toe)'!AG9*전환계수!$E$27</f>
        <v>0</v>
      </c>
      <c r="AH9" s="15">
        <f>'에너지수급밸런스(1,000toe)'!AH9*전환계수!$E$28</f>
        <v>0</v>
      </c>
      <c r="AI9" s="15">
        <f>'에너지수급밸런스(1,000toe)'!AI9*전환계수!$E$29</f>
        <v>0</v>
      </c>
      <c r="AJ9" s="15">
        <f>'에너지수급밸런스(1,000toe)'!AJ9*전환계수!$E$30</f>
        <v>0</v>
      </c>
      <c r="AK9" s="15">
        <f>'에너지수급밸런스(1,000toe)'!AK9*전환계수!$E$31</f>
        <v>0</v>
      </c>
      <c r="AL9" s="103">
        <f t="shared" si="7"/>
        <v>31660.920000000002</v>
      </c>
    </row>
    <row r="10" spans="1:38" s="9" customFormat="1" ht="24" customHeight="1">
      <c r="A10" s="63" t="s">
        <v>35</v>
      </c>
      <c r="B10" s="100">
        <f t="shared" si="0"/>
        <v>0</v>
      </c>
      <c r="C10" s="101">
        <f t="shared" si="1"/>
        <v>0</v>
      </c>
      <c r="D10" s="15">
        <f>'에너지수급밸런스(1,000toe)'!D10*전환계수!$E$3</f>
        <v>0</v>
      </c>
      <c r="E10" s="15">
        <f>'에너지수급밸런스(1,000toe)'!E10*전환계수!$E$4</f>
        <v>0</v>
      </c>
      <c r="F10" s="102">
        <f t="shared" si="2"/>
        <v>0</v>
      </c>
      <c r="G10" s="15">
        <f>'에너지수급밸런스(1,000toe)'!G10*전환계수!$E$5</f>
        <v>0</v>
      </c>
      <c r="H10" s="15">
        <f>'에너지수급밸런스(1,000toe)'!H10*전환계수!$E$6</f>
        <v>0</v>
      </c>
      <c r="I10" s="102">
        <f t="shared" si="3"/>
        <v>-42307.615939999996</v>
      </c>
      <c r="J10" s="102">
        <f t="shared" si="4"/>
        <v>-36154.078000000001</v>
      </c>
      <c r="K10" s="15">
        <f>'에너지수급밸런스(1,000toe)'!K10*전환계수!$E$7</f>
        <v>-4627.7750000000005</v>
      </c>
      <c r="L10" s="15">
        <f>'에너지수급밸런스(1,000toe)'!L10*전환계수!$E$8</f>
        <v>-842.52800000000002</v>
      </c>
      <c r="M10" s="15">
        <f>'에너지수급밸런스(1,000toe)'!M10*전환계수!$E$9</f>
        <v>-17572.276000000002</v>
      </c>
      <c r="N10" s="15">
        <f>'에너지수급밸런스(1,000toe)'!N10*전환계수!$E$10</f>
        <v>0</v>
      </c>
      <c r="O10" s="15">
        <f>'에너지수급밸런스(1,000toe)'!O10*전환계수!$E$11</f>
        <v>0</v>
      </c>
      <c r="P10" s="15">
        <f>'에너지수급밸런스(1,000toe)'!P10*전환계수!$E$12</f>
        <v>-3798.6559999999999</v>
      </c>
      <c r="Q10" s="15">
        <f>'에너지수급밸런스(1,000toe)'!Q10*전환계수!$E$13</f>
        <v>-9312.8430000000008</v>
      </c>
      <c r="R10" s="15">
        <f>'에너지수급밸런스(1,000toe)'!R10*전환계수!$E$14</f>
        <v>0</v>
      </c>
      <c r="S10" s="15">
        <f>'에너지수급밸런스(1,000toe)'!S10*전환계수!$E$15</f>
        <v>0</v>
      </c>
      <c r="T10" s="102">
        <f t="shared" si="5"/>
        <v>-81.613</v>
      </c>
      <c r="U10" s="15">
        <f>'에너지수급밸런스(1,000toe)'!U10*전환계수!$E$16</f>
        <v>-81.613</v>
      </c>
      <c r="V10" s="15">
        <f>'에너지수급밸런스(1,000toe)'!V10*전환계수!$E$17</f>
        <v>0</v>
      </c>
      <c r="W10" s="102">
        <f t="shared" si="6"/>
        <v>-6071.9249399999999</v>
      </c>
      <c r="X10" s="15">
        <f>'에너지수급밸런스(1,000toe)'!X10*전환계수!$E$18</f>
        <v>-3801.75</v>
      </c>
      <c r="Y10" s="128">
        <f>'에너지수급밸런스(1,000toe)'!Y10*전환계수!$E$19</f>
        <v>0</v>
      </c>
      <c r="Z10" s="128">
        <f>'에너지수급밸런스(1,000toe)'!Z10*전환계수!$E$20</f>
        <v>0</v>
      </c>
      <c r="AA10" s="15">
        <f>'에너지수급밸런스(1,000toe)'!AA10*전환계수!$E$21</f>
        <v>-1786.7850000000001</v>
      </c>
      <c r="AB10" s="128">
        <f>'에너지수급밸런스(1,000toe)'!AB10*전환계수!$E$22</f>
        <v>0</v>
      </c>
      <c r="AC10" s="15">
        <f>'에너지수급밸런스(1,000toe)'!AC10*전환계수!$E$23</f>
        <v>-15.504</v>
      </c>
      <c r="AD10" s="15">
        <f>'에너지수급밸런스(1,000toe)'!AD10*전환계수!$E$24</f>
        <v>-467.88594000000001</v>
      </c>
      <c r="AE10" s="15">
        <f>'에너지수급밸런스(1,000toe)'!AE10*전환계수!$E$25</f>
        <v>0</v>
      </c>
      <c r="AF10" s="15">
        <f>'에너지수급밸런스(1,000toe)'!AF10*전환계수!$E$26</f>
        <v>0</v>
      </c>
      <c r="AG10" s="15">
        <f>'에너지수급밸런스(1,000toe)'!AG10*전환계수!$E$27</f>
        <v>0</v>
      </c>
      <c r="AH10" s="15">
        <f>'에너지수급밸런스(1,000toe)'!AH10*전환계수!$E$28</f>
        <v>0</v>
      </c>
      <c r="AI10" s="15">
        <f>'에너지수급밸런스(1,000toe)'!AI10*전환계수!$E$29</f>
        <v>0</v>
      </c>
      <c r="AJ10" s="15">
        <f>'에너지수급밸런스(1,000toe)'!AJ10*전환계수!$E$30</f>
        <v>0</v>
      </c>
      <c r="AK10" s="15">
        <f>'에너지수급밸런스(1,000toe)'!AK10*전환계수!$E$31</f>
        <v>0</v>
      </c>
      <c r="AL10" s="103">
        <f t="shared" si="7"/>
        <v>-42307.615939999996</v>
      </c>
    </row>
    <row r="11" spans="1:38" s="9" customFormat="1" ht="24" customHeight="1">
      <c r="A11" s="63" t="s">
        <v>36</v>
      </c>
      <c r="B11" s="100">
        <f t="shared" si="0"/>
        <v>0</v>
      </c>
      <c r="C11" s="101">
        <f t="shared" si="1"/>
        <v>0</v>
      </c>
      <c r="D11" s="15">
        <f>'에너지수급밸런스(1,000toe)'!D11*전환계수!$E$3</f>
        <v>0</v>
      </c>
      <c r="E11" s="15">
        <f>'에너지수급밸런스(1,000toe)'!E11*전환계수!$E$4</f>
        <v>0</v>
      </c>
      <c r="F11" s="102">
        <f t="shared" si="2"/>
        <v>0</v>
      </c>
      <c r="G11" s="15">
        <f>'에너지수급밸런스(1,000toe)'!G11*전환계수!$E$5</f>
        <v>0</v>
      </c>
      <c r="H11" s="15">
        <f>'에너지수급밸런스(1,000toe)'!H11*전환계수!$E$6</f>
        <v>0</v>
      </c>
      <c r="I11" s="102">
        <f t="shared" si="3"/>
        <v>-7133.0940000000001</v>
      </c>
      <c r="J11" s="102">
        <f t="shared" si="4"/>
        <v>-7133.0940000000001</v>
      </c>
      <c r="K11" s="15">
        <f>'에너지수급밸런스(1,000toe)'!K11*전환계수!$E$7</f>
        <v>0</v>
      </c>
      <c r="L11" s="15">
        <f>'에너지수급밸런스(1,000toe)'!L11*전환계수!$E$8</f>
        <v>0</v>
      </c>
      <c r="M11" s="15">
        <f>'에너지수급밸런스(1,000toe)'!M11*전환계수!$E$9</f>
        <v>-469.80200000000002</v>
      </c>
      <c r="N11" s="15">
        <f>'에너지수급밸런스(1,000toe)'!N11*전환계수!$E$10</f>
        <v>-71.515999999999991</v>
      </c>
      <c r="O11" s="15">
        <f>'에너지수급밸런스(1,000toe)'!O11*전환계수!$E$11</f>
        <v>0</v>
      </c>
      <c r="P11" s="15">
        <f>'에너지수급밸런스(1,000toe)'!P11*전환계수!$E$12</f>
        <v>-5557.3279999999995</v>
      </c>
      <c r="Q11" s="15">
        <f>'에너지수급밸런스(1,000toe)'!Q11*전환계수!$E$13</f>
        <v>-1034.4480000000001</v>
      </c>
      <c r="R11" s="15">
        <f>'에너지수급밸런스(1,000toe)'!R11*전환계수!$E$14</f>
        <v>0</v>
      </c>
      <c r="S11" s="15">
        <f>'에너지수급밸런스(1,000toe)'!S11*전환계수!$E$15</f>
        <v>0</v>
      </c>
      <c r="T11" s="102">
        <f t="shared" si="5"/>
        <v>0</v>
      </c>
      <c r="U11" s="15">
        <f>'에너지수급밸런스(1,000toe)'!U11*전환계수!$E$16</f>
        <v>0</v>
      </c>
      <c r="V11" s="15">
        <f>'에너지수급밸런스(1,000toe)'!V11*전환계수!$E$17</f>
        <v>0</v>
      </c>
      <c r="W11" s="102">
        <f t="shared" si="6"/>
        <v>0</v>
      </c>
      <c r="X11" s="15">
        <f>'에너지수급밸런스(1,000toe)'!X11*전환계수!$E$18</f>
        <v>0</v>
      </c>
      <c r="Y11" s="128">
        <f>'에너지수급밸런스(1,000toe)'!Y11*전환계수!$E$19</f>
        <v>0</v>
      </c>
      <c r="Z11" s="128">
        <f>'에너지수급밸런스(1,000toe)'!Z11*전환계수!$E$20</f>
        <v>0</v>
      </c>
      <c r="AA11" s="15">
        <f>'에너지수급밸런스(1,000toe)'!AA11*전환계수!$E$21</f>
        <v>0</v>
      </c>
      <c r="AB11" s="128">
        <f>'에너지수급밸런스(1,000toe)'!AB11*전환계수!$E$22</f>
        <v>0</v>
      </c>
      <c r="AC11" s="15">
        <f>'에너지수급밸런스(1,000toe)'!AC11*전환계수!$E$23</f>
        <v>0</v>
      </c>
      <c r="AD11" s="15">
        <f>'에너지수급밸런스(1,000toe)'!AD11*전환계수!$E$24</f>
        <v>0</v>
      </c>
      <c r="AE11" s="15">
        <f>'에너지수급밸런스(1,000toe)'!AE11*전환계수!$E$25</f>
        <v>0</v>
      </c>
      <c r="AF11" s="15">
        <f>'에너지수급밸런스(1,000toe)'!AF11*전환계수!$E$26</f>
        <v>0</v>
      </c>
      <c r="AG11" s="15">
        <f>'에너지수급밸런스(1,000toe)'!AG11*전환계수!$E$27</f>
        <v>0</v>
      </c>
      <c r="AH11" s="15">
        <f>'에너지수급밸런스(1,000toe)'!AH11*전환계수!$E$28</f>
        <v>0</v>
      </c>
      <c r="AI11" s="15">
        <f>'에너지수급밸런스(1,000toe)'!AI11*전환계수!$E$29</f>
        <v>0</v>
      </c>
      <c r="AJ11" s="15">
        <f>'에너지수급밸런스(1,000toe)'!AJ11*전환계수!$E$30</f>
        <v>0</v>
      </c>
      <c r="AK11" s="15">
        <f>'에너지수급밸런스(1,000toe)'!AK11*전환계수!$E$31</f>
        <v>0</v>
      </c>
      <c r="AL11" s="103">
        <f t="shared" si="7"/>
        <v>-7133.0940000000001</v>
      </c>
    </row>
    <row r="12" spans="1:38" s="9" customFormat="1" ht="24" customHeight="1">
      <c r="A12" s="63" t="s">
        <v>37</v>
      </c>
      <c r="B12" s="100">
        <f t="shared" si="0"/>
        <v>184.619</v>
      </c>
      <c r="C12" s="101">
        <f t="shared" si="1"/>
        <v>184.619</v>
      </c>
      <c r="D12" s="15">
        <f>'에너지수급밸런스(1,000toe)'!D12*전환계수!$E$3</f>
        <v>158.24</v>
      </c>
      <c r="E12" s="15">
        <f>'에너지수급밸런스(1,000toe)'!E12*전환계수!$E$4</f>
        <v>26.378999999999998</v>
      </c>
      <c r="F12" s="102">
        <f t="shared" si="2"/>
        <v>0</v>
      </c>
      <c r="G12" s="15">
        <f>'에너지수급밸런스(1,000toe)'!G12*전환계수!$E$5</f>
        <v>0</v>
      </c>
      <c r="H12" s="15">
        <f>'에너지수급밸런스(1,000toe)'!H12*전환계수!$E$6</f>
        <v>0</v>
      </c>
      <c r="I12" s="102">
        <f t="shared" si="3"/>
        <v>-463.75935999999996</v>
      </c>
      <c r="J12" s="102">
        <f t="shared" si="4"/>
        <v>-450.81899999999996</v>
      </c>
      <c r="K12" s="15">
        <f>'에너지수급밸런스(1,000toe)'!K12*전환계수!$E$7</f>
        <v>-74.924999999999997</v>
      </c>
      <c r="L12" s="15">
        <f>'에너지수급밸런스(1,000toe)'!L12*전환계수!$E$8</f>
        <v>-91.335999999999999</v>
      </c>
      <c r="M12" s="15">
        <f>'에너지수급밸런스(1,000toe)'!M12*전환계수!$E$9</f>
        <v>-114.88200000000001</v>
      </c>
      <c r="N12" s="15">
        <f>'에너지수급밸런스(1,000toe)'!N12*전환계수!$E$10</f>
        <v>2.823</v>
      </c>
      <c r="O12" s="15">
        <f>'에너지수급밸런스(1,000toe)'!O12*전환계수!$E$11</f>
        <v>-0.94299999999999995</v>
      </c>
      <c r="P12" s="15">
        <f>'에너지수급밸런스(1,000toe)'!P12*전환계수!$E$12</f>
        <v>-137.82399999999998</v>
      </c>
      <c r="Q12" s="15">
        <f>'에너지수급밸런스(1,000toe)'!Q12*전환계수!$E$13</f>
        <v>-33.731999999999999</v>
      </c>
      <c r="R12" s="15">
        <f>'에너지수급밸런스(1,000toe)'!R12*전환계수!$E$14</f>
        <v>0</v>
      </c>
      <c r="S12" s="15">
        <f>'에너지수급밸런스(1,000toe)'!S12*전환계수!$E$15</f>
        <v>0</v>
      </c>
      <c r="T12" s="102">
        <f t="shared" si="5"/>
        <v>-34.939</v>
      </c>
      <c r="U12" s="15">
        <f>'에너지수급밸런스(1,000toe)'!U12*전환계수!$E$16</f>
        <v>-6.4190000000000005</v>
      </c>
      <c r="V12" s="15">
        <f>'에너지수급밸런스(1,000toe)'!V12*전환계수!$E$17</f>
        <v>-28.52</v>
      </c>
      <c r="W12" s="102">
        <f t="shared" si="6"/>
        <v>21.998640000000009</v>
      </c>
      <c r="X12" s="15">
        <f>'에너지수급밸런스(1,000toe)'!X12*전환계수!$E$18</f>
        <v>-60.125</v>
      </c>
      <c r="Y12" s="128">
        <f>'에너지수급밸런스(1,000toe)'!Y12*전환계수!$E$19</f>
        <v>0</v>
      </c>
      <c r="Z12" s="128">
        <f>'에너지수급밸런스(1,000toe)'!Z12*전환계수!$E$20</f>
        <v>0</v>
      </c>
      <c r="AA12" s="15">
        <f>'에너지수급밸런스(1,000toe)'!AA12*전환계수!$E$21</f>
        <v>96.305000000000007</v>
      </c>
      <c r="AB12" s="128">
        <f>'에너지수급밸런스(1,000toe)'!AB12*전환계수!$E$22</f>
        <v>0</v>
      </c>
      <c r="AC12" s="15">
        <f>'에너지수급밸런스(1,000toe)'!AC12*전환계수!$E$23</f>
        <v>-2.907</v>
      </c>
      <c r="AD12" s="15">
        <f>'에너지수급밸런스(1,000toe)'!AD12*전환계수!$E$24</f>
        <v>-11.27436</v>
      </c>
      <c r="AE12" s="15">
        <f>'에너지수급밸런스(1,000toe)'!AE12*전환계수!$E$25</f>
        <v>-1079.376</v>
      </c>
      <c r="AF12" s="15">
        <f>'에너지수급밸런스(1,000toe)'!AF12*전환계수!$E$26</f>
        <v>0</v>
      </c>
      <c r="AG12" s="15">
        <f>'에너지수급밸런스(1,000toe)'!AG12*전환계수!$E$27</f>
        <v>0</v>
      </c>
      <c r="AH12" s="15">
        <f>'에너지수급밸런스(1,000toe)'!AH12*전환계수!$E$28</f>
        <v>0</v>
      </c>
      <c r="AI12" s="15">
        <f>'에너지수급밸런스(1,000toe)'!AI12*전환계수!$E$29</f>
        <v>0</v>
      </c>
      <c r="AJ12" s="15">
        <f>'에너지수급밸런스(1,000toe)'!AJ12*전환계수!$E$30</f>
        <v>0</v>
      </c>
      <c r="AK12" s="15">
        <f>'에너지수급밸런스(1,000toe)'!AK12*전환계수!$E$31</f>
        <v>0</v>
      </c>
      <c r="AL12" s="103">
        <f t="shared" si="7"/>
        <v>-1358.5163600000001</v>
      </c>
    </row>
    <row r="13" spans="1:38" s="26" customFormat="1" ht="24" customHeight="1">
      <c r="A13" s="64" t="s">
        <v>72</v>
      </c>
      <c r="B13" s="100">
        <f t="shared" si="0"/>
        <v>1050.395</v>
      </c>
      <c r="C13" s="101">
        <f t="shared" si="1"/>
        <v>1050.395</v>
      </c>
      <c r="D13" s="15">
        <f>'에너지수급밸런스(1,000toe)'!D13*전환계수!$E$3</f>
        <v>976.14300000000003</v>
      </c>
      <c r="E13" s="15">
        <f>'에너지수급밸런스(1,000toe)'!E13*전환계수!$E$4</f>
        <v>74.251999999999995</v>
      </c>
      <c r="F13" s="102">
        <f t="shared" si="2"/>
        <v>0</v>
      </c>
      <c r="G13" s="15">
        <f>'에너지수급밸런스(1,000toe)'!G13*전환계수!$E$5</f>
        <v>0</v>
      </c>
      <c r="H13" s="15">
        <f>'에너지수급밸런스(1,000toe)'!H13*전환계수!$E$6</f>
        <v>0</v>
      </c>
      <c r="I13" s="102">
        <f t="shared" si="3"/>
        <v>4789.7287400000005</v>
      </c>
      <c r="J13" s="102">
        <f t="shared" si="4"/>
        <v>3291.8710000000001</v>
      </c>
      <c r="K13" s="15">
        <f>'에너지수급밸런스(1,000toe)'!K13*전환계수!$E$7</f>
        <v>376.47500000000002</v>
      </c>
      <c r="L13" s="15">
        <f>'에너지수급밸런스(1,000toe)'!L13*전환계수!$E$8</f>
        <v>301.036</v>
      </c>
      <c r="M13" s="15">
        <f>'에너지수급밸런스(1,000toe)'!M13*전환계수!$E$9</f>
        <v>1002.182</v>
      </c>
      <c r="N13" s="15">
        <f>'에너지수급밸런스(1,000toe)'!N13*전환계수!$E$10</f>
        <v>36.698999999999998</v>
      </c>
      <c r="O13" s="15">
        <f>'에너지수급밸런스(1,000toe)'!O13*전환계수!$E$11</f>
        <v>5.6579999999999995</v>
      </c>
      <c r="P13" s="15">
        <f>'에너지수급밸런스(1,000toe)'!P13*전환계수!$E$12</f>
        <v>1310.2719999999999</v>
      </c>
      <c r="Q13" s="15">
        <f>'에너지수급밸런스(1,000toe)'!Q13*전환계수!$E$13</f>
        <v>259.54900000000004</v>
      </c>
      <c r="R13" s="15">
        <f>'에너지수급밸런스(1,000toe)'!R13*전환계수!$E$14</f>
        <v>0</v>
      </c>
      <c r="S13" s="15">
        <f>'에너지수급밸런스(1,000toe)'!S13*전환계수!$E$15</f>
        <v>0</v>
      </c>
      <c r="T13" s="102">
        <f t="shared" si="5"/>
        <v>209.37</v>
      </c>
      <c r="U13" s="15">
        <f>'에너지수급밸런스(1,000toe)'!U13*전환계수!$E$16</f>
        <v>119.21000000000001</v>
      </c>
      <c r="V13" s="15">
        <f>'에너지수급밸런스(1,000toe)'!V13*전환계수!$E$17</f>
        <v>90.160000000000011</v>
      </c>
      <c r="W13" s="102">
        <f t="shared" si="6"/>
        <v>1288.48774</v>
      </c>
      <c r="X13" s="15">
        <f>'에너지수급밸런스(1,000toe)'!X13*전환계수!$E$18</f>
        <v>986.05000000000007</v>
      </c>
      <c r="Y13" s="128">
        <f>'에너지수급밸런스(1,000toe)'!Y13*전환계수!$E$19</f>
        <v>0</v>
      </c>
      <c r="Z13" s="128">
        <f>'에너지수급밸런스(1,000toe)'!Z13*전환계수!$E$20</f>
        <v>0</v>
      </c>
      <c r="AA13" s="15">
        <f>'에너지수급밸런스(1,000toe)'!AA13*전환계수!$E$21</f>
        <v>243.10000000000002</v>
      </c>
      <c r="AB13" s="128">
        <f>'에너지수급밸런스(1,000toe)'!AB13*전환계수!$E$22</f>
        <v>0</v>
      </c>
      <c r="AC13" s="15">
        <f>'에너지수급밸런스(1,000toe)'!AC13*전환계수!$E$23</f>
        <v>4.8449999999999998</v>
      </c>
      <c r="AD13" s="15">
        <f>'에너지수급밸런스(1,000toe)'!AD13*전환계수!$E$24</f>
        <v>54.492739999999998</v>
      </c>
      <c r="AE13" s="15">
        <f>'에너지수급밸런스(1,000toe)'!AE13*전환계수!$E$25</f>
        <v>2054.7919999999999</v>
      </c>
      <c r="AF13" s="15">
        <f>'에너지수급밸런스(1,000toe)'!AF13*전환계수!$E$26</f>
        <v>0</v>
      </c>
      <c r="AG13" s="15">
        <f>'에너지수급밸런스(1,000toe)'!AG13*전환계수!$E$27</f>
        <v>0</v>
      </c>
      <c r="AH13" s="15">
        <f>'에너지수급밸런스(1,000toe)'!AH13*전환계수!$E$28</f>
        <v>0</v>
      </c>
      <c r="AI13" s="15">
        <f>'에너지수급밸런스(1,000toe)'!AI13*전환계수!$E$29</f>
        <v>0</v>
      </c>
      <c r="AJ13" s="15">
        <f>'에너지수급밸런스(1,000toe)'!AJ13*전환계수!$E$30</f>
        <v>0</v>
      </c>
      <c r="AK13" s="15">
        <f>'에너지수급밸런스(1,000toe)'!AK13*전환계수!$E$31</f>
        <v>0</v>
      </c>
      <c r="AL13" s="103">
        <f t="shared" si="7"/>
        <v>7894.9157400000004</v>
      </c>
    </row>
    <row r="14" spans="1:38" s="26" customFormat="1" ht="24" customHeight="1">
      <c r="A14" s="64" t="s">
        <v>73</v>
      </c>
      <c r="B14" s="100">
        <f t="shared" si="0"/>
        <v>-864.79899999999998</v>
      </c>
      <c r="C14" s="101">
        <f t="shared" si="1"/>
        <v>-864.79899999999998</v>
      </c>
      <c r="D14" s="15">
        <f>'에너지수급밸런스(1,000toe)'!D14*전환계수!$E$3</f>
        <v>-817.90300000000002</v>
      </c>
      <c r="E14" s="15">
        <f>'에너지수급밸런스(1,000toe)'!E14*전환계수!$E$4</f>
        <v>-46.896000000000001</v>
      </c>
      <c r="F14" s="102">
        <f t="shared" si="2"/>
        <v>0</v>
      </c>
      <c r="G14" s="15">
        <f>'에너지수급밸런스(1,000toe)'!G14*전환계수!$E$5</f>
        <v>0</v>
      </c>
      <c r="H14" s="15">
        <f>'에너지수급밸런스(1,000toe)'!H14*전환계수!$E$6</f>
        <v>0</v>
      </c>
      <c r="I14" s="102">
        <f t="shared" si="3"/>
        <v>-5253.4980999999998</v>
      </c>
      <c r="J14" s="102">
        <f t="shared" si="4"/>
        <v>-3744.5520000000001</v>
      </c>
      <c r="K14" s="15">
        <f>'에너지수급밸런스(1,000toe)'!K14*전환계수!$E$7</f>
        <v>-452.32500000000005</v>
      </c>
      <c r="L14" s="15">
        <f>'에너지수급밸런스(1,000toe)'!L14*전환계수!$E$8</f>
        <v>-392.37200000000001</v>
      </c>
      <c r="M14" s="15">
        <f>'에너지수급밸런스(1,000toe)'!M14*전환계수!$E$9</f>
        <v>-1117.0640000000001</v>
      </c>
      <c r="N14" s="15">
        <f>'에너지수급밸런스(1,000toe)'!N14*전환계수!$E$10</f>
        <v>-33.875999999999998</v>
      </c>
      <c r="O14" s="15">
        <f>'에너지수급밸런스(1,000toe)'!O14*전환계수!$E$11</f>
        <v>-6.601</v>
      </c>
      <c r="P14" s="15">
        <f>'에너지수급밸런스(1,000toe)'!P14*전환계수!$E$12</f>
        <v>-1448.096</v>
      </c>
      <c r="Q14" s="15">
        <f>'에너지수급밸런스(1,000toe)'!Q14*전환계수!$E$13</f>
        <v>-294.21800000000002</v>
      </c>
      <c r="R14" s="15">
        <f>'에너지수급밸런스(1,000toe)'!R14*전환계수!$E$14</f>
        <v>0</v>
      </c>
      <c r="S14" s="15">
        <f>'에너지수급밸런스(1,000toe)'!S14*전환계수!$E$15</f>
        <v>0</v>
      </c>
      <c r="T14" s="102">
        <f t="shared" si="5"/>
        <v>-243.392</v>
      </c>
      <c r="U14" s="15">
        <f>'에너지수급밸런스(1,000toe)'!U14*전환계수!$E$16</f>
        <v>-124.712</v>
      </c>
      <c r="V14" s="15">
        <f>'에너지수급밸런스(1,000toe)'!V14*전환계수!$E$17</f>
        <v>-118.68</v>
      </c>
      <c r="W14" s="102">
        <f t="shared" si="6"/>
        <v>-1265.5540999999998</v>
      </c>
      <c r="X14" s="15">
        <f>'에너지수급밸런스(1,000toe)'!X14*전환계수!$E$18</f>
        <v>-1046.175</v>
      </c>
      <c r="Y14" s="128">
        <f>'에너지수급밸런스(1,000toe)'!Y14*전환계수!$E$19</f>
        <v>0</v>
      </c>
      <c r="Z14" s="128">
        <f>'에너지수급밸런스(1,000toe)'!Z14*전환계수!$E$20</f>
        <v>0</v>
      </c>
      <c r="AA14" s="15">
        <f>'에너지수급밸런스(1,000toe)'!AA14*전환계수!$E$21</f>
        <v>-145.86000000000001</v>
      </c>
      <c r="AB14" s="128">
        <f>'에너지수급밸런스(1,000toe)'!AB14*전환계수!$E$22</f>
        <v>0</v>
      </c>
      <c r="AC14" s="15">
        <f>'에너지수급밸런스(1,000toe)'!AC14*전환계수!$E$23</f>
        <v>-7.7519999999999998</v>
      </c>
      <c r="AD14" s="15">
        <f>'에너지수급밸런스(1,000toe)'!AD14*전환계수!$E$24</f>
        <v>-65.767099999999999</v>
      </c>
      <c r="AE14" s="15">
        <f>'에너지수급밸런스(1,000toe)'!AE14*전환계수!$E$25</f>
        <v>-3134.1680000000001</v>
      </c>
      <c r="AF14" s="15">
        <f>'에너지수급밸런스(1,000toe)'!AF14*전환계수!$E$26</f>
        <v>0</v>
      </c>
      <c r="AG14" s="15">
        <f>'에너지수급밸런스(1,000toe)'!AG14*전환계수!$E$27</f>
        <v>0</v>
      </c>
      <c r="AH14" s="15">
        <f>'에너지수급밸런스(1,000toe)'!AH14*전환계수!$E$28</f>
        <v>0</v>
      </c>
      <c r="AI14" s="15">
        <f>'에너지수급밸런스(1,000toe)'!AI14*전환계수!$E$29</f>
        <v>0</v>
      </c>
      <c r="AJ14" s="15">
        <f>'에너지수급밸런스(1,000toe)'!AJ14*전환계수!$E$30</f>
        <v>0</v>
      </c>
      <c r="AK14" s="15">
        <f>'에너지수급밸런스(1,000toe)'!AK14*전환계수!$E$31</f>
        <v>0</v>
      </c>
      <c r="AL14" s="103">
        <f t="shared" si="7"/>
        <v>-9252.4650999999994</v>
      </c>
    </row>
    <row r="15" spans="1:38" s="9" customFormat="1" ht="24" customHeight="1">
      <c r="A15" s="108" t="s">
        <v>38</v>
      </c>
      <c r="B15" s="109">
        <f t="shared" si="0"/>
        <v>3236.4190000000003</v>
      </c>
      <c r="C15" s="110">
        <f t="shared" si="1"/>
        <v>132.351</v>
      </c>
      <c r="D15" s="111">
        <f>'에너지수급밸런스(1,000toe)'!D15*전환계수!$E$3</f>
        <v>37.582000000000001</v>
      </c>
      <c r="E15" s="111">
        <f>'에너지수급밸런스(1,000toe)'!E15*전환계수!$E$4</f>
        <v>94.768999999999991</v>
      </c>
      <c r="F15" s="112">
        <f t="shared" si="2"/>
        <v>3104.0680000000002</v>
      </c>
      <c r="G15" s="111">
        <f>'에너지수급밸런스(1,000toe)'!G15*전환계수!$E$5</f>
        <v>1944.3879999999999</v>
      </c>
      <c r="H15" s="111">
        <f>'에너지수급밸런스(1,000toe)'!H15*전환계수!$E$6</f>
        <v>1159.68</v>
      </c>
      <c r="I15" s="112">
        <f t="shared" si="3"/>
        <v>-3865.72649</v>
      </c>
      <c r="J15" s="112">
        <f t="shared" si="4"/>
        <v>-2389.2819999999997</v>
      </c>
      <c r="K15" s="111">
        <f>'에너지수급밸런스(1,000toe)'!K15*전환계수!$E$7</f>
        <v>-341.32499999999999</v>
      </c>
      <c r="L15" s="111">
        <f>'에너지수급밸런스(1,000toe)'!L15*전환계수!$E$8</f>
        <v>-325.26800000000003</v>
      </c>
      <c r="M15" s="111">
        <f>'에너지수급밸런스(1,000toe)'!M15*전환계수!$E$9</f>
        <v>81.25800000000001</v>
      </c>
      <c r="N15" s="111">
        <f>'에너지수급밸런스(1,000toe)'!N15*전환계수!$E$10</f>
        <v>-85.631</v>
      </c>
      <c r="O15" s="111">
        <f>'에너지수급밸런스(1,000toe)'!O15*전환계수!$E$11</f>
        <v>121.64699999999999</v>
      </c>
      <c r="P15" s="111">
        <f>'에너지수급밸런스(1,000toe)'!P15*전환계수!$E$12</f>
        <v>-2107.0079999999998</v>
      </c>
      <c r="Q15" s="111">
        <f>'에너지수급밸런스(1,000toe)'!Q15*전환계수!$E$13</f>
        <v>267.04500000000002</v>
      </c>
      <c r="R15" s="111">
        <f>'에너지수급밸런스(1,000toe)'!R15*전환계수!$E$14</f>
        <v>0</v>
      </c>
      <c r="S15" s="111">
        <f>'에너지수급밸런스(1,000toe)'!S15*전환계수!$E$15</f>
        <v>0</v>
      </c>
      <c r="T15" s="112">
        <f t="shared" si="5"/>
        <v>464.91899999999998</v>
      </c>
      <c r="U15" s="111">
        <f>'에너지수급밸런스(1,000toe)'!U15*전환계수!$E$16</f>
        <v>-378.721</v>
      </c>
      <c r="V15" s="111">
        <f>'에너지수급밸런스(1,000toe)'!V15*전환계수!$E$17</f>
        <v>843.64</v>
      </c>
      <c r="W15" s="112">
        <f t="shared" si="6"/>
        <v>-1941.36349</v>
      </c>
      <c r="X15" s="111">
        <f>'에너지수급밸런스(1,000toe)'!X15*전환계수!$E$18</f>
        <v>724.27500000000009</v>
      </c>
      <c r="Y15" s="130">
        <f>'에너지수급밸런스(1,000toe)'!Y15*전환계수!$E$19</f>
        <v>0</v>
      </c>
      <c r="Z15" s="130">
        <f>'에너지수급밸런스(1,000toe)'!Z15*전환계수!$E$20</f>
        <v>0</v>
      </c>
      <c r="AA15" s="111">
        <f>'에너지수급밸런스(1,000toe)'!AA15*전환계수!$E$21</f>
        <v>-52.36</v>
      </c>
      <c r="AB15" s="130">
        <f>'에너지수급밸런스(1,000toe)'!AB15*전환계수!$E$22</f>
        <v>0</v>
      </c>
      <c r="AC15" s="111">
        <f>'에너지수급밸런스(1,000toe)'!AC15*전환계수!$E$23</f>
        <v>-45.542999999999999</v>
      </c>
      <c r="AD15" s="111">
        <f>'에너지수급밸런스(1,000toe)'!AD15*전환계수!$E$24</f>
        <v>-2567.73549</v>
      </c>
      <c r="AE15" s="111">
        <f>'에너지수급밸런스(1,000toe)'!AE15*전환계수!$E$25</f>
        <v>1156.2160000000001</v>
      </c>
      <c r="AF15" s="111">
        <f>'에너지수급밸런스(1,000toe)'!AF15*전환계수!$E$26</f>
        <v>0</v>
      </c>
      <c r="AG15" s="111">
        <f>'에너지수급밸런스(1,000toe)'!AG15*전환계수!$E$27</f>
        <v>0</v>
      </c>
      <c r="AH15" s="111">
        <f>'에너지수급밸런스(1,000toe)'!AH15*전환계수!$E$28</f>
        <v>0</v>
      </c>
      <c r="AI15" s="111">
        <f>'에너지수급밸런스(1,000toe)'!AI15*전환계수!$E$29</f>
        <v>0</v>
      </c>
      <c r="AJ15" s="111">
        <f>'에너지수급밸런스(1,000toe)'!AJ15*전환계수!$E$30</f>
        <v>0</v>
      </c>
      <c r="AK15" s="111">
        <f>'에너지수급밸런스(1,000toe)'!AK15*전환계수!$E$31</f>
        <v>0</v>
      </c>
      <c r="AL15" s="113">
        <f t="shared" si="7"/>
        <v>526.90851000000043</v>
      </c>
    </row>
    <row r="16" spans="1:38" s="9" customFormat="1" ht="24" customHeight="1">
      <c r="A16" s="121" t="s">
        <v>39</v>
      </c>
      <c r="B16" s="122">
        <f t="shared" si="0"/>
        <v>74202.896999999997</v>
      </c>
      <c r="C16" s="123">
        <f t="shared" si="1"/>
        <v>6013.7489999999998</v>
      </c>
      <c r="D16" s="124">
        <f>'에너지수급밸런스(1,000toe)'!D16*전환계수!$E$3</f>
        <v>1153.174</v>
      </c>
      <c r="E16" s="124">
        <f>'에너지수급밸런스(1,000toe)'!E16*전환계수!$E$4</f>
        <v>4860.5749999999998</v>
      </c>
      <c r="F16" s="125">
        <f t="shared" si="2"/>
        <v>68189.148000000001</v>
      </c>
      <c r="G16" s="124">
        <f>'에너지수급밸런스(1,000toe)'!G16*전환계수!$E$5</f>
        <v>18361.308000000001</v>
      </c>
      <c r="H16" s="124">
        <f>'에너지수급밸런스(1,000toe)'!H16*전환계수!$E$6</f>
        <v>49827.839999999997</v>
      </c>
      <c r="I16" s="125">
        <f t="shared" si="3"/>
        <v>94749.263579999999</v>
      </c>
      <c r="J16" s="125">
        <f t="shared" si="4"/>
        <v>43383.268000000004</v>
      </c>
      <c r="K16" s="124">
        <f>'에너지수급밸런스(1,000toe)'!K16*전환계수!$E$7</f>
        <v>8109.4750000000004</v>
      </c>
      <c r="L16" s="124">
        <f>'에너지수급밸런스(1,000toe)'!L16*전환계수!$E$8</f>
        <v>3827.7240000000002</v>
      </c>
      <c r="M16" s="124">
        <f>'에너지수급밸런스(1,000toe)'!M16*전환계수!$E$9</f>
        <v>18094.382000000001</v>
      </c>
      <c r="N16" s="124">
        <f>'에너지수급밸런스(1,000toe)'!N16*전환계수!$E$10</f>
        <v>285.12299999999999</v>
      </c>
      <c r="O16" s="124">
        <f>'에너지수급밸런스(1,000toe)'!O16*전환계수!$E$11</f>
        <v>194.25799999999998</v>
      </c>
      <c r="P16" s="124">
        <f>'에너지수급밸런스(1,000toe)'!P16*전환계수!$E$12</f>
        <v>9197.3919999999998</v>
      </c>
      <c r="Q16" s="124">
        <f>'에너지수급밸런스(1,000toe)'!Q16*전환계수!$E$13</f>
        <v>3673.9770000000003</v>
      </c>
      <c r="R16" s="124">
        <f>'에너지수급밸런스(1,000toe)'!R16*전환계수!$E$14</f>
        <v>0</v>
      </c>
      <c r="S16" s="124">
        <f>'에너지수급밸런스(1,000toe)'!S16*전환계수!$E$15</f>
        <v>0.93700000000000006</v>
      </c>
      <c r="T16" s="125">
        <f t="shared" si="5"/>
        <v>10037.617</v>
      </c>
      <c r="U16" s="124">
        <f>'에너지수급밸런스(1,000toe)'!U16*전환계수!$E$16</f>
        <v>4090.7370000000001</v>
      </c>
      <c r="V16" s="124">
        <f>'에너지수급밸런스(1,000toe)'!V16*전환계수!$E$17</f>
        <v>5946.88</v>
      </c>
      <c r="W16" s="125">
        <f t="shared" si="6"/>
        <v>41328.378579999997</v>
      </c>
      <c r="X16" s="124">
        <f>'에너지수급밸런스(1,000toe)'!X16*전환계수!$E$18</f>
        <v>39281.974999999999</v>
      </c>
      <c r="Y16" s="124">
        <f>'에너지수급밸런스(1,000toe)'!Y16*전환계수!$E$19</f>
        <v>0</v>
      </c>
      <c r="Z16" s="124">
        <f>'에너지수급밸런스(1,000toe)'!Z16*전환계수!$E$20</f>
        <v>0</v>
      </c>
      <c r="AA16" s="124">
        <f>'에너지수급밸런스(1,000toe)'!AA16*전환계수!$E$21</f>
        <v>719.95</v>
      </c>
      <c r="AB16" s="124">
        <f>'에너지수급밸런스(1,000toe)'!AB16*전환계수!$E$22</f>
        <v>0</v>
      </c>
      <c r="AC16" s="124">
        <f>'에너지수급밸런스(1,000toe)'!AC16*전환계수!$E$23</f>
        <v>118.218</v>
      </c>
      <c r="AD16" s="124">
        <f>'에너지수급밸런스(1,000toe)'!AD16*전환계수!$E$24</f>
        <v>1208.23558</v>
      </c>
      <c r="AE16" s="124">
        <f>'에너지수급밸런스(1,000toe)'!AE16*전환계수!$E$25</f>
        <v>38879.232000000004</v>
      </c>
      <c r="AF16" s="124">
        <f>'에너지수급밸런스(1,000toe)'!AF16*전환계수!$E$26</f>
        <v>0</v>
      </c>
      <c r="AG16" s="124">
        <f>'에너지수급밸런스(1,000toe)'!AG16*전환계수!$E$27</f>
        <v>1391</v>
      </c>
      <c r="AH16" s="124">
        <f>'에너지수급밸런스(1,000toe)'!AH16*전환계수!$E$28</f>
        <v>31948</v>
      </c>
      <c r="AI16" s="124">
        <f>'에너지수급밸런스(1,000toe)'!AI16*전환계수!$E$29</f>
        <v>0</v>
      </c>
      <c r="AJ16" s="124">
        <f>'에너지수급밸런스(1,000toe)'!AJ16*전환계수!$E$30</f>
        <v>0</v>
      </c>
      <c r="AK16" s="124">
        <f>'에너지수급밸런스(1,000toe)'!AK16*전환계수!$E$31</f>
        <v>6064</v>
      </c>
      <c r="AL16" s="126">
        <f t="shared" si="7"/>
        <v>247234.39257999999</v>
      </c>
    </row>
    <row r="17" spans="1:38" s="9" customFormat="1" ht="24" customHeight="1">
      <c r="A17" s="115" t="s">
        <v>74</v>
      </c>
      <c r="B17" s="116">
        <f t="shared" si="0"/>
        <v>-46022.189999999995</v>
      </c>
      <c r="C17" s="117">
        <f t="shared" si="1"/>
        <v>-385.71</v>
      </c>
      <c r="D17" s="118">
        <f>'에너지수급밸런스(1,000toe)'!D17*전환계수!$E$3</f>
        <v>-385.71</v>
      </c>
      <c r="E17" s="118">
        <f>'에너지수급밸런스(1,000toe)'!E17*전환계수!$E$4</f>
        <v>0</v>
      </c>
      <c r="F17" s="119">
        <f t="shared" si="2"/>
        <v>-45636.479999999996</v>
      </c>
      <c r="G17" s="118">
        <f>'에너지수급밸런스(1,000toe)'!G17*전환계수!$E$5</f>
        <v>0</v>
      </c>
      <c r="H17" s="118">
        <f>'에너지수급밸런스(1,000toe)'!H17*전환계수!$E$6</f>
        <v>-45636.479999999996</v>
      </c>
      <c r="I17" s="119">
        <f t="shared" si="3"/>
        <v>-3685.0272500000001</v>
      </c>
      <c r="J17" s="119">
        <f t="shared" si="4"/>
        <v>-3225.047</v>
      </c>
      <c r="K17" s="118">
        <f>'에너지수급밸런스(1,000toe)'!K17*전환계수!$E$7</f>
        <v>-0.92500000000000004</v>
      </c>
      <c r="L17" s="118">
        <f>'에너지수급밸런스(1,000toe)'!L17*전환계수!$E$8</f>
        <v>-91.335999999999999</v>
      </c>
      <c r="M17" s="118">
        <f>'에너지수급밸런스(1,000toe)'!M17*전환계수!$E$9</f>
        <v>-32.690000000000005</v>
      </c>
      <c r="N17" s="118">
        <f>'에너지수급밸런스(1,000toe)'!N17*전환계수!$E$10</f>
        <v>0</v>
      </c>
      <c r="O17" s="118">
        <f>'에너지수급밸런스(1,000toe)'!O17*전환계수!$E$11</f>
        <v>0</v>
      </c>
      <c r="P17" s="118">
        <f>'에너지수급밸런스(1,000toe)'!P17*전환계수!$E$12</f>
        <v>-3100.096</v>
      </c>
      <c r="Q17" s="118">
        <f>'에너지수급밸런스(1,000toe)'!Q17*전환계수!$E$13</f>
        <v>0</v>
      </c>
      <c r="R17" s="118">
        <f>'에너지수급밸런스(1,000toe)'!R17*전환계수!$E$14</f>
        <v>0</v>
      </c>
      <c r="S17" s="118">
        <f>'에너지수급밸런스(1,000toe)'!S17*전환계수!$E$15</f>
        <v>0</v>
      </c>
      <c r="T17" s="119">
        <f t="shared" si="5"/>
        <v>-436.49200000000002</v>
      </c>
      <c r="U17" s="118">
        <f>'에너지수급밸런스(1,000toe)'!U17*전환계수!$E$16</f>
        <v>-436.49200000000002</v>
      </c>
      <c r="V17" s="118">
        <f>'에너지수급밸런스(1,000toe)'!V17*전환계수!$E$17</f>
        <v>0</v>
      </c>
      <c r="W17" s="119">
        <f t="shared" si="6"/>
        <v>-23.488250000000001</v>
      </c>
      <c r="X17" s="118">
        <f>'에너지수급밸런스(1,000toe)'!X17*전환계수!$E$18</f>
        <v>0</v>
      </c>
      <c r="Y17" s="131">
        <f>'에너지수급밸런스(1,000toe)'!Y17*전환계수!$E$19</f>
        <v>0</v>
      </c>
      <c r="Z17" s="131">
        <f>'에너지수급밸런스(1,000toe)'!Z17*전환계수!$E$20</f>
        <v>0</v>
      </c>
      <c r="AA17" s="118">
        <f>'에너지수급밸런스(1,000toe)'!AA17*전환계수!$E$21</f>
        <v>0</v>
      </c>
      <c r="AB17" s="131">
        <f>'에너지수급밸런스(1,000toe)'!AB17*전환계수!$E$22</f>
        <v>0</v>
      </c>
      <c r="AC17" s="118">
        <f>'에너지수급밸런스(1,000toe)'!AC17*전환계수!$E$23</f>
        <v>0</v>
      </c>
      <c r="AD17" s="118">
        <f>'에너지수급밸런스(1,000toe)'!AD17*전환계수!$E$24</f>
        <v>-23.488250000000001</v>
      </c>
      <c r="AE17" s="118">
        <f>'에너지수급밸런스(1,000toe)'!AE17*전환계수!$E$25</f>
        <v>-38373.896000000001</v>
      </c>
      <c r="AF17" s="118">
        <f>'에너지수급밸런스(1,000toe)'!AF17*전환계수!$E$26</f>
        <v>19078.305</v>
      </c>
      <c r="AG17" s="118">
        <f>'에너지수급밸런스(1,000toe)'!AG17*전환계수!$E$27</f>
        <v>-1391</v>
      </c>
      <c r="AH17" s="118">
        <f>'에너지수급밸런스(1,000toe)'!AH17*전환계수!$E$28</f>
        <v>-31948</v>
      </c>
      <c r="AI17" s="118">
        <f>'에너지수급밸런스(1,000toe)'!AI17*전환계수!$E$29</f>
        <v>37338</v>
      </c>
      <c r="AJ17" s="118">
        <f>'에너지수급밸런스(1,000toe)'!AJ17*전환계수!$E$30</f>
        <v>1718</v>
      </c>
      <c r="AK17" s="118">
        <f>'에너지수급밸런스(1,000toe)'!AK17*전환계수!$E$31</f>
        <v>-718</v>
      </c>
      <c r="AL17" s="120">
        <f t="shared" si="7"/>
        <v>-64003.808250000002</v>
      </c>
    </row>
    <row r="18" spans="1:38" s="26" customFormat="1" ht="24" customHeight="1">
      <c r="A18" s="64" t="s">
        <v>76</v>
      </c>
      <c r="B18" s="100">
        <f t="shared" si="0"/>
        <v>-46022.189999999995</v>
      </c>
      <c r="C18" s="101">
        <f t="shared" si="1"/>
        <v>-385.71</v>
      </c>
      <c r="D18" s="15">
        <f>'에너지수급밸런스(1,000toe)'!D18*전환계수!$E$3</f>
        <v>-385.71</v>
      </c>
      <c r="E18" s="15">
        <f>'에너지수급밸런스(1,000toe)'!E18*전환계수!$E$4</f>
        <v>0</v>
      </c>
      <c r="F18" s="102">
        <f t="shared" si="2"/>
        <v>-45636.479999999996</v>
      </c>
      <c r="G18" s="15">
        <f>'에너지수급밸런스(1,000toe)'!G18*전환계수!$E$5</f>
        <v>0</v>
      </c>
      <c r="H18" s="15">
        <f>'에너지수급밸런스(1,000toe)'!H18*전환계수!$E$6</f>
        <v>-45636.479999999996</v>
      </c>
      <c r="I18" s="102">
        <f t="shared" si="3"/>
        <v>-2947.4932499999995</v>
      </c>
      <c r="J18" s="102">
        <f t="shared" si="4"/>
        <v>-2924.0049999999997</v>
      </c>
      <c r="K18" s="15">
        <f>'에너지수급밸런스(1,000toe)'!K18*전환계수!$E$7</f>
        <v>-0.92500000000000004</v>
      </c>
      <c r="L18" s="15">
        <f>'에너지수급밸런스(1,000toe)'!L18*전환계수!$E$8</f>
        <v>-84.811999999999998</v>
      </c>
      <c r="M18" s="15">
        <f>'에너지수급밸런스(1,000toe)'!M18*전환계수!$E$9</f>
        <v>-31.756</v>
      </c>
      <c r="N18" s="15">
        <f>'에너지수급밸런스(1,000toe)'!N18*전환계수!$E$10</f>
        <v>0</v>
      </c>
      <c r="O18" s="15">
        <f>'에너지수급밸런스(1,000toe)'!O18*전환계수!$E$11</f>
        <v>0</v>
      </c>
      <c r="P18" s="15">
        <f>'에너지수급밸런스(1,000toe)'!P18*전환계수!$E$12</f>
        <v>-2806.5119999999997</v>
      </c>
      <c r="Q18" s="15">
        <f>'에너지수급밸런스(1,000toe)'!Q18*전환계수!$E$13</f>
        <v>0</v>
      </c>
      <c r="R18" s="15">
        <f>'에너지수급밸런스(1,000toe)'!R18*전환계수!$E$14</f>
        <v>0</v>
      </c>
      <c r="S18" s="15">
        <f>'에너지수급밸런스(1,000toe)'!S18*전환계수!$E$15</f>
        <v>0</v>
      </c>
      <c r="T18" s="102">
        <f t="shared" si="5"/>
        <v>0</v>
      </c>
      <c r="U18" s="15">
        <f>'에너지수급밸런스(1,000toe)'!U18*전환계수!$E$16</f>
        <v>0</v>
      </c>
      <c r="V18" s="15">
        <f>'에너지수급밸런스(1,000toe)'!V18*전환계수!$E$17</f>
        <v>0</v>
      </c>
      <c r="W18" s="102">
        <f t="shared" si="6"/>
        <v>-23.488250000000001</v>
      </c>
      <c r="X18" s="15">
        <f>'에너지수급밸런스(1,000toe)'!X18*전환계수!$E$18</f>
        <v>0</v>
      </c>
      <c r="Y18" s="128">
        <f>'에너지수급밸런스(1,000toe)'!Y18*전환계수!$E$19</f>
        <v>0</v>
      </c>
      <c r="Z18" s="128">
        <f>'에너지수급밸런스(1,000toe)'!Z18*전환계수!$E$20</f>
        <v>0</v>
      </c>
      <c r="AA18" s="15">
        <f>'에너지수급밸런스(1,000toe)'!AA18*전환계수!$E$21</f>
        <v>0</v>
      </c>
      <c r="AB18" s="128">
        <f>'에너지수급밸런스(1,000toe)'!AB18*전환계수!$E$22</f>
        <v>0</v>
      </c>
      <c r="AC18" s="15">
        <f>'에너지수급밸런스(1,000toe)'!AC18*전환계수!$E$23</f>
        <v>0</v>
      </c>
      <c r="AD18" s="15">
        <f>'에너지수급밸런스(1,000toe)'!AD18*전환계수!$E$24</f>
        <v>-23.488250000000001</v>
      </c>
      <c r="AE18" s="15">
        <f>'에너지수급밸런스(1,000toe)'!AE18*전환계수!$E$25</f>
        <v>-16767.392</v>
      </c>
      <c r="AF18" s="15">
        <f>'에너지수급밸런스(1,000toe)'!AF18*전환계수!$E$26</f>
        <v>-834.41</v>
      </c>
      <c r="AG18" s="15">
        <f>'에너지수급밸런스(1,000toe)'!AG18*전환계수!$E$27</f>
        <v>-1391</v>
      </c>
      <c r="AH18" s="15">
        <f>'에너지수급밸런스(1,000toe)'!AH18*전환계수!$E$28</f>
        <v>-31948</v>
      </c>
      <c r="AI18" s="15">
        <f>'에너지수급밸런스(1,000toe)'!AI18*전환계수!$E$29</f>
        <v>40811</v>
      </c>
      <c r="AJ18" s="15">
        <f>'에너지수급밸런스(1,000toe)'!AJ18*전환계수!$E$30</f>
        <v>1073</v>
      </c>
      <c r="AK18" s="15">
        <f>'에너지수급밸런스(1,000toe)'!AK18*전환계수!$E$31</f>
        <v>-718</v>
      </c>
      <c r="AL18" s="103">
        <f t="shared" si="7"/>
        <v>-58744.485249999998</v>
      </c>
    </row>
    <row r="19" spans="1:38" s="26" customFormat="1" ht="24" customHeight="1">
      <c r="A19" s="64" t="s">
        <v>77</v>
      </c>
      <c r="B19" s="100">
        <f t="shared" si="0"/>
        <v>0</v>
      </c>
      <c r="C19" s="101">
        <f t="shared" si="1"/>
        <v>0</v>
      </c>
      <c r="D19" s="15">
        <f>'에너지수급밸런스(1,000toe)'!D19*전환계수!$E$3</f>
        <v>0</v>
      </c>
      <c r="E19" s="15">
        <f>'에너지수급밸런스(1,000toe)'!E19*전환계수!$E$4</f>
        <v>0</v>
      </c>
      <c r="F19" s="102">
        <f t="shared" si="2"/>
        <v>0</v>
      </c>
      <c r="G19" s="15">
        <f>'에너지수급밸런스(1,000toe)'!G19*전환계수!$E$5</f>
        <v>0</v>
      </c>
      <c r="H19" s="15">
        <f>'에너지수급밸런스(1,000toe)'!H19*전환계수!$E$6</f>
        <v>0</v>
      </c>
      <c r="I19" s="102">
        <f t="shared" ref="I19:I46" si="8">J19+T19+W19</f>
        <v>-299.17599999999999</v>
      </c>
      <c r="J19" s="102">
        <f t="shared" ref="J19:J46" si="9">K19+L19+M19+N19+O19+P19+Q19+R19+S19</f>
        <v>-299.17599999999999</v>
      </c>
      <c r="K19" s="15">
        <f>'에너지수급밸런스(1,000toe)'!K19*전환계수!$E$7</f>
        <v>0</v>
      </c>
      <c r="L19" s="15">
        <f>'에너지수급밸런스(1,000toe)'!L19*전환계수!$E$8</f>
        <v>-5.5920000000000005</v>
      </c>
      <c r="M19" s="15">
        <f>'에너지수급밸런스(1,000toe)'!M19*전환계수!$E$9</f>
        <v>0</v>
      </c>
      <c r="N19" s="15">
        <f>'에너지수급밸런스(1,000toe)'!N19*전환계수!$E$10</f>
        <v>0</v>
      </c>
      <c r="O19" s="15">
        <f>'에너지수급밸런스(1,000toe)'!O19*전환계수!$E$11</f>
        <v>0</v>
      </c>
      <c r="P19" s="15">
        <f>'에너지수급밸런스(1,000toe)'!P19*전환계수!$E$12</f>
        <v>-293.584</v>
      </c>
      <c r="Q19" s="15">
        <f>'에너지수급밸런스(1,000toe)'!Q19*전환계수!$E$13</f>
        <v>0</v>
      </c>
      <c r="R19" s="15">
        <f>'에너지수급밸런스(1,000toe)'!R19*전환계수!$E$14</f>
        <v>0</v>
      </c>
      <c r="S19" s="15">
        <f>'에너지수급밸런스(1,000toe)'!S19*전환계수!$E$15</f>
        <v>0</v>
      </c>
      <c r="T19" s="102">
        <f t="shared" ref="T19:T46" si="10">U19+V19</f>
        <v>0</v>
      </c>
      <c r="U19" s="15">
        <f>'에너지수급밸런스(1,000toe)'!U19*전환계수!$E$16</f>
        <v>0</v>
      </c>
      <c r="V19" s="15">
        <f>'에너지수급밸런스(1,000toe)'!V19*전환계수!$E$17</f>
        <v>0</v>
      </c>
      <c r="W19" s="102">
        <f t="shared" ref="W19:W46" si="11">X19+Y19+Z19+AA19+AB19+AC19+AD19</f>
        <v>0</v>
      </c>
      <c r="X19" s="15">
        <f>'에너지수급밸런스(1,000toe)'!X19*전환계수!$E$18</f>
        <v>0</v>
      </c>
      <c r="Y19" s="128">
        <f>'에너지수급밸런스(1,000toe)'!Y19*전환계수!$E$19</f>
        <v>0</v>
      </c>
      <c r="Z19" s="128">
        <f>'에너지수급밸런스(1,000toe)'!Z19*전환계수!$E$20</f>
        <v>0</v>
      </c>
      <c r="AA19" s="15">
        <f>'에너지수급밸런스(1,000toe)'!AA19*전환계수!$E$21</f>
        <v>0</v>
      </c>
      <c r="AB19" s="128">
        <f>'에너지수급밸런스(1,000toe)'!AB19*전환계수!$E$22</f>
        <v>0</v>
      </c>
      <c r="AC19" s="15">
        <f>'에너지수급밸런스(1,000toe)'!AC19*전환계수!$E$23</f>
        <v>0</v>
      </c>
      <c r="AD19" s="15">
        <f>'에너지수급밸런스(1,000toe)'!AD19*전환계수!$E$24</f>
        <v>0</v>
      </c>
      <c r="AE19" s="15">
        <f>'에너지수급밸런스(1,000toe)'!AE19*전환계수!$E$25</f>
        <v>-765.68799999999999</v>
      </c>
      <c r="AF19" s="15">
        <f>'에너지수급밸런스(1,000toe)'!AF19*전환계수!$E$26</f>
        <v>-1047.085</v>
      </c>
      <c r="AG19" s="15">
        <f>'에너지수급밸런스(1,000toe)'!AG19*전환계수!$E$27</f>
        <v>0</v>
      </c>
      <c r="AH19" s="15">
        <f>'에너지수급밸런스(1,000toe)'!AH19*전환계수!$E$28</f>
        <v>0</v>
      </c>
      <c r="AI19" s="15">
        <f>'에너지수급밸런스(1,000toe)'!AI19*전환계수!$E$29</f>
        <v>0</v>
      </c>
      <c r="AJ19" s="15">
        <f>'에너지수급밸런스(1,000toe)'!AJ19*전환계수!$E$30</f>
        <v>713</v>
      </c>
      <c r="AK19" s="15">
        <f>'에너지수급밸런스(1,000toe)'!AK19*전환계수!$E$31</f>
        <v>0</v>
      </c>
      <c r="AL19" s="103">
        <f t="shared" si="7"/>
        <v>-1398.9490000000001</v>
      </c>
    </row>
    <row r="20" spans="1:38" s="26" customFormat="1" ht="24" customHeight="1">
      <c r="A20" s="64" t="s">
        <v>78</v>
      </c>
      <c r="B20" s="100">
        <f t="shared" si="0"/>
        <v>0</v>
      </c>
      <c r="C20" s="101">
        <f t="shared" si="1"/>
        <v>0</v>
      </c>
      <c r="D20" s="15">
        <f>'에너지수급밸런스(1,000toe)'!D20*전환계수!$E$3</f>
        <v>0</v>
      </c>
      <c r="E20" s="15">
        <f>'에너지수급밸런스(1,000toe)'!E20*전환계수!$E$4</f>
        <v>0</v>
      </c>
      <c r="F20" s="102">
        <f t="shared" si="2"/>
        <v>0</v>
      </c>
      <c r="G20" s="15">
        <f>'에너지수급밸런스(1,000toe)'!G20*전환계수!$E$5</f>
        <v>0</v>
      </c>
      <c r="H20" s="15">
        <f>'에너지수급밸런스(1,000toe)'!H20*전환계수!$E$6</f>
        <v>0</v>
      </c>
      <c r="I20" s="102">
        <f t="shared" si="8"/>
        <v>-437.42600000000004</v>
      </c>
      <c r="J20" s="102">
        <f t="shared" si="9"/>
        <v>-0.93400000000000005</v>
      </c>
      <c r="K20" s="15">
        <f>'에너지수급밸런스(1,000toe)'!K20*전환계수!$E$7</f>
        <v>0</v>
      </c>
      <c r="L20" s="15">
        <f>'에너지수급밸런스(1,000toe)'!L20*전환계수!$E$8</f>
        <v>0</v>
      </c>
      <c r="M20" s="15">
        <f>'에너지수급밸런스(1,000toe)'!M20*전환계수!$E$9</f>
        <v>-0.93400000000000005</v>
      </c>
      <c r="N20" s="15">
        <f>'에너지수급밸런스(1,000toe)'!N20*전환계수!$E$10</f>
        <v>0</v>
      </c>
      <c r="O20" s="15">
        <f>'에너지수급밸런스(1,000toe)'!O20*전환계수!$E$11</f>
        <v>0</v>
      </c>
      <c r="P20" s="15">
        <f>'에너지수급밸런스(1,000toe)'!P20*전환계수!$E$12</f>
        <v>0</v>
      </c>
      <c r="Q20" s="15">
        <f>'에너지수급밸런스(1,000toe)'!Q20*전환계수!$E$13</f>
        <v>0</v>
      </c>
      <c r="R20" s="15">
        <f>'에너지수급밸런스(1,000toe)'!R20*전환계수!$E$14</f>
        <v>0</v>
      </c>
      <c r="S20" s="15">
        <f>'에너지수급밸런스(1,000toe)'!S20*전환계수!$E$15</f>
        <v>0</v>
      </c>
      <c r="T20" s="102">
        <f t="shared" si="10"/>
        <v>-436.49200000000002</v>
      </c>
      <c r="U20" s="15">
        <f>'에너지수급밸런스(1,000toe)'!U20*전환계수!$E$16</f>
        <v>-436.49200000000002</v>
      </c>
      <c r="V20" s="15">
        <f>'에너지수급밸런스(1,000toe)'!V20*전환계수!$E$17</f>
        <v>0</v>
      </c>
      <c r="W20" s="102">
        <f t="shared" si="11"/>
        <v>0</v>
      </c>
      <c r="X20" s="15">
        <f>'에너지수급밸런스(1,000toe)'!X20*전환계수!$E$18</f>
        <v>0</v>
      </c>
      <c r="Y20" s="128">
        <f>'에너지수급밸런스(1,000toe)'!Y20*전환계수!$E$19</f>
        <v>0</v>
      </c>
      <c r="Z20" s="128">
        <f>'에너지수급밸런스(1,000toe)'!Z20*전환계수!$E$20</f>
        <v>0</v>
      </c>
      <c r="AA20" s="15">
        <f>'에너지수급밸런스(1,000toe)'!AA20*전환계수!$E$21</f>
        <v>0</v>
      </c>
      <c r="AB20" s="128">
        <f>'에너지수급밸런스(1,000toe)'!AB20*전환계수!$E$22</f>
        <v>0</v>
      </c>
      <c r="AC20" s="15">
        <f>'에너지수급밸런스(1,000toe)'!AC20*전환계수!$E$23</f>
        <v>0</v>
      </c>
      <c r="AD20" s="15">
        <f>'에너지수급밸런스(1,000toe)'!AD20*전환계수!$E$24</f>
        <v>0</v>
      </c>
      <c r="AE20" s="15">
        <f>'에너지수급밸런스(1,000toe)'!AE20*전환계수!$E$25</f>
        <v>-20591.312000000002</v>
      </c>
      <c r="AF20" s="15">
        <f>'에너지수급밸런스(1,000toe)'!AF20*전환계수!$E$26</f>
        <v>20163.400000000001</v>
      </c>
      <c r="AG20" s="15">
        <f>'에너지수급밸런스(1,000toe)'!AG20*전환계수!$E$27</f>
        <v>0</v>
      </c>
      <c r="AH20" s="15">
        <f>'에너지수급밸런스(1,000toe)'!AH20*전환계수!$E$28</f>
        <v>0</v>
      </c>
      <c r="AI20" s="15">
        <f>'에너지수급밸런스(1,000toe)'!AI20*전환계수!$E$29</f>
        <v>0</v>
      </c>
      <c r="AJ20" s="15">
        <f>'에너지수급밸런스(1,000toe)'!AJ20*전환계수!$E$30</f>
        <v>0</v>
      </c>
      <c r="AK20" s="15">
        <f>'에너지수급밸런스(1,000toe)'!AK20*전환계수!$E$31</f>
        <v>0</v>
      </c>
      <c r="AL20" s="103">
        <f t="shared" si="7"/>
        <v>-865.33799999999974</v>
      </c>
    </row>
    <row r="21" spans="1:38" s="26" customFormat="1" ht="24" customHeight="1">
      <c r="A21" s="114" t="s">
        <v>40</v>
      </c>
      <c r="B21" s="109">
        <f t="shared" si="0"/>
        <v>0</v>
      </c>
      <c r="C21" s="110">
        <f t="shared" si="1"/>
        <v>0</v>
      </c>
      <c r="D21" s="111">
        <f>'에너지수급밸런스(1,000toe)'!D21*전환계수!$E$3</f>
        <v>0</v>
      </c>
      <c r="E21" s="111">
        <f>'에너지수급밸런스(1,000toe)'!E21*전환계수!$E$4</f>
        <v>0</v>
      </c>
      <c r="F21" s="112">
        <f t="shared" si="2"/>
        <v>0</v>
      </c>
      <c r="G21" s="111">
        <f>'에너지수급밸런스(1,000toe)'!G21*전환계수!$E$5</f>
        <v>0</v>
      </c>
      <c r="H21" s="111">
        <f>'에너지수급밸런스(1,000toe)'!H21*전환계수!$E$6</f>
        <v>0</v>
      </c>
      <c r="I21" s="112">
        <f t="shared" si="8"/>
        <v>0</v>
      </c>
      <c r="J21" s="112">
        <f t="shared" si="9"/>
        <v>0</v>
      </c>
      <c r="K21" s="111">
        <f>'에너지수급밸런스(1,000toe)'!K21*전환계수!$E$7</f>
        <v>0</v>
      </c>
      <c r="L21" s="111">
        <f>'에너지수급밸런스(1,000toe)'!L21*전환계수!$E$8</f>
        <v>0</v>
      </c>
      <c r="M21" s="111">
        <f>'에너지수급밸런스(1,000toe)'!M21*전환계수!$E$9</f>
        <v>0</v>
      </c>
      <c r="N21" s="111">
        <f>'에너지수급밸런스(1,000toe)'!N21*전환계수!$E$10</f>
        <v>0</v>
      </c>
      <c r="O21" s="111">
        <f>'에너지수급밸런스(1,000toe)'!O21*전환계수!$E$11</f>
        <v>0</v>
      </c>
      <c r="P21" s="111">
        <f>'에너지수급밸런스(1,000toe)'!P21*전환계수!$E$12</f>
        <v>0</v>
      </c>
      <c r="Q21" s="111">
        <f>'에너지수급밸런스(1,000toe)'!Q21*전환계수!$E$13</f>
        <v>0</v>
      </c>
      <c r="R21" s="111">
        <f>'에너지수급밸런스(1,000toe)'!R21*전환계수!$E$14</f>
        <v>0</v>
      </c>
      <c r="S21" s="111">
        <f>'에너지수급밸런스(1,000toe)'!S21*전환계수!$E$15</f>
        <v>0</v>
      </c>
      <c r="T21" s="112">
        <f t="shared" si="10"/>
        <v>0</v>
      </c>
      <c r="U21" s="111">
        <f>'에너지수급밸런스(1,000toe)'!U21*전환계수!$E$16</f>
        <v>0</v>
      </c>
      <c r="V21" s="111">
        <f>'에너지수급밸런스(1,000toe)'!V21*전환계수!$E$17</f>
        <v>0</v>
      </c>
      <c r="W21" s="112">
        <f t="shared" si="11"/>
        <v>0</v>
      </c>
      <c r="X21" s="111">
        <f>'에너지수급밸런스(1,000toe)'!X21*전환계수!$E$18</f>
        <v>0</v>
      </c>
      <c r="Y21" s="130">
        <f>'에너지수급밸런스(1,000toe)'!Y21*전환계수!$E$19</f>
        <v>0</v>
      </c>
      <c r="Z21" s="130">
        <f>'에너지수급밸런스(1,000toe)'!Z21*전환계수!$E$20</f>
        <v>0</v>
      </c>
      <c r="AA21" s="111">
        <f>'에너지수급밸런스(1,000toe)'!AA21*전환계수!$E$21</f>
        <v>0</v>
      </c>
      <c r="AB21" s="130">
        <f>'에너지수급밸런스(1,000toe)'!AB21*전환계수!$E$22</f>
        <v>0</v>
      </c>
      <c r="AC21" s="111">
        <f>'에너지수급밸런스(1,000toe)'!AC21*전환계수!$E$23</f>
        <v>0</v>
      </c>
      <c r="AD21" s="111">
        <f>'에너지수급밸런스(1,000toe)'!AD21*전환계수!$E$24</f>
        <v>0</v>
      </c>
      <c r="AE21" s="111">
        <f>'에너지수급밸런스(1,000toe)'!AE21*전환계수!$E$25</f>
        <v>-249.50400000000002</v>
      </c>
      <c r="AF21" s="111">
        <f>'에너지수급밸런스(1,000toe)'!AF21*전환계수!$E$26</f>
        <v>797.30500000000006</v>
      </c>
      <c r="AG21" s="111">
        <f>'에너지수급밸런스(1,000toe)'!AG21*전환계수!$E$27</f>
        <v>0</v>
      </c>
      <c r="AH21" s="111">
        <f>'에너지수급밸런스(1,000toe)'!AH21*전환계수!$E$28</f>
        <v>0</v>
      </c>
      <c r="AI21" s="111">
        <f>'에너지수급밸런스(1,000toe)'!AI21*전환계수!$E$29</f>
        <v>-3474</v>
      </c>
      <c r="AJ21" s="111">
        <f>'에너지수급밸런스(1,000toe)'!AJ21*전환계수!$E$30</f>
        <v>-68</v>
      </c>
      <c r="AK21" s="111">
        <f>'에너지수급밸런스(1,000toe)'!AK21*전환계수!$E$31</f>
        <v>0</v>
      </c>
      <c r="AL21" s="113">
        <f t="shared" si="7"/>
        <v>-2994.1990000000001</v>
      </c>
    </row>
    <row r="22" spans="1:38" s="9" customFormat="1" ht="24" customHeight="1">
      <c r="A22" s="121" t="s">
        <v>75</v>
      </c>
      <c r="B22" s="122">
        <f t="shared" si="0"/>
        <v>28180.707000000002</v>
      </c>
      <c r="C22" s="123">
        <f t="shared" si="1"/>
        <v>5628.0389999999998</v>
      </c>
      <c r="D22" s="124">
        <f>'에너지수급밸런스(1,000toe)'!D22*전환계수!$E$3</f>
        <v>767.46399999999994</v>
      </c>
      <c r="E22" s="124">
        <f>'에너지수급밸런스(1,000toe)'!E22*전환계수!$E$4</f>
        <v>4860.5749999999998</v>
      </c>
      <c r="F22" s="125">
        <f t="shared" si="2"/>
        <v>22552.668000000001</v>
      </c>
      <c r="G22" s="124">
        <f>'에너지수급밸런스(1,000toe)'!G22*전환계수!$E$5</f>
        <v>18361.308000000001</v>
      </c>
      <c r="H22" s="124">
        <f>'에너지수급밸런스(1,000toe)'!H22*전환계수!$E$6</f>
        <v>4191.3599999999997</v>
      </c>
      <c r="I22" s="125">
        <f t="shared" si="8"/>
        <v>91061.459800000011</v>
      </c>
      <c r="J22" s="125">
        <f t="shared" si="9"/>
        <v>40158.221000000005</v>
      </c>
      <c r="K22" s="124">
        <f>'에너지수급밸런스(1,000toe)'!K22*전환계수!$E$7</f>
        <v>8108.55</v>
      </c>
      <c r="L22" s="124">
        <f>'에너지수급밸런스(1,000toe)'!L22*전환계수!$E$8</f>
        <v>3736.3880000000004</v>
      </c>
      <c r="M22" s="124">
        <f>'에너지수급밸런스(1,000toe)'!M22*전환계수!$E$9</f>
        <v>18061.692000000003</v>
      </c>
      <c r="N22" s="124">
        <f>'에너지수급밸런스(1,000toe)'!N22*전환계수!$E$10</f>
        <v>285.12299999999999</v>
      </c>
      <c r="O22" s="124">
        <f>'에너지수급밸런스(1,000toe)'!O22*전환계수!$E$11</f>
        <v>194.25799999999998</v>
      </c>
      <c r="P22" s="124">
        <f>'에너지수급밸런스(1,000toe)'!P22*전환계수!$E$12</f>
        <v>6097.2959999999994</v>
      </c>
      <c r="Q22" s="124">
        <f>'에너지수급밸런스(1,000toe)'!Q22*전환계수!$E$13</f>
        <v>3673.9770000000003</v>
      </c>
      <c r="R22" s="124">
        <f>'에너지수급밸런스(1,000toe)'!R22*전환계수!$E$14</f>
        <v>0</v>
      </c>
      <c r="S22" s="124">
        <f>'에너지수급밸런스(1,000toe)'!S22*전환계수!$E$15</f>
        <v>0.93700000000000006</v>
      </c>
      <c r="T22" s="125">
        <f t="shared" si="10"/>
        <v>9599.2880000000005</v>
      </c>
      <c r="U22" s="124">
        <f>'에너지수급밸런스(1,000toe)'!U22*전환계수!$E$16</f>
        <v>3653.328</v>
      </c>
      <c r="V22" s="124">
        <f>'에너지수급밸런스(1,000toe)'!V22*전환계수!$E$17</f>
        <v>5945.96</v>
      </c>
      <c r="W22" s="125">
        <f t="shared" si="11"/>
        <v>41303.950799999999</v>
      </c>
      <c r="X22" s="124">
        <f>'에너지수급밸런스(1,000toe)'!X22*전환계수!$E$18</f>
        <v>39281.974999999999</v>
      </c>
      <c r="Y22" s="124">
        <f>'에너지수급밸런스(1,000toe)'!Y22*전환계수!$E$19</f>
        <v>0</v>
      </c>
      <c r="Z22" s="124">
        <f>'에너지수급밸런스(1,000toe)'!Z22*전환계수!$E$20</f>
        <v>0</v>
      </c>
      <c r="AA22" s="124">
        <f>'에너지수급밸런스(1,000toe)'!AA22*전환계수!$E$21</f>
        <v>719.95</v>
      </c>
      <c r="AB22" s="124">
        <f>'에너지수급밸런스(1,000toe)'!AB22*전환계수!$E$22</f>
        <v>0</v>
      </c>
      <c r="AC22" s="124">
        <f>'에너지수급밸런스(1,000toe)'!AC22*전환계수!$E$23</f>
        <v>118.218</v>
      </c>
      <c r="AD22" s="124">
        <f>'에너지수급밸런스(1,000toe)'!AD22*전환계수!$E$24</f>
        <v>1183.8078</v>
      </c>
      <c r="AE22" s="124">
        <f>'에너지수급밸런스(1,000toe)'!AE22*전환계수!$E$25</f>
        <v>505.33600000000001</v>
      </c>
      <c r="AF22" s="124">
        <f>'에너지수급밸런스(1,000toe)'!AF22*전환계수!$E$26</f>
        <v>19078.305</v>
      </c>
      <c r="AG22" s="124">
        <f>'에너지수급밸런스(1,000toe)'!AG22*전환계수!$E$27</f>
        <v>0</v>
      </c>
      <c r="AH22" s="124">
        <f>'에너지수급밸런스(1,000toe)'!AH22*전환계수!$E$28</f>
        <v>0</v>
      </c>
      <c r="AI22" s="124">
        <f>'에너지수급밸런스(1,000toe)'!AI22*전환계수!$E$29</f>
        <v>37338</v>
      </c>
      <c r="AJ22" s="124">
        <f>'에너지수급밸런스(1,000toe)'!AJ22*전환계수!$E$30</f>
        <v>1718</v>
      </c>
      <c r="AK22" s="124">
        <f>'에너지수급밸런스(1,000toe)'!AK22*전환계수!$E$31</f>
        <v>5346</v>
      </c>
      <c r="AL22" s="126">
        <f t="shared" si="7"/>
        <v>183227.80780000001</v>
      </c>
    </row>
    <row r="23" spans="1:38" s="9" customFormat="1" ht="24" customHeight="1">
      <c r="A23" s="115" t="s">
        <v>46</v>
      </c>
      <c r="B23" s="116">
        <f t="shared" si="0"/>
        <v>27292.095000000001</v>
      </c>
      <c r="C23" s="117">
        <f t="shared" si="1"/>
        <v>4739.4269999999997</v>
      </c>
      <c r="D23" s="118">
        <f>'에너지수급밸런스(1,000toe)'!D23*전환계수!$E$3</f>
        <v>0</v>
      </c>
      <c r="E23" s="118">
        <f>'에너지수급밸런스(1,000toe)'!E23*전환계수!$E$4</f>
        <v>4739.4269999999997</v>
      </c>
      <c r="F23" s="119">
        <f t="shared" si="2"/>
        <v>22552.668000000001</v>
      </c>
      <c r="G23" s="118">
        <f>'에너지수급밸런스(1,000toe)'!G23*전환계수!$E$5</f>
        <v>18361.308000000001</v>
      </c>
      <c r="H23" s="118">
        <f>'에너지수급밸런스(1,000toe)'!H23*전환계수!$E$6</f>
        <v>4191.3599999999997</v>
      </c>
      <c r="I23" s="119">
        <f t="shared" si="8"/>
        <v>51085.864379999992</v>
      </c>
      <c r="J23" s="119">
        <f t="shared" si="9"/>
        <v>6957.0720000000001</v>
      </c>
      <c r="K23" s="118">
        <f>'에너지수급밸런스(1,000toe)'!K23*전환계수!$E$7</f>
        <v>177.60000000000002</v>
      </c>
      <c r="L23" s="118">
        <f>'에너지수급밸런스(1,000toe)'!L23*전환계수!$E$8</f>
        <v>649.60400000000004</v>
      </c>
      <c r="M23" s="118">
        <f>'에너지수급밸런스(1,000toe)'!M23*전환계수!$E$9</f>
        <v>2731.9500000000003</v>
      </c>
      <c r="N23" s="118">
        <f>'에너지수급밸런스(1,000toe)'!N23*전환계수!$E$10</f>
        <v>109.15599999999999</v>
      </c>
      <c r="O23" s="118">
        <f>'에너지수급밸런스(1,000toe)'!O23*전환계수!$E$11</f>
        <v>126.36199999999999</v>
      </c>
      <c r="P23" s="118">
        <f>'에너지수급밸런스(1,000toe)'!P23*전환계수!$E$12</f>
        <v>3162.3999999999996</v>
      </c>
      <c r="Q23" s="118">
        <f>'에너지수급밸런스(1,000toe)'!Q23*전환계수!$E$13</f>
        <v>0</v>
      </c>
      <c r="R23" s="118">
        <f>'에너지수급밸런스(1,000toe)'!R23*전환계수!$E$14</f>
        <v>0</v>
      </c>
      <c r="S23" s="118">
        <f>'에너지수급밸런스(1,000toe)'!S23*전환계수!$E$15</f>
        <v>0</v>
      </c>
      <c r="T23" s="119">
        <f t="shared" si="10"/>
        <v>2935.8240000000001</v>
      </c>
      <c r="U23" s="118">
        <f>'에너지수급밸런스(1,000toe)'!U23*전환계수!$E$16</f>
        <v>1936.7040000000002</v>
      </c>
      <c r="V23" s="118">
        <f>'에너지수급밸런스(1,000toe)'!V23*전환계수!$E$17</f>
        <v>999.12</v>
      </c>
      <c r="W23" s="119">
        <f t="shared" si="11"/>
        <v>41192.968379999991</v>
      </c>
      <c r="X23" s="118">
        <f>'에너지수급밸런스(1,000toe)'!X23*전환계수!$E$18</f>
        <v>39281.974999999999</v>
      </c>
      <c r="Y23" s="131">
        <f>'에너지수급밸런스(1,000toe)'!Y23*전환계수!$E$19</f>
        <v>0</v>
      </c>
      <c r="Z23" s="131">
        <f>'에너지수급밸런스(1,000toe)'!Z23*전환계수!$E$20</f>
        <v>0</v>
      </c>
      <c r="AA23" s="118">
        <f>'에너지수급밸런스(1,000toe)'!AA23*전환계수!$E$21</f>
        <v>719.95</v>
      </c>
      <c r="AB23" s="131">
        <f>'에너지수급밸런스(1,000toe)'!AB23*전환계수!$E$22</f>
        <v>0</v>
      </c>
      <c r="AC23" s="118">
        <f>'에너지수급밸런스(1,000toe)'!AC23*전환계수!$E$23</f>
        <v>114.342</v>
      </c>
      <c r="AD23" s="118">
        <f>'에너지수급밸런스(1,000toe)'!AD23*전환계수!$E$24</f>
        <v>1076.70138</v>
      </c>
      <c r="AE23" s="118">
        <f>'에너지수급밸런스(1,000toe)'!AE23*전환계수!$E$25</f>
        <v>505.33600000000001</v>
      </c>
      <c r="AF23" s="118">
        <f>'에너지수급밸런스(1,000toe)'!AF23*전환계수!$E$26</f>
        <v>6632.7449999999999</v>
      </c>
      <c r="AG23" s="118">
        <f>'에너지수급밸런스(1,000toe)'!AG23*전환계수!$E$27</f>
        <v>0</v>
      </c>
      <c r="AH23" s="118">
        <f>'에너지수급밸런스(1,000toe)'!AH23*전환계수!$E$28</f>
        <v>0</v>
      </c>
      <c r="AI23" s="118">
        <f>'에너지수급밸런스(1,000toe)'!AI23*전환계수!$E$29</f>
        <v>19193</v>
      </c>
      <c r="AJ23" s="118">
        <f>'에너지수급밸런스(1,000toe)'!AJ23*전환계수!$E$30</f>
        <v>0</v>
      </c>
      <c r="AK23" s="118">
        <f>'에너지수급밸런스(1,000toe)'!AK23*전환계수!$E$31</f>
        <v>4215</v>
      </c>
      <c r="AL23" s="120">
        <f t="shared" si="7"/>
        <v>108924.04037999998</v>
      </c>
    </row>
    <row r="24" spans="1:38" s="26" customFormat="1" ht="24" customHeight="1">
      <c r="A24" s="64" t="s">
        <v>51</v>
      </c>
      <c r="B24" s="100">
        <f t="shared" si="0"/>
        <v>0</v>
      </c>
      <c r="C24" s="101">
        <f t="shared" si="1"/>
        <v>0</v>
      </c>
      <c r="D24" s="15">
        <f>'에너지수급밸런스(1,000toe)'!D24*전환계수!$E$3</f>
        <v>0</v>
      </c>
      <c r="E24" s="15">
        <f>'에너지수급밸런스(1,000toe)'!E24*전환계수!$E$4</f>
        <v>0</v>
      </c>
      <c r="F24" s="102">
        <f t="shared" si="2"/>
        <v>0</v>
      </c>
      <c r="G24" s="15">
        <f>'에너지수급밸런스(1,000toe)'!G24*전환계수!$E$5</f>
        <v>0</v>
      </c>
      <c r="H24" s="15">
        <f>'에너지수급밸런스(1,000toe)'!H24*전환계수!$E$6</f>
        <v>0</v>
      </c>
      <c r="I24" s="102">
        <f t="shared" si="8"/>
        <v>2177.5701200000003</v>
      </c>
      <c r="J24" s="102">
        <f t="shared" si="9"/>
        <v>2171.0610000000001</v>
      </c>
      <c r="K24" s="15">
        <f>'에너지수급밸런스(1,000toe)'!K24*전환계수!$E$7</f>
        <v>127.65</v>
      </c>
      <c r="L24" s="15">
        <f>'에너지수급밸런스(1,000toe)'!L24*전환계수!$E$8</f>
        <v>303.83199999999999</v>
      </c>
      <c r="M24" s="15">
        <f>'에너지수급밸런스(1,000toe)'!M24*전환계수!$E$9</f>
        <v>1589.6680000000001</v>
      </c>
      <c r="N24" s="15">
        <f>'에너지수급밸런스(1,000toe)'!N24*전환계수!$E$10</f>
        <v>39.521999999999998</v>
      </c>
      <c r="O24" s="15">
        <f>'에너지수급밸런스(1,000toe)'!O24*전환계수!$E$11</f>
        <v>55.637</v>
      </c>
      <c r="P24" s="15">
        <f>'에너지수급밸런스(1,000toe)'!P24*전환계수!$E$12</f>
        <v>54.751999999999995</v>
      </c>
      <c r="Q24" s="15">
        <f>'에너지수급밸런스(1,000toe)'!Q24*전환계수!$E$13</f>
        <v>0</v>
      </c>
      <c r="R24" s="15">
        <f>'에너지수급밸런스(1,000toe)'!R24*전환계수!$E$14</f>
        <v>0</v>
      </c>
      <c r="S24" s="15">
        <f>'에너지수급밸런스(1,000toe)'!S24*전환계수!$E$15</f>
        <v>0</v>
      </c>
      <c r="T24" s="102">
        <f t="shared" si="10"/>
        <v>2.7510000000000003</v>
      </c>
      <c r="U24" s="15">
        <f>'에너지수급밸런스(1,000toe)'!U24*전환계수!$E$16</f>
        <v>2.7510000000000003</v>
      </c>
      <c r="V24" s="15">
        <f>'에너지수급밸런스(1,000toe)'!V24*전환계수!$E$17</f>
        <v>0</v>
      </c>
      <c r="W24" s="102">
        <f t="shared" si="11"/>
        <v>3.7581199999999999</v>
      </c>
      <c r="X24" s="15">
        <f>'에너지수급밸런스(1,000toe)'!X24*전환계수!$E$18</f>
        <v>0</v>
      </c>
      <c r="Y24" s="128">
        <f>'에너지수급밸런스(1,000toe)'!Y24*전환계수!$E$19</f>
        <v>0</v>
      </c>
      <c r="Z24" s="128">
        <f>'에너지수급밸런스(1,000toe)'!Z24*전환계수!$E$20</f>
        <v>0</v>
      </c>
      <c r="AA24" s="15">
        <f>'에너지수급밸런스(1,000toe)'!AA24*전환계수!$E$21</f>
        <v>0</v>
      </c>
      <c r="AB24" s="128">
        <f>'에너지수급밸런스(1,000toe)'!AB24*전환계수!$E$22</f>
        <v>0</v>
      </c>
      <c r="AC24" s="15">
        <f>'에너지수급밸런스(1,000toe)'!AC24*전환계수!$E$23</f>
        <v>0</v>
      </c>
      <c r="AD24" s="15">
        <f>'에너지수급밸런스(1,000toe)'!AD24*전환계수!$E$24</f>
        <v>3.7581199999999999</v>
      </c>
      <c r="AE24" s="15">
        <f>'에너지수급밸런스(1,000toe)'!AE24*전환계수!$E$25</f>
        <v>0</v>
      </c>
      <c r="AF24" s="15">
        <f>'에너지수급밸런스(1,000toe)'!AF24*전환계수!$E$26</f>
        <v>4.5250000000000004</v>
      </c>
      <c r="AG24" s="15">
        <f>'에너지수급밸런스(1,000toe)'!AG24*전환계수!$E$27</f>
        <v>0</v>
      </c>
      <c r="AH24" s="15">
        <f>'에너지수급밸런스(1,000toe)'!AH24*전환계수!$E$28</f>
        <v>0</v>
      </c>
      <c r="AI24" s="15">
        <f>'에너지수급밸런스(1,000toe)'!AI24*전환계수!$E$29</f>
        <v>864</v>
      </c>
      <c r="AJ24" s="15">
        <f>'에너지수급밸런스(1,000toe)'!AJ24*전환계수!$E$30</f>
        <v>0</v>
      </c>
      <c r="AK24" s="15">
        <f>'에너지수급밸런스(1,000toe)'!AK24*전환계수!$E$31</f>
        <v>0</v>
      </c>
      <c r="AL24" s="103">
        <f t="shared" si="7"/>
        <v>3046.0951200000004</v>
      </c>
    </row>
    <row r="25" spans="1:38" s="26" customFormat="1" ht="24" customHeight="1">
      <c r="A25" s="64" t="s">
        <v>52</v>
      </c>
      <c r="B25" s="100">
        <f t="shared" si="0"/>
        <v>0</v>
      </c>
      <c r="C25" s="101">
        <f t="shared" si="1"/>
        <v>0</v>
      </c>
      <c r="D25" s="15">
        <f>'에너지수급밸런스(1,000toe)'!D25*전환계수!$E$3</f>
        <v>0</v>
      </c>
      <c r="E25" s="15">
        <f>'에너지수급밸런스(1,000toe)'!E25*전환계수!$E$4</f>
        <v>0</v>
      </c>
      <c r="F25" s="102">
        <f t="shared" si="2"/>
        <v>0</v>
      </c>
      <c r="G25" s="15">
        <f>'에너지수급밸런스(1,000toe)'!G25*전환계수!$E$5</f>
        <v>0</v>
      </c>
      <c r="H25" s="15">
        <f>'에너지수급밸런스(1,000toe)'!H25*전환계수!$E$6</f>
        <v>0</v>
      </c>
      <c r="I25" s="102">
        <f t="shared" si="8"/>
        <v>87.986120000000014</v>
      </c>
      <c r="J25" s="102">
        <f t="shared" si="9"/>
        <v>81.477000000000004</v>
      </c>
      <c r="K25" s="15">
        <f>'에너지수급밸런스(1,000toe)'!K25*전환계수!$E$7</f>
        <v>0</v>
      </c>
      <c r="L25" s="15">
        <f>'에너지수급밸런스(1,000toe)'!L25*전환계수!$E$8</f>
        <v>11.184000000000001</v>
      </c>
      <c r="M25" s="15">
        <f>'에너지수급밸런스(1,000toe)'!M25*전환계수!$E$9</f>
        <v>44.832000000000001</v>
      </c>
      <c r="N25" s="15">
        <f>'에너지수급밸런스(1,000toe)'!N25*전환계수!$E$10</f>
        <v>6.5869999999999997</v>
      </c>
      <c r="O25" s="15">
        <f>'에너지수급밸런스(1,000toe)'!O25*전환계수!$E$11</f>
        <v>5.6579999999999995</v>
      </c>
      <c r="P25" s="15">
        <f>'에너지수급밸런스(1,000toe)'!P25*전환계수!$E$12</f>
        <v>13.215999999999999</v>
      </c>
      <c r="Q25" s="15">
        <f>'에너지수급밸런스(1,000toe)'!Q25*전환계수!$E$13</f>
        <v>0</v>
      </c>
      <c r="R25" s="15">
        <f>'에너지수급밸런스(1,000toe)'!R25*전환계수!$E$14</f>
        <v>0</v>
      </c>
      <c r="S25" s="15">
        <f>'에너지수급밸런스(1,000toe)'!S25*전환계수!$E$15</f>
        <v>0</v>
      </c>
      <c r="T25" s="102">
        <f t="shared" si="10"/>
        <v>2.7510000000000003</v>
      </c>
      <c r="U25" s="15">
        <f>'에너지수급밸런스(1,000toe)'!U25*전환계수!$E$16</f>
        <v>2.7510000000000003</v>
      </c>
      <c r="V25" s="15">
        <f>'에너지수급밸런스(1,000toe)'!V25*전환계수!$E$17</f>
        <v>0</v>
      </c>
      <c r="W25" s="102">
        <f t="shared" si="11"/>
        <v>3.7581199999999999</v>
      </c>
      <c r="X25" s="15">
        <f>'에너지수급밸런스(1,000toe)'!X25*전환계수!$E$18</f>
        <v>0</v>
      </c>
      <c r="Y25" s="128">
        <f>'에너지수급밸런스(1,000toe)'!Y25*전환계수!$E$19</f>
        <v>0</v>
      </c>
      <c r="Z25" s="128">
        <f>'에너지수급밸런스(1,000toe)'!Z25*전환계수!$E$20</f>
        <v>0</v>
      </c>
      <c r="AA25" s="15">
        <f>'에너지수급밸런스(1,000toe)'!AA25*전환계수!$E$21</f>
        <v>0</v>
      </c>
      <c r="AB25" s="128">
        <f>'에너지수급밸런스(1,000toe)'!AB25*전환계수!$E$22</f>
        <v>0</v>
      </c>
      <c r="AC25" s="15">
        <f>'에너지수급밸런스(1,000toe)'!AC25*전환계수!$E$23</f>
        <v>0</v>
      </c>
      <c r="AD25" s="15">
        <f>'에너지수급밸런스(1,000toe)'!AD25*전환계수!$E$24</f>
        <v>3.7581199999999999</v>
      </c>
      <c r="AE25" s="15">
        <f>'에너지수급밸런스(1,000toe)'!AE25*전환계수!$E$25</f>
        <v>0</v>
      </c>
      <c r="AF25" s="15">
        <f>'에너지수급밸런스(1,000toe)'!AF25*전환계수!$E$26</f>
        <v>0</v>
      </c>
      <c r="AG25" s="15">
        <f>'에너지수급밸런스(1,000toe)'!AG25*전환계수!$E$27</f>
        <v>0</v>
      </c>
      <c r="AH25" s="15">
        <f>'에너지수급밸런스(1,000toe)'!AH25*전환계수!$E$28</f>
        <v>0</v>
      </c>
      <c r="AI25" s="15">
        <f>'에너지수급밸런스(1,000toe)'!AI25*전환계수!$E$29</f>
        <v>145</v>
      </c>
      <c r="AJ25" s="15">
        <f>'에너지수급밸런스(1,000toe)'!AJ25*전환계수!$E$30</f>
        <v>0</v>
      </c>
      <c r="AK25" s="15">
        <f>'에너지수급밸런스(1,000toe)'!AK25*전환계수!$E$31</f>
        <v>0</v>
      </c>
      <c r="AL25" s="103">
        <f t="shared" si="7"/>
        <v>232.98612000000003</v>
      </c>
    </row>
    <row r="26" spans="1:38" s="26" customFormat="1" ht="24" customHeight="1">
      <c r="A26" s="64" t="s">
        <v>53</v>
      </c>
      <c r="B26" s="100">
        <f t="shared" si="0"/>
        <v>22552.668000000001</v>
      </c>
      <c r="C26" s="101">
        <f t="shared" si="1"/>
        <v>0</v>
      </c>
      <c r="D26" s="15">
        <f>'에너지수급밸런스(1,000toe)'!D26*전환계수!$E$3</f>
        <v>0</v>
      </c>
      <c r="E26" s="15">
        <f>'에너지수급밸런스(1,000toe)'!E26*전환계수!$E$4</f>
        <v>0</v>
      </c>
      <c r="F26" s="102">
        <f t="shared" si="2"/>
        <v>22552.668000000001</v>
      </c>
      <c r="G26" s="15">
        <f>'에너지수급밸런스(1,000toe)'!G26*전환계수!$E$5</f>
        <v>18361.308000000001</v>
      </c>
      <c r="H26" s="15">
        <f>'에너지수급밸런스(1,000toe)'!H26*전환계수!$E$6</f>
        <v>4191.3599999999997</v>
      </c>
      <c r="I26" s="102">
        <f t="shared" si="8"/>
        <v>48004.740549999988</v>
      </c>
      <c r="J26" s="102">
        <f t="shared" si="9"/>
        <v>3909.2079999999996</v>
      </c>
      <c r="K26" s="15">
        <f>'에너지수급밸런스(1,000toe)'!K26*전환계수!$E$7</f>
        <v>37</v>
      </c>
      <c r="L26" s="15">
        <f>'에너지수급밸런스(1,000toe)'!L26*전환계수!$E$8</f>
        <v>290.78399999999999</v>
      </c>
      <c r="M26" s="15">
        <f>'에너지수급밸런스(1,000toe)'!M26*전환계수!$E$9</f>
        <v>436.178</v>
      </c>
      <c r="N26" s="15">
        <f>'에너지수급밸런스(1,000toe)'!N26*전환계수!$E$10</f>
        <v>35.757999999999996</v>
      </c>
      <c r="O26" s="15">
        <f>'에너지수급밸런스(1,000toe)'!O26*전환계수!$E$11</f>
        <v>45.263999999999996</v>
      </c>
      <c r="P26" s="15">
        <f>'에너지수급밸런스(1,000toe)'!P26*전환계수!$E$12</f>
        <v>3064.2239999999997</v>
      </c>
      <c r="Q26" s="15">
        <f>'에너지수급밸런스(1,000toe)'!Q26*전환계수!$E$13</f>
        <v>0</v>
      </c>
      <c r="R26" s="15">
        <f>'에너지수급밸런스(1,000toe)'!R26*전환계수!$E$14</f>
        <v>0</v>
      </c>
      <c r="S26" s="15">
        <f>'에너지수급밸런스(1,000toe)'!S26*전환계수!$E$15</f>
        <v>0</v>
      </c>
      <c r="T26" s="102">
        <f t="shared" si="10"/>
        <v>2912.8989999999999</v>
      </c>
      <c r="U26" s="15">
        <f>'에너지수급밸런스(1,000toe)'!U26*전환계수!$E$16</f>
        <v>1913.779</v>
      </c>
      <c r="V26" s="15">
        <f>'에너지수급밸런스(1,000toe)'!V26*전환계수!$E$17</f>
        <v>999.12</v>
      </c>
      <c r="W26" s="102">
        <f t="shared" si="11"/>
        <v>41182.633549999991</v>
      </c>
      <c r="X26" s="15">
        <f>'에너지수급밸런스(1,000toe)'!X26*전환계수!$E$18</f>
        <v>39281.974999999999</v>
      </c>
      <c r="Y26" s="128">
        <f>'에너지수급밸런스(1,000toe)'!Y26*전환계수!$E$19</f>
        <v>0</v>
      </c>
      <c r="Z26" s="128">
        <f>'에너지수급밸런스(1,000toe)'!Z26*전환계수!$E$20</f>
        <v>0</v>
      </c>
      <c r="AA26" s="15">
        <f>'에너지수급밸런스(1,000toe)'!AA26*전환계수!$E$21</f>
        <v>719.95</v>
      </c>
      <c r="AB26" s="128">
        <f>'에너지수급밸런스(1,000toe)'!AB26*전환계수!$E$22</f>
        <v>0</v>
      </c>
      <c r="AC26" s="15">
        <f>'에너지수급밸런스(1,000toe)'!AC26*전환계수!$E$23</f>
        <v>114.342</v>
      </c>
      <c r="AD26" s="15">
        <f>'에너지수급밸런스(1,000toe)'!AD26*전환계수!$E$24</f>
        <v>1066.36655</v>
      </c>
      <c r="AE26" s="15">
        <f>'에너지수급밸런스(1,000toe)'!AE26*전환계수!$E$25</f>
        <v>505.33600000000001</v>
      </c>
      <c r="AF26" s="15">
        <f>'에너지수급밸런스(1,000toe)'!AF26*전환계수!$E$26</f>
        <v>6628.22</v>
      </c>
      <c r="AG26" s="15">
        <f>'에너지수급밸런스(1,000toe)'!AG26*전환계수!$E$27</f>
        <v>0</v>
      </c>
      <c r="AH26" s="15">
        <f>'에너지수급밸런스(1,000toe)'!AH26*전환계수!$E$28</f>
        <v>0</v>
      </c>
      <c r="AI26" s="15">
        <f>'에너지수급밸런스(1,000toe)'!AI26*전환계수!$E$29</f>
        <v>18184</v>
      </c>
      <c r="AJ26" s="15">
        <f>'에너지수급밸런스(1,000toe)'!AJ26*전환계수!$E$30</f>
        <v>0</v>
      </c>
      <c r="AK26" s="15">
        <f>'에너지수급밸런스(1,000toe)'!AK26*전환계수!$E$31</f>
        <v>0</v>
      </c>
      <c r="AL26" s="103">
        <f t="shared" si="7"/>
        <v>95874.96454999999</v>
      </c>
    </row>
    <row r="27" spans="1:38" s="26" customFormat="1" ht="24" customHeight="1">
      <c r="A27" s="64" t="s">
        <v>58</v>
      </c>
      <c r="B27" s="100">
        <f t="shared" si="0"/>
        <v>29.759999999999998</v>
      </c>
      <c r="C27" s="101">
        <f t="shared" si="1"/>
        <v>0</v>
      </c>
      <c r="D27" s="15">
        <f>'에너지수급밸런스(1,000toe)'!D27*전환계수!$E$3</f>
        <v>0</v>
      </c>
      <c r="E27" s="15">
        <f>'에너지수급밸런스(1,000toe)'!E27*전환계수!$E$4</f>
        <v>0</v>
      </c>
      <c r="F27" s="102">
        <f t="shared" si="2"/>
        <v>29.759999999999998</v>
      </c>
      <c r="G27" s="15">
        <f>'에너지수급밸런스(1,000toe)'!G27*전환계수!$E$5</f>
        <v>0</v>
      </c>
      <c r="H27" s="15">
        <f>'에너지수급밸런스(1,000toe)'!H27*전환계수!$E$6</f>
        <v>29.759999999999998</v>
      </c>
      <c r="I27" s="102">
        <f t="shared" si="8"/>
        <v>312.09093000000001</v>
      </c>
      <c r="J27" s="102">
        <f t="shared" si="9"/>
        <v>217.649</v>
      </c>
      <c r="K27" s="15">
        <f>'에너지수급밸런스(1,000toe)'!K27*전환계수!$E$7</f>
        <v>0</v>
      </c>
      <c r="L27" s="15">
        <f>'에너지수급밸런스(1,000toe)'!L27*전환계수!$E$8</f>
        <v>21.436</v>
      </c>
      <c r="M27" s="15">
        <f>'에너지수급밸런스(1,000toe)'!M27*전환계수!$E$9</f>
        <v>12.142000000000001</v>
      </c>
      <c r="N27" s="15">
        <f>'에너지수급밸런스(1,000toe)'!N27*전환계수!$E$10</f>
        <v>0.94099999999999995</v>
      </c>
      <c r="O27" s="15">
        <f>'에너지수급밸런스(1,000toe)'!O27*전환계수!$E$11</f>
        <v>5.6579999999999995</v>
      </c>
      <c r="P27" s="15">
        <f>'에너지수급밸런스(1,000toe)'!P27*전환계수!$E$12</f>
        <v>177.47199999999998</v>
      </c>
      <c r="Q27" s="15">
        <f>'에너지수급밸런스(1,000toe)'!Q27*전환계수!$E$13</f>
        <v>0</v>
      </c>
      <c r="R27" s="15">
        <f>'에너지수급밸런스(1,000toe)'!R27*전환계수!$E$14</f>
        <v>0</v>
      </c>
      <c r="S27" s="15">
        <f>'에너지수급밸런스(1,000toe)'!S27*전환계수!$E$15</f>
        <v>0</v>
      </c>
      <c r="T27" s="102">
        <f t="shared" si="10"/>
        <v>18.34</v>
      </c>
      <c r="U27" s="15">
        <f>'에너지수급밸런스(1,000toe)'!U27*전환계수!$E$16</f>
        <v>18.34</v>
      </c>
      <c r="V27" s="15">
        <f>'에너지수급밸런스(1,000toe)'!V27*전환계수!$E$17</f>
        <v>0</v>
      </c>
      <c r="W27" s="102">
        <f t="shared" si="11"/>
        <v>76.101929999999996</v>
      </c>
      <c r="X27" s="15">
        <f>'에너지수급밸런스(1,000toe)'!X27*전환계수!$E$18</f>
        <v>0</v>
      </c>
      <c r="Y27" s="128">
        <f>'에너지수급밸런스(1,000toe)'!Y27*전환계수!$E$19</f>
        <v>0</v>
      </c>
      <c r="Z27" s="128">
        <f>'에너지수급밸런스(1,000toe)'!Z27*전환계수!$E$20</f>
        <v>0</v>
      </c>
      <c r="AA27" s="15">
        <f>'에너지수급밸런스(1,000toe)'!AA27*전환계수!$E$21</f>
        <v>0</v>
      </c>
      <c r="AB27" s="128">
        <f>'에너지수급밸런스(1,000toe)'!AB27*전환계수!$E$22</f>
        <v>0</v>
      </c>
      <c r="AC27" s="15">
        <f>'에너지수급밸런스(1,000toe)'!AC27*전환계수!$E$23</f>
        <v>0</v>
      </c>
      <c r="AD27" s="15">
        <f>'에너지수급밸런스(1,000toe)'!AD27*전환계수!$E$24</f>
        <v>76.101929999999996</v>
      </c>
      <c r="AE27" s="15">
        <f>'에너지수급밸런스(1,000toe)'!AE27*전환계수!$E$25</f>
        <v>0</v>
      </c>
      <c r="AF27" s="15">
        <f>'에너지수급밸런스(1,000toe)'!AF27*전환계수!$E$26</f>
        <v>541.19000000000005</v>
      </c>
      <c r="AG27" s="15">
        <f>'에너지수급밸런스(1,000toe)'!AG27*전환계수!$E$27</f>
        <v>0</v>
      </c>
      <c r="AH27" s="15">
        <f>'에너지수급밸런스(1,000toe)'!AH27*전환계수!$E$28</f>
        <v>0</v>
      </c>
      <c r="AI27" s="15">
        <f>'에너지수급밸런스(1,000toe)'!AI27*전환계수!$E$29</f>
        <v>751</v>
      </c>
      <c r="AJ27" s="15">
        <f>'에너지수급밸런스(1,000toe)'!AJ27*전환계수!$E$30</f>
        <v>0</v>
      </c>
      <c r="AK27" s="15">
        <f>'에너지수급밸런스(1,000toe)'!AK27*전환계수!$E$31</f>
        <v>0</v>
      </c>
      <c r="AL27" s="103">
        <f t="shared" si="7"/>
        <v>1634.0409300000001</v>
      </c>
    </row>
    <row r="28" spans="1:38" s="26" customFormat="1" ht="24" customHeight="1">
      <c r="A28" s="64" t="s">
        <v>59</v>
      </c>
      <c r="B28" s="100">
        <f t="shared" si="0"/>
        <v>93.11999999999999</v>
      </c>
      <c r="C28" s="101">
        <f t="shared" si="1"/>
        <v>0</v>
      </c>
      <c r="D28" s="15">
        <f>'에너지수급밸런스(1,000toe)'!D28*전환계수!$E$3</f>
        <v>0</v>
      </c>
      <c r="E28" s="15">
        <f>'에너지수급밸런스(1,000toe)'!E28*전환계수!$E$4</f>
        <v>0</v>
      </c>
      <c r="F28" s="102">
        <f t="shared" si="2"/>
        <v>93.11999999999999</v>
      </c>
      <c r="G28" s="15">
        <f>'에너지수급밸런스(1,000toe)'!G28*전환계수!$E$5</f>
        <v>0</v>
      </c>
      <c r="H28" s="15">
        <f>'에너지수급밸런스(1,000toe)'!H28*전환계수!$E$6</f>
        <v>93.11999999999999</v>
      </c>
      <c r="I28" s="102">
        <f t="shared" si="8"/>
        <v>362.91723999999994</v>
      </c>
      <c r="J28" s="102">
        <f t="shared" si="9"/>
        <v>351.73299999999995</v>
      </c>
      <c r="K28" s="15">
        <f>'에너지수급밸런스(1,000toe)'!K28*전환계수!$E$7</f>
        <v>0</v>
      </c>
      <c r="L28" s="15">
        <f>'에너지수급밸런스(1,000toe)'!L28*전환계수!$E$8</f>
        <v>24.232000000000003</v>
      </c>
      <c r="M28" s="15">
        <f>'에너지수급밸런스(1,000toe)'!M28*전환계수!$E$9</f>
        <v>5.6040000000000001</v>
      </c>
      <c r="N28" s="15">
        <f>'에너지수급밸런스(1,000toe)'!N28*전환계수!$E$10</f>
        <v>0.94099999999999995</v>
      </c>
      <c r="O28" s="15">
        <f>'에너지수급밸런스(1,000toe)'!O28*전환계수!$E$11</f>
        <v>3.7719999999999998</v>
      </c>
      <c r="P28" s="15">
        <f>'에너지수급밸런스(1,000toe)'!P28*전환계수!$E$12</f>
        <v>317.18399999999997</v>
      </c>
      <c r="Q28" s="15">
        <f>'에너지수급밸런스(1,000toe)'!Q28*전환계수!$E$13</f>
        <v>0</v>
      </c>
      <c r="R28" s="15">
        <f>'에너지수급밸런스(1,000toe)'!R28*전환계수!$E$14</f>
        <v>0</v>
      </c>
      <c r="S28" s="15">
        <f>'에너지수급밸런스(1,000toe)'!S28*전환계수!$E$15</f>
        <v>0</v>
      </c>
      <c r="T28" s="102">
        <f t="shared" si="10"/>
        <v>3.6680000000000001</v>
      </c>
      <c r="U28" s="15">
        <f>'에너지수급밸런스(1,000toe)'!U28*전환계수!$E$16</f>
        <v>3.6680000000000001</v>
      </c>
      <c r="V28" s="15">
        <f>'에너지수급밸런스(1,000toe)'!V28*전환계수!$E$17</f>
        <v>0</v>
      </c>
      <c r="W28" s="102">
        <f t="shared" si="11"/>
        <v>7.5162399999999998</v>
      </c>
      <c r="X28" s="15">
        <f>'에너지수급밸런스(1,000toe)'!X28*전환계수!$E$18</f>
        <v>0</v>
      </c>
      <c r="Y28" s="128">
        <f>'에너지수급밸런스(1,000toe)'!Y28*전환계수!$E$19</f>
        <v>0</v>
      </c>
      <c r="Z28" s="128">
        <f>'에너지수급밸런스(1,000toe)'!Z28*전환계수!$E$20</f>
        <v>0</v>
      </c>
      <c r="AA28" s="15">
        <f>'에너지수급밸런스(1,000toe)'!AA28*전환계수!$E$21</f>
        <v>0</v>
      </c>
      <c r="AB28" s="128">
        <f>'에너지수급밸런스(1,000toe)'!AB28*전환계수!$E$22</f>
        <v>0</v>
      </c>
      <c r="AC28" s="15">
        <f>'에너지수급밸런스(1,000toe)'!AC28*전환계수!$E$23</f>
        <v>0</v>
      </c>
      <c r="AD28" s="15">
        <f>'에너지수급밸런스(1,000toe)'!AD28*전환계수!$E$24</f>
        <v>7.5162399999999998</v>
      </c>
      <c r="AE28" s="15">
        <f>'에너지수급밸런스(1,000toe)'!AE28*전환계수!$E$25</f>
        <v>0</v>
      </c>
      <c r="AF28" s="15">
        <f>'에너지수급밸런스(1,000toe)'!AF28*전환계수!$E$26</f>
        <v>488.7</v>
      </c>
      <c r="AG28" s="15">
        <f>'에너지수급밸런스(1,000toe)'!AG28*전환계수!$E$27</f>
        <v>0</v>
      </c>
      <c r="AH28" s="15">
        <f>'에너지수급밸런스(1,000toe)'!AH28*전환계수!$E$28</f>
        <v>0</v>
      </c>
      <c r="AI28" s="15">
        <f>'에너지수급밸런스(1,000toe)'!AI28*전환계수!$E$29</f>
        <v>1063</v>
      </c>
      <c r="AJ28" s="15">
        <f>'에너지수급밸런스(1,000toe)'!AJ28*전환계수!$E$30</f>
        <v>0</v>
      </c>
      <c r="AK28" s="15">
        <f>'에너지수급밸런스(1,000toe)'!AK28*전환계수!$E$31</f>
        <v>0</v>
      </c>
      <c r="AL28" s="103">
        <f t="shared" si="7"/>
        <v>2007.7372399999999</v>
      </c>
    </row>
    <row r="29" spans="1:38" s="26" customFormat="1" ht="24" customHeight="1">
      <c r="A29" s="64" t="s">
        <v>60</v>
      </c>
      <c r="B29" s="100">
        <f t="shared" si="0"/>
        <v>0</v>
      </c>
      <c r="C29" s="101">
        <f t="shared" si="1"/>
        <v>0</v>
      </c>
      <c r="D29" s="15">
        <f>'에너지수급밸런스(1,000toe)'!D29*전환계수!$E$3</f>
        <v>0</v>
      </c>
      <c r="E29" s="15">
        <f>'에너지수급밸런스(1,000toe)'!E29*전환계수!$E$4</f>
        <v>0</v>
      </c>
      <c r="F29" s="102">
        <f t="shared" si="2"/>
        <v>0</v>
      </c>
      <c r="G29" s="15">
        <f>'에너지수급밸런스(1,000toe)'!G29*전환계수!$E$5</f>
        <v>0</v>
      </c>
      <c r="H29" s="15">
        <f>'에너지수급밸런스(1,000toe)'!H29*전환계수!$E$6</f>
        <v>0</v>
      </c>
      <c r="I29" s="102">
        <f t="shared" si="8"/>
        <v>31.932530000000003</v>
      </c>
      <c r="J29" s="102">
        <f t="shared" si="9"/>
        <v>30.993000000000002</v>
      </c>
      <c r="K29" s="15">
        <f>'에너지수급밸런스(1,000toe)'!K29*전환계수!$E$7</f>
        <v>0.92500000000000004</v>
      </c>
      <c r="L29" s="15">
        <f>'에너지수급밸런스(1,000toe)'!L29*전환계수!$E$8</f>
        <v>4.66</v>
      </c>
      <c r="M29" s="15">
        <f>'에너지수급밸런스(1,000toe)'!M29*전환계수!$E$9</f>
        <v>7.4720000000000004</v>
      </c>
      <c r="N29" s="15">
        <f>'에너지수급밸런스(1,000toe)'!N29*전환계수!$E$10</f>
        <v>0</v>
      </c>
      <c r="O29" s="15">
        <f>'에너지수급밸런스(1,000toe)'!O29*전환계수!$E$11</f>
        <v>0</v>
      </c>
      <c r="P29" s="15">
        <f>'에너지수급밸런스(1,000toe)'!P29*전환계수!$E$12</f>
        <v>17.936</v>
      </c>
      <c r="Q29" s="15">
        <f>'에너지수급밸런스(1,000toe)'!Q29*전환계수!$E$13</f>
        <v>0</v>
      </c>
      <c r="R29" s="15">
        <f>'에너지수급밸런스(1,000toe)'!R29*전환계수!$E$14</f>
        <v>0</v>
      </c>
      <c r="S29" s="15">
        <f>'에너지수급밸런스(1,000toe)'!S29*전환계수!$E$15</f>
        <v>0</v>
      </c>
      <c r="T29" s="102">
        <f t="shared" si="10"/>
        <v>0</v>
      </c>
      <c r="U29" s="15">
        <f>'에너지수급밸런스(1,000toe)'!U29*전환계수!$E$16</f>
        <v>0</v>
      </c>
      <c r="V29" s="15">
        <f>'에너지수급밸런스(1,000toe)'!V29*전환계수!$E$17</f>
        <v>0</v>
      </c>
      <c r="W29" s="102">
        <f t="shared" si="11"/>
        <v>0.93952999999999998</v>
      </c>
      <c r="X29" s="15">
        <f>'에너지수급밸런스(1,000toe)'!X29*전환계수!$E$18</f>
        <v>0</v>
      </c>
      <c r="Y29" s="128">
        <f>'에너지수급밸런스(1,000toe)'!Y29*전환계수!$E$19</f>
        <v>0</v>
      </c>
      <c r="Z29" s="128">
        <f>'에너지수급밸런스(1,000toe)'!Z29*전환계수!$E$20</f>
        <v>0</v>
      </c>
      <c r="AA29" s="15">
        <f>'에너지수급밸런스(1,000toe)'!AA29*전환계수!$E$21</f>
        <v>0</v>
      </c>
      <c r="AB29" s="128">
        <f>'에너지수급밸런스(1,000toe)'!AB29*전환계수!$E$22</f>
        <v>0</v>
      </c>
      <c r="AC29" s="15">
        <f>'에너지수급밸런스(1,000toe)'!AC29*전환계수!$E$23</f>
        <v>0</v>
      </c>
      <c r="AD29" s="15">
        <f>'에너지수급밸런스(1,000toe)'!AD29*전환계수!$E$24</f>
        <v>0.93952999999999998</v>
      </c>
      <c r="AE29" s="15">
        <f>'에너지수급밸런스(1,000toe)'!AE29*전환계수!$E$25</f>
        <v>0</v>
      </c>
      <c r="AF29" s="15">
        <f>'에너지수급밸런스(1,000toe)'!AF29*전환계수!$E$26</f>
        <v>47.965000000000003</v>
      </c>
      <c r="AG29" s="15">
        <f>'에너지수급밸런스(1,000toe)'!AG29*전환계수!$E$27</f>
        <v>0</v>
      </c>
      <c r="AH29" s="15">
        <f>'에너지수급밸런스(1,000toe)'!AH29*전환계수!$E$28</f>
        <v>0</v>
      </c>
      <c r="AI29" s="15">
        <f>'에너지수급밸런스(1,000toe)'!AI29*전환계수!$E$29</f>
        <v>151</v>
      </c>
      <c r="AJ29" s="15">
        <f>'에너지수급밸런스(1,000toe)'!AJ29*전환계수!$E$30</f>
        <v>0</v>
      </c>
      <c r="AK29" s="15">
        <f>'에너지수급밸런스(1,000toe)'!AK29*전환계수!$E$31</f>
        <v>0</v>
      </c>
      <c r="AL29" s="103">
        <f t="shared" si="7"/>
        <v>230.89753000000002</v>
      </c>
    </row>
    <row r="30" spans="1:38" s="26" customFormat="1" ht="24" customHeight="1">
      <c r="A30" s="64" t="s">
        <v>61</v>
      </c>
      <c r="B30" s="100">
        <f t="shared" si="0"/>
        <v>0</v>
      </c>
      <c r="C30" s="101">
        <f t="shared" si="1"/>
        <v>0</v>
      </c>
      <c r="D30" s="15">
        <f>'에너지수급밸런스(1,000toe)'!D30*전환계수!$E$3</f>
        <v>0</v>
      </c>
      <c r="E30" s="15">
        <f>'에너지수급밸런스(1,000toe)'!E30*전환계수!$E$4</f>
        <v>0</v>
      </c>
      <c r="F30" s="102">
        <f t="shared" si="2"/>
        <v>0</v>
      </c>
      <c r="G30" s="15">
        <f>'에너지수급밸런스(1,000toe)'!G30*전환계수!$E$5</f>
        <v>0</v>
      </c>
      <c r="H30" s="15">
        <f>'에너지수급밸런스(1,000toe)'!H30*전환계수!$E$6</f>
        <v>0</v>
      </c>
      <c r="I30" s="102">
        <f t="shared" si="8"/>
        <v>365.91858999999999</v>
      </c>
      <c r="J30" s="102">
        <f t="shared" si="9"/>
        <v>359.43200000000002</v>
      </c>
      <c r="K30" s="15">
        <f>'에너지수급밸런스(1,000toe)'!K30*전환계수!$E$7</f>
        <v>0</v>
      </c>
      <c r="L30" s="15">
        <f>'에너지수급밸런스(1,000toe)'!L30*전환계수!$E$8</f>
        <v>11.184000000000001</v>
      </c>
      <c r="M30" s="15">
        <f>'에너지수급밸런스(1,000toe)'!M30*전환계수!$E$9</f>
        <v>7.4720000000000004</v>
      </c>
      <c r="N30" s="15">
        <f>'에너지수급밸런스(1,000toe)'!N30*전환계수!$E$10</f>
        <v>0.94099999999999995</v>
      </c>
      <c r="O30" s="15">
        <f>'에너지수급밸런스(1,000toe)'!O30*전환계수!$E$11</f>
        <v>4.7149999999999999</v>
      </c>
      <c r="P30" s="15">
        <f>'에너지수급밸런스(1,000toe)'!P30*전환계수!$E$12</f>
        <v>335.12</v>
      </c>
      <c r="Q30" s="15">
        <f>'에너지수급밸런스(1,000toe)'!Q30*전환계수!$E$13</f>
        <v>0</v>
      </c>
      <c r="R30" s="15">
        <f>'에너지수급밸런스(1,000toe)'!R30*전환계수!$E$14</f>
        <v>0</v>
      </c>
      <c r="S30" s="15">
        <f>'에너지수급밸런스(1,000toe)'!S30*전환계수!$E$15</f>
        <v>0</v>
      </c>
      <c r="T30" s="102">
        <f t="shared" si="10"/>
        <v>3.6680000000000001</v>
      </c>
      <c r="U30" s="15">
        <f>'에너지수급밸런스(1,000toe)'!U30*전환계수!$E$16</f>
        <v>3.6680000000000001</v>
      </c>
      <c r="V30" s="15">
        <f>'에너지수급밸런스(1,000toe)'!V30*전환계수!$E$17</f>
        <v>0</v>
      </c>
      <c r="W30" s="102">
        <f t="shared" si="11"/>
        <v>2.8185899999999999</v>
      </c>
      <c r="X30" s="15">
        <f>'에너지수급밸런스(1,000toe)'!X30*전환계수!$E$18</f>
        <v>0</v>
      </c>
      <c r="Y30" s="128">
        <f>'에너지수급밸런스(1,000toe)'!Y30*전환계수!$E$19</f>
        <v>0</v>
      </c>
      <c r="Z30" s="128">
        <f>'에너지수급밸런스(1,000toe)'!Z30*전환계수!$E$20</f>
        <v>0</v>
      </c>
      <c r="AA30" s="15">
        <f>'에너지수급밸런스(1,000toe)'!AA30*전환계수!$E$21</f>
        <v>0</v>
      </c>
      <c r="AB30" s="128">
        <f>'에너지수급밸런스(1,000toe)'!AB30*전환계수!$E$22</f>
        <v>0</v>
      </c>
      <c r="AC30" s="15">
        <f>'에너지수급밸런스(1,000toe)'!AC30*전환계수!$E$23</f>
        <v>0</v>
      </c>
      <c r="AD30" s="15">
        <f>'에너지수급밸런스(1,000toe)'!AD30*전환계수!$E$24</f>
        <v>2.8185899999999999</v>
      </c>
      <c r="AE30" s="15">
        <f>'에너지수급밸런스(1,000toe)'!AE30*전환계수!$E$25</f>
        <v>0</v>
      </c>
      <c r="AF30" s="15">
        <f>'에너지수급밸런스(1,000toe)'!AF30*전환계수!$E$26</f>
        <v>275.12</v>
      </c>
      <c r="AG30" s="15">
        <f>'에너지수급밸런스(1,000toe)'!AG30*전환계수!$E$27</f>
        <v>0</v>
      </c>
      <c r="AH30" s="15">
        <f>'에너지수급밸런스(1,000toe)'!AH30*전환계수!$E$28</f>
        <v>0</v>
      </c>
      <c r="AI30" s="15">
        <f>'에너지수급밸런스(1,000toe)'!AI30*전환계수!$E$29</f>
        <v>862</v>
      </c>
      <c r="AJ30" s="15">
        <f>'에너지수급밸런스(1,000toe)'!AJ30*전환계수!$E$30</f>
        <v>0</v>
      </c>
      <c r="AK30" s="15">
        <f>'에너지수급밸런스(1,000toe)'!AK30*전환계수!$E$31</f>
        <v>0</v>
      </c>
      <c r="AL30" s="103">
        <f t="shared" si="7"/>
        <v>1503.0385900000001</v>
      </c>
    </row>
    <row r="31" spans="1:38" s="26" customFormat="1" ht="24" customHeight="1">
      <c r="A31" s="64" t="s">
        <v>62</v>
      </c>
      <c r="B31" s="100">
        <f t="shared" si="0"/>
        <v>123.83999999999999</v>
      </c>
      <c r="C31" s="101">
        <f t="shared" si="1"/>
        <v>0</v>
      </c>
      <c r="D31" s="15">
        <f>'에너지수급밸런스(1,000toe)'!D31*전환계수!$E$3</f>
        <v>0</v>
      </c>
      <c r="E31" s="15">
        <f>'에너지수급밸런스(1,000toe)'!E31*전환계수!$E$4</f>
        <v>0</v>
      </c>
      <c r="F31" s="102">
        <f t="shared" si="2"/>
        <v>123.83999999999999</v>
      </c>
      <c r="G31" s="15">
        <f>'에너지수급밸런스(1,000toe)'!G31*전환계수!$E$5</f>
        <v>0</v>
      </c>
      <c r="H31" s="15">
        <f>'에너지수급밸런스(1,000toe)'!H31*전환계수!$E$6</f>
        <v>123.83999999999999</v>
      </c>
      <c r="I31" s="102">
        <f t="shared" si="8"/>
        <v>43323.317490000001</v>
      </c>
      <c r="J31" s="102">
        <f t="shared" si="9"/>
        <v>1080.7819999999999</v>
      </c>
      <c r="K31" s="15">
        <f>'에너지수급밸런스(1,000toe)'!K31*전환계수!$E$7</f>
        <v>0.92500000000000004</v>
      </c>
      <c r="L31" s="15">
        <f>'에너지수급밸런스(1,000toe)'!L31*전환계수!$E$8</f>
        <v>21.436</v>
      </c>
      <c r="M31" s="15">
        <f>'에너지수급밸런스(1,000toe)'!M31*전환계수!$E$9</f>
        <v>69.116</v>
      </c>
      <c r="N31" s="15">
        <f>'에너지수급밸런스(1,000toe)'!N31*전환계수!$E$10</f>
        <v>0.94099999999999995</v>
      </c>
      <c r="O31" s="15">
        <f>'에너지수급밸런스(1,000toe)'!O31*전환계수!$E$11</f>
        <v>3.7719999999999998</v>
      </c>
      <c r="P31" s="15">
        <f>'에너지수급밸런스(1,000toe)'!P31*전환계수!$E$12</f>
        <v>984.59199999999998</v>
      </c>
      <c r="Q31" s="15">
        <f>'에너지수급밸런스(1,000toe)'!Q31*전환계수!$E$13</f>
        <v>0</v>
      </c>
      <c r="R31" s="15">
        <f>'에너지수급밸런스(1,000toe)'!R31*전환계수!$E$14</f>
        <v>0</v>
      </c>
      <c r="S31" s="15">
        <f>'에너지수급밸런스(1,000toe)'!S31*전환계수!$E$15</f>
        <v>0</v>
      </c>
      <c r="T31" s="102">
        <f t="shared" si="10"/>
        <v>2177.9320000000002</v>
      </c>
      <c r="U31" s="15">
        <f>'에너지수급밸런스(1,000toe)'!U31*전환계수!$E$16</f>
        <v>1316.8120000000001</v>
      </c>
      <c r="V31" s="15">
        <f>'에너지수급밸런스(1,000toe)'!V31*전환계수!$E$17</f>
        <v>861.12</v>
      </c>
      <c r="W31" s="102">
        <f t="shared" si="11"/>
        <v>40064.603490000001</v>
      </c>
      <c r="X31" s="15">
        <f>'에너지수급밸런스(1,000toe)'!X31*전환계수!$E$18</f>
        <v>39281.974999999999</v>
      </c>
      <c r="Y31" s="128">
        <f>'에너지수급밸런스(1,000toe)'!Y31*전환계수!$E$19</f>
        <v>0</v>
      </c>
      <c r="Z31" s="128">
        <f>'에너지수급밸런스(1,000toe)'!Z31*전환계수!$E$20</f>
        <v>0</v>
      </c>
      <c r="AA31" s="15">
        <f>'에너지수급밸런스(1,000toe)'!AA31*전환계수!$E$21</f>
        <v>0</v>
      </c>
      <c r="AB31" s="128">
        <f>'에너지수급밸런스(1,000toe)'!AB31*전환계수!$E$22</f>
        <v>0</v>
      </c>
      <c r="AC31" s="15">
        <f>'에너지수급밸런스(1,000toe)'!AC31*전환계수!$E$23</f>
        <v>0</v>
      </c>
      <c r="AD31" s="15">
        <f>'에너지수급밸런스(1,000toe)'!AD31*전환계수!$E$24</f>
        <v>782.62848999999994</v>
      </c>
      <c r="AE31" s="15">
        <f>'에너지수급밸런스(1,000toe)'!AE31*전환계수!$E$25</f>
        <v>222.38400000000001</v>
      </c>
      <c r="AF31" s="15">
        <f>'에너지수급밸런스(1,000toe)'!AF31*전환계수!$E$26</f>
        <v>1491.44</v>
      </c>
      <c r="AG31" s="15">
        <f>'에너지수급밸런스(1,000toe)'!AG31*전환계수!$E$27</f>
        <v>0</v>
      </c>
      <c r="AH31" s="15">
        <f>'에너지수급밸런스(1,000toe)'!AH31*전환계수!$E$28</f>
        <v>0</v>
      </c>
      <c r="AI31" s="15">
        <f>'에너지수급밸런스(1,000toe)'!AI31*전환계수!$E$29</f>
        <v>3716</v>
      </c>
      <c r="AJ31" s="15">
        <f>'에너지수급밸런스(1,000toe)'!AJ31*전환계수!$E$30</f>
        <v>0</v>
      </c>
      <c r="AK31" s="15">
        <f>'에너지수급밸런스(1,000toe)'!AK31*전환계수!$E$31</f>
        <v>0</v>
      </c>
      <c r="AL31" s="103">
        <f t="shared" si="7"/>
        <v>48876.981489999998</v>
      </c>
    </row>
    <row r="32" spans="1:38" s="26" customFormat="1" ht="24" customHeight="1">
      <c r="A32" s="64" t="s">
        <v>63</v>
      </c>
      <c r="B32" s="100">
        <f t="shared" si="0"/>
        <v>2716.7999999999997</v>
      </c>
      <c r="C32" s="101">
        <f t="shared" si="1"/>
        <v>0</v>
      </c>
      <c r="D32" s="15">
        <f>'에너지수급밸런스(1,000toe)'!D32*전환계수!$E$3</f>
        <v>0</v>
      </c>
      <c r="E32" s="15">
        <f>'에너지수급밸런스(1,000toe)'!E32*전환계수!$E$4</f>
        <v>0</v>
      </c>
      <c r="F32" s="102">
        <f t="shared" si="2"/>
        <v>2716.7999999999997</v>
      </c>
      <c r="G32" s="15">
        <f>'에너지수급밸런스(1,000toe)'!G32*전환계수!$E$5</f>
        <v>0</v>
      </c>
      <c r="H32" s="15">
        <f>'에너지수급밸런스(1,000toe)'!H32*전환계수!$E$6</f>
        <v>2716.7999999999997</v>
      </c>
      <c r="I32" s="102">
        <f t="shared" si="8"/>
        <v>840.90002000000004</v>
      </c>
      <c r="J32" s="102">
        <f t="shared" si="9"/>
        <v>667.31200000000001</v>
      </c>
      <c r="K32" s="15">
        <f>'에너지수급밸런스(1,000toe)'!K32*전환계수!$E$7</f>
        <v>0.92500000000000004</v>
      </c>
      <c r="L32" s="15">
        <f>'에너지수급밸런스(1,000toe)'!L32*전환계수!$E$8</f>
        <v>7.4560000000000004</v>
      </c>
      <c r="M32" s="15">
        <f>'에너지수급밸런스(1,000toe)'!M32*전환계수!$E$9</f>
        <v>84.994</v>
      </c>
      <c r="N32" s="15">
        <f>'에너지수급밸런스(1,000toe)'!N32*전환계수!$E$10</f>
        <v>1.8819999999999999</v>
      </c>
      <c r="O32" s="15">
        <f>'에너지수급밸런스(1,000toe)'!O32*전환계수!$E$11</f>
        <v>8.4870000000000001</v>
      </c>
      <c r="P32" s="15">
        <f>'에너지수급밸런스(1,000toe)'!P32*전환계수!$E$12</f>
        <v>563.56799999999998</v>
      </c>
      <c r="Q32" s="15">
        <f>'에너지수급밸런스(1,000toe)'!Q32*전환계수!$E$13</f>
        <v>0</v>
      </c>
      <c r="R32" s="15">
        <f>'에너지수급밸런스(1,000toe)'!R32*전환계수!$E$14</f>
        <v>0</v>
      </c>
      <c r="S32" s="15">
        <f>'에너지수급밸런스(1,000toe)'!S32*전환계수!$E$15</f>
        <v>0</v>
      </c>
      <c r="T32" s="102">
        <f t="shared" si="10"/>
        <v>31.178000000000001</v>
      </c>
      <c r="U32" s="15">
        <f>'에너지수급밸런스(1,000toe)'!U32*전환계수!$E$16</f>
        <v>31.178000000000001</v>
      </c>
      <c r="V32" s="15">
        <f>'에너지수급밸런스(1,000toe)'!V32*전환계수!$E$17</f>
        <v>0</v>
      </c>
      <c r="W32" s="102">
        <f t="shared" si="11"/>
        <v>142.41002</v>
      </c>
      <c r="X32" s="15">
        <f>'에너지수급밸런스(1,000toe)'!X32*전환계수!$E$18</f>
        <v>0</v>
      </c>
      <c r="Y32" s="128">
        <f>'에너지수급밸런스(1,000toe)'!Y32*전환계수!$E$19</f>
        <v>0</v>
      </c>
      <c r="Z32" s="128">
        <f>'에너지수급밸런스(1,000toe)'!Z32*전환계수!$E$20</f>
        <v>0</v>
      </c>
      <c r="AA32" s="15">
        <f>'에너지수급밸런스(1,000toe)'!AA32*전환계수!$E$21</f>
        <v>0</v>
      </c>
      <c r="AB32" s="128">
        <f>'에너지수급밸런스(1,000toe)'!AB32*전환계수!$E$22</f>
        <v>0</v>
      </c>
      <c r="AC32" s="15">
        <f>'에너지수급밸런스(1,000toe)'!AC32*전환계수!$E$23</f>
        <v>110.46599999999999</v>
      </c>
      <c r="AD32" s="15">
        <f>'에너지수급밸런스(1,000toe)'!AD32*전환계수!$E$24</f>
        <v>31.944019999999998</v>
      </c>
      <c r="AE32" s="15">
        <f>'에너지수급밸런스(1,000toe)'!AE32*전환계수!$E$25</f>
        <v>282.952</v>
      </c>
      <c r="AF32" s="15">
        <f>'에너지수급밸런스(1,000toe)'!AF32*전환계수!$E$26</f>
        <v>412.68</v>
      </c>
      <c r="AG32" s="15">
        <f>'에너지수급밸런스(1,000toe)'!AG32*전환계수!$E$27</f>
        <v>0</v>
      </c>
      <c r="AH32" s="15">
        <f>'에너지수급밸런스(1,000toe)'!AH32*전환계수!$E$28</f>
        <v>0</v>
      </c>
      <c r="AI32" s="15">
        <f>'에너지수급밸런스(1,000toe)'!AI32*전환계수!$E$29</f>
        <v>999</v>
      </c>
      <c r="AJ32" s="15">
        <f>'에너지수급밸런스(1,000toe)'!AJ32*전환계수!$E$30</f>
        <v>0</v>
      </c>
      <c r="AK32" s="15">
        <f>'에너지수급밸런스(1,000toe)'!AK32*전환계수!$E$31</f>
        <v>0</v>
      </c>
      <c r="AL32" s="103">
        <f t="shared" si="7"/>
        <v>5252.3320199999998</v>
      </c>
    </row>
    <row r="33" spans="1:38" s="26" customFormat="1" ht="24" customHeight="1">
      <c r="A33" s="64" t="s">
        <v>64</v>
      </c>
      <c r="B33" s="100">
        <f t="shared" si="0"/>
        <v>18361.308000000001</v>
      </c>
      <c r="C33" s="101">
        <f t="shared" si="1"/>
        <v>0</v>
      </c>
      <c r="D33" s="15">
        <f>'에너지수급밸런스(1,000toe)'!D33*전환계수!$E$3</f>
        <v>0</v>
      </c>
      <c r="E33" s="15">
        <f>'에너지수급밸런스(1,000toe)'!E33*전환계수!$E$4</f>
        <v>0</v>
      </c>
      <c r="F33" s="102">
        <f t="shared" si="2"/>
        <v>18361.308000000001</v>
      </c>
      <c r="G33" s="15">
        <f>'에너지수급밸런스(1,000toe)'!G33*전환계수!$E$5</f>
        <v>18361.308000000001</v>
      </c>
      <c r="H33" s="15">
        <f>'에너지수급밸런스(1,000toe)'!H33*전환계수!$E$6</f>
        <v>0</v>
      </c>
      <c r="I33" s="102">
        <f t="shared" si="8"/>
        <v>259.73905999999999</v>
      </c>
      <c r="J33" s="102">
        <f t="shared" si="9"/>
        <v>193.43299999999999</v>
      </c>
      <c r="K33" s="15">
        <f>'에너지수급밸런스(1,000toe)'!K33*전환계수!$E$7</f>
        <v>0</v>
      </c>
      <c r="L33" s="15">
        <f>'에너지수급밸런스(1,000toe)'!L33*전환계수!$E$8</f>
        <v>2.7960000000000003</v>
      </c>
      <c r="M33" s="15">
        <f>'에너지수급밸런스(1,000toe)'!M33*전환계수!$E$9</f>
        <v>4.67</v>
      </c>
      <c r="N33" s="15">
        <f>'에너지수급밸런스(1,000toe)'!N33*전환계수!$E$10</f>
        <v>0</v>
      </c>
      <c r="O33" s="15">
        <f>'에너지수급밸런스(1,000toe)'!O33*전환계수!$E$11</f>
        <v>0.94299999999999995</v>
      </c>
      <c r="P33" s="15">
        <f>'에너지수급밸런스(1,000toe)'!P33*전환계수!$E$12</f>
        <v>185.024</v>
      </c>
      <c r="Q33" s="15">
        <f>'에너지수급밸런스(1,000toe)'!Q33*전환계수!$E$13</f>
        <v>0</v>
      </c>
      <c r="R33" s="15">
        <f>'에너지수급밸런스(1,000toe)'!R33*전환계수!$E$14</f>
        <v>0</v>
      </c>
      <c r="S33" s="15">
        <f>'에너지수급밸런스(1,000toe)'!S33*전환계수!$E$15</f>
        <v>0</v>
      </c>
      <c r="T33" s="102">
        <f t="shared" si="10"/>
        <v>61.519999999999996</v>
      </c>
      <c r="U33" s="15">
        <f>'에너지수급밸런스(1,000toe)'!U33*전환계수!$E$16</f>
        <v>36.68</v>
      </c>
      <c r="V33" s="15">
        <f>'에너지수급밸런스(1,000toe)'!V33*전환계수!$E$17</f>
        <v>24.84</v>
      </c>
      <c r="W33" s="102">
        <f t="shared" si="11"/>
        <v>4.78606</v>
      </c>
      <c r="X33" s="15">
        <f>'에너지수급밸런스(1,000toe)'!X33*전환계수!$E$18</f>
        <v>0</v>
      </c>
      <c r="Y33" s="128">
        <f>'에너지수급밸런스(1,000toe)'!Y33*전환계수!$E$19</f>
        <v>0</v>
      </c>
      <c r="Z33" s="128">
        <f>'에너지수급밸런스(1,000toe)'!Z33*전환계수!$E$20</f>
        <v>0</v>
      </c>
      <c r="AA33" s="15">
        <f>'에너지수급밸런스(1,000toe)'!AA33*전환계수!$E$21</f>
        <v>0</v>
      </c>
      <c r="AB33" s="128">
        <f>'에너지수급밸런스(1,000toe)'!AB33*전환계수!$E$22</f>
        <v>0</v>
      </c>
      <c r="AC33" s="15">
        <f>'에너지수급밸런스(1,000toe)'!AC33*전환계수!$E$23</f>
        <v>2.907</v>
      </c>
      <c r="AD33" s="15">
        <f>'에너지수급밸런스(1,000toe)'!AD33*전환계수!$E$24</f>
        <v>1.87906</v>
      </c>
      <c r="AE33" s="15">
        <f>'에너지수급밸런스(1,000toe)'!AE33*전환계수!$E$25</f>
        <v>0</v>
      </c>
      <c r="AF33" s="15">
        <f>'에너지수급밸런스(1,000toe)'!AF33*전환계수!$E$26</f>
        <v>1321.3</v>
      </c>
      <c r="AG33" s="15">
        <f>'에너지수급밸런스(1,000toe)'!AG33*전환계수!$E$27</f>
        <v>0</v>
      </c>
      <c r="AH33" s="15">
        <f>'에너지수급밸런스(1,000toe)'!AH33*전환계수!$E$28</f>
        <v>0</v>
      </c>
      <c r="AI33" s="15">
        <f>'에너지수급밸런스(1,000toe)'!AI33*전환계수!$E$29</f>
        <v>3598</v>
      </c>
      <c r="AJ33" s="15">
        <f>'에너지수급밸런스(1,000toe)'!AJ33*전환계수!$E$30</f>
        <v>0</v>
      </c>
      <c r="AK33" s="15">
        <f>'에너지수급밸런스(1,000toe)'!AK33*전환계수!$E$31</f>
        <v>0</v>
      </c>
      <c r="AL33" s="103">
        <f t="shared" si="7"/>
        <v>23540.34706</v>
      </c>
    </row>
    <row r="34" spans="1:38" s="26" customFormat="1" ht="24" customHeight="1">
      <c r="A34" s="64" t="s">
        <v>65</v>
      </c>
      <c r="B34" s="100">
        <f t="shared" si="0"/>
        <v>0</v>
      </c>
      <c r="C34" s="101">
        <f t="shared" si="1"/>
        <v>0</v>
      </c>
      <c r="D34" s="15">
        <f>'에너지수급밸런스(1,000toe)'!D34*전환계수!$E$3</f>
        <v>0</v>
      </c>
      <c r="E34" s="15">
        <f>'에너지수급밸런스(1,000toe)'!E34*전환계수!$E$4</f>
        <v>0</v>
      </c>
      <c r="F34" s="102">
        <f t="shared" si="2"/>
        <v>0</v>
      </c>
      <c r="G34" s="15">
        <f>'에너지수급밸런스(1,000toe)'!G34*전환계수!$E$5</f>
        <v>0</v>
      </c>
      <c r="H34" s="15">
        <f>'에너지수급밸런스(1,000toe)'!H34*전환계수!$E$6</f>
        <v>0</v>
      </c>
      <c r="I34" s="102">
        <f t="shared" si="8"/>
        <v>80.617649999999983</v>
      </c>
      <c r="J34" s="102">
        <f t="shared" si="9"/>
        <v>58.496999999999993</v>
      </c>
      <c r="K34" s="15">
        <f>'에너지수급밸런스(1,000toe)'!K34*전환계수!$E$7</f>
        <v>0</v>
      </c>
      <c r="L34" s="15">
        <f>'에너지수급밸런스(1,000toe)'!L34*전환계수!$E$8</f>
        <v>0</v>
      </c>
      <c r="M34" s="15">
        <f>'에너지수급밸런스(1,000toe)'!M34*전환계수!$E$9</f>
        <v>2.802</v>
      </c>
      <c r="N34" s="15">
        <f>'에너지수급밸런스(1,000toe)'!N34*전환계수!$E$10</f>
        <v>0</v>
      </c>
      <c r="O34" s="15">
        <f>'에너지수급밸런스(1,000toe)'!O34*전환계수!$E$11</f>
        <v>0.94299999999999995</v>
      </c>
      <c r="P34" s="15">
        <f>'에너지수급밸런스(1,000toe)'!P34*전환계수!$E$12</f>
        <v>54.751999999999995</v>
      </c>
      <c r="Q34" s="15">
        <f>'에너지수급밸런스(1,000toe)'!Q34*전환계수!$E$13</f>
        <v>0</v>
      </c>
      <c r="R34" s="15">
        <f>'에너지수급밸런스(1,000toe)'!R34*전환계수!$E$14</f>
        <v>0</v>
      </c>
      <c r="S34" s="15">
        <f>'에너지수급밸런스(1,000toe)'!S34*전환계수!$E$15</f>
        <v>0</v>
      </c>
      <c r="T34" s="102">
        <f t="shared" si="10"/>
        <v>17.423000000000002</v>
      </c>
      <c r="U34" s="15">
        <f>'에너지수급밸런스(1,000toe)'!U34*전환계수!$E$16</f>
        <v>17.423000000000002</v>
      </c>
      <c r="V34" s="15">
        <f>'에너지수급밸런스(1,000toe)'!V34*전환계수!$E$17</f>
        <v>0</v>
      </c>
      <c r="W34" s="102">
        <f t="shared" si="11"/>
        <v>4.6976499999999994</v>
      </c>
      <c r="X34" s="15">
        <f>'에너지수급밸런스(1,000toe)'!X34*전환계수!$E$18</f>
        <v>0</v>
      </c>
      <c r="Y34" s="128">
        <f>'에너지수급밸런스(1,000toe)'!Y34*전환계수!$E$19</f>
        <v>0</v>
      </c>
      <c r="Z34" s="128">
        <f>'에너지수급밸런스(1,000toe)'!Z34*전환계수!$E$20</f>
        <v>0</v>
      </c>
      <c r="AA34" s="15">
        <f>'에너지수급밸런스(1,000toe)'!AA34*전환계수!$E$21</f>
        <v>0</v>
      </c>
      <c r="AB34" s="128">
        <f>'에너지수급밸런스(1,000toe)'!AB34*전환계수!$E$22</f>
        <v>0</v>
      </c>
      <c r="AC34" s="15">
        <f>'에너지수급밸런스(1,000toe)'!AC34*전환계수!$E$23</f>
        <v>0</v>
      </c>
      <c r="AD34" s="15">
        <f>'에너지수급밸런스(1,000toe)'!AD34*전환계수!$E$24</f>
        <v>4.6976499999999994</v>
      </c>
      <c r="AE34" s="15">
        <f>'에너지수급밸런스(1,000toe)'!AE34*전환계수!$E$25</f>
        <v>0</v>
      </c>
      <c r="AF34" s="15">
        <f>'에너지수급밸런스(1,000toe)'!AF34*전환계수!$E$26</f>
        <v>186.43</v>
      </c>
      <c r="AG34" s="15">
        <f>'에너지수급밸런스(1,000toe)'!AG34*전환계수!$E$27</f>
        <v>0</v>
      </c>
      <c r="AH34" s="15">
        <f>'에너지수급밸런스(1,000toe)'!AH34*전환계수!$E$28</f>
        <v>0</v>
      </c>
      <c r="AI34" s="15">
        <f>'에너지수급밸런스(1,000toe)'!AI34*전환계수!$E$29</f>
        <v>0</v>
      </c>
      <c r="AJ34" s="15">
        <f>'에너지수급밸런스(1,000toe)'!AJ34*전환계수!$E$30</f>
        <v>0</v>
      </c>
      <c r="AK34" s="15">
        <f>'에너지수급밸런스(1,000toe)'!AK34*전환계수!$E$31</f>
        <v>0</v>
      </c>
      <c r="AL34" s="103">
        <f t="shared" si="7"/>
        <v>267.04764999999998</v>
      </c>
    </row>
    <row r="35" spans="1:38" s="26" customFormat="1" ht="24" customHeight="1">
      <c r="A35" s="64" t="s">
        <v>66</v>
      </c>
      <c r="B35" s="100">
        <f t="shared" si="0"/>
        <v>0</v>
      </c>
      <c r="C35" s="101">
        <f t="shared" si="1"/>
        <v>0</v>
      </c>
      <c r="D35" s="15">
        <f>'에너지수급밸런스(1,000toe)'!D35*전환계수!$E$3</f>
        <v>0</v>
      </c>
      <c r="E35" s="15">
        <f>'에너지수급밸런스(1,000toe)'!E35*전환계수!$E$4</f>
        <v>0</v>
      </c>
      <c r="F35" s="102">
        <f t="shared" si="2"/>
        <v>0</v>
      </c>
      <c r="G35" s="15">
        <f>'에너지수급밸런스(1,000toe)'!G35*전환계수!$E$5</f>
        <v>0</v>
      </c>
      <c r="H35" s="15">
        <f>'에너지수급밸런스(1,000toe)'!H35*전환계수!$E$6</f>
        <v>0</v>
      </c>
      <c r="I35" s="102">
        <f t="shared" si="8"/>
        <v>510.12919000000005</v>
      </c>
      <c r="J35" s="102">
        <f t="shared" si="9"/>
        <v>431.64800000000002</v>
      </c>
      <c r="K35" s="15">
        <f>'에너지수급밸런스(1,000toe)'!K35*전환계수!$E$7</f>
        <v>28.675000000000001</v>
      </c>
      <c r="L35" s="15">
        <f>'에너지수급밸런스(1,000toe)'!L35*전환계수!$E$8</f>
        <v>38.212000000000003</v>
      </c>
      <c r="M35" s="15">
        <f>'에너지수급밸런스(1,000toe)'!M35*전환계수!$E$9</f>
        <v>133.56200000000001</v>
      </c>
      <c r="N35" s="15">
        <f>'에너지수급밸런스(1,000toe)'!N35*전환계수!$E$10</f>
        <v>23.524999999999999</v>
      </c>
      <c r="O35" s="15">
        <f>'에너지수급밸런스(1,000toe)'!O35*전환계수!$E$11</f>
        <v>5.6579999999999995</v>
      </c>
      <c r="P35" s="15">
        <f>'에너지수급밸런스(1,000toe)'!P35*전환계수!$E$12</f>
        <v>202.01599999999999</v>
      </c>
      <c r="Q35" s="15">
        <f>'에너지수급밸런스(1,000toe)'!Q35*전환계수!$E$13</f>
        <v>0</v>
      </c>
      <c r="R35" s="15">
        <f>'에너지수급밸런스(1,000toe)'!R35*전환계수!$E$14</f>
        <v>0</v>
      </c>
      <c r="S35" s="15">
        <f>'에너지수급밸런스(1,000toe)'!S35*전환계수!$E$15</f>
        <v>0</v>
      </c>
      <c r="T35" s="102">
        <f t="shared" si="10"/>
        <v>56.872000000000007</v>
      </c>
      <c r="U35" s="15">
        <f>'에너지수급밸런스(1,000toe)'!U35*전환계수!$E$16</f>
        <v>51.352000000000004</v>
      </c>
      <c r="V35" s="15">
        <f>'에너지수급밸런스(1,000toe)'!V35*전환계수!$E$17</f>
        <v>5.5200000000000005</v>
      </c>
      <c r="W35" s="102">
        <f t="shared" si="11"/>
        <v>21.609189999999998</v>
      </c>
      <c r="X35" s="15">
        <f>'에너지수급밸런스(1,000toe)'!X35*전환계수!$E$18</f>
        <v>0</v>
      </c>
      <c r="Y35" s="128">
        <f>'에너지수급밸런스(1,000toe)'!Y35*전환계수!$E$19</f>
        <v>0</v>
      </c>
      <c r="Z35" s="128">
        <f>'에너지수급밸런스(1,000toe)'!Z35*전환계수!$E$20</f>
        <v>0</v>
      </c>
      <c r="AA35" s="15">
        <f>'에너지수급밸런스(1,000toe)'!AA35*전환계수!$E$21</f>
        <v>0</v>
      </c>
      <c r="AB35" s="128">
        <f>'에너지수급밸런스(1,000toe)'!AB35*전환계수!$E$22</f>
        <v>0</v>
      </c>
      <c r="AC35" s="15">
        <f>'에너지수급밸런스(1,000toe)'!AC35*전환계수!$E$23</f>
        <v>0</v>
      </c>
      <c r="AD35" s="15">
        <f>'에너지수급밸런스(1,000toe)'!AD35*전환계수!$E$24</f>
        <v>21.609189999999998</v>
      </c>
      <c r="AE35" s="15">
        <f>'에너지수급밸런스(1,000toe)'!AE35*전환계수!$E$25</f>
        <v>0</v>
      </c>
      <c r="AF35" s="15">
        <f>'에너지수급밸런스(1,000toe)'!AF35*전환계수!$E$26</f>
        <v>1234.42</v>
      </c>
      <c r="AG35" s="15">
        <f>'에너지수급밸런스(1,000toe)'!AG35*전환계수!$E$27</f>
        <v>0</v>
      </c>
      <c r="AH35" s="15">
        <f>'에너지수급밸런스(1,000toe)'!AH35*전환계수!$E$28</f>
        <v>0</v>
      </c>
      <c r="AI35" s="15">
        <f>'에너지수급밸런스(1,000toe)'!AI35*전환계수!$E$29</f>
        <v>6836</v>
      </c>
      <c r="AJ35" s="15">
        <f>'에너지수급밸런스(1,000toe)'!AJ35*전환계수!$E$30</f>
        <v>0</v>
      </c>
      <c r="AK35" s="15">
        <f>'에너지수급밸런스(1,000toe)'!AK35*전환계수!$E$31</f>
        <v>0</v>
      </c>
      <c r="AL35" s="103">
        <f t="shared" si="7"/>
        <v>8580.5491899999997</v>
      </c>
    </row>
    <row r="36" spans="1:38" s="26" customFormat="1" ht="24" customHeight="1">
      <c r="A36" s="64" t="s">
        <v>67</v>
      </c>
      <c r="B36" s="100">
        <f t="shared" si="0"/>
        <v>1227.8399999999999</v>
      </c>
      <c r="C36" s="101">
        <f t="shared" si="1"/>
        <v>0</v>
      </c>
      <c r="D36" s="15">
        <f>'에너지수급밸런스(1,000toe)'!D36*전환계수!$E$3</f>
        <v>0</v>
      </c>
      <c r="E36" s="15">
        <f>'에너지수급밸런스(1,000toe)'!E36*전환계수!$E$4</f>
        <v>0</v>
      </c>
      <c r="F36" s="102">
        <f t="shared" si="2"/>
        <v>1227.8399999999999</v>
      </c>
      <c r="G36" s="15">
        <f>'에너지수급밸런스(1,000toe)'!G36*전환계수!$E$5</f>
        <v>0</v>
      </c>
      <c r="H36" s="15">
        <f>'에너지수급밸런스(1,000toe)'!H36*전환계수!$E$6</f>
        <v>1227.8399999999999</v>
      </c>
      <c r="I36" s="102">
        <f t="shared" si="8"/>
        <v>1039.1736100000001</v>
      </c>
      <c r="J36" s="102">
        <f t="shared" si="9"/>
        <v>463.03300000000002</v>
      </c>
      <c r="K36" s="15">
        <f>'에너지수급밸런스(1,000toe)'!K36*전환계수!$E$7</f>
        <v>5.5500000000000007</v>
      </c>
      <c r="L36" s="15">
        <f>'에너지수급밸런스(1,000toe)'!L36*전환계수!$E$8</f>
        <v>158.44</v>
      </c>
      <c r="M36" s="15">
        <f>'에너지수급밸런스(1,000toe)'!M36*전환계수!$E$9</f>
        <v>104.608</v>
      </c>
      <c r="N36" s="15">
        <f>'에너지수급밸런스(1,000toe)'!N36*전환계수!$E$10</f>
        <v>5.6459999999999999</v>
      </c>
      <c r="O36" s="15">
        <f>'에너지수급밸런스(1,000toe)'!O36*전환계수!$E$11</f>
        <v>10.372999999999999</v>
      </c>
      <c r="P36" s="15">
        <f>'에너지수급밸런스(1,000toe)'!P36*전환계수!$E$12</f>
        <v>178.416</v>
      </c>
      <c r="Q36" s="15">
        <f>'에너지수급밸런스(1,000toe)'!Q36*전환계수!$E$13</f>
        <v>0</v>
      </c>
      <c r="R36" s="15">
        <f>'에너지수급밸런스(1,000toe)'!R36*전환계수!$E$14</f>
        <v>0</v>
      </c>
      <c r="S36" s="15">
        <f>'에너지수급밸런스(1,000toe)'!S36*전환계수!$E$15</f>
        <v>0</v>
      </c>
      <c r="T36" s="102">
        <f t="shared" si="10"/>
        <v>541.37800000000004</v>
      </c>
      <c r="U36" s="15">
        <f>'에너지수급밸런스(1,000toe)'!U36*전환계수!$E$16</f>
        <v>434.65800000000002</v>
      </c>
      <c r="V36" s="15">
        <f>'에너지수급밸런스(1,000toe)'!V36*전환계수!$E$17</f>
        <v>106.72</v>
      </c>
      <c r="W36" s="102">
        <f t="shared" si="11"/>
        <v>34.762610000000002</v>
      </c>
      <c r="X36" s="15">
        <f>'에너지수급밸런스(1,000toe)'!X36*전환계수!$E$18</f>
        <v>0</v>
      </c>
      <c r="Y36" s="128">
        <f>'에너지수급밸런스(1,000toe)'!Y36*전환계수!$E$19</f>
        <v>0</v>
      </c>
      <c r="Z36" s="128">
        <f>'에너지수급밸런스(1,000toe)'!Z36*전환계수!$E$20</f>
        <v>0</v>
      </c>
      <c r="AA36" s="15">
        <f>'에너지수급밸런스(1,000toe)'!AA36*전환계수!$E$21</f>
        <v>0</v>
      </c>
      <c r="AB36" s="128">
        <f>'에너지수급밸런스(1,000toe)'!AB36*전환계수!$E$22</f>
        <v>0</v>
      </c>
      <c r="AC36" s="15">
        <f>'에너지수급밸런스(1,000toe)'!AC36*전환계수!$E$23</f>
        <v>0</v>
      </c>
      <c r="AD36" s="15">
        <f>'에너지수급밸런스(1,000toe)'!AD36*전환계수!$E$24</f>
        <v>34.762610000000002</v>
      </c>
      <c r="AE36" s="15">
        <f>'에너지수급밸런스(1,000toe)'!AE36*전환계수!$E$25</f>
        <v>0</v>
      </c>
      <c r="AF36" s="15">
        <f>'에너지수급밸런스(1,000toe)'!AF36*전환계수!$E$26</f>
        <v>628.07000000000005</v>
      </c>
      <c r="AG36" s="15">
        <f>'에너지수급밸런스(1,000toe)'!AG36*전환계수!$E$27</f>
        <v>0</v>
      </c>
      <c r="AH36" s="15">
        <f>'에너지수급밸런스(1,000toe)'!AH36*전환계수!$E$28</f>
        <v>0</v>
      </c>
      <c r="AI36" s="15">
        <f>'에너지수급밸런스(1,000toe)'!AI36*전환계수!$E$29</f>
        <v>208</v>
      </c>
      <c r="AJ36" s="15">
        <f>'에너지수급밸런스(1,000toe)'!AJ36*전환계수!$E$30</f>
        <v>0</v>
      </c>
      <c r="AK36" s="15">
        <f>'에너지수급밸런스(1,000toe)'!AK36*전환계수!$E$31</f>
        <v>0</v>
      </c>
      <c r="AL36" s="103">
        <f t="shared" si="7"/>
        <v>3103.0836100000001</v>
      </c>
    </row>
    <row r="37" spans="1:38" s="26" customFormat="1" ht="24" customHeight="1">
      <c r="A37" s="64" t="s">
        <v>68</v>
      </c>
      <c r="B37" s="100">
        <f t="shared" si="0"/>
        <v>0</v>
      </c>
      <c r="C37" s="101">
        <f t="shared" si="1"/>
        <v>0</v>
      </c>
      <c r="D37" s="15">
        <f>'에너지수급밸런스(1,000toe)'!D37*전환계수!$E$3</f>
        <v>0</v>
      </c>
      <c r="E37" s="15">
        <f>'에너지수급밸런스(1,000toe)'!E37*전환계수!$E$4</f>
        <v>0</v>
      </c>
      <c r="F37" s="102">
        <f t="shared" si="2"/>
        <v>0</v>
      </c>
      <c r="G37" s="15">
        <f>'에너지수급밸런스(1,000toe)'!G37*전환계수!$E$5</f>
        <v>0</v>
      </c>
      <c r="H37" s="15">
        <f>'에너지수급밸런스(1,000toe)'!H37*전환계수!$E$6</f>
        <v>0</v>
      </c>
      <c r="I37" s="102">
        <f t="shared" si="8"/>
        <v>874.23577</v>
      </c>
      <c r="J37" s="102">
        <f t="shared" si="9"/>
        <v>51.876999999999995</v>
      </c>
      <c r="K37" s="15">
        <f>'에너지수급밸런스(1,000toe)'!K37*전환계수!$E$7</f>
        <v>0</v>
      </c>
      <c r="L37" s="15">
        <f>'에너지수급밸런스(1,000toe)'!L37*전환계수!$E$8</f>
        <v>0.93200000000000005</v>
      </c>
      <c r="M37" s="15">
        <f>'에너지수급밸런스(1,000toe)'!M37*전환계수!$E$9</f>
        <v>2.802</v>
      </c>
      <c r="N37" s="15">
        <f>'에너지수급밸런스(1,000toe)'!N37*전환계수!$E$10</f>
        <v>0</v>
      </c>
      <c r="O37" s="15">
        <f>'에너지수급밸런스(1,000toe)'!O37*전환계수!$E$11</f>
        <v>0.94299999999999995</v>
      </c>
      <c r="P37" s="15">
        <f>'에너지수급밸런스(1,000toe)'!P37*전환계수!$E$12</f>
        <v>47.199999999999996</v>
      </c>
      <c r="Q37" s="15">
        <f>'에너지수급밸런스(1,000toe)'!Q37*전환계수!$E$13</f>
        <v>0</v>
      </c>
      <c r="R37" s="15">
        <f>'에너지수급밸런스(1,000toe)'!R37*전환계수!$E$14</f>
        <v>0</v>
      </c>
      <c r="S37" s="15">
        <f>'에너지수급밸런스(1,000toe)'!S37*전환계수!$E$15</f>
        <v>0</v>
      </c>
      <c r="T37" s="102">
        <f t="shared" si="10"/>
        <v>0</v>
      </c>
      <c r="U37" s="15">
        <f>'에너지수급밸런스(1,000toe)'!U37*전환계수!$E$16</f>
        <v>0</v>
      </c>
      <c r="V37" s="15">
        <f>'에너지수급밸런스(1,000toe)'!V37*전환계수!$E$17</f>
        <v>0</v>
      </c>
      <c r="W37" s="102">
        <f t="shared" si="11"/>
        <v>822.35877000000005</v>
      </c>
      <c r="X37" s="15">
        <f>'에너지수급밸런스(1,000toe)'!X37*전환계수!$E$18</f>
        <v>0</v>
      </c>
      <c r="Y37" s="128">
        <f>'에너지수급밸런스(1,000toe)'!Y37*전환계수!$E$19</f>
        <v>0</v>
      </c>
      <c r="Z37" s="128">
        <f>'에너지수급밸런스(1,000toe)'!Z37*전환계수!$E$20</f>
        <v>0</v>
      </c>
      <c r="AA37" s="15">
        <f>'에너지수급밸런스(1,000toe)'!AA37*전환계수!$E$21</f>
        <v>719.95</v>
      </c>
      <c r="AB37" s="128">
        <f>'에너지수급밸런스(1,000toe)'!AB37*전환계수!$E$22</f>
        <v>0</v>
      </c>
      <c r="AC37" s="15">
        <f>'에너지수급밸런스(1,000toe)'!AC37*전환계수!$E$23</f>
        <v>0</v>
      </c>
      <c r="AD37" s="15">
        <f>'에너지수급밸런스(1,000toe)'!AD37*전환계수!$E$24</f>
        <v>102.40877</v>
      </c>
      <c r="AE37" s="15">
        <f>'에너지수급밸런스(1,000toe)'!AE37*전환계수!$E$25</f>
        <v>0</v>
      </c>
      <c r="AF37" s="15">
        <f>'에너지수급밸런스(1,000toe)'!AF37*전환계수!$E$26</f>
        <v>0</v>
      </c>
      <c r="AG37" s="15">
        <f>'에너지수급밸런스(1,000toe)'!AG37*전환계수!$E$27</f>
        <v>0</v>
      </c>
      <c r="AH37" s="15">
        <f>'에너지수급밸런스(1,000toe)'!AH37*전환계수!$E$28</f>
        <v>0</v>
      </c>
      <c r="AI37" s="15">
        <f>'에너지수급밸런스(1,000toe)'!AI37*전환계수!$E$29</f>
        <v>0</v>
      </c>
      <c r="AJ37" s="15">
        <f>'에너지수급밸런스(1,000toe)'!AJ37*전환계수!$E$30</f>
        <v>0</v>
      </c>
      <c r="AK37" s="15">
        <f>'에너지수급밸런스(1,000toe)'!AK37*전환계수!$E$31</f>
        <v>0</v>
      </c>
      <c r="AL37" s="103">
        <f t="shared" si="7"/>
        <v>874.23577</v>
      </c>
    </row>
    <row r="38" spans="1:38" s="9" customFormat="1" ht="24" customHeight="1">
      <c r="A38" s="64" t="s">
        <v>69</v>
      </c>
      <c r="B38" s="100">
        <f t="shared" si="0"/>
        <v>0</v>
      </c>
      <c r="C38" s="101">
        <f t="shared" si="1"/>
        <v>0</v>
      </c>
      <c r="D38" s="15">
        <f>'에너지수급밸런스(1,000toe)'!D38*전환계수!$E$3</f>
        <v>0</v>
      </c>
      <c r="E38" s="15">
        <f>'에너지수급밸런스(1,000toe)'!E38*전환계수!$E$4</f>
        <v>0</v>
      </c>
      <c r="F38" s="102">
        <f t="shared" si="2"/>
        <v>0</v>
      </c>
      <c r="G38" s="15">
        <f>'에너지수급밸런스(1,000toe)'!G38*전환계수!$E$5</f>
        <v>0</v>
      </c>
      <c r="H38" s="15">
        <f>'에너지수급밸런스(1,000toe)'!H38*전환계수!$E$6</f>
        <v>0</v>
      </c>
      <c r="I38" s="102">
        <f t="shared" si="8"/>
        <v>813.71658999999988</v>
      </c>
      <c r="J38" s="102">
        <f t="shared" si="9"/>
        <v>794.39199999999994</v>
      </c>
      <c r="K38" s="15">
        <f>'에너지수급밸런스(1,000toe)'!K38*전환계수!$E$7</f>
        <v>12.025</v>
      </c>
      <c r="L38" s="15">
        <f>'에너지수급밸런스(1,000toe)'!L38*전환계수!$E$8</f>
        <v>43.804000000000002</v>
      </c>
      <c r="M38" s="15">
        <f>'에너지수급밸런스(1,000toe)'!M38*전환계수!$E$9</f>
        <v>662.20600000000002</v>
      </c>
      <c r="N38" s="15">
        <f>'에너지수급밸런스(1,000toe)'!N38*전환계수!$E$10</f>
        <v>27.288999999999998</v>
      </c>
      <c r="O38" s="15">
        <f>'에너지수급밸런스(1,000toe)'!O38*전환계수!$E$11</f>
        <v>18.86</v>
      </c>
      <c r="P38" s="15">
        <f>'에너지수급밸런스(1,000toe)'!P38*전환계수!$E$12</f>
        <v>30.207999999999998</v>
      </c>
      <c r="Q38" s="15">
        <f>'에너지수급밸런스(1,000toe)'!Q38*전환계수!$E$13</f>
        <v>0</v>
      </c>
      <c r="R38" s="15">
        <f>'에너지수급밸런스(1,000toe)'!R38*전환계수!$E$14</f>
        <v>0</v>
      </c>
      <c r="S38" s="15">
        <f>'에너지수급밸런스(1,000toe)'!S38*전환계수!$E$15</f>
        <v>0</v>
      </c>
      <c r="T38" s="102">
        <f t="shared" si="10"/>
        <v>16.506</v>
      </c>
      <c r="U38" s="15">
        <f>'에너지수급밸런스(1,000toe)'!U38*전환계수!$E$16</f>
        <v>16.506</v>
      </c>
      <c r="V38" s="15">
        <f>'에너지수급밸런스(1,000toe)'!V38*전환계수!$E$17</f>
        <v>0</v>
      </c>
      <c r="W38" s="102">
        <f t="shared" si="11"/>
        <v>2.8185899999999999</v>
      </c>
      <c r="X38" s="15">
        <f>'에너지수급밸런스(1,000toe)'!X38*전환계수!$E$18</f>
        <v>0</v>
      </c>
      <c r="Y38" s="128">
        <f>'에너지수급밸런스(1,000toe)'!Y38*전환계수!$E$19</f>
        <v>0</v>
      </c>
      <c r="Z38" s="128">
        <f>'에너지수급밸런스(1,000toe)'!Z38*전환계수!$E$20</f>
        <v>0</v>
      </c>
      <c r="AA38" s="15">
        <f>'에너지수급밸런스(1,000toe)'!AA38*전환계수!$E$21</f>
        <v>0</v>
      </c>
      <c r="AB38" s="128">
        <f>'에너지수급밸런스(1,000toe)'!AB38*전환계수!$E$22</f>
        <v>0</v>
      </c>
      <c r="AC38" s="15">
        <f>'에너지수급밸런스(1,000toe)'!AC38*전환계수!$E$23</f>
        <v>0</v>
      </c>
      <c r="AD38" s="15">
        <f>'에너지수급밸런스(1,000toe)'!AD38*전환계수!$E$24</f>
        <v>2.8185899999999999</v>
      </c>
      <c r="AE38" s="15">
        <f>'에너지수급밸런스(1,000toe)'!AE38*전환계수!$E$25</f>
        <v>0</v>
      </c>
      <c r="AF38" s="15">
        <f>'에너지수급밸런스(1,000toe)'!AF38*전환계수!$E$26</f>
        <v>0</v>
      </c>
      <c r="AG38" s="15">
        <f>'에너지수급밸런스(1,000toe)'!AG38*전환계수!$E$27</f>
        <v>0</v>
      </c>
      <c r="AH38" s="15">
        <f>'에너지수급밸런스(1,000toe)'!AH38*전환계수!$E$28</f>
        <v>0</v>
      </c>
      <c r="AI38" s="15">
        <f>'에너지수급밸런스(1,000toe)'!AI38*전환계수!$E$29</f>
        <v>0</v>
      </c>
      <c r="AJ38" s="15">
        <f>'에너지수급밸런스(1,000toe)'!AJ38*전환계수!$E$30</f>
        <v>0</v>
      </c>
      <c r="AK38" s="15">
        <f>'에너지수급밸런스(1,000toe)'!AK38*전환계수!$E$31</f>
        <v>0</v>
      </c>
      <c r="AL38" s="103">
        <f t="shared" si="7"/>
        <v>813.71658999999988</v>
      </c>
    </row>
    <row r="39" spans="1:38" s="9" customFormat="1" ht="24" customHeight="1">
      <c r="A39" s="63" t="s">
        <v>47</v>
      </c>
      <c r="B39" s="100">
        <f t="shared" si="0"/>
        <v>0</v>
      </c>
      <c r="C39" s="101">
        <f t="shared" si="1"/>
        <v>0</v>
      </c>
      <c r="D39" s="15">
        <f>'에너지수급밸런스(1,000toe)'!D39*전환계수!$E$3</f>
        <v>0</v>
      </c>
      <c r="E39" s="15">
        <f>'에너지수급밸런스(1,000toe)'!E39*전환계수!$E$4</f>
        <v>0</v>
      </c>
      <c r="F39" s="102">
        <f t="shared" si="2"/>
        <v>0</v>
      </c>
      <c r="G39" s="15">
        <f>'에너지수급밸런스(1,000toe)'!G39*전환계수!$E$5</f>
        <v>0</v>
      </c>
      <c r="H39" s="15">
        <f>'에너지수급밸런스(1,000toe)'!H39*전환계수!$E$6</f>
        <v>0</v>
      </c>
      <c r="I39" s="102">
        <f t="shared" si="8"/>
        <v>32839.727590000002</v>
      </c>
      <c r="J39" s="102">
        <f t="shared" si="9"/>
        <v>27966.431999999997</v>
      </c>
      <c r="K39" s="15">
        <f>'에너지수급밸런스(1,000toe)'!K39*전환계수!$E$7</f>
        <v>7860.6500000000005</v>
      </c>
      <c r="L39" s="15">
        <f>'에너지수급밸런스(1,000toe)'!L39*전환계수!$E$8</f>
        <v>10.252000000000001</v>
      </c>
      <c r="M39" s="15">
        <f>'에너지수급밸런스(1,000toe)'!M39*전환계수!$E$9</f>
        <v>14135.156000000001</v>
      </c>
      <c r="N39" s="15">
        <f>'에너지수급밸런스(1,000toe)'!N39*전환계수!$E$10</f>
        <v>149.619</v>
      </c>
      <c r="O39" s="15">
        <f>'에너지수급밸런스(1,000toe)'!O39*전환계수!$E$11</f>
        <v>40.548999999999999</v>
      </c>
      <c r="P39" s="15">
        <f>'에너지수급밸런스(1,000toe)'!P39*전환계수!$E$12</f>
        <v>2548.7999999999997</v>
      </c>
      <c r="Q39" s="15">
        <f>'에너지수급밸런스(1,000toe)'!Q39*전환계수!$E$13</f>
        <v>3221.4060000000004</v>
      </c>
      <c r="R39" s="15">
        <f>'에너지수급밸런스(1,000toe)'!R39*전환계수!$E$14</f>
        <v>0</v>
      </c>
      <c r="S39" s="15">
        <f>'에너지수급밸런스(1,000toe)'!S39*전환계수!$E$15</f>
        <v>0</v>
      </c>
      <c r="T39" s="102">
        <f t="shared" si="10"/>
        <v>4870.4770000000008</v>
      </c>
      <c r="U39" s="15">
        <f>'에너지수급밸런스(1,000toe)'!U39*전환계수!$E$16</f>
        <v>0.91700000000000004</v>
      </c>
      <c r="V39" s="15">
        <f>'에너지수급밸런스(1,000toe)'!V39*전환계수!$E$17</f>
        <v>4869.5600000000004</v>
      </c>
      <c r="W39" s="102">
        <f t="shared" si="11"/>
        <v>2.8185899999999999</v>
      </c>
      <c r="X39" s="15">
        <f>'에너지수급밸런스(1,000toe)'!X39*전환계수!$E$18</f>
        <v>0</v>
      </c>
      <c r="Y39" s="128">
        <f>'에너지수급밸런스(1,000toe)'!Y39*전환계수!$E$19</f>
        <v>0</v>
      </c>
      <c r="Z39" s="128">
        <f>'에너지수급밸런스(1,000toe)'!Z39*전환계수!$E$20</f>
        <v>0</v>
      </c>
      <c r="AA39" s="15">
        <f>'에너지수급밸런스(1,000toe)'!AA39*전환계수!$E$21</f>
        <v>0</v>
      </c>
      <c r="AB39" s="128">
        <f>'에너지수급밸런스(1,000toe)'!AB39*전환계수!$E$22</f>
        <v>0</v>
      </c>
      <c r="AC39" s="15">
        <f>'에너지수급밸런스(1,000toe)'!AC39*전환계수!$E$23</f>
        <v>0</v>
      </c>
      <c r="AD39" s="15">
        <f>'에너지수급밸런스(1,000toe)'!AD39*전환계수!$E$24</f>
        <v>2.8185899999999999</v>
      </c>
      <c r="AE39" s="15">
        <f>'에너지수급밸런스(1,000toe)'!AE39*전환계수!$E$25</f>
        <v>0</v>
      </c>
      <c r="AF39" s="15">
        <f>'에너지수급밸런스(1,000toe)'!AF39*전환계수!$E$26</f>
        <v>1006.36</v>
      </c>
      <c r="AG39" s="15">
        <f>'에너지수급밸런스(1,000toe)'!AG39*전환계수!$E$27</f>
        <v>0</v>
      </c>
      <c r="AH39" s="15">
        <f>'에너지수급밸런스(1,000toe)'!AH39*전환계수!$E$28</f>
        <v>0</v>
      </c>
      <c r="AI39" s="15">
        <f>'에너지수급밸런스(1,000toe)'!AI39*전환계수!$E$29</f>
        <v>188</v>
      </c>
      <c r="AJ39" s="15">
        <f>'에너지수급밸런스(1,000toe)'!AJ39*전환계수!$E$30</f>
        <v>0</v>
      </c>
      <c r="AK39" s="15">
        <f>'에너지수급밸런스(1,000toe)'!AK39*전환계수!$E$31</f>
        <v>357</v>
      </c>
      <c r="AL39" s="103">
        <f t="shared" si="7"/>
        <v>34391.087590000003</v>
      </c>
    </row>
    <row r="40" spans="1:38" s="26" customFormat="1" ht="24" customHeight="1">
      <c r="A40" s="64" t="s">
        <v>54</v>
      </c>
      <c r="B40" s="100">
        <f t="shared" si="0"/>
        <v>0</v>
      </c>
      <c r="C40" s="101">
        <f t="shared" si="1"/>
        <v>0</v>
      </c>
      <c r="D40" s="15">
        <f>'에너지수급밸런스(1,000toe)'!D40*전환계수!$E$3</f>
        <v>0</v>
      </c>
      <c r="E40" s="15">
        <f>'에너지수급밸런스(1,000toe)'!E40*전환계수!$E$4</f>
        <v>0</v>
      </c>
      <c r="F40" s="102">
        <f t="shared" si="2"/>
        <v>0</v>
      </c>
      <c r="G40" s="15">
        <f>'에너지수급밸런스(1,000toe)'!G40*전환계수!$E$5</f>
        <v>0</v>
      </c>
      <c r="H40" s="15">
        <f>'에너지수급밸런스(1,000toe)'!H40*전환계수!$E$6</f>
        <v>0</v>
      </c>
      <c r="I40" s="102">
        <f t="shared" si="8"/>
        <v>182.13000000000002</v>
      </c>
      <c r="J40" s="102">
        <f t="shared" si="9"/>
        <v>182.13000000000002</v>
      </c>
      <c r="K40" s="15">
        <f>'에너지수급밸런스(1,000toe)'!K40*전환계수!$E$7</f>
        <v>0</v>
      </c>
      <c r="L40" s="15">
        <f>'에너지수급밸런스(1,000toe)'!L40*전환계수!$E$8</f>
        <v>0</v>
      </c>
      <c r="M40" s="15">
        <f>'에너지수급밸런스(1,000toe)'!M40*전환계수!$E$9</f>
        <v>182.13000000000002</v>
      </c>
      <c r="N40" s="15">
        <f>'에너지수급밸런스(1,000toe)'!N40*전환계수!$E$10</f>
        <v>0</v>
      </c>
      <c r="O40" s="15">
        <f>'에너지수급밸런스(1,000toe)'!O40*전환계수!$E$11</f>
        <v>0</v>
      </c>
      <c r="P40" s="15">
        <f>'에너지수급밸런스(1,000toe)'!P40*전환계수!$E$12</f>
        <v>0</v>
      </c>
      <c r="Q40" s="15">
        <f>'에너지수급밸런스(1,000toe)'!Q40*전환계수!$E$13</f>
        <v>0</v>
      </c>
      <c r="R40" s="15">
        <f>'에너지수급밸런스(1,000toe)'!R40*전환계수!$E$14</f>
        <v>0</v>
      </c>
      <c r="S40" s="15">
        <f>'에너지수급밸런스(1,000toe)'!S40*전환계수!$E$15</f>
        <v>0</v>
      </c>
      <c r="T40" s="102">
        <f t="shared" si="10"/>
        <v>0</v>
      </c>
      <c r="U40" s="15">
        <f>'에너지수급밸런스(1,000toe)'!U40*전환계수!$E$16</f>
        <v>0</v>
      </c>
      <c r="V40" s="15">
        <f>'에너지수급밸런스(1,000toe)'!V40*전환계수!$E$17</f>
        <v>0</v>
      </c>
      <c r="W40" s="102">
        <f t="shared" si="11"/>
        <v>0</v>
      </c>
      <c r="X40" s="15">
        <f>'에너지수급밸런스(1,000toe)'!X40*전환계수!$E$18</f>
        <v>0</v>
      </c>
      <c r="Y40" s="128">
        <f>'에너지수급밸런스(1,000toe)'!Y40*전환계수!$E$19</f>
        <v>0</v>
      </c>
      <c r="Z40" s="128">
        <f>'에너지수급밸런스(1,000toe)'!Z40*전환계수!$E$20</f>
        <v>0</v>
      </c>
      <c r="AA40" s="15">
        <f>'에너지수급밸런스(1,000toe)'!AA40*전환계수!$E$21</f>
        <v>0</v>
      </c>
      <c r="AB40" s="128">
        <f>'에너지수급밸런스(1,000toe)'!AB40*전환계수!$E$22</f>
        <v>0</v>
      </c>
      <c r="AC40" s="15">
        <f>'에너지수급밸런스(1,000toe)'!AC40*전환계수!$E$23</f>
        <v>0</v>
      </c>
      <c r="AD40" s="15">
        <f>'에너지수급밸런스(1,000toe)'!AD40*전환계수!$E$24</f>
        <v>0</v>
      </c>
      <c r="AE40" s="15">
        <f>'에너지수급밸런스(1,000toe)'!AE40*전환계수!$E$25</f>
        <v>0</v>
      </c>
      <c r="AF40" s="15">
        <f>'에너지수급밸런스(1,000toe)'!AF40*전환계수!$E$26</f>
        <v>0</v>
      </c>
      <c r="AG40" s="15">
        <f>'에너지수급밸런스(1,000toe)'!AG40*전환계수!$E$27</f>
        <v>0</v>
      </c>
      <c r="AH40" s="15">
        <f>'에너지수급밸런스(1,000toe)'!AH40*전환계수!$E$28</f>
        <v>0</v>
      </c>
      <c r="AI40" s="15">
        <f>'에너지수급밸런스(1,000toe)'!AI40*전환계수!$E$29</f>
        <v>188</v>
      </c>
      <c r="AJ40" s="15">
        <f>'에너지수급밸런스(1,000toe)'!AJ40*전환계수!$E$30</f>
        <v>0</v>
      </c>
      <c r="AK40" s="15">
        <f>'에너지수급밸런스(1,000toe)'!AK40*전환계수!$E$31</f>
        <v>0</v>
      </c>
      <c r="AL40" s="103">
        <f t="shared" si="7"/>
        <v>370.13</v>
      </c>
    </row>
    <row r="41" spans="1:38" s="26" customFormat="1" ht="24" customHeight="1">
      <c r="A41" s="64" t="s">
        <v>55</v>
      </c>
      <c r="B41" s="100">
        <f t="shared" si="0"/>
        <v>0</v>
      </c>
      <c r="C41" s="101">
        <f t="shared" si="1"/>
        <v>0</v>
      </c>
      <c r="D41" s="15">
        <f>'에너지수급밸런스(1,000toe)'!D41*전환계수!$E$3</f>
        <v>0</v>
      </c>
      <c r="E41" s="15">
        <f>'에너지수급밸런스(1,000toe)'!E41*전환계수!$E$4</f>
        <v>0</v>
      </c>
      <c r="F41" s="102">
        <f t="shared" si="2"/>
        <v>0</v>
      </c>
      <c r="G41" s="15">
        <f>'에너지수급밸런스(1,000toe)'!G41*전환계수!$E$5</f>
        <v>0</v>
      </c>
      <c r="H41" s="15">
        <f>'에너지수급밸런스(1,000toe)'!H41*전환계수!$E$6</f>
        <v>0</v>
      </c>
      <c r="I41" s="102">
        <f t="shared" si="8"/>
        <v>26328.570060000002</v>
      </c>
      <c r="J41" s="102">
        <f t="shared" si="9"/>
        <v>21457.131000000001</v>
      </c>
      <c r="K41" s="15">
        <f>'에너지수급밸런스(1,000toe)'!K41*전환계수!$E$7</f>
        <v>7860.6500000000005</v>
      </c>
      <c r="L41" s="15">
        <f>'에너지수급밸런스(1,000toe)'!L41*전환계수!$E$8</f>
        <v>9.32</v>
      </c>
      <c r="M41" s="15">
        <f>'에너지수급밸런스(1,000toe)'!M41*전환계수!$E$9</f>
        <v>13560.746000000001</v>
      </c>
      <c r="N41" s="15">
        <f>'에너지수급밸런스(1,000toe)'!N41*전환계수!$E$10</f>
        <v>4.7050000000000001</v>
      </c>
      <c r="O41" s="15">
        <f>'에너지수급밸런스(1,000toe)'!O41*전환계수!$E$11</f>
        <v>1.8859999999999999</v>
      </c>
      <c r="P41" s="15">
        <f>'에너지수급밸런스(1,000toe)'!P41*전환계수!$E$12</f>
        <v>19.823999999999998</v>
      </c>
      <c r="Q41" s="15">
        <f>'에너지수급밸런스(1,000toe)'!Q41*전환계수!$E$13</f>
        <v>0</v>
      </c>
      <c r="R41" s="15">
        <f>'에너지수급밸런스(1,000toe)'!R41*전환계수!$E$14</f>
        <v>0</v>
      </c>
      <c r="S41" s="15">
        <f>'에너지수급밸런스(1,000toe)'!S41*전환계수!$E$15</f>
        <v>0</v>
      </c>
      <c r="T41" s="102">
        <f t="shared" si="10"/>
        <v>4869.5600000000004</v>
      </c>
      <c r="U41" s="15">
        <f>'에너지수급밸런스(1,000toe)'!U41*전환계수!$E$16</f>
        <v>0</v>
      </c>
      <c r="V41" s="15">
        <f>'에너지수급밸런스(1,000toe)'!V41*전환계수!$E$17</f>
        <v>4869.5600000000004</v>
      </c>
      <c r="W41" s="102">
        <f t="shared" si="11"/>
        <v>1.87906</v>
      </c>
      <c r="X41" s="15">
        <f>'에너지수급밸런스(1,000toe)'!X41*전환계수!$E$18</f>
        <v>0</v>
      </c>
      <c r="Y41" s="128">
        <f>'에너지수급밸런스(1,000toe)'!Y41*전환계수!$E$19</f>
        <v>0</v>
      </c>
      <c r="Z41" s="128">
        <f>'에너지수급밸런스(1,000toe)'!Z41*전환계수!$E$20</f>
        <v>0</v>
      </c>
      <c r="AA41" s="15">
        <f>'에너지수급밸런스(1,000toe)'!AA41*전환계수!$E$21</f>
        <v>0</v>
      </c>
      <c r="AB41" s="128">
        <f>'에너지수급밸런스(1,000toe)'!AB41*전환계수!$E$22</f>
        <v>0</v>
      </c>
      <c r="AC41" s="15">
        <f>'에너지수급밸런스(1,000toe)'!AC41*전환계수!$E$23</f>
        <v>0</v>
      </c>
      <c r="AD41" s="15">
        <f>'에너지수급밸런스(1,000toe)'!AD41*전환계수!$E$24</f>
        <v>1.87906</v>
      </c>
      <c r="AE41" s="15">
        <f>'에너지수급밸런스(1,000toe)'!AE41*전환계수!$E$25</f>
        <v>0</v>
      </c>
      <c r="AF41" s="15">
        <f>'에너지수급밸런스(1,000toe)'!AF41*전환계수!$E$26</f>
        <v>1006.36</v>
      </c>
      <c r="AG41" s="15">
        <f>'에너지수급밸런스(1,000toe)'!AG41*전환계수!$E$27</f>
        <v>0</v>
      </c>
      <c r="AH41" s="15">
        <f>'에너지수급밸런스(1,000toe)'!AH41*전환계수!$E$28</f>
        <v>0</v>
      </c>
      <c r="AI41" s="15">
        <f>'에너지수급밸런스(1,000toe)'!AI41*전환계수!$E$29</f>
        <v>0</v>
      </c>
      <c r="AJ41" s="15">
        <f>'에너지수급밸런스(1,000toe)'!AJ41*전환계수!$E$30</f>
        <v>0</v>
      </c>
      <c r="AK41" s="15">
        <f>'에너지수급밸런스(1,000toe)'!AK41*전환계수!$E$31</f>
        <v>357</v>
      </c>
      <c r="AL41" s="103">
        <f t="shared" si="7"/>
        <v>27691.930060000002</v>
      </c>
    </row>
    <row r="42" spans="1:38" s="26" customFormat="1" ht="24" customHeight="1">
      <c r="A42" s="64" t="s">
        <v>56</v>
      </c>
      <c r="B42" s="100">
        <f t="shared" si="0"/>
        <v>0</v>
      </c>
      <c r="C42" s="101">
        <f t="shared" si="1"/>
        <v>0</v>
      </c>
      <c r="D42" s="15">
        <f>'에너지수급밸런스(1,000toe)'!D42*전환계수!$E$3</f>
        <v>0</v>
      </c>
      <c r="E42" s="15">
        <f>'에너지수급밸런스(1,000toe)'!E42*전환계수!$E$4</f>
        <v>0</v>
      </c>
      <c r="F42" s="102">
        <f t="shared" si="2"/>
        <v>0</v>
      </c>
      <c r="G42" s="15">
        <f>'에너지수급밸런스(1,000toe)'!G42*전환계수!$E$5</f>
        <v>0</v>
      </c>
      <c r="H42" s="15">
        <f>'에너지수급밸런스(1,000toe)'!H42*전환계수!$E$6</f>
        <v>0</v>
      </c>
      <c r="I42" s="102">
        <f t="shared" si="8"/>
        <v>3093.556</v>
      </c>
      <c r="J42" s="102">
        <f t="shared" si="9"/>
        <v>3093.556</v>
      </c>
      <c r="K42" s="15">
        <f>'에너지수급밸런스(1,000toe)'!K42*전환계수!$E$7</f>
        <v>0</v>
      </c>
      <c r="L42" s="15">
        <f>'에너지수급밸런스(1,000toe)'!L42*전환계수!$E$8</f>
        <v>0</v>
      </c>
      <c r="M42" s="15">
        <f>'에너지수급밸런스(1,000toe)'!M42*전환계수!$E$9</f>
        <v>387.61</v>
      </c>
      <c r="N42" s="15">
        <f>'에너지수급밸런스(1,000toe)'!N42*전환계수!$E$10</f>
        <v>144.91399999999999</v>
      </c>
      <c r="O42" s="15">
        <f>'에너지수급밸런스(1,000toe)'!O42*전환계수!$E$11</f>
        <v>37.72</v>
      </c>
      <c r="P42" s="15">
        <f>'에너지수급밸런스(1,000toe)'!P42*전환계수!$E$12</f>
        <v>2523.3119999999999</v>
      </c>
      <c r="Q42" s="15">
        <f>'에너지수급밸런스(1,000toe)'!Q42*전환계수!$E$13</f>
        <v>0</v>
      </c>
      <c r="R42" s="15">
        <f>'에너지수급밸런스(1,000toe)'!R42*전환계수!$E$14</f>
        <v>0</v>
      </c>
      <c r="S42" s="15">
        <f>'에너지수급밸런스(1,000toe)'!S42*전환계수!$E$15</f>
        <v>0</v>
      </c>
      <c r="T42" s="102">
        <f t="shared" si="10"/>
        <v>0</v>
      </c>
      <c r="U42" s="15">
        <f>'에너지수급밸런스(1,000toe)'!U42*전환계수!$E$16</f>
        <v>0</v>
      </c>
      <c r="V42" s="15">
        <f>'에너지수급밸런스(1,000toe)'!V42*전환계수!$E$17</f>
        <v>0</v>
      </c>
      <c r="W42" s="102">
        <f t="shared" si="11"/>
        <v>0</v>
      </c>
      <c r="X42" s="15">
        <f>'에너지수급밸런스(1,000toe)'!X42*전환계수!$E$18</f>
        <v>0</v>
      </c>
      <c r="Y42" s="128">
        <f>'에너지수급밸런스(1,000toe)'!Y42*전환계수!$E$19</f>
        <v>0</v>
      </c>
      <c r="Z42" s="128">
        <f>'에너지수급밸런스(1,000toe)'!Z42*전환계수!$E$20</f>
        <v>0</v>
      </c>
      <c r="AA42" s="15">
        <f>'에너지수급밸런스(1,000toe)'!AA42*전환계수!$E$21</f>
        <v>0</v>
      </c>
      <c r="AB42" s="128">
        <f>'에너지수급밸런스(1,000toe)'!AB42*전환계수!$E$22</f>
        <v>0</v>
      </c>
      <c r="AC42" s="15">
        <f>'에너지수급밸런스(1,000toe)'!AC42*전환계수!$E$23</f>
        <v>0</v>
      </c>
      <c r="AD42" s="15">
        <f>'에너지수급밸런스(1,000toe)'!AD42*전환계수!$E$24</f>
        <v>0</v>
      </c>
      <c r="AE42" s="15">
        <f>'에너지수급밸런스(1,000toe)'!AE42*전환계수!$E$25</f>
        <v>0</v>
      </c>
      <c r="AF42" s="15">
        <f>'에너지수급밸런스(1,000toe)'!AF42*전환계수!$E$26</f>
        <v>0</v>
      </c>
      <c r="AG42" s="15">
        <f>'에너지수급밸런스(1,000toe)'!AG42*전환계수!$E$27</f>
        <v>0</v>
      </c>
      <c r="AH42" s="15">
        <f>'에너지수급밸런스(1,000toe)'!AH42*전환계수!$E$28</f>
        <v>0</v>
      </c>
      <c r="AI42" s="15">
        <f>'에너지수급밸런스(1,000toe)'!AI42*전환계수!$E$29</f>
        <v>0</v>
      </c>
      <c r="AJ42" s="15">
        <f>'에너지수급밸런스(1,000toe)'!AJ42*전환계수!$E$30</f>
        <v>0</v>
      </c>
      <c r="AK42" s="15">
        <f>'에너지수급밸런스(1,000toe)'!AK42*전환계수!$E$31</f>
        <v>0</v>
      </c>
      <c r="AL42" s="103">
        <f t="shared" si="7"/>
        <v>3093.556</v>
      </c>
    </row>
    <row r="43" spans="1:38" s="26" customFormat="1" ht="24" customHeight="1">
      <c r="A43" s="64" t="s">
        <v>57</v>
      </c>
      <c r="B43" s="100">
        <f t="shared" si="0"/>
        <v>0</v>
      </c>
      <c r="C43" s="101">
        <f t="shared" si="1"/>
        <v>0</v>
      </c>
      <c r="D43" s="15">
        <f>'에너지수급밸런스(1,000toe)'!D43*전환계수!$E$3</f>
        <v>0</v>
      </c>
      <c r="E43" s="15">
        <f>'에너지수급밸런스(1,000toe)'!E43*전환계수!$E$4</f>
        <v>0</v>
      </c>
      <c r="F43" s="102">
        <f t="shared" si="2"/>
        <v>0</v>
      </c>
      <c r="G43" s="15">
        <f>'에너지수급밸런스(1,000toe)'!G43*전환계수!$E$5</f>
        <v>0</v>
      </c>
      <c r="H43" s="15">
        <f>'에너지수급밸런스(1,000toe)'!H43*전환계수!$E$6</f>
        <v>0</v>
      </c>
      <c r="I43" s="102">
        <f t="shared" si="8"/>
        <v>3235.4715300000003</v>
      </c>
      <c r="J43" s="102">
        <f t="shared" si="9"/>
        <v>3233.6150000000002</v>
      </c>
      <c r="K43" s="15">
        <f>'에너지수급밸런스(1,000toe)'!K43*전환계수!$E$7</f>
        <v>0</v>
      </c>
      <c r="L43" s="15">
        <f>'에너지수급밸런스(1,000toe)'!L43*전환계수!$E$8</f>
        <v>0.93200000000000005</v>
      </c>
      <c r="M43" s="15">
        <f>'에너지수급밸런스(1,000toe)'!M43*전환계수!$E$9</f>
        <v>4.67</v>
      </c>
      <c r="N43" s="15">
        <f>'에너지수급밸런스(1,000toe)'!N43*전환계수!$E$10</f>
        <v>0</v>
      </c>
      <c r="O43" s="15">
        <f>'에너지수급밸런스(1,000toe)'!O43*전환계수!$E$11</f>
        <v>0.94299999999999995</v>
      </c>
      <c r="P43" s="15">
        <f>'에너지수급밸런스(1,000toe)'!P43*전환계수!$E$12</f>
        <v>5.6639999999999997</v>
      </c>
      <c r="Q43" s="15">
        <f>'에너지수급밸런스(1,000toe)'!Q43*전환계수!$E$13</f>
        <v>3221.4060000000004</v>
      </c>
      <c r="R43" s="15">
        <f>'에너지수급밸런스(1,000toe)'!R43*전환계수!$E$14</f>
        <v>0</v>
      </c>
      <c r="S43" s="15">
        <f>'에너지수급밸런스(1,000toe)'!S43*전환계수!$E$15</f>
        <v>0</v>
      </c>
      <c r="T43" s="102">
        <f t="shared" si="10"/>
        <v>0.91700000000000004</v>
      </c>
      <c r="U43" s="15">
        <f>'에너지수급밸런스(1,000toe)'!U43*전환계수!$E$16</f>
        <v>0.91700000000000004</v>
      </c>
      <c r="V43" s="15">
        <f>'에너지수급밸런스(1,000toe)'!V43*전환계수!$E$17</f>
        <v>0</v>
      </c>
      <c r="W43" s="102">
        <f t="shared" si="11"/>
        <v>0.93952999999999998</v>
      </c>
      <c r="X43" s="15">
        <f>'에너지수급밸런스(1,000toe)'!X43*전환계수!$E$18</f>
        <v>0</v>
      </c>
      <c r="Y43" s="128">
        <f>'에너지수급밸런스(1,000toe)'!Y43*전환계수!$E$19</f>
        <v>0</v>
      </c>
      <c r="Z43" s="128">
        <f>'에너지수급밸런스(1,000toe)'!Z43*전환계수!$E$20</f>
        <v>0</v>
      </c>
      <c r="AA43" s="15">
        <f>'에너지수급밸런스(1,000toe)'!AA43*전환계수!$E$21</f>
        <v>0</v>
      </c>
      <c r="AB43" s="128">
        <f>'에너지수급밸런스(1,000toe)'!AB43*전환계수!$E$22</f>
        <v>0</v>
      </c>
      <c r="AC43" s="15">
        <f>'에너지수급밸런스(1,000toe)'!AC43*전환계수!$E$23</f>
        <v>0</v>
      </c>
      <c r="AD43" s="15">
        <f>'에너지수급밸런스(1,000toe)'!AD43*전환계수!$E$24</f>
        <v>0.93952999999999998</v>
      </c>
      <c r="AE43" s="15">
        <f>'에너지수급밸런스(1,000toe)'!AE43*전환계수!$E$25</f>
        <v>0</v>
      </c>
      <c r="AF43" s="15">
        <f>'에너지수급밸런스(1,000toe)'!AF43*전환계수!$E$26</f>
        <v>0</v>
      </c>
      <c r="AG43" s="15">
        <f>'에너지수급밸런스(1,000toe)'!AG43*전환계수!$E$27</f>
        <v>0</v>
      </c>
      <c r="AH43" s="15">
        <f>'에너지수급밸런스(1,000toe)'!AH43*전환계수!$E$28</f>
        <v>0</v>
      </c>
      <c r="AI43" s="15">
        <f>'에너지수급밸런스(1,000toe)'!AI43*전환계수!$E$29</f>
        <v>0</v>
      </c>
      <c r="AJ43" s="15">
        <f>'에너지수급밸런스(1,000toe)'!AJ43*전환계수!$E$30</f>
        <v>0</v>
      </c>
      <c r="AK43" s="15">
        <f>'에너지수급밸런스(1,000toe)'!AK43*전환계수!$E$31</f>
        <v>0</v>
      </c>
      <c r="AL43" s="103">
        <f t="shared" si="7"/>
        <v>3235.4715300000003</v>
      </c>
    </row>
    <row r="44" spans="1:38" s="9" customFormat="1" ht="24" customHeight="1">
      <c r="A44" s="63" t="s">
        <v>48</v>
      </c>
      <c r="B44" s="100">
        <f t="shared" si="0"/>
        <v>888.61199999999997</v>
      </c>
      <c r="C44" s="101">
        <f t="shared" si="1"/>
        <v>888.61199999999997</v>
      </c>
      <c r="D44" s="15">
        <f>'에너지수급밸런스(1,000toe)'!D44*전환계수!$E$3</f>
        <v>767.46399999999994</v>
      </c>
      <c r="E44" s="15">
        <f>'에너지수급밸런스(1,000toe)'!E44*전환계수!$E$4</f>
        <v>121.148</v>
      </c>
      <c r="F44" s="102">
        <f t="shared" si="2"/>
        <v>0</v>
      </c>
      <c r="G44" s="15">
        <f>'에너지수급밸런스(1,000toe)'!G44*전환계수!$E$5</f>
        <v>0</v>
      </c>
      <c r="H44" s="15">
        <f>'에너지수급밸런스(1,000toe)'!H44*전환계수!$E$6</f>
        <v>0</v>
      </c>
      <c r="I44" s="102">
        <f t="shared" si="8"/>
        <v>3715.21731</v>
      </c>
      <c r="J44" s="102">
        <f t="shared" si="9"/>
        <v>2812.194</v>
      </c>
      <c r="K44" s="15">
        <f>'에너지수급밸런스(1,000toe)'!K44*전환계수!$E$7</f>
        <v>8.3250000000000011</v>
      </c>
      <c r="L44" s="15">
        <f>'에너지수급밸런스(1,000toe)'!L44*전환계수!$E$8</f>
        <v>2076.4960000000001</v>
      </c>
      <c r="M44" s="15">
        <f>'에너지수급밸런스(1,000toe)'!M44*전환계수!$E$9</f>
        <v>481.94400000000002</v>
      </c>
      <c r="N44" s="15">
        <f>'에너지수급밸런스(1,000toe)'!N44*전환계수!$E$10</f>
        <v>1.8819999999999999</v>
      </c>
      <c r="O44" s="15">
        <f>'에너지수급밸런스(1,000toe)'!O44*전환계수!$E$11</f>
        <v>4.7149999999999999</v>
      </c>
      <c r="P44" s="15">
        <f>'에너지수급밸런스(1,000toe)'!P44*전환계수!$E$12</f>
        <v>238.83199999999999</v>
      </c>
      <c r="Q44" s="15">
        <f>'에너지수급밸런스(1,000toe)'!Q44*전환계수!$E$13</f>
        <v>0</v>
      </c>
      <c r="R44" s="15">
        <f>'에너지수급밸런스(1,000toe)'!R44*전환계수!$E$14</f>
        <v>0</v>
      </c>
      <c r="S44" s="15">
        <f>'에너지수급밸런스(1,000toe)'!S44*전환계수!$E$15</f>
        <v>0</v>
      </c>
      <c r="T44" s="102">
        <f t="shared" si="10"/>
        <v>877.65599999999995</v>
      </c>
      <c r="U44" s="15">
        <f>'에너지수급밸런스(1,000toe)'!U44*전환계수!$E$16</f>
        <v>850.976</v>
      </c>
      <c r="V44" s="15">
        <f>'에너지수급밸런스(1,000toe)'!V44*전환계수!$E$17</f>
        <v>26.68</v>
      </c>
      <c r="W44" s="102">
        <f t="shared" si="11"/>
        <v>25.36731</v>
      </c>
      <c r="X44" s="15">
        <f>'에너지수급밸런스(1,000toe)'!X44*전환계수!$E$18</f>
        <v>0</v>
      </c>
      <c r="Y44" s="128">
        <f>'에너지수급밸런스(1,000toe)'!Y44*전환계수!$E$19</f>
        <v>0</v>
      </c>
      <c r="Z44" s="128">
        <f>'에너지수급밸런스(1,000toe)'!Z44*전환계수!$E$20</f>
        <v>0</v>
      </c>
      <c r="AA44" s="15">
        <f>'에너지수급밸런스(1,000toe)'!AA44*전환계수!$E$21</f>
        <v>0</v>
      </c>
      <c r="AB44" s="128">
        <f>'에너지수급밸런스(1,000toe)'!AB44*전환계수!$E$22</f>
        <v>0</v>
      </c>
      <c r="AC44" s="15">
        <f>'에너지수급밸런스(1,000toe)'!AC44*전환계수!$E$23</f>
        <v>0</v>
      </c>
      <c r="AD44" s="15">
        <f>'에너지수급밸런스(1,000toe)'!AD44*전환계수!$E$24</f>
        <v>25.36731</v>
      </c>
      <c r="AE44" s="15">
        <f>'에너지수급밸런스(1,000toe)'!AE44*전환계수!$E$25</f>
        <v>0</v>
      </c>
      <c r="AF44" s="15">
        <f>'에너지수급밸런스(1,000toe)'!AF44*전환계수!$E$26</f>
        <v>8476.23</v>
      </c>
      <c r="AG44" s="15">
        <f>'에너지수급밸런스(1,000toe)'!AG44*전환계수!$E$27</f>
        <v>0</v>
      </c>
      <c r="AH44" s="15">
        <f>'에너지수급밸런스(1,000toe)'!AH44*전환계수!$E$28</f>
        <v>0</v>
      </c>
      <c r="AI44" s="15">
        <f>'에너지수급밸런스(1,000toe)'!AI44*전환계수!$E$29</f>
        <v>5263</v>
      </c>
      <c r="AJ44" s="15">
        <f>'에너지수급밸런스(1,000toe)'!AJ44*전환계수!$E$30</f>
        <v>1531</v>
      </c>
      <c r="AK44" s="15">
        <f>'에너지수급밸런스(1,000toe)'!AK44*전환계수!$E$31</f>
        <v>72</v>
      </c>
      <c r="AL44" s="103">
        <f t="shared" si="7"/>
        <v>19946.059310000001</v>
      </c>
    </row>
    <row r="45" spans="1:38" s="9" customFormat="1" ht="24" customHeight="1">
      <c r="A45" s="63" t="s">
        <v>49</v>
      </c>
      <c r="B45" s="100">
        <f t="shared" si="0"/>
        <v>0</v>
      </c>
      <c r="C45" s="101">
        <f t="shared" si="1"/>
        <v>0</v>
      </c>
      <c r="D45" s="15">
        <f>'에너지수급밸런스(1,000toe)'!D45*전환계수!$E$3</f>
        <v>0</v>
      </c>
      <c r="E45" s="15">
        <f>'에너지수급밸런스(1,000toe)'!E45*전환계수!$E$4</f>
        <v>0</v>
      </c>
      <c r="F45" s="102">
        <f t="shared" si="2"/>
        <v>0</v>
      </c>
      <c r="G45" s="15">
        <f>'에너지수급밸런스(1,000toe)'!G45*전환계수!$E$5</f>
        <v>0</v>
      </c>
      <c r="H45" s="15">
        <f>'에너지수급밸런스(1,000toe)'!H45*전환계수!$E$6</f>
        <v>0</v>
      </c>
      <c r="I45" s="102">
        <f t="shared" si="8"/>
        <v>2207.5409799999998</v>
      </c>
      <c r="J45" s="102">
        <f t="shared" si="9"/>
        <v>1249.2469999999998</v>
      </c>
      <c r="K45" s="15">
        <f>'에너지수급밸런스(1,000toe)'!K45*전환계수!$E$7</f>
        <v>19.425000000000001</v>
      </c>
      <c r="L45" s="15">
        <f>'에너지수급밸런스(1,000toe)'!L45*전환계수!$E$8</f>
        <v>903.10800000000006</v>
      </c>
      <c r="M45" s="15">
        <f>'에너지수급밸런스(1,000toe)'!M45*전환계수!$E$9</f>
        <v>160.648</v>
      </c>
      <c r="N45" s="15">
        <f>'에너지수급밸런스(1,000toe)'!N45*전환계수!$E$10</f>
        <v>17.878999999999998</v>
      </c>
      <c r="O45" s="15">
        <f>'에너지수급밸런스(1,000toe)'!O45*전환계수!$E$11</f>
        <v>19.802999999999997</v>
      </c>
      <c r="P45" s="15">
        <f>'에너지수급밸런스(1,000toe)'!P45*전환계수!$E$12</f>
        <v>128.38399999999999</v>
      </c>
      <c r="Q45" s="15">
        <f>'에너지수급밸런스(1,000toe)'!Q45*전환계수!$E$13</f>
        <v>0</v>
      </c>
      <c r="R45" s="15">
        <f>'에너지수급밸런스(1,000toe)'!R45*전환계수!$E$14</f>
        <v>0</v>
      </c>
      <c r="S45" s="15">
        <f>'에너지수급밸런스(1,000toe)'!S45*전환계수!$E$15</f>
        <v>0</v>
      </c>
      <c r="T45" s="102">
        <f t="shared" si="10"/>
        <v>892.40899999999999</v>
      </c>
      <c r="U45" s="15">
        <f>'에너지수급밸런스(1,000toe)'!U45*전환계수!$E$16</f>
        <v>840.88900000000001</v>
      </c>
      <c r="V45" s="15">
        <f>'에너지수급밸런스(1,000toe)'!V45*전환계수!$E$17</f>
        <v>51.52</v>
      </c>
      <c r="W45" s="102">
        <f t="shared" si="11"/>
        <v>65.884979999999999</v>
      </c>
      <c r="X45" s="15">
        <f>'에너지수급밸런스(1,000toe)'!X45*전환계수!$E$18</f>
        <v>0</v>
      </c>
      <c r="Y45" s="128">
        <f>'에너지수급밸런스(1,000toe)'!Y45*전환계수!$E$19</f>
        <v>0</v>
      </c>
      <c r="Z45" s="128">
        <f>'에너지수급밸런스(1,000toe)'!Z45*전환계수!$E$20</f>
        <v>0</v>
      </c>
      <c r="AA45" s="15">
        <f>'에너지수급밸런스(1,000toe)'!AA45*전환계수!$E$21</f>
        <v>0</v>
      </c>
      <c r="AB45" s="128">
        <f>'에너지수급밸런스(1,000toe)'!AB45*전환계수!$E$22</f>
        <v>0</v>
      </c>
      <c r="AC45" s="15">
        <f>'에너지수급밸런스(1,000toe)'!AC45*전환계수!$E$23</f>
        <v>3.8759999999999999</v>
      </c>
      <c r="AD45" s="15">
        <f>'에너지수급밸런스(1,000toe)'!AD45*전환계수!$E$24</f>
        <v>62.008980000000001</v>
      </c>
      <c r="AE45" s="15">
        <f>'에너지수급밸런스(1,000toe)'!AE45*전환계수!$E$25</f>
        <v>0</v>
      </c>
      <c r="AF45" s="15">
        <f>'에너지수급밸런스(1,000toe)'!AF45*전환계수!$E$26</f>
        <v>2826.3150000000001</v>
      </c>
      <c r="AG45" s="15">
        <f>'에너지수급밸런스(1,000toe)'!AG45*전환계수!$E$27</f>
        <v>0</v>
      </c>
      <c r="AH45" s="15">
        <f>'에너지수급밸런스(1,000toe)'!AH45*전환계수!$E$28</f>
        <v>0</v>
      </c>
      <c r="AI45" s="15">
        <f>'에너지수급밸런스(1,000toe)'!AI45*전환계수!$E$29</f>
        <v>10373</v>
      </c>
      <c r="AJ45" s="15">
        <f>'에너지수급밸런스(1,000toe)'!AJ45*전환계수!$E$30</f>
        <v>145</v>
      </c>
      <c r="AK45" s="15">
        <f>'에너지수급밸런스(1,000toe)'!AK45*전환계수!$E$31</f>
        <v>33</v>
      </c>
      <c r="AL45" s="103">
        <f t="shared" si="7"/>
        <v>15584.85598</v>
      </c>
    </row>
    <row r="46" spans="1:38" s="9" customFormat="1" ht="24" customHeight="1" thickBot="1">
      <c r="A46" s="65" t="s">
        <v>50</v>
      </c>
      <c r="B46" s="104">
        <f t="shared" si="0"/>
        <v>0</v>
      </c>
      <c r="C46" s="105">
        <f t="shared" si="1"/>
        <v>0</v>
      </c>
      <c r="D46" s="44">
        <f>'에너지수급밸런스(1,000toe)'!D46*전환계수!$E$3</f>
        <v>0</v>
      </c>
      <c r="E46" s="44">
        <f>'에너지수급밸런스(1,000toe)'!E46*전환계수!$E$4</f>
        <v>0</v>
      </c>
      <c r="F46" s="106">
        <f t="shared" si="2"/>
        <v>0</v>
      </c>
      <c r="G46" s="44">
        <f>'에너지수급밸런스(1,000toe)'!G46*전환계수!$E$5</f>
        <v>0</v>
      </c>
      <c r="H46" s="44">
        <f>'에너지수급밸런스(1,000toe)'!H46*전환계수!$E$6</f>
        <v>0</v>
      </c>
      <c r="I46" s="106">
        <f t="shared" si="8"/>
        <v>1213.1015400000001</v>
      </c>
      <c r="J46" s="106">
        <f t="shared" si="9"/>
        <v>1172.348</v>
      </c>
      <c r="K46" s="44">
        <f>'에너지수급밸런스(1,000toe)'!K46*전환계수!$E$7</f>
        <v>42.550000000000004</v>
      </c>
      <c r="L46" s="44">
        <f>'에너지수급밸런스(1,000toe)'!L46*전환계수!$E$8</f>
        <v>96.928000000000011</v>
      </c>
      <c r="M46" s="44">
        <f>'에너지수급밸런스(1,000toe)'!M46*전환계수!$E$9</f>
        <v>551.06000000000006</v>
      </c>
      <c r="N46" s="44">
        <f>'에너지수급밸런스(1,000toe)'!N46*전환계수!$E$10</f>
        <v>6.5869999999999997</v>
      </c>
      <c r="O46" s="44">
        <f>'에너지수급밸런스(1,000toe)'!O46*전환계수!$E$11</f>
        <v>3.7719999999999998</v>
      </c>
      <c r="P46" s="44">
        <f>'에너지수급밸런스(1,000toe)'!P46*전환계수!$E$12</f>
        <v>18.88</v>
      </c>
      <c r="Q46" s="44">
        <f>'에너지수급밸런스(1,000toe)'!Q46*전환계수!$E$13</f>
        <v>452.57100000000003</v>
      </c>
      <c r="R46" s="44">
        <f>'에너지수급밸런스(1,000toe)'!R46*전환계수!$E$14</f>
        <v>0</v>
      </c>
      <c r="S46" s="44">
        <f>'에너지수급밸런스(1,000toe)'!S46*전환계수!$E$15</f>
        <v>0</v>
      </c>
      <c r="T46" s="106">
        <f t="shared" si="10"/>
        <v>23.842000000000002</v>
      </c>
      <c r="U46" s="44">
        <f>'에너지수급밸런스(1,000toe)'!U46*전환계수!$E$16</f>
        <v>23.842000000000002</v>
      </c>
      <c r="V46" s="44">
        <f>'에너지수급밸런스(1,000toe)'!V46*전환계수!$E$17</f>
        <v>0</v>
      </c>
      <c r="W46" s="106">
        <f t="shared" si="11"/>
        <v>16.911539999999999</v>
      </c>
      <c r="X46" s="44">
        <f>'에너지수급밸런스(1,000toe)'!X46*전환계수!$E$18</f>
        <v>0</v>
      </c>
      <c r="Y46" s="129">
        <f>'에너지수급밸런스(1,000toe)'!Y46*전환계수!$E$19</f>
        <v>0</v>
      </c>
      <c r="Z46" s="129">
        <f>'에너지수급밸런스(1,000toe)'!Z46*전환계수!$E$20</f>
        <v>0</v>
      </c>
      <c r="AA46" s="44">
        <f>'에너지수급밸런스(1,000toe)'!AA46*전환계수!$E$21</f>
        <v>0</v>
      </c>
      <c r="AB46" s="129">
        <f>'에너지수급밸런스(1,000toe)'!AB46*전환계수!$E$22</f>
        <v>0</v>
      </c>
      <c r="AC46" s="44">
        <f>'에너지수급밸런스(1,000toe)'!AC46*전환계수!$E$23</f>
        <v>0</v>
      </c>
      <c r="AD46" s="44">
        <f>'에너지수급밸런스(1,000toe)'!AD46*전환계수!$E$24</f>
        <v>16.911539999999999</v>
      </c>
      <c r="AE46" s="44">
        <f>'에너지수급밸런스(1,000toe)'!AE46*전환계수!$E$25</f>
        <v>0</v>
      </c>
      <c r="AF46" s="44">
        <f>'에너지수급밸런스(1,000toe)'!AF46*전환계수!$E$26</f>
        <v>137.56</v>
      </c>
      <c r="AG46" s="44">
        <f>'에너지수급밸런스(1,000toe)'!AG46*전환계수!$E$27</f>
        <v>0</v>
      </c>
      <c r="AH46" s="44">
        <f>'에너지수급밸런스(1,000toe)'!AH46*전환계수!$E$28</f>
        <v>0</v>
      </c>
      <c r="AI46" s="44">
        <f>'에너지수급밸런스(1,000toe)'!AI46*전환계수!$E$29</f>
        <v>2321</v>
      </c>
      <c r="AJ46" s="44">
        <f>'에너지수급밸런스(1,000toe)'!AJ46*전환계수!$E$30</f>
        <v>42</v>
      </c>
      <c r="AK46" s="44">
        <f>'에너지수급밸런스(1,000toe)'!AK46*전환계수!$E$31</f>
        <v>669</v>
      </c>
      <c r="AL46" s="107">
        <f t="shared" si="7"/>
        <v>4382.6615400000001</v>
      </c>
    </row>
    <row r="48" spans="1:38" s="26" customFormat="1" ht="20.100000000000001" customHeight="1" thickBot="1">
      <c r="A48" s="133"/>
    </row>
    <row r="49" spans="1:38" s="26" customFormat="1" ht="20.100000000000001" customHeight="1" thickBot="1">
      <c r="A49" s="134" t="s">
        <v>96</v>
      </c>
      <c r="B49" s="135">
        <f>B50</f>
        <v>74202.896999999997</v>
      </c>
      <c r="C49" s="135">
        <f t="shared" ref="C49:AL49" si="12">C50</f>
        <v>6013.7489999999998</v>
      </c>
      <c r="D49" s="135">
        <f t="shared" si="12"/>
        <v>1153.174</v>
      </c>
      <c r="E49" s="135">
        <f t="shared" si="12"/>
        <v>4860.5749999999998</v>
      </c>
      <c r="F49" s="135">
        <f t="shared" si="12"/>
        <v>68189.148000000001</v>
      </c>
      <c r="G49" s="135">
        <f t="shared" si="12"/>
        <v>18361.308000000001</v>
      </c>
      <c r="H49" s="135">
        <f t="shared" si="12"/>
        <v>49827.839999999997</v>
      </c>
      <c r="I49" s="135">
        <f t="shared" si="12"/>
        <v>94749.263579999999</v>
      </c>
      <c r="J49" s="135">
        <f t="shared" si="12"/>
        <v>43383.268000000004</v>
      </c>
      <c r="K49" s="135">
        <f t="shared" si="12"/>
        <v>8109.4750000000004</v>
      </c>
      <c r="L49" s="135">
        <f t="shared" si="12"/>
        <v>3827.7240000000002</v>
      </c>
      <c r="M49" s="135">
        <f t="shared" si="12"/>
        <v>18094.382000000001</v>
      </c>
      <c r="N49" s="135">
        <f t="shared" si="12"/>
        <v>285.12299999999999</v>
      </c>
      <c r="O49" s="135">
        <f t="shared" si="12"/>
        <v>194.25799999999998</v>
      </c>
      <c r="P49" s="135">
        <f t="shared" si="12"/>
        <v>9197.3919999999998</v>
      </c>
      <c r="Q49" s="135">
        <f t="shared" si="12"/>
        <v>3673.9770000000003</v>
      </c>
      <c r="R49" s="135">
        <f t="shared" si="12"/>
        <v>0</v>
      </c>
      <c r="S49" s="135">
        <f t="shared" si="12"/>
        <v>0.93700000000000006</v>
      </c>
      <c r="T49" s="135">
        <f t="shared" si="12"/>
        <v>10037.617</v>
      </c>
      <c r="U49" s="135">
        <f t="shared" si="12"/>
        <v>4090.7370000000001</v>
      </c>
      <c r="V49" s="135">
        <f t="shared" si="12"/>
        <v>5946.88</v>
      </c>
      <c r="W49" s="135">
        <f t="shared" si="12"/>
        <v>41328.378579999997</v>
      </c>
      <c r="X49" s="135">
        <f t="shared" si="12"/>
        <v>39281.974999999999</v>
      </c>
      <c r="Y49" s="135">
        <f t="shared" si="12"/>
        <v>0</v>
      </c>
      <c r="Z49" s="135">
        <f t="shared" si="12"/>
        <v>0</v>
      </c>
      <c r="AA49" s="135">
        <f t="shared" si="12"/>
        <v>719.95</v>
      </c>
      <c r="AB49" s="135">
        <f t="shared" si="12"/>
        <v>0</v>
      </c>
      <c r="AC49" s="135">
        <f t="shared" si="12"/>
        <v>118.218</v>
      </c>
      <c r="AD49" s="135">
        <f t="shared" si="12"/>
        <v>1208.23558</v>
      </c>
      <c r="AE49" s="135">
        <f t="shared" si="12"/>
        <v>38879.232000000004</v>
      </c>
      <c r="AF49" s="135">
        <f t="shared" si="12"/>
        <v>38879.232000000004</v>
      </c>
      <c r="AG49" s="135">
        <f t="shared" si="12"/>
        <v>556.4</v>
      </c>
      <c r="AH49" s="135">
        <f t="shared" si="12"/>
        <v>12779.2</v>
      </c>
      <c r="AI49" s="135">
        <f t="shared" si="12"/>
        <v>27476.399999999998</v>
      </c>
      <c r="AJ49" s="135">
        <f t="shared" si="12"/>
        <v>6064</v>
      </c>
      <c r="AK49" s="135">
        <f t="shared" si="12"/>
        <v>0</v>
      </c>
      <c r="AL49" s="135">
        <f t="shared" si="12"/>
        <v>293586.62458</v>
      </c>
    </row>
    <row r="50" spans="1:38" s="26" customFormat="1" ht="20.100000000000001" customHeight="1" thickBot="1">
      <c r="A50" s="134" t="s">
        <v>97</v>
      </c>
      <c r="B50" s="135">
        <f t="shared" ref="B50" si="13">C50+F50</f>
        <v>74202.896999999997</v>
      </c>
      <c r="C50" s="136">
        <f t="shared" ref="C50" si="14">D50+E50</f>
        <v>6013.7489999999998</v>
      </c>
      <c r="D50" s="139">
        <f>D16</f>
        <v>1153.174</v>
      </c>
      <c r="E50" s="139">
        <f>E16</f>
        <v>4860.5749999999998</v>
      </c>
      <c r="F50" s="137">
        <f t="shared" ref="F50" si="15">G50+H50</f>
        <v>68189.148000000001</v>
      </c>
      <c r="G50" s="139">
        <f t="shared" ref="G50:H50" si="16">G16</f>
        <v>18361.308000000001</v>
      </c>
      <c r="H50" s="139">
        <f t="shared" si="16"/>
        <v>49827.839999999997</v>
      </c>
      <c r="I50" s="137">
        <f t="shared" ref="I50" si="17">J50+T50+W50</f>
        <v>94749.263579999999</v>
      </c>
      <c r="J50" s="137">
        <f t="shared" ref="J50" si="18">K50+L50+M50+N50+O50+P50+Q50+R50+S50</f>
        <v>43383.268000000004</v>
      </c>
      <c r="K50" s="139">
        <f t="shared" ref="K50:S50" si="19">K16</f>
        <v>8109.4750000000004</v>
      </c>
      <c r="L50" s="139">
        <f t="shared" si="19"/>
        <v>3827.7240000000002</v>
      </c>
      <c r="M50" s="139">
        <f t="shared" si="19"/>
        <v>18094.382000000001</v>
      </c>
      <c r="N50" s="139">
        <f t="shared" si="19"/>
        <v>285.12299999999999</v>
      </c>
      <c r="O50" s="139">
        <f t="shared" si="19"/>
        <v>194.25799999999998</v>
      </c>
      <c r="P50" s="139">
        <f t="shared" si="19"/>
        <v>9197.3919999999998</v>
      </c>
      <c r="Q50" s="139">
        <f t="shared" si="19"/>
        <v>3673.9770000000003</v>
      </c>
      <c r="R50" s="139">
        <f t="shared" si="19"/>
        <v>0</v>
      </c>
      <c r="S50" s="139">
        <f t="shared" si="19"/>
        <v>0.93700000000000006</v>
      </c>
      <c r="T50" s="137">
        <f t="shared" ref="T50" si="20">U50+V50</f>
        <v>10037.617</v>
      </c>
      <c r="U50" s="139">
        <f t="shared" ref="U50:V50" si="21">U16</f>
        <v>4090.7370000000001</v>
      </c>
      <c r="V50" s="139">
        <f t="shared" si="21"/>
        <v>5946.88</v>
      </c>
      <c r="W50" s="137">
        <f t="shared" ref="W50" si="22">X50+Y50+Z50+AA50+AB50+AC50+AD50</f>
        <v>41328.378579999997</v>
      </c>
      <c r="X50" s="139">
        <f t="shared" ref="X50:AD50" si="23">X16</f>
        <v>39281.974999999999</v>
      </c>
      <c r="Y50" s="139">
        <f t="shared" si="23"/>
        <v>0</v>
      </c>
      <c r="Z50" s="139">
        <f t="shared" si="23"/>
        <v>0</v>
      </c>
      <c r="AA50" s="139">
        <f t="shared" si="23"/>
        <v>719.95</v>
      </c>
      <c r="AB50" s="139">
        <f t="shared" si="23"/>
        <v>0</v>
      </c>
      <c r="AC50" s="139">
        <f t="shared" si="23"/>
        <v>118.218</v>
      </c>
      <c r="AD50" s="139">
        <f t="shared" si="23"/>
        <v>1208.23558</v>
      </c>
      <c r="AE50" s="139">
        <f>AE16</f>
        <v>38879.232000000004</v>
      </c>
      <c r="AF50" s="139">
        <f>AE16</f>
        <v>38879.232000000004</v>
      </c>
      <c r="AG50" s="139">
        <f>AG16*860/2150</f>
        <v>556.4</v>
      </c>
      <c r="AH50" s="139">
        <f>AH16*860/2150</f>
        <v>12779.2</v>
      </c>
      <c r="AI50" s="139">
        <f>(AI22-AI10-AI11-AI12-IF(AI18&lt;0,AI18,0)-IF(AI19&lt;0,AI19,0)-IF(AI20&lt;0,AI20,0)-AI21)-AG50-AH50</f>
        <v>27476.399999999998</v>
      </c>
      <c r="AJ50" s="139">
        <f>AK16</f>
        <v>6064</v>
      </c>
      <c r="AK50" s="139"/>
      <c r="AL50" s="138">
        <f t="shared" ref="AL50" si="24">B50+I50+AE50+AF50+AG50+AH50+AI50+AJ50+AK50</f>
        <v>293586.62458</v>
      </c>
    </row>
    <row r="51" spans="1:38" s="26" customFormat="1" ht="20.100000000000001" customHeight="1" thickBot="1">
      <c r="A51" s="133"/>
      <c r="N51" s="26">
        <f>SUM(N50:P50)</f>
        <v>9676.7729999999992</v>
      </c>
      <c r="Y51" s="26">
        <f>Y50+Z50+AB50+AC50+AD50</f>
        <v>1326.4535800000001</v>
      </c>
    </row>
    <row r="52" spans="1:38" s="26" customFormat="1" ht="20.100000000000001" customHeight="1" thickBot="1">
      <c r="A52" s="140" t="s">
        <v>98</v>
      </c>
      <c r="I52" s="141" t="s">
        <v>79</v>
      </c>
      <c r="AI52" s="141"/>
    </row>
    <row r="53" spans="1:38" s="26" customFormat="1" ht="20.100000000000001" customHeight="1">
      <c r="A53" s="133"/>
      <c r="B53" s="142" t="s">
        <v>80</v>
      </c>
      <c r="C53" s="70"/>
      <c r="D53" s="67">
        <f>I53/0.99</f>
        <v>113706.823196885</v>
      </c>
      <c r="E53" s="143" t="s">
        <v>94</v>
      </c>
      <c r="F53" s="144"/>
      <c r="G53" s="145"/>
      <c r="I53" s="66">
        <f t="shared" ref="I53" si="25">J53+T53+W53</f>
        <v>112569.75496491615</v>
      </c>
      <c r="J53" s="66">
        <f>SUM(K53:Q53)</f>
        <v>84644.292736862335</v>
      </c>
      <c r="K53" s="26">
        <f>IF(K8=0,0,K8+K15*(K8/K7))</f>
        <v>12813.1</v>
      </c>
      <c r="L53" s="26">
        <f t="shared" ref="L53:S53" si="26">IF(L8=0,0,L8+L15*(L8/L7))</f>
        <v>4721.4573572737272</v>
      </c>
      <c r="M53" s="26">
        <f t="shared" si="26"/>
        <v>36148.373281549393</v>
      </c>
      <c r="N53" s="26">
        <f t="shared" si="26"/>
        <v>353.81600000000003</v>
      </c>
      <c r="O53" s="26">
        <f t="shared" si="26"/>
        <v>195.20099999999999</v>
      </c>
      <c r="P53" s="26">
        <f t="shared" si="26"/>
        <v>16357.345098039215</v>
      </c>
      <c r="Q53" s="26">
        <f t="shared" si="26"/>
        <v>14055</v>
      </c>
      <c r="R53" s="26">
        <f t="shared" si="26"/>
        <v>0</v>
      </c>
      <c r="S53" s="26">
        <f t="shared" si="26"/>
        <v>0</v>
      </c>
      <c r="T53" s="66">
        <f t="shared" ref="T53" si="27">U53+V53</f>
        <v>3256.0238353624673</v>
      </c>
      <c r="U53" s="26">
        <f t="shared" ref="U53:V53" si="28">IF(U8=0,0,U8+U15*(U8/U7))</f>
        <v>1295.6469977862748</v>
      </c>
      <c r="V53" s="26">
        <f t="shared" si="28"/>
        <v>1960.3768375761924</v>
      </c>
      <c r="W53" s="66">
        <f t="shared" ref="W53" si="29">X53+Y53+Z53+AA53+AB53+AC53+AD53</f>
        <v>24669.438392691351</v>
      </c>
      <c r="X53" s="26">
        <f t="shared" ref="X53:AD53" si="30">IF(X8=0,0,X8+X15*(X8/X7))</f>
        <v>20434.983512691349</v>
      </c>
      <c r="Y53" s="26">
        <f t="shared" si="30"/>
        <v>0</v>
      </c>
      <c r="Z53" s="26">
        <f t="shared" si="30"/>
        <v>0</v>
      </c>
      <c r="AA53" s="26">
        <f t="shared" si="30"/>
        <v>2410.4299999999998</v>
      </c>
      <c r="AB53" s="26">
        <f t="shared" si="30"/>
        <v>0</v>
      </c>
      <c r="AC53" s="26">
        <f t="shared" si="30"/>
        <v>136.62899999999999</v>
      </c>
      <c r="AD53" s="26">
        <f t="shared" si="30"/>
        <v>1687.39588</v>
      </c>
    </row>
    <row r="54" spans="1:38" s="26" customFormat="1" ht="20.100000000000001" customHeight="1">
      <c r="A54" s="133"/>
      <c r="B54" s="146" t="s">
        <v>81</v>
      </c>
      <c r="C54" s="68"/>
      <c r="D54" s="68">
        <f>D53</f>
        <v>113706.823196885</v>
      </c>
      <c r="E54" s="147" t="s">
        <v>80</v>
      </c>
      <c r="F54" s="148"/>
      <c r="G54" s="149"/>
      <c r="AH54" s="26">
        <f>AG49+AH49+AI49</f>
        <v>40812</v>
      </c>
    </row>
    <row r="55" spans="1:38" s="26" customFormat="1" ht="20.100000000000001" customHeight="1">
      <c r="A55" s="133"/>
      <c r="B55" s="146" t="s">
        <v>82</v>
      </c>
      <c r="C55" s="68"/>
      <c r="D55" s="68">
        <f>-(원유수급통계!E32-원유수급통계!E31)/7.33</f>
        <v>-50.068212824010914</v>
      </c>
      <c r="E55" s="72" t="s">
        <v>153</v>
      </c>
      <c r="F55" s="148"/>
      <c r="G55" s="149"/>
    </row>
    <row r="56" spans="1:38" s="26" customFormat="1" ht="20.100000000000001" customHeight="1">
      <c r="A56" s="133"/>
      <c r="B56" s="146" t="s">
        <v>83</v>
      </c>
      <c r="C56" s="68"/>
      <c r="D56" s="68">
        <v>0</v>
      </c>
      <c r="E56" s="147"/>
      <c r="F56" s="148"/>
      <c r="G56" s="149"/>
    </row>
    <row r="57" spans="1:38" s="26" customFormat="1" ht="20.100000000000001" customHeight="1">
      <c r="A57" s="133"/>
      <c r="B57" s="146" t="s">
        <v>84</v>
      </c>
      <c r="C57" s="68"/>
      <c r="D57" s="68">
        <f>원유수급통계!B32/7.33</f>
        <v>51.841746248294676</v>
      </c>
      <c r="E57" s="147" t="s">
        <v>154</v>
      </c>
      <c r="F57" s="148"/>
      <c r="G57" s="149"/>
    </row>
    <row r="58" spans="1:38" s="26" customFormat="1" ht="20.100000000000001" customHeight="1" thickBot="1">
      <c r="A58" s="133"/>
      <c r="B58" s="150" t="s">
        <v>138</v>
      </c>
      <c r="C58" s="69"/>
      <c r="D58" s="69">
        <f>D54-D55-D56-D57</f>
        <v>113705.04966346073</v>
      </c>
      <c r="E58" s="151" t="s">
        <v>85</v>
      </c>
      <c r="F58" s="152"/>
      <c r="G58" s="153"/>
    </row>
    <row r="59" spans="1:38" s="26" customFormat="1" ht="20.100000000000001" customHeight="1" thickBot="1">
      <c r="A59" s="133"/>
      <c r="B59" s="154"/>
      <c r="C59" s="154"/>
      <c r="D59" s="154"/>
    </row>
    <row r="60" spans="1:38" s="26" customFormat="1" ht="20.100000000000001" customHeight="1">
      <c r="A60" s="133"/>
      <c r="B60" s="142" t="s">
        <v>86</v>
      </c>
      <c r="C60" s="70"/>
      <c r="D60" s="70">
        <f>D57+D58</f>
        <v>113756.89140970902</v>
      </c>
      <c r="E60" s="155" t="s">
        <v>87</v>
      </c>
      <c r="F60" s="144"/>
      <c r="G60" s="145"/>
    </row>
    <row r="61" spans="1:38" s="26" customFormat="1" ht="20.100000000000001" customHeight="1" thickBot="1">
      <c r="A61" s="133"/>
      <c r="B61" s="156" t="s">
        <v>92</v>
      </c>
      <c r="C61" s="71"/>
      <c r="D61" s="71">
        <f>D53-D55</f>
        <v>113756.89140970902</v>
      </c>
      <c r="E61" s="157" t="s">
        <v>88</v>
      </c>
      <c r="F61" s="158"/>
      <c r="G61" s="159"/>
    </row>
    <row r="62" spans="1:38" s="26" customFormat="1" ht="20.100000000000001" customHeight="1" thickBot="1">
      <c r="A62" s="133"/>
    </row>
    <row r="63" spans="1:38" s="26" customFormat="1" ht="20.100000000000001" customHeight="1" thickBot="1">
      <c r="A63" s="140" t="s">
        <v>99</v>
      </c>
    </row>
    <row r="64" spans="1:38" s="26" customFormat="1" ht="20.100000000000001" customHeight="1" thickBot="1">
      <c r="A64" s="133"/>
      <c r="B64" s="160" t="s">
        <v>89</v>
      </c>
      <c r="C64" s="161"/>
      <c r="D64" s="162">
        <f>C44</f>
        <v>888.61199999999997</v>
      </c>
      <c r="E64" s="163" t="s">
        <v>93</v>
      </c>
      <c r="F64" s="164"/>
      <c r="G64" s="164"/>
      <c r="H64" s="164"/>
      <c r="I64" s="164"/>
      <c r="J64" s="164"/>
      <c r="K64" s="164"/>
      <c r="L64" s="164"/>
      <c r="M64" s="165"/>
    </row>
    <row r="65" spans="1:20" s="26" customFormat="1" ht="20.100000000000001" customHeight="1" thickBot="1">
      <c r="A65" s="133"/>
      <c r="B65" s="160" t="s">
        <v>139</v>
      </c>
      <c r="C65" s="161"/>
      <c r="D65" s="162">
        <f>D64*[1]수입거래표!$OX$11/[1]국산거래표!$OX$11</f>
        <v>55.736352992692737</v>
      </c>
      <c r="E65" s="180" t="s">
        <v>90</v>
      </c>
      <c r="F65" s="164"/>
      <c r="G65" s="164"/>
      <c r="H65" s="164"/>
      <c r="I65" s="164"/>
      <c r="J65" s="164"/>
      <c r="K65" s="164"/>
      <c r="L65" s="164"/>
      <c r="M65" s="165"/>
      <c r="O65" s="166"/>
      <c r="P65" s="167"/>
      <c r="Q65" s="167"/>
    </row>
    <row r="66" spans="1:20" s="26" customFormat="1" ht="20.100000000000001" customHeight="1" thickBot="1">
      <c r="A66" s="133"/>
    </row>
    <row r="67" spans="1:20" s="26" customFormat="1" ht="20.100000000000001" customHeight="1" thickBot="1">
      <c r="A67" s="133"/>
      <c r="B67" s="168" t="s">
        <v>140</v>
      </c>
      <c r="C67" s="169"/>
      <c r="D67" s="170">
        <f>D64+D65</f>
        <v>944.34835299269275</v>
      </c>
      <c r="E67" s="171" t="s">
        <v>91</v>
      </c>
      <c r="F67" s="172"/>
      <c r="G67" s="172"/>
      <c r="H67" s="172"/>
      <c r="I67" s="172"/>
      <c r="J67" s="173"/>
      <c r="K67" s="173"/>
      <c r="L67" s="173"/>
      <c r="M67" s="174"/>
    </row>
    <row r="68" spans="1:20" s="26" customFormat="1" ht="20.100000000000001" customHeight="1">
      <c r="A68" s="133"/>
    </row>
    <row r="69" spans="1:20" s="26" customFormat="1" ht="20.100000000000001" customHeight="1" thickBot="1">
      <c r="A69" s="133"/>
    </row>
    <row r="70" spans="1:20" s="26" customFormat="1" ht="20.100000000000001" customHeight="1" thickBot="1">
      <c r="A70" s="140" t="s">
        <v>141</v>
      </c>
    </row>
    <row r="71" spans="1:20" s="26" customFormat="1" ht="20.100000000000001" customHeight="1" thickBot="1">
      <c r="A71" s="133"/>
      <c r="B71" s="160" t="s">
        <v>142</v>
      </c>
      <c r="C71" s="161"/>
      <c r="D71" s="161"/>
      <c r="E71" s="162">
        <f>'[1]배출량 추정'!$PC$67*'[1]배출량 추정'!$ED$37/'[1]배출량 추정'!$PC$37</f>
        <v>18221.929682053058</v>
      </c>
      <c r="F71" s="180" t="s">
        <v>100</v>
      </c>
      <c r="G71" s="164"/>
      <c r="H71" s="164"/>
      <c r="I71" s="164"/>
      <c r="J71" s="164"/>
      <c r="K71" s="164"/>
      <c r="L71" s="164"/>
      <c r="M71" s="164"/>
      <c r="N71" s="164"/>
      <c r="O71" s="164"/>
      <c r="P71" s="165"/>
      <c r="R71" s="166"/>
      <c r="S71" s="167"/>
      <c r="T71" s="167"/>
    </row>
    <row r="72" spans="1:20" s="26" customFormat="1" ht="20.100000000000001" customHeight="1" thickBot="1">
      <c r="A72" s="133"/>
      <c r="B72" s="160" t="s">
        <v>143</v>
      </c>
      <c r="C72" s="161"/>
      <c r="D72" s="161"/>
      <c r="E72" s="162">
        <f>E71*[1]수입거래표!$OX$12/[1]국산거래표!$OX$12</f>
        <v>742.97304956388291</v>
      </c>
      <c r="F72" s="180" t="s">
        <v>101</v>
      </c>
      <c r="G72" s="164"/>
      <c r="H72" s="164"/>
      <c r="I72" s="164"/>
      <c r="J72" s="164"/>
      <c r="K72" s="164"/>
      <c r="L72" s="164"/>
      <c r="M72" s="164"/>
      <c r="N72" s="164"/>
      <c r="O72" s="164"/>
      <c r="P72" s="165"/>
      <c r="R72" s="166"/>
      <c r="S72" s="167"/>
      <c r="T72" s="167"/>
    </row>
    <row r="73" spans="1:20" s="26" customFormat="1" ht="20.100000000000001" customHeight="1" thickBot="1">
      <c r="A73" s="133"/>
      <c r="B73" s="141"/>
    </row>
    <row r="74" spans="1:20" s="26" customFormat="1" ht="20.100000000000001" customHeight="1" thickBot="1">
      <c r="A74" s="133"/>
      <c r="B74" s="175" t="s">
        <v>95</v>
      </c>
      <c r="C74" s="176"/>
      <c r="D74" s="176"/>
      <c r="E74" s="177">
        <f>E71+E72</f>
        <v>18964.902731616941</v>
      </c>
      <c r="F74" s="178" t="s">
        <v>144</v>
      </c>
      <c r="G74" s="179"/>
      <c r="H74" s="179"/>
      <c r="I74" s="179"/>
      <c r="J74" s="179"/>
      <c r="K74" s="179"/>
      <c r="L74" s="164"/>
      <c r="M74" s="164"/>
      <c r="N74" s="164"/>
      <c r="O74" s="164"/>
      <c r="P74" s="165"/>
    </row>
    <row r="75" spans="1:20" s="26" customFormat="1" ht="20.100000000000001" customHeight="1">
      <c r="A75" s="133"/>
    </row>
    <row r="76" spans="1:20" s="26" customFormat="1" ht="20.100000000000001" customHeight="1">
      <c r="A76" s="133"/>
    </row>
    <row r="77" spans="1:20" s="26" customFormat="1" ht="20.100000000000001" customHeight="1">
      <c r="A77" s="133"/>
    </row>
    <row r="78" spans="1:20" s="26" customFormat="1" ht="20.100000000000001" customHeight="1">
      <c r="A78" s="133"/>
    </row>
    <row r="79" spans="1:20" s="26" customFormat="1" ht="20.100000000000001" customHeight="1">
      <c r="A79" s="133"/>
    </row>
  </sheetData>
  <mergeCells count="38">
    <mergeCell ref="A1:A5"/>
    <mergeCell ref="B1:AL1"/>
    <mergeCell ref="B2:H2"/>
    <mergeCell ref="I2:AD2"/>
    <mergeCell ref="B3:B5"/>
    <mergeCell ref="C3:C5"/>
    <mergeCell ref="D3:E3"/>
    <mergeCell ref="F3:F5"/>
    <mergeCell ref="G3:H3"/>
    <mergeCell ref="I3:I5"/>
    <mergeCell ref="L4:L5"/>
    <mergeCell ref="J3:J5"/>
    <mergeCell ref="K3:S3"/>
    <mergeCell ref="T3:T5"/>
    <mergeCell ref="U3:V3"/>
    <mergeCell ref="M4:M5"/>
    <mergeCell ref="N4:N5"/>
    <mergeCell ref="O4:O5"/>
    <mergeCell ref="P4:P5"/>
    <mergeCell ref="D4:D5"/>
    <mergeCell ref="E4:E5"/>
    <mergeCell ref="G4:G5"/>
    <mergeCell ref="H4:H5"/>
    <mergeCell ref="K4:K5"/>
    <mergeCell ref="AD4:AD5"/>
    <mergeCell ref="Q4:Q5"/>
    <mergeCell ref="R4:R5"/>
    <mergeCell ref="S4:S5"/>
    <mergeCell ref="U4:U5"/>
    <mergeCell ref="V4:V5"/>
    <mergeCell ref="X4:X5"/>
    <mergeCell ref="W3:W5"/>
    <mergeCell ref="X3:AD3"/>
    <mergeCell ref="Y4:Y5"/>
    <mergeCell ref="Z4:Z5"/>
    <mergeCell ref="AA4:AA5"/>
    <mergeCell ref="AB4:AB5"/>
    <mergeCell ref="AC4:AC5"/>
  </mergeCells>
  <phoneticPr fontId="4" type="noConversion"/>
  <printOptions horizontalCentered="1"/>
  <pageMargins left="0.17" right="0.17" top="0.15748031496062992" bottom="0.15748031496062992" header="0.15748031496062992" footer="0.15748031496062992"/>
  <pageSetup paperSize="256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37"/>
  <sheetViews>
    <sheetView workbookViewId="0">
      <selection activeCell="E30" sqref="E30"/>
    </sheetView>
  </sheetViews>
  <sheetFormatPr defaultRowHeight="16.5"/>
  <cols>
    <col min="2" max="5" width="11.625" customWidth="1"/>
  </cols>
  <sheetData>
    <row r="1" spans="1:38" ht="31.5">
      <c r="A1" s="183" t="s">
        <v>152</v>
      </c>
    </row>
    <row r="2" spans="1:38">
      <c r="B2" s="182" t="s">
        <v>148</v>
      </c>
      <c r="C2" s="182" t="s">
        <v>149</v>
      </c>
      <c r="D2" s="182" t="s">
        <v>150</v>
      </c>
      <c r="E2" s="182" t="s">
        <v>151</v>
      </c>
    </row>
    <row r="3" spans="1:38">
      <c r="A3">
        <v>1981</v>
      </c>
      <c r="B3" t="s">
        <v>145</v>
      </c>
      <c r="C3" s="181">
        <v>182814</v>
      </c>
      <c r="D3" s="181">
        <v>178322</v>
      </c>
      <c r="E3" s="181">
        <v>10856</v>
      </c>
      <c r="AG3" s="181"/>
      <c r="AH3" s="181"/>
      <c r="AK3" s="181"/>
      <c r="AL3" s="181"/>
    </row>
    <row r="4" spans="1:38">
      <c r="A4">
        <v>1982</v>
      </c>
      <c r="B4" t="s">
        <v>145</v>
      </c>
      <c r="C4" s="181">
        <v>178369</v>
      </c>
      <c r="D4" s="181">
        <v>173044</v>
      </c>
      <c r="E4" s="181">
        <v>10367</v>
      </c>
      <c r="F4" s="181"/>
      <c r="G4" s="181"/>
      <c r="H4" s="181"/>
      <c r="I4" s="181"/>
      <c r="J4" s="181"/>
      <c r="K4" s="181"/>
      <c r="L4" s="181"/>
      <c r="M4" s="181"/>
      <c r="P4" s="181"/>
      <c r="Q4" s="181"/>
      <c r="T4" s="181"/>
      <c r="U4" s="181"/>
      <c r="V4" s="181"/>
      <c r="W4" s="181"/>
      <c r="X4" s="181"/>
      <c r="Z4" s="181"/>
      <c r="AA4" s="181"/>
      <c r="AD4" s="181"/>
      <c r="AE4" s="181"/>
      <c r="AL4" s="181"/>
    </row>
    <row r="5" spans="1:38">
      <c r="A5">
        <v>1983</v>
      </c>
      <c r="B5" t="s">
        <v>145</v>
      </c>
      <c r="C5" s="181">
        <v>192969</v>
      </c>
      <c r="D5" s="181">
        <v>190643</v>
      </c>
      <c r="E5" s="181">
        <v>8132</v>
      </c>
      <c r="I5" s="181"/>
      <c r="J5" s="181"/>
      <c r="K5" s="181"/>
      <c r="L5" s="181"/>
      <c r="M5" s="181"/>
      <c r="P5" s="181"/>
      <c r="Q5" s="181"/>
      <c r="T5" s="181"/>
      <c r="U5" s="181"/>
      <c r="V5" s="181"/>
      <c r="W5" s="181"/>
      <c r="X5" s="181"/>
      <c r="Z5" s="181"/>
      <c r="AA5" s="181"/>
      <c r="AD5" s="181"/>
      <c r="AL5" s="181"/>
    </row>
    <row r="6" spans="1:38">
      <c r="A6">
        <v>1984</v>
      </c>
      <c r="B6" t="s">
        <v>145</v>
      </c>
      <c r="C6" s="181">
        <v>199681</v>
      </c>
      <c r="D6" s="181">
        <v>201937</v>
      </c>
      <c r="E6" t="s">
        <v>145</v>
      </c>
      <c r="I6" s="181"/>
      <c r="J6" s="181"/>
      <c r="P6" s="181"/>
      <c r="T6" s="181"/>
      <c r="U6" s="181"/>
      <c r="V6" s="181"/>
      <c r="W6" s="181"/>
      <c r="X6" s="181"/>
      <c r="AL6" s="181"/>
    </row>
    <row r="7" spans="1:38">
      <c r="A7">
        <v>1985</v>
      </c>
      <c r="B7" t="s">
        <v>145</v>
      </c>
      <c r="C7" s="181">
        <v>198313</v>
      </c>
      <c r="D7" s="181">
        <v>201131</v>
      </c>
      <c r="E7" s="181">
        <v>5696</v>
      </c>
      <c r="I7" s="181"/>
      <c r="J7" s="181"/>
      <c r="K7" s="181"/>
      <c r="M7" s="181"/>
      <c r="P7" s="181"/>
      <c r="Q7" s="181"/>
      <c r="W7" s="181"/>
      <c r="X7" s="181"/>
      <c r="Z7" s="181"/>
      <c r="AA7" s="181"/>
      <c r="AL7" s="181"/>
    </row>
    <row r="8" spans="1:38">
      <c r="A8">
        <v>1986</v>
      </c>
      <c r="B8" t="s">
        <v>145</v>
      </c>
      <c r="C8" s="181">
        <v>230063</v>
      </c>
      <c r="D8" s="181">
        <v>209729</v>
      </c>
      <c r="E8" s="181">
        <v>9737</v>
      </c>
      <c r="AE8" s="181"/>
      <c r="AL8" s="181"/>
    </row>
    <row r="9" spans="1:38">
      <c r="A9">
        <v>1987</v>
      </c>
      <c r="B9" t="s">
        <v>145</v>
      </c>
      <c r="C9" s="181">
        <v>216163</v>
      </c>
      <c r="D9" s="181">
        <v>210914</v>
      </c>
      <c r="E9" s="181">
        <v>7610</v>
      </c>
      <c r="I9" s="181"/>
      <c r="J9" s="181"/>
      <c r="M9" s="181"/>
      <c r="P9" s="181"/>
      <c r="W9" s="181"/>
      <c r="X9" s="181"/>
      <c r="AE9" s="181"/>
      <c r="AL9" s="181"/>
    </row>
    <row r="10" spans="1:38">
      <c r="A10">
        <v>1988</v>
      </c>
      <c r="B10" t="s">
        <v>145</v>
      </c>
      <c r="C10" s="181">
        <v>261079</v>
      </c>
      <c r="D10" s="181">
        <v>256420</v>
      </c>
      <c r="E10" s="181">
        <v>9427</v>
      </c>
      <c r="I10" s="181"/>
      <c r="J10" s="181"/>
      <c r="M10" s="181"/>
      <c r="P10" s="181"/>
      <c r="W10" s="181"/>
      <c r="X10" s="181"/>
      <c r="AE10" s="181"/>
      <c r="AL10" s="181"/>
    </row>
    <row r="11" spans="1:38">
      <c r="A11">
        <v>1989</v>
      </c>
      <c r="B11" t="s">
        <v>145</v>
      </c>
      <c r="C11" s="181">
        <v>296411</v>
      </c>
      <c r="D11" s="181">
        <v>296722</v>
      </c>
      <c r="E11" s="181">
        <v>4988</v>
      </c>
      <c r="F11" s="181"/>
      <c r="G11" s="181"/>
      <c r="H11" s="181"/>
      <c r="I11" s="181"/>
      <c r="J11" s="181"/>
      <c r="P11" s="181"/>
      <c r="W11" s="181"/>
      <c r="AD11" s="181"/>
      <c r="AE11" s="181"/>
    </row>
    <row r="12" spans="1:38">
      <c r="A12">
        <v>1990</v>
      </c>
      <c r="B12" t="s">
        <v>145</v>
      </c>
      <c r="C12" s="181">
        <v>308368</v>
      </c>
      <c r="D12" s="181">
        <v>307281</v>
      </c>
      <c r="E12" s="181">
        <v>6923</v>
      </c>
      <c r="F12" s="181"/>
      <c r="G12" s="181"/>
      <c r="H12" s="181"/>
      <c r="I12" s="181"/>
      <c r="J12" s="181"/>
      <c r="K12" s="181"/>
      <c r="L12" s="181"/>
      <c r="M12" s="181"/>
      <c r="P12" s="181"/>
      <c r="Q12" s="181"/>
      <c r="T12" s="181"/>
      <c r="U12" s="181"/>
      <c r="V12" s="181"/>
      <c r="W12" s="181"/>
      <c r="X12" s="181"/>
      <c r="Z12" s="181"/>
      <c r="AD12" s="181"/>
      <c r="AE12" s="181"/>
      <c r="AG12" s="181"/>
      <c r="AH12" s="181"/>
      <c r="AK12" s="181"/>
      <c r="AL12" s="181"/>
    </row>
    <row r="13" spans="1:38">
      <c r="A13">
        <v>1991</v>
      </c>
      <c r="B13" t="s">
        <v>145</v>
      </c>
      <c r="C13" s="181">
        <v>399303</v>
      </c>
      <c r="D13" s="181">
        <v>412787</v>
      </c>
      <c r="E13" s="181">
        <v>4644</v>
      </c>
      <c r="F13" s="181"/>
      <c r="H13" s="181"/>
      <c r="I13" s="181"/>
      <c r="J13" s="181"/>
      <c r="P13" s="181"/>
      <c r="AE13" s="181"/>
      <c r="AG13" s="181"/>
      <c r="AH13" s="181"/>
      <c r="AI13" s="181"/>
      <c r="AJ13" s="181"/>
      <c r="AL13" s="181"/>
    </row>
    <row r="14" spans="1:38">
      <c r="A14">
        <v>1992</v>
      </c>
      <c r="B14" t="s">
        <v>145</v>
      </c>
      <c r="C14" s="181">
        <v>509378</v>
      </c>
      <c r="D14" s="181">
        <v>510619</v>
      </c>
      <c r="E14" s="181">
        <v>5402</v>
      </c>
      <c r="AF14" s="181"/>
      <c r="AL14" s="181"/>
    </row>
    <row r="15" spans="1:38">
      <c r="A15">
        <v>1993</v>
      </c>
      <c r="B15" t="s">
        <v>145</v>
      </c>
      <c r="C15" s="181">
        <v>560563</v>
      </c>
      <c r="D15" s="181">
        <v>843967</v>
      </c>
      <c r="E15" s="181">
        <v>7428</v>
      </c>
      <c r="AE15" s="181"/>
      <c r="AF15" s="181"/>
    </row>
    <row r="16" spans="1:38">
      <c r="A16">
        <v>1994</v>
      </c>
      <c r="B16" t="s">
        <v>145</v>
      </c>
      <c r="C16" s="181">
        <v>573714</v>
      </c>
      <c r="D16" s="181">
        <v>560866</v>
      </c>
      <c r="E16" s="181">
        <v>17323</v>
      </c>
      <c r="AI16" s="181"/>
      <c r="AL16" s="181"/>
    </row>
    <row r="17" spans="1:38">
      <c r="A17">
        <v>1995</v>
      </c>
      <c r="B17" t="s">
        <v>145</v>
      </c>
      <c r="C17" s="181">
        <v>624945</v>
      </c>
      <c r="D17" s="181">
        <v>631080</v>
      </c>
      <c r="E17" s="181">
        <v>10376</v>
      </c>
      <c r="F17" s="181"/>
      <c r="G17" s="181"/>
      <c r="H17" s="181"/>
      <c r="I17" s="181"/>
      <c r="J17" s="181"/>
      <c r="K17" s="181"/>
      <c r="L17" s="181"/>
      <c r="M17" s="181"/>
      <c r="P17" s="181"/>
      <c r="Q17" s="181"/>
      <c r="T17" s="181"/>
      <c r="U17" s="181"/>
      <c r="V17" s="181"/>
      <c r="W17" s="181"/>
      <c r="X17" s="181"/>
      <c r="Z17" s="181"/>
      <c r="AD17" s="181"/>
      <c r="AF17" s="181"/>
      <c r="AI17" s="181"/>
      <c r="AJ17" s="181"/>
      <c r="AK17" s="181"/>
      <c r="AL17" s="181"/>
    </row>
    <row r="18" spans="1:38">
      <c r="A18">
        <v>1996</v>
      </c>
      <c r="B18" t="s">
        <v>145</v>
      </c>
      <c r="C18" s="181">
        <v>721927</v>
      </c>
      <c r="D18" s="181">
        <v>720846</v>
      </c>
      <c r="E18" s="181">
        <v>11296</v>
      </c>
      <c r="I18" s="181"/>
      <c r="J18" s="181"/>
      <c r="M18" s="181"/>
      <c r="AL18" s="181"/>
    </row>
    <row r="19" spans="1:38">
      <c r="A19">
        <v>1997</v>
      </c>
      <c r="B19" t="s">
        <v>145</v>
      </c>
      <c r="C19" s="181">
        <v>873415</v>
      </c>
      <c r="D19" s="181">
        <v>871974</v>
      </c>
      <c r="E19" s="181">
        <v>12979</v>
      </c>
    </row>
    <row r="20" spans="1:38">
      <c r="A20">
        <v>1998</v>
      </c>
      <c r="B20" t="s">
        <v>145</v>
      </c>
      <c r="C20" s="181">
        <v>819094</v>
      </c>
      <c r="D20" s="181">
        <v>825890</v>
      </c>
      <c r="E20" s="181">
        <v>11313</v>
      </c>
      <c r="F20" s="181"/>
      <c r="G20" s="181"/>
      <c r="H20" s="181"/>
      <c r="I20" s="181"/>
      <c r="J20" s="181"/>
      <c r="P20" s="181"/>
      <c r="T20" s="181"/>
      <c r="U20" s="181"/>
      <c r="V20" s="181"/>
      <c r="W20" s="181"/>
      <c r="X20" s="181"/>
      <c r="AD20" s="181"/>
      <c r="AF20" s="181"/>
      <c r="AI20" s="181"/>
      <c r="AL20" s="181"/>
    </row>
    <row r="21" spans="1:38">
      <c r="A21">
        <v>1999</v>
      </c>
      <c r="B21" t="s">
        <v>145</v>
      </c>
      <c r="C21" s="181">
        <v>874090</v>
      </c>
      <c r="D21" s="181">
        <v>872742</v>
      </c>
      <c r="E21" s="181">
        <v>11147</v>
      </c>
      <c r="AL21" s="181"/>
    </row>
    <row r="22" spans="1:38">
      <c r="A22">
        <v>2000</v>
      </c>
      <c r="B22" t="s">
        <v>145</v>
      </c>
      <c r="C22" s="181">
        <v>893943</v>
      </c>
      <c r="D22" s="181">
        <v>890304</v>
      </c>
      <c r="E22" s="181">
        <v>11691</v>
      </c>
      <c r="AI22" s="181"/>
      <c r="AL22" s="181"/>
    </row>
    <row r="23" spans="1:38">
      <c r="A23">
        <v>2001</v>
      </c>
      <c r="B23" t="s">
        <v>145</v>
      </c>
      <c r="C23" s="181">
        <v>859367</v>
      </c>
      <c r="D23" s="181">
        <v>860115</v>
      </c>
      <c r="E23" s="181">
        <v>12645</v>
      </c>
      <c r="AL23" s="181"/>
    </row>
    <row r="24" spans="1:38">
      <c r="A24">
        <v>2002</v>
      </c>
      <c r="B24" t="s">
        <v>145</v>
      </c>
      <c r="C24" s="181">
        <v>790992</v>
      </c>
      <c r="D24" s="181">
        <v>786805</v>
      </c>
      <c r="E24" s="181">
        <v>10177</v>
      </c>
      <c r="I24" s="181"/>
      <c r="J24" s="181"/>
      <c r="P24" s="181"/>
      <c r="T24" s="181"/>
      <c r="U24" s="181"/>
      <c r="W24" s="181"/>
      <c r="X24" s="181"/>
      <c r="AF24" s="181"/>
      <c r="AI24" s="181"/>
      <c r="AL24" s="181"/>
    </row>
    <row r="25" spans="1:38">
      <c r="A25">
        <v>2003</v>
      </c>
      <c r="B25" t="s">
        <v>145</v>
      </c>
      <c r="C25" s="181">
        <v>804809</v>
      </c>
      <c r="D25" s="181">
        <v>782951</v>
      </c>
      <c r="E25" s="181">
        <v>14339</v>
      </c>
      <c r="F25" s="181"/>
      <c r="H25" s="181"/>
      <c r="AL25" s="181"/>
    </row>
    <row r="26" spans="1:38">
      <c r="A26">
        <v>2004</v>
      </c>
      <c r="B26" t="s">
        <v>145</v>
      </c>
      <c r="C26" s="181">
        <v>825790</v>
      </c>
      <c r="D26" s="181">
        <v>826551</v>
      </c>
      <c r="E26" s="181">
        <v>15202</v>
      </c>
      <c r="F26" s="181"/>
      <c r="G26" s="181"/>
      <c r="AF26" s="181"/>
      <c r="AI26" s="181"/>
      <c r="AL26" s="181"/>
    </row>
    <row r="27" spans="1:38">
      <c r="A27">
        <v>2005</v>
      </c>
      <c r="B27">
        <v>407</v>
      </c>
      <c r="C27" s="181">
        <v>843203</v>
      </c>
      <c r="D27" s="181">
        <v>852439</v>
      </c>
      <c r="E27" s="181">
        <v>15804</v>
      </c>
    </row>
    <row r="28" spans="1:38">
      <c r="A28">
        <v>2006</v>
      </c>
      <c r="B28">
        <v>333</v>
      </c>
      <c r="C28" s="181">
        <v>888794</v>
      </c>
      <c r="D28" s="181">
        <v>878395</v>
      </c>
      <c r="E28" s="181">
        <v>16990</v>
      </c>
      <c r="F28" s="181"/>
      <c r="H28" s="181"/>
      <c r="I28" s="181"/>
      <c r="AL28" s="181"/>
    </row>
    <row r="29" spans="1:38">
      <c r="A29">
        <v>2007</v>
      </c>
      <c r="B29">
        <v>236</v>
      </c>
      <c r="C29" s="181">
        <v>872541</v>
      </c>
      <c r="D29" s="181">
        <v>882117</v>
      </c>
      <c r="E29" s="181">
        <v>18364</v>
      </c>
    </row>
    <row r="30" spans="1:38">
      <c r="A30">
        <v>2008</v>
      </c>
      <c r="B30">
        <v>155</v>
      </c>
      <c r="C30" s="181">
        <v>864872</v>
      </c>
      <c r="D30" s="181">
        <v>865663</v>
      </c>
      <c r="E30" s="181">
        <v>10723</v>
      </c>
      <c r="I30" s="181"/>
      <c r="W30" s="181"/>
      <c r="Z30" s="181"/>
      <c r="AL30" s="181"/>
    </row>
    <row r="31" spans="1:38">
      <c r="A31">
        <v>2009</v>
      </c>
      <c r="B31">
        <v>321</v>
      </c>
      <c r="C31" s="181">
        <v>835085</v>
      </c>
      <c r="D31" s="181">
        <v>838475</v>
      </c>
      <c r="E31" s="181">
        <v>7244</v>
      </c>
      <c r="I31" s="181"/>
      <c r="J31" s="181"/>
      <c r="K31" s="181"/>
      <c r="M31" s="181"/>
      <c r="P31" s="181"/>
      <c r="Q31" s="181"/>
      <c r="T31" s="181"/>
      <c r="V31" s="181"/>
      <c r="AF31" s="181"/>
      <c r="AL31" s="181"/>
    </row>
    <row r="32" spans="1:38">
      <c r="A32">
        <v>2010</v>
      </c>
      <c r="B32">
        <v>380</v>
      </c>
      <c r="C32" s="181">
        <v>872415</v>
      </c>
      <c r="D32" s="181">
        <v>872247</v>
      </c>
      <c r="E32" s="181">
        <v>7611</v>
      </c>
    </row>
    <row r="33" spans="1:38">
      <c r="A33">
        <v>2011</v>
      </c>
      <c r="B33">
        <v>285</v>
      </c>
      <c r="C33" s="181">
        <v>927044</v>
      </c>
      <c r="D33" s="181">
        <v>924441</v>
      </c>
      <c r="E33" s="181">
        <v>10980</v>
      </c>
      <c r="I33" s="181"/>
      <c r="J33" s="181"/>
      <c r="P33" s="181"/>
      <c r="AL33" s="181"/>
    </row>
    <row r="34" spans="1:38">
      <c r="I34" s="181"/>
      <c r="J34" s="181"/>
      <c r="Q34" s="181"/>
      <c r="AL34" s="181"/>
    </row>
    <row r="35" spans="1:38">
      <c r="I35" s="181"/>
      <c r="J35" s="181"/>
      <c r="L35" s="181"/>
      <c r="AF35" s="181"/>
      <c r="AI35" s="181"/>
      <c r="AJ35" s="181"/>
      <c r="AL35" s="181"/>
    </row>
    <row r="36" spans="1:38">
      <c r="I36" s="181"/>
      <c r="J36" s="181"/>
      <c r="AF36" s="181"/>
      <c r="AI36" s="181"/>
      <c r="AL36" s="181"/>
    </row>
    <row r="37" spans="1:38">
      <c r="I37" s="181"/>
      <c r="J37" s="181"/>
      <c r="AI37" s="181"/>
      <c r="AL37" s="18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415"/>
  <sheetViews>
    <sheetView topLeftCell="A27" workbookViewId="0">
      <selection activeCell="I63" sqref="I63"/>
    </sheetView>
  </sheetViews>
  <sheetFormatPr defaultRowHeight="16.5"/>
  <sheetData>
    <row r="2" spans="2:4">
      <c r="B2" s="181">
        <v>2084</v>
      </c>
      <c r="C2" t="s">
        <v>145</v>
      </c>
      <c r="D2">
        <v>347</v>
      </c>
    </row>
    <row r="3" spans="2:4">
      <c r="B3" s="181">
        <v>124935</v>
      </c>
      <c r="C3" s="181">
        <v>1281517</v>
      </c>
      <c r="D3" s="181">
        <v>36685</v>
      </c>
    </row>
    <row r="4" spans="2:4">
      <c r="B4" t="s">
        <v>145</v>
      </c>
      <c r="C4" s="181">
        <v>1002257</v>
      </c>
      <c r="D4">
        <v>0</v>
      </c>
    </row>
    <row r="5" spans="2:4">
      <c r="B5" t="s">
        <v>145</v>
      </c>
      <c r="C5" s="181">
        <v>279260</v>
      </c>
      <c r="D5">
        <v>0</v>
      </c>
    </row>
    <row r="6" spans="2:4">
      <c r="B6" t="s">
        <v>145</v>
      </c>
      <c r="C6" s="181">
        <v>-408338</v>
      </c>
      <c r="D6">
        <v>0</v>
      </c>
    </row>
    <row r="7" spans="2:4">
      <c r="B7" t="s">
        <v>145</v>
      </c>
      <c r="C7" s="181">
        <v>-49131</v>
      </c>
      <c r="D7" t="s">
        <v>145</v>
      </c>
    </row>
    <row r="8" spans="2:4">
      <c r="B8" s="181">
        <v>1077</v>
      </c>
      <c r="C8">
        <v>615</v>
      </c>
      <c r="D8">
        <v>-616</v>
      </c>
    </row>
    <row r="9" spans="2:4">
      <c r="B9" s="181">
        <v>2797</v>
      </c>
      <c r="C9" s="181">
        <v>41756</v>
      </c>
      <c r="D9" s="181">
        <v>2708</v>
      </c>
    </row>
    <row r="10" spans="2:4">
      <c r="B10" s="181">
        <v>-1720</v>
      </c>
      <c r="C10" s="181">
        <v>-41141</v>
      </c>
      <c r="D10" s="181">
        <v>-3323</v>
      </c>
    </row>
    <row r="11" spans="2:4">
      <c r="B11" s="181">
        <v>2764</v>
      </c>
      <c r="C11" s="181">
        <v>-23021</v>
      </c>
      <c r="D11">
        <v>-813</v>
      </c>
    </row>
    <row r="13" spans="2:4">
      <c r="B13" s="181">
        <v>130860</v>
      </c>
      <c r="C13" s="181">
        <v>801643</v>
      </c>
      <c r="D13" s="181">
        <v>35603</v>
      </c>
    </row>
    <row r="14" spans="2:4">
      <c r="B14" s="181">
        <v>-80936</v>
      </c>
      <c r="C14" s="181">
        <v>-22743</v>
      </c>
      <c r="D14" s="181">
        <v>-34987</v>
      </c>
    </row>
    <row r="15" spans="2:4">
      <c r="B15" s="181">
        <v>-80936</v>
      </c>
      <c r="C15" s="181">
        <v>-14435</v>
      </c>
      <c r="D15" s="181">
        <v>-14759</v>
      </c>
    </row>
    <row r="16" spans="2:4">
      <c r="B16" t="s">
        <v>145</v>
      </c>
      <c r="C16" s="181">
        <v>-1709</v>
      </c>
      <c r="D16" s="181">
        <v>-1760</v>
      </c>
    </row>
    <row r="17" spans="2:4">
      <c r="B17" t="s">
        <v>145</v>
      </c>
      <c r="C17" s="181">
        <v>-6599</v>
      </c>
      <c r="D17" s="181">
        <v>-18255</v>
      </c>
    </row>
    <row r="18" spans="2:4">
      <c r="B18" t="s">
        <v>145</v>
      </c>
      <c r="C18" t="s">
        <v>145</v>
      </c>
      <c r="D18">
        <v>-214</v>
      </c>
    </row>
    <row r="20" spans="2:4">
      <c r="B20" s="181">
        <v>49924</v>
      </c>
      <c r="C20" s="181">
        <v>778899</v>
      </c>
      <c r="D20">
        <v>616</v>
      </c>
    </row>
    <row r="21" spans="2:4">
      <c r="B21" s="181">
        <v>48102</v>
      </c>
      <c r="C21" s="181">
        <v>459610</v>
      </c>
      <c r="D21">
        <v>616</v>
      </c>
    </row>
    <row r="22" spans="2:4">
      <c r="B22" t="s">
        <v>145</v>
      </c>
      <c r="C22" s="181">
        <v>15207</v>
      </c>
      <c r="D22" t="s">
        <v>145</v>
      </c>
    </row>
    <row r="23" spans="2:4">
      <c r="B23" t="s">
        <v>145</v>
      </c>
      <c r="C23">
        <v>653</v>
      </c>
      <c r="D23" t="s">
        <v>145</v>
      </c>
    </row>
    <row r="24" spans="2:4">
      <c r="B24" s="181">
        <v>39285</v>
      </c>
      <c r="C24" s="181">
        <v>427143</v>
      </c>
      <c r="D24">
        <v>616</v>
      </c>
    </row>
    <row r="25" spans="2:4">
      <c r="B25">
        <v>49</v>
      </c>
      <c r="C25" s="181">
        <v>1486</v>
      </c>
      <c r="D25" t="s">
        <v>145</v>
      </c>
    </row>
    <row r="26" spans="2:4">
      <c r="B26">
        <v>167</v>
      </c>
      <c r="C26" s="181">
        <v>1776</v>
      </c>
      <c r="D26" t="s">
        <v>145</v>
      </c>
    </row>
    <row r="27" spans="2:4">
      <c r="B27" t="s">
        <v>145</v>
      </c>
      <c r="C27">
        <v>191</v>
      </c>
      <c r="D27" t="s">
        <v>145</v>
      </c>
    </row>
    <row r="28" spans="2:4">
      <c r="B28" t="s">
        <v>145</v>
      </c>
      <c r="C28" s="181">
        <v>1440</v>
      </c>
      <c r="D28" t="s">
        <v>145</v>
      </c>
    </row>
    <row r="29" spans="2:4">
      <c r="B29">
        <v>212</v>
      </c>
      <c r="C29" s="181">
        <v>395804</v>
      </c>
      <c r="D29">
        <v>359</v>
      </c>
    </row>
    <row r="30" spans="2:4">
      <c r="B30" s="181">
        <v>5046</v>
      </c>
      <c r="C30" s="181">
        <v>5712</v>
      </c>
      <c r="D30" t="s">
        <v>145</v>
      </c>
    </row>
    <row r="31" spans="2:4">
      <c r="B31" s="181">
        <v>31762</v>
      </c>
      <c r="C31" s="181">
        <v>1747</v>
      </c>
      <c r="D31">
        <v>257</v>
      </c>
    </row>
    <row r="32" spans="2:4">
      <c r="B32" t="s">
        <v>145</v>
      </c>
      <c r="C32">
        <v>586</v>
      </c>
      <c r="D32" t="s">
        <v>145</v>
      </c>
    </row>
    <row r="33" spans="2:4">
      <c r="B33" t="s">
        <v>145</v>
      </c>
      <c r="C33" s="181">
        <v>4173</v>
      </c>
      <c r="D33" t="s">
        <v>145</v>
      </c>
    </row>
    <row r="34" spans="2:4">
      <c r="B34" s="181">
        <v>2049</v>
      </c>
      <c r="C34" s="181">
        <v>9178</v>
      </c>
      <c r="D34" t="s">
        <v>145</v>
      </c>
    </row>
    <row r="35" spans="2:4">
      <c r="B35" t="s">
        <v>145</v>
      </c>
      <c r="C35" s="181">
        <v>5050</v>
      </c>
      <c r="D35" t="s">
        <v>145</v>
      </c>
    </row>
    <row r="36" spans="2:4">
      <c r="B36" t="s">
        <v>145</v>
      </c>
      <c r="C36" s="181">
        <v>16608</v>
      </c>
      <c r="D36" t="s">
        <v>145</v>
      </c>
    </row>
    <row r="37" spans="2:4">
      <c r="B37" t="s">
        <v>145</v>
      </c>
      <c r="C37" s="181">
        <v>262621</v>
      </c>
      <c r="D37" t="s">
        <v>145</v>
      </c>
    </row>
    <row r="38" spans="2:4">
      <c r="B38" t="s">
        <v>145</v>
      </c>
      <c r="C38" s="181">
        <v>1232</v>
      </c>
      <c r="D38" t="s">
        <v>145</v>
      </c>
    </row>
    <row r="39" spans="2:4">
      <c r="B39" t="s">
        <v>145</v>
      </c>
      <c r="C39" s="181">
        <v>214780</v>
      </c>
      <c r="D39" t="s">
        <v>145</v>
      </c>
    </row>
    <row r="40" spans="2:4">
      <c r="B40" t="s">
        <v>145</v>
      </c>
      <c r="C40" s="181">
        <v>21692</v>
      </c>
      <c r="D40" t="s">
        <v>145</v>
      </c>
    </row>
    <row r="41" spans="2:4">
      <c r="B41" t="s">
        <v>145</v>
      </c>
      <c r="C41" s="181">
        <v>24917</v>
      </c>
      <c r="D41" t="s">
        <v>145</v>
      </c>
    </row>
    <row r="42" spans="2:4">
      <c r="B42" s="181">
        <v>1822</v>
      </c>
      <c r="C42" s="181">
        <v>29362</v>
      </c>
      <c r="D42" t="s">
        <v>145</v>
      </c>
    </row>
    <row r="43" spans="2:4">
      <c r="B43" t="s">
        <v>145</v>
      </c>
      <c r="C43" s="181">
        <v>18445</v>
      </c>
      <c r="D43" t="s">
        <v>145</v>
      </c>
    </row>
    <row r="44" spans="2:4">
      <c r="B44" t="s">
        <v>145</v>
      </c>
      <c r="C44" s="181">
        <v>8861</v>
      </c>
      <c r="D44" t="s">
        <v>145</v>
      </c>
    </row>
    <row r="45" spans="2:4">
      <c r="D45" t="s">
        <v>145</v>
      </c>
    </row>
    <row r="46" spans="2:4">
      <c r="D46" t="s">
        <v>145</v>
      </c>
    </row>
    <row r="47" spans="2:4">
      <c r="D47" t="s">
        <v>145</v>
      </c>
    </row>
    <row r="48" spans="2:4">
      <c r="D48" t="s">
        <v>145</v>
      </c>
    </row>
    <row r="49" spans="4:4">
      <c r="D49" t="s">
        <v>145</v>
      </c>
    </row>
    <row r="50" spans="4:4">
      <c r="D50" t="s">
        <v>145</v>
      </c>
    </row>
    <row r="51" spans="4:4">
      <c r="D51" t="s">
        <v>145</v>
      </c>
    </row>
    <row r="52" spans="4:4">
      <c r="D52" t="s">
        <v>145</v>
      </c>
    </row>
    <row r="53" spans="4:4">
      <c r="D53" t="s">
        <v>145</v>
      </c>
    </row>
    <row r="54" spans="4:4">
      <c r="D54" t="s">
        <v>145</v>
      </c>
    </row>
    <row r="55" spans="4:4">
      <c r="D55" t="s">
        <v>145</v>
      </c>
    </row>
    <row r="56" spans="4:4">
      <c r="D56" s="181">
        <v>21679</v>
      </c>
    </row>
    <row r="57" spans="4:4">
      <c r="D57">
        <v>-880</v>
      </c>
    </row>
    <row r="58" spans="4:4">
      <c r="D58">
        <v>-392</v>
      </c>
    </row>
    <row r="59" spans="4:4">
      <c r="D59" s="181">
        <v>22727</v>
      </c>
    </row>
    <row r="60" spans="4:4">
      <c r="D60">
        <v>224</v>
      </c>
    </row>
    <row r="61" spans="4:4">
      <c r="D61" s="181">
        <v>21679</v>
      </c>
    </row>
    <row r="62" spans="4:4">
      <c r="D62" s="181">
        <v>7946</v>
      </c>
    </row>
    <row r="63" spans="4:4">
      <c r="D63">
        <v>4</v>
      </c>
    </row>
    <row r="64" spans="4:4">
      <c r="D64" t="s">
        <v>145</v>
      </c>
    </row>
    <row r="65" spans="4:4">
      <c r="D65" s="181">
        <v>7942</v>
      </c>
    </row>
    <row r="66" spans="4:4">
      <c r="D66">
        <v>626</v>
      </c>
    </row>
    <row r="67" spans="4:4">
      <c r="D67">
        <v>557</v>
      </c>
    </row>
    <row r="68" spans="4:4">
      <c r="D68">
        <v>46</v>
      </c>
    </row>
    <row r="69" spans="4:4">
      <c r="D69">
        <v>382</v>
      </c>
    </row>
    <row r="70" spans="4:4">
      <c r="D70" s="181">
        <v>2092</v>
      </c>
    </row>
    <row r="71" spans="4:4">
      <c r="D71">
        <v>449</v>
      </c>
    </row>
    <row r="72" spans="4:4">
      <c r="D72" s="181">
        <v>1320</v>
      </c>
    </row>
    <row r="73" spans="4:4">
      <c r="D73">
        <v>243</v>
      </c>
    </row>
    <row r="74" spans="4:4">
      <c r="D74" s="181">
        <v>1568</v>
      </c>
    </row>
    <row r="75" spans="4:4">
      <c r="D75">
        <v>658</v>
      </c>
    </row>
    <row r="76" spans="4:4">
      <c r="D76" t="s">
        <v>145</v>
      </c>
    </row>
    <row r="77" spans="4:4">
      <c r="D77">
        <v>1</v>
      </c>
    </row>
    <row r="78" spans="4:4">
      <c r="D78" s="181">
        <v>1113</v>
      </c>
    </row>
    <row r="79" spans="4:4">
      <c r="D79" t="s">
        <v>145</v>
      </c>
    </row>
    <row r="80" spans="4:4">
      <c r="D80" s="181">
        <v>1113</v>
      </c>
    </row>
    <row r="81" spans="4:4">
      <c r="D81" t="s">
        <v>145</v>
      </c>
    </row>
    <row r="82" spans="4:4">
      <c r="D82" t="s">
        <v>145</v>
      </c>
    </row>
    <row r="83" spans="4:4">
      <c r="D83" s="181">
        <v>9597</v>
      </c>
    </row>
    <row r="84" spans="4:4">
      <c r="D84" s="181">
        <v>2916</v>
      </c>
    </row>
    <row r="85" spans="4:4">
      <c r="D85">
        <v>106</v>
      </c>
    </row>
    <row r="86" spans="4:4">
      <c r="D86" s="181">
        <v>7978</v>
      </c>
    </row>
    <row r="87" spans="4:4">
      <c r="D87" t="s">
        <v>145</v>
      </c>
    </row>
    <row r="88" spans="4:4">
      <c r="D88" t="s">
        <v>145</v>
      </c>
    </row>
    <row r="89" spans="4:4">
      <c r="D89" t="s">
        <v>145</v>
      </c>
    </row>
    <row r="90" spans="4:4">
      <c r="D90" t="s">
        <v>145</v>
      </c>
    </row>
    <row r="91" spans="4:4">
      <c r="D91" t="s">
        <v>145</v>
      </c>
    </row>
    <row r="92" spans="4:4">
      <c r="D92" t="s">
        <v>145</v>
      </c>
    </row>
    <row r="93" spans="4:4">
      <c r="D93" t="s">
        <v>145</v>
      </c>
    </row>
    <row r="94" spans="4:4">
      <c r="D94" t="s">
        <v>145</v>
      </c>
    </row>
    <row r="95" spans="4:4">
      <c r="D95" t="s">
        <v>145</v>
      </c>
    </row>
    <row r="96" spans="4:4">
      <c r="D96" s="181">
        <v>7978</v>
      </c>
    </row>
    <row r="97" spans="4:4">
      <c r="D97" s="181">
        <v>-7978</v>
      </c>
    </row>
    <row r="98" spans="4:4">
      <c r="D98" s="181">
        <v>-7978</v>
      </c>
    </row>
    <row r="99" spans="4:4">
      <c r="D99" t="s">
        <v>145</v>
      </c>
    </row>
    <row r="100" spans="4:4">
      <c r="D100" t="s">
        <v>145</v>
      </c>
    </row>
    <row r="101" spans="4:4">
      <c r="D101" t="s">
        <v>145</v>
      </c>
    </row>
    <row r="102" spans="4:4">
      <c r="D102" t="s">
        <v>145</v>
      </c>
    </row>
    <row r="103" spans="4:4">
      <c r="D103" t="s">
        <v>145</v>
      </c>
    </row>
    <row r="104" spans="4:4">
      <c r="D104" t="s">
        <v>145</v>
      </c>
    </row>
    <row r="105" spans="4:4">
      <c r="D105" t="s">
        <v>145</v>
      </c>
    </row>
    <row r="106" spans="4:4">
      <c r="D106" t="s">
        <v>145</v>
      </c>
    </row>
    <row r="107" spans="4:4">
      <c r="D107" t="s">
        <v>145</v>
      </c>
    </row>
    <row r="108" spans="4:4">
      <c r="D108" t="s">
        <v>145</v>
      </c>
    </row>
    <row r="109" spans="4:4">
      <c r="D109" t="s">
        <v>145</v>
      </c>
    </row>
    <row r="110" spans="4:4">
      <c r="D110" t="s">
        <v>145</v>
      </c>
    </row>
    <row r="111" spans="4:4">
      <c r="D111" t="s">
        <v>145</v>
      </c>
    </row>
    <row r="112" spans="4:4">
      <c r="D112" t="s">
        <v>145</v>
      </c>
    </row>
    <row r="113" spans="4:4">
      <c r="D113" t="s">
        <v>145</v>
      </c>
    </row>
    <row r="114" spans="4:4">
      <c r="D114" t="s">
        <v>145</v>
      </c>
    </row>
    <row r="115" spans="4:4">
      <c r="D115" t="s">
        <v>145</v>
      </c>
    </row>
    <row r="116" spans="4:4">
      <c r="D116" t="s">
        <v>145</v>
      </c>
    </row>
    <row r="117" spans="4:4">
      <c r="D117" t="s">
        <v>145</v>
      </c>
    </row>
    <row r="118" spans="4:4">
      <c r="D118" t="s">
        <v>145</v>
      </c>
    </row>
    <row r="119" spans="4:4">
      <c r="D119" t="s">
        <v>145</v>
      </c>
    </row>
    <row r="120" spans="4:4">
      <c r="D120" t="s">
        <v>145</v>
      </c>
    </row>
    <row r="121" spans="4:4">
      <c r="D121" t="s">
        <v>145</v>
      </c>
    </row>
    <row r="122" spans="4:4">
      <c r="D122" t="s">
        <v>145</v>
      </c>
    </row>
    <row r="123" spans="4:4">
      <c r="D123" t="s">
        <v>145</v>
      </c>
    </row>
    <row r="124" spans="4:4">
      <c r="D124" t="s">
        <v>145</v>
      </c>
    </row>
    <row r="125" spans="4:4">
      <c r="D125" t="s">
        <v>145</v>
      </c>
    </row>
    <row r="126" spans="4:4">
      <c r="D126" t="s">
        <v>145</v>
      </c>
    </row>
    <row r="127" spans="4:4">
      <c r="D127" s="181">
        <v>150164</v>
      </c>
    </row>
    <row r="128" spans="4:4">
      <c r="D128" t="s">
        <v>145</v>
      </c>
    </row>
    <row r="129" spans="4:4">
      <c r="D129" t="s">
        <v>145</v>
      </c>
    </row>
    <row r="130" spans="4:4">
      <c r="D130" t="s">
        <v>145</v>
      </c>
    </row>
    <row r="131" spans="4:4">
      <c r="D131" t="s">
        <v>145</v>
      </c>
    </row>
    <row r="132" spans="4:4">
      <c r="D132" t="s">
        <v>145</v>
      </c>
    </row>
    <row r="133" spans="4:4">
      <c r="D133" t="s">
        <v>145</v>
      </c>
    </row>
    <row r="134" spans="4:4">
      <c r="D134" t="s">
        <v>145</v>
      </c>
    </row>
    <row r="135" spans="4:4">
      <c r="D135" t="s">
        <v>145</v>
      </c>
    </row>
    <row r="136" spans="4:4">
      <c r="D136" t="s">
        <v>145</v>
      </c>
    </row>
    <row r="137" spans="4:4">
      <c r="D137" s="181">
        <v>150164</v>
      </c>
    </row>
    <row r="138" spans="4:4">
      <c r="D138" s="181">
        <v>-150164</v>
      </c>
    </row>
    <row r="139" spans="4:4">
      <c r="D139" s="181">
        <v>-150164</v>
      </c>
    </row>
    <row r="140" spans="4:4">
      <c r="D140" t="s">
        <v>145</v>
      </c>
    </row>
    <row r="141" spans="4:4">
      <c r="D141" t="s">
        <v>145</v>
      </c>
    </row>
    <row r="142" spans="4:4">
      <c r="D142" t="s">
        <v>145</v>
      </c>
    </row>
    <row r="143" spans="4:4">
      <c r="D143" t="s">
        <v>145</v>
      </c>
    </row>
    <row r="144" spans="4:4">
      <c r="D144" t="s">
        <v>145</v>
      </c>
    </row>
    <row r="145" spans="4:4">
      <c r="D145" t="s">
        <v>145</v>
      </c>
    </row>
    <row r="146" spans="4:4">
      <c r="D146" t="s">
        <v>145</v>
      </c>
    </row>
    <row r="147" spans="4:4">
      <c r="D147" t="s">
        <v>145</v>
      </c>
    </row>
    <row r="148" spans="4:4">
      <c r="D148" t="s">
        <v>145</v>
      </c>
    </row>
    <row r="149" spans="4:4">
      <c r="D149" t="s">
        <v>145</v>
      </c>
    </row>
    <row r="150" spans="4:4">
      <c r="D150" t="s">
        <v>145</v>
      </c>
    </row>
    <row r="151" spans="4:4">
      <c r="D151" t="s">
        <v>145</v>
      </c>
    </row>
    <row r="152" spans="4:4">
      <c r="D152" t="s">
        <v>145</v>
      </c>
    </row>
    <row r="153" spans="4:4">
      <c r="D153" t="s">
        <v>145</v>
      </c>
    </row>
    <row r="154" spans="4:4">
      <c r="D154" t="s">
        <v>145</v>
      </c>
    </row>
    <row r="155" spans="4:4">
      <c r="D155" t="s">
        <v>145</v>
      </c>
    </row>
    <row r="156" spans="4:4">
      <c r="D156" t="s">
        <v>145</v>
      </c>
    </row>
    <row r="157" spans="4:4">
      <c r="D157" t="s">
        <v>145</v>
      </c>
    </row>
    <row r="158" spans="4:4">
      <c r="D158" t="s">
        <v>145</v>
      </c>
    </row>
    <row r="159" spans="4:4">
      <c r="D159" t="s">
        <v>145</v>
      </c>
    </row>
    <row r="160" spans="4:4">
      <c r="D160" t="s">
        <v>145</v>
      </c>
    </row>
    <row r="161" spans="4:4">
      <c r="D161" t="s">
        <v>145</v>
      </c>
    </row>
    <row r="162" spans="4:4">
      <c r="D162" t="s">
        <v>145</v>
      </c>
    </row>
    <row r="163" spans="4:4">
      <c r="D163" t="s">
        <v>145</v>
      </c>
    </row>
    <row r="164" spans="4:4">
      <c r="D164" t="s">
        <v>145</v>
      </c>
    </row>
    <row r="165" spans="4:4">
      <c r="D165" t="s">
        <v>145</v>
      </c>
    </row>
    <row r="166" spans="4:4">
      <c r="D166" t="s">
        <v>145</v>
      </c>
    </row>
    <row r="167" spans="4:4">
      <c r="D167" t="s">
        <v>145</v>
      </c>
    </row>
    <row r="168" spans="4:4">
      <c r="D168" t="s">
        <v>145</v>
      </c>
    </row>
    <row r="169" spans="4:4">
      <c r="D169" t="s">
        <v>145</v>
      </c>
    </row>
    <row r="170" spans="4:4">
      <c r="D170" t="s">
        <v>145</v>
      </c>
    </row>
    <row r="171" spans="4:4">
      <c r="D171" t="s">
        <v>145</v>
      </c>
    </row>
    <row r="172" spans="4:4">
      <c r="D172" t="s">
        <v>145</v>
      </c>
    </row>
    <row r="173" spans="4:4">
      <c r="D173" t="s">
        <v>145</v>
      </c>
    </row>
    <row r="174" spans="4:4">
      <c r="D174" t="s">
        <v>145</v>
      </c>
    </row>
    <row r="175" spans="4:4">
      <c r="D175" t="s">
        <v>145</v>
      </c>
    </row>
    <row r="176" spans="4:4">
      <c r="D176" t="s">
        <v>145</v>
      </c>
    </row>
    <row r="177" spans="4:4">
      <c r="D177" t="s">
        <v>145</v>
      </c>
    </row>
    <row r="178" spans="4:4">
      <c r="D178" t="s">
        <v>145</v>
      </c>
    </row>
    <row r="179" spans="4:4">
      <c r="D179" s="181">
        <v>455070</v>
      </c>
    </row>
    <row r="180" spans="4:4">
      <c r="D180" s="181">
        <v>495986</v>
      </c>
    </row>
    <row r="181" spans="4:4">
      <c r="D181" t="s">
        <v>145</v>
      </c>
    </row>
    <row r="182" spans="4:4">
      <c r="D182" t="s">
        <v>145</v>
      </c>
    </row>
    <row r="183" spans="4:4">
      <c r="D183" s="181">
        <v>-40916</v>
      </c>
    </row>
    <row r="184" spans="4:4">
      <c r="D184" s="181">
        <v>455070</v>
      </c>
    </row>
    <row r="185" spans="4:4">
      <c r="D185" s="181">
        <v>242204</v>
      </c>
    </row>
    <row r="186" spans="4:4">
      <c r="D186" s="181">
        <v>10575</v>
      </c>
    </row>
    <row r="187" spans="4:4">
      <c r="D187" s="181">
        <v>1928</v>
      </c>
    </row>
    <row r="188" spans="4:4">
      <c r="D188" s="181">
        <v>229701</v>
      </c>
    </row>
    <row r="189" spans="4:4">
      <c r="D189" s="181">
        <v>9268</v>
      </c>
    </row>
    <row r="190" spans="4:4">
      <c r="D190" s="181">
        <v>12779</v>
      </c>
    </row>
    <row r="191" spans="4:4">
      <c r="D191" s="181">
        <v>1780</v>
      </c>
    </row>
    <row r="192" spans="4:4">
      <c r="D192" s="181">
        <v>10301</v>
      </c>
    </row>
    <row r="193" spans="4:4">
      <c r="D193" s="181">
        <v>48142</v>
      </c>
    </row>
    <row r="194" spans="4:4">
      <c r="D194" s="181">
        <v>11822</v>
      </c>
    </row>
    <row r="195" spans="4:4">
      <c r="D195" s="181">
        <v>46226</v>
      </c>
    </row>
    <row r="196" spans="4:4">
      <c r="D196" t="s">
        <v>145</v>
      </c>
    </row>
    <row r="197" spans="4:4">
      <c r="D197" s="181">
        <v>86903</v>
      </c>
    </row>
    <row r="198" spans="4:4">
      <c r="D198" s="181">
        <v>2480</v>
      </c>
    </row>
    <row r="199" spans="4:4">
      <c r="D199" t="s">
        <v>145</v>
      </c>
    </row>
    <row r="200" spans="4:4">
      <c r="D200" t="s">
        <v>145</v>
      </c>
    </row>
    <row r="201" spans="4:4">
      <c r="D201" s="181">
        <v>2246</v>
      </c>
    </row>
    <row r="202" spans="4:4">
      <c r="D202" s="181">
        <v>2246</v>
      </c>
    </row>
    <row r="203" spans="4:4">
      <c r="D203" t="s">
        <v>145</v>
      </c>
    </row>
    <row r="204" spans="4:4">
      <c r="D204" t="s">
        <v>145</v>
      </c>
    </row>
    <row r="205" spans="4:4">
      <c r="D205" t="s">
        <v>145</v>
      </c>
    </row>
    <row r="206" spans="4:4">
      <c r="D206" s="181">
        <v>61564</v>
      </c>
    </row>
    <row r="207" spans="4:4">
      <c r="D207" s="181">
        <v>121668</v>
      </c>
    </row>
    <row r="208" spans="4:4">
      <c r="D208" s="181">
        <v>27387</v>
      </c>
    </row>
    <row r="209" spans="4:4">
      <c r="D209" t="s">
        <v>145</v>
      </c>
    </row>
    <row r="210" spans="4:4">
      <c r="D210" t="s">
        <v>145</v>
      </c>
    </row>
    <row r="211" spans="4:4">
      <c r="D211" t="s">
        <v>145</v>
      </c>
    </row>
    <row r="212" spans="4:4">
      <c r="D212" t="s">
        <v>145</v>
      </c>
    </row>
    <row r="213" spans="4:4">
      <c r="D213" t="s">
        <v>145</v>
      </c>
    </row>
    <row r="214" spans="4:4">
      <c r="D214" t="s">
        <v>145</v>
      </c>
    </row>
    <row r="215" spans="4:4">
      <c r="D215" t="s">
        <v>145</v>
      </c>
    </row>
    <row r="216" spans="4:4">
      <c r="D216" t="s">
        <v>145</v>
      </c>
    </row>
    <row r="217" spans="4:4">
      <c r="D217" t="s">
        <v>145</v>
      </c>
    </row>
    <row r="218" spans="4:4">
      <c r="D218" t="s">
        <v>145</v>
      </c>
    </row>
    <row r="219" spans="4:4">
      <c r="D219" t="s">
        <v>145</v>
      </c>
    </row>
    <row r="220" spans="4:4">
      <c r="D220" s="181">
        <v>1702</v>
      </c>
    </row>
    <row r="221" spans="4:4">
      <c r="D221" s="181">
        <v>1096</v>
      </c>
    </row>
    <row r="222" spans="4:4">
      <c r="D222">
        <v>666</v>
      </c>
    </row>
    <row r="223" spans="4:4">
      <c r="D223" t="s">
        <v>145</v>
      </c>
    </row>
    <row r="224" spans="4:4">
      <c r="D224">
        <v>-60</v>
      </c>
    </row>
    <row r="225" spans="4:4">
      <c r="D225" s="181">
        <v>1702</v>
      </c>
    </row>
    <row r="226" spans="4:4">
      <c r="D226" t="s">
        <v>145</v>
      </c>
    </row>
    <row r="227" spans="4:4">
      <c r="D227" t="s">
        <v>145</v>
      </c>
    </row>
    <row r="228" spans="4:4">
      <c r="D228" t="s">
        <v>145</v>
      </c>
    </row>
    <row r="229" spans="4:4">
      <c r="D229" t="s">
        <v>145</v>
      </c>
    </row>
    <row r="230" spans="4:4">
      <c r="D230" t="s">
        <v>145</v>
      </c>
    </row>
    <row r="231" spans="4:4">
      <c r="D231" t="s">
        <v>145</v>
      </c>
    </row>
    <row r="232" spans="4:4">
      <c r="D232" t="s">
        <v>145</v>
      </c>
    </row>
    <row r="233" spans="4:4">
      <c r="D233" t="s">
        <v>145</v>
      </c>
    </row>
    <row r="234" spans="4:4">
      <c r="D234" t="s">
        <v>145</v>
      </c>
    </row>
    <row r="235" spans="4:4">
      <c r="D235" t="s">
        <v>145</v>
      </c>
    </row>
    <row r="236" spans="4:4">
      <c r="D236" t="s">
        <v>145</v>
      </c>
    </row>
    <row r="237" spans="4:4">
      <c r="D237" t="s">
        <v>145</v>
      </c>
    </row>
    <row r="238" spans="4:4">
      <c r="D238" t="s">
        <v>145</v>
      </c>
    </row>
    <row r="239" spans="4:4">
      <c r="D239" t="s">
        <v>145</v>
      </c>
    </row>
    <row r="240" spans="4:4">
      <c r="D240" t="s">
        <v>145</v>
      </c>
    </row>
    <row r="241" spans="4:4">
      <c r="D241" t="s">
        <v>145</v>
      </c>
    </row>
    <row r="242" spans="4:4">
      <c r="D242" t="s">
        <v>145</v>
      </c>
    </row>
    <row r="243" spans="4:4">
      <c r="D243" t="s">
        <v>145</v>
      </c>
    </row>
    <row r="244" spans="4:4">
      <c r="D244" t="s">
        <v>145</v>
      </c>
    </row>
    <row r="245" spans="4:4">
      <c r="D245" t="s">
        <v>145</v>
      </c>
    </row>
    <row r="246" spans="4:4">
      <c r="D246" t="s">
        <v>145</v>
      </c>
    </row>
    <row r="247" spans="4:4">
      <c r="D247" s="181">
        <v>1512</v>
      </c>
    </row>
    <row r="248" spans="4:4">
      <c r="D248">
        <v>149</v>
      </c>
    </row>
    <row r="249" spans="4:4">
      <c r="D249">
        <v>41</v>
      </c>
    </row>
    <row r="250" spans="4:4">
      <c r="D250" s="181">
        <v>6618</v>
      </c>
    </row>
    <row r="251" spans="4:4">
      <c r="D251" t="s">
        <v>145</v>
      </c>
    </row>
    <row r="252" spans="4:4">
      <c r="D252" t="s">
        <v>145</v>
      </c>
    </row>
    <row r="253" spans="4:4">
      <c r="D253" t="s">
        <v>145</v>
      </c>
    </row>
    <row r="254" spans="4:4">
      <c r="D254" t="s">
        <v>145</v>
      </c>
    </row>
    <row r="255" spans="4:4">
      <c r="D255" t="s">
        <v>145</v>
      </c>
    </row>
    <row r="256" spans="4:4">
      <c r="D256" t="s">
        <v>145</v>
      </c>
    </row>
    <row r="257" spans="4:4">
      <c r="D257" t="s">
        <v>145</v>
      </c>
    </row>
    <row r="258" spans="4:4">
      <c r="D258" t="s">
        <v>145</v>
      </c>
    </row>
    <row r="259" spans="4:4">
      <c r="D259" t="s">
        <v>145</v>
      </c>
    </row>
    <row r="260" spans="4:4">
      <c r="D260" s="181">
        <v>6618</v>
      </c>
    </row>
    <row r="261" spans="4:4">
      <c r="D261">
        <v>-784</v>
      </c>
    </row>
    <row r="262" spans="4:4">
      <c r="D262">
        <v>-784</v>
      </c>
    </row>
    <row r="263" spans="4:4">
      <c r="D263" t="s">
        <v>145</v>
      </c>
    </row>
    <row r="264" spans="4:4">
      <c r="D264" t="s">
        <v>145</v>
      </c>
    </row>
    <row r="265" spans="4:4">
      <c r="D265" t="s">
        <v>145</v>
      </c>
    </row>
    <row r="266" spans="4:4">
      <c r="D266" s="181">
        <v>5834</v>
      </c>
    </row>
    <row r="267" spans="4:4">
      <c r="D267" s="181">
        <v>4564</v>
      </c>
    </row>
    <row r="268" spans="4:4">
      <c r="D268" t="s">
        <v>145</v>
      </c>
    </row>
    <row r="269" spans="4:4">
      <c r="D269" t="s">
        <v>145</v>
      </c>
    </row>
    <row r="270" spans="4:4">
      <c r="D270" t="s">
        <v>145</v>
      </c>
    </row>
    <row r="271" spans="4:4">
      <c r="D271" t="s">
        <v>145</v>
      </c>
    </row>
    <row r="272" spans="4:4">
      <c r="D272" t="s">
        <v>145</v>
      </c>
    </row>
    <row r="273" spans="4:4">
      <c r="D273" t="s">
        <v>145</v>
      </c>
    </row>
    <row r="274" spans="4:4">
      <c r="D274" t="s">
        <v>145</v>
      </c>
    </row>
    <row r="275" spans="4:4">
      <c r="D275" t="s">
        <v>145</v>
      </c>
    </row>
    <row r="276" spans="4:4">
      <c r="D276" t="s">
        <v>145</v>
      </c>
    </row>
    <row r="277" spans="4:4">
      <c r="D277" t="s">
        <v>145</v>
      </c>
    </row>
    <row r="278" spans="4:4">
      <c r="D278" t="s">
        <v>145</v>
      </c>
    </row>
    <row r="279" spans="4:4">
      <c r="D279" t="s">
        <v>145</v>
      </c>
    </row>
    <row r="280" spans="4:4">
      <c r="D280" t="s">
        <v>145</v>
      </c>
    </row>
    <row r="281" spans="4:4">
      <c r="D281" t="s">
        <v>145</v>
      </c>
    </row>
    <row r="282" spans="4:4">
      <c r="D282" t="s">
        <v>145</v>
      </c>
    </row>
    <row r="283" spans="4:4">
      <c r="D283">
        <v>336</v>
      </c>
    </row>
    <row r="284" spans="4:4">
      <c r="D284" t="s">
        <v>145</v>
      </c>
    </row>
    <row r="285" spans="4:4">
      <c r="D285">
        <v>336</v>
      </c>
    </row>
    <row r="286" spans="4:4">
      <c r="D286" t="s">
        <v>145</v>
      </c>
    </row>
    <row r="287" spans="4:4">
      <c r="D287" t="s">
        <v>145</v>
      </c>
    </row>
    <row r="288" spans="4:4">
      <c r="D288">
        <v>84</v>
      </c>
    </row>
    <row r="289" spans="4:4">
      <c r="D289">
        <v>38</v>
      </c>
    </row>
    <row r="290" spans="4:4">
      <c r="D290">
        <v>811</v>
      </c>
    </row>
    <row r="291" spans="4:4">
      <c r="D291" s="181">
        <v>42039</v>
      </c>
    </row>
    <row r="292" spans="4:4">
      <c r="D292" s="181">
        <v>301425</v>
      </c>
    </row>
    <row r="293" spans="4:4">
      <c r="D293" s="181">
        <v>139518</v>
      </c>
    </row>
    <row r="294" spans="4:4">
      <c r="D294" s="181">
        <v>34357</v>
      </c>
    </row>
    <row r="295" spans="4:4">
      <c r="D295" s="181">
        <v>-57541</v>
      </c>
    </row>
    <row r="296" spans="4:4">
      <c r="D296" s="181">
        <v>-7522</v>
      </c>
    </row>
    <row r="297" spans="4:4">
      <c r="D297">
        <v>-204</v>
      </c>
    </row>
    <row r="298" spans="4:4">
      <c r="D298" s="181">
        <v>10657</v>
      </c>
    </row>
    <row r="299" spans="4:4">
      <c r="D299" s="181">
        <v>-10861</v>
      </c>
    </row>
    <row r="300" spans="4:4">
      <c r="D300" s="181">
        <v>-2510</v>
      </c>
    </row>
    <row r="384" spans="2:2">
      <c r="B384" s="181">
        <v>275688</v>
      </c>
    </row>
    <row r="385" spans="2:2">
      <c r="B385" s="181">
        <v>-69824</v>
      </c>
    </row>
    <row r="386" spans="2:2">
      <c r="B386" s="181">
        <v>-63499</v>
      </c>
    </row>
    <row r="387" spans="2:2">
      <c r="B387" s="181">
        <v>-2304</v>
      </c>
    </row>
    <row r="388" spans="2:2">
      <c r="B388">
        <v>-401</v>
      </c>
    </row>
    <row r="389" spans="2:2">
      <c r="B389" s="181">
        <v>-3621</v>
      </c>
    </row>
    <row r="391" spans="2:2">
      <c r="B391" s="181">
        <v>205864</v>
      </c>
    </row>
    <row r="392" spans="2:2">
      <c r="B392" s="181">
        <v>126886</v>
      </c>
    </row>
    <row r="393" spans="2:2">
      <c r="B393" s="181">
        <v>3082</v>
      </c>
    </row>
    <row r="394" spans="2:2">
      <c r="B394">
        <v>260</v>
      </c>
    </row>
    <row r="395" spans="2:2">
      <c r="B395" s="181">
        <v>110654</v>
      </c>
    </row>
    <row r="396" spans="2:2">
      <c r="B396" s="181">
        <v>1704</v>
      </c>
    </row>
    <row r="397" spans="2:2">
      <c r="B397" s="181">
        <v>2060</v>
      </c>
    </row>
    <row r="398" spans="2:2">
      <c r="B398">
        <v>230</v>
      </c>
    </row>
    <row r="399" spans="2:2">
      <c r="B399" s="181">
        <v>1510</v>
      </c>
    </row>
    <row r="400" spans="2:2">
      <c r="B400" s="181">
        <v>57442</v>
      </c>
    </row>
    <row r="401" spans="2:2">
      <c r="B401" s="181">
        <v>5498</v>
      </c>
    </row>
    <row r="402" spans="2:2">
      <c r="B402" s="181">
        <v>28167</v>
      </c>
    </row>
    <row r="403" spans="2:2">
      <c r="B403">
        <v>338</v>
      </c>
    </row>
    <row r="404" spans="2:2">
      <c r="B404" s="181">
        <v>9717</v>
      </c>
    </row>
    <row r="405" spans="2:2">
      <c r="B405" s="181">
        <v>3271</v>
      </c>
    </row>
    <row r="406" spans="2:2">
      <c r="B406">
        <v>718</v>
      </c>
    </row>
    <row r="407" spans="2:2">
      <c r="B407" s="181">
        <v>2551</v>
      </c>
    </row>
    <row r="408" spans="2:2">
      <c r="B408" s="181">
        <v>36875</v>
      </c>
    </row>
    <row r="409" spans="2:2">
      <c r="B409">
        <v>371</v>
      </c>
    </row>
    <row r="410" spans="2:2">
      <c r="B410" s="181">
        <v>29672</v>
      </c>
    </row>
    <row r="411" spans="2:2">
      <c r="B411" s="181">
        <v>3366</v>
      </c>
    </row>
    <row r="412" spans="2:2">
      <c r="B412" s="181">
        <v>3467</v>
      </c>
    </row>
    <row r="413" spans="2:2">
      <c r="B413" s="181">
        <v>21621</v>
      </c>
    </row>
    <row r="414" spans="2:2">
      <c r="B414" s="181">
        <v>15921</v>
      </c>
    </row>
    <row r="415" spans="2:2">
      <c r="B415" s="181">
        <v>4560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에너지수급밸런스(1,000toe)</vt:lpstr>
      <vt:lpstr>전환계수</vt:lpstr>
      <vt:lpstr>2010 에너지사용량(순발열량기준)</vt:lpstr>
      <vt:lpstr>원유수급통계</vt:lpstr>
      <vt:lpstr>Sheet1</vt:lpstr>
      <vt:lpstr>'2010 에너지사용량(순발열량기준)'!Print_Area</vt:lpstr>
      <vt:lpstr>'에너지수급밸런스(1,000toe)'!Print_Area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KEI</cp:lastModifiedBy>
  <cp:lastPrinted>2012-10-23T00:38:42Z</cp:lastPrinted>
  <dcterms:created xsi:type="dcterms:W3CDTF">2011-04-27T01:26:34Z</dcterms:created>
  <dcterms:modified xsi:type="dcterms:W3CDTF">2015-04-15T05:12:22Z</dcterms:modified>
</cp:coreProperties>
</file>