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LAHDE\Desktop\TP LV1\"/>
    </mc:Choice>
  </mc:AlternateContent>
  <xr:revisionPtr revIDLastSave="0" documentId="13_ncr:1_{281937FB-6C58-44E3-A055-08673B0BA04E}" xr6:coauthVersionLast="36" xr6:coauthVersionMax="36" xr10:uidLastSave="{00000000-0000-0000-0000-000000000000}"/>
  <bookViews>
    <workbookView xWindow="0" yWindow="0" windowWidth="15330" windowHeight="4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C40" i="1" l="1"/>
  <c r="H25" i="1"/>
  <c r="C41" i="1" l="1"/>
  <c r="C36" i="1"/>
  <c r="L12" i="1" l="1"/>
  <c r="C37" i="1" l="1"/>
  <c r="C35" i="1"/>
  <c r="E49" i="1" s="1"/>
  <c r="L13" i="1" l="1"/>
  <c r="L5" i="1" s="1"/>
  <c r="E51" i="1" l="1"/>
  <c r="C39" i="1" l="1"/>
  <c r="B44" i="1" s="1"/>
  <c r="C44" i="1" l="1"/>
  <c r="D44" i="1"/>
  <c r="E44" i="1"/>
  <c r="F44" i="1"/>
  <c r="J44" i="1"/>
  <c r="I44" i="1"/>
  <c r="L44" i="1"/>
  <c r="G44" i="1"/>
  <c r="K44" i="1"/>
  <c r="M44" i="1"/>
  <c r="H44" i="1"/>
</calcChain>
</file>

<file path=xl/sharedStrings.xml><?xml version="1.0" encoding="utf-8"?>
<sst xmlns="http://schemas.openxmlformats.org/spreadsheetml/2006/main" count="58" uniqueCount="44">
  <si>
    <t>T0</t>
  </si>
  <si>
    <t>T1</t>
  </si>
  <si>
    <t>T2</t>
  </si>
  <si>
    <t>T3</t>
  </si>
  <si>
    <t>T8</t>
  </si>
  <si>
    <t>T9</t>
  </si>
  <si>
    <t>Tgrelec</t>
  </si>
  <si>
    <t>Q=dT/R</t>
  </si>
  <si>
    <t>k</t>
  </si>
  <si>
    <t>l</t>
  </si>
  <si>
    <t>A</t>
  </si>
  <si>
    <t>R=</t>
  </si>
  <si>
    <t>m</t>
  </si>
  <si>
    <t>h</t>
  </si>
  <si>
    <t>P</t>
  </si>
  <si>
    <t>Tok</t>
  </si>
  <si>
    <t>tmp baze</t>
  </si>
  <si>
    <t>W</t>
  </si>
  <si>
    <t>Določanje toplotnega toka med T10 in T0</t>
  </si>
  <si>
    <t>°C</t>
  </si>
  <si>
    <t>W/mK</t>
  </si>
  <si>
    <t>m2</t>
  </si>
  <si>
    <t>K/W</t>
  </si>
  <si>
    <t>krog</t>
  </si>
  <si>
    <t>Tokolice</t>
  </si>
  <si>
    <t>Tgrelca</t>
  </si>
  <si>
    <t>Preračun temperaturnega profila</t>
  </si>
  <si>
    <t>W/m2K</t>
  </si>
  <si>
    <t>1/m</t>
  </si>
  <si>
    <t>premer palice</t>
  </si>
  <si>
    <t>T [°C]</t>
  </si>
  <si>
    <t>x [m]</t>
  </si>
  <si>
    <t>Temp baze</t>
  </si>
  <si>
    <t>Preračun toplotnega toka</t>
  </si>
  <si>
    <t>izmerjen toplotni tok:</t>
  </si>
  <si>
    <t>Meritve</t>
  </si>
  <si>
    <t>t [min]\ x [m]</t>
  </si>
  <si>
    <t>T10</t>
  </si>
  <si>
    <t>oddaljenost med T10 in T0</t>
  </si>
  <si>
    <t>vrednost ocenimo, je nekje do 20</t>
  </si>
  <si>
    <t>Qpika=</t>
  </si>
  <si>
    <t>izračunani</t>
  </si>
  <si>
    <t>nismo merili, izračunamo pa lahko</t>
  </si>
  <si>
    <t>grelec na 1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</si>
</sst>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4" borderId="0" xfId="0" applyNumberFormat="1" applyFill="1"/>
    <xf numFmtId="164" fontId="0" fillId="3" borderId="0" xfId="0" applyNumberFormat="1" applyFill="1"/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165" fontId="0" fillId="5" borderId="0" xfId="0" applyNumberFormat="1" applyFill="1"/>
    <xf numFmtId="0" fontId="0" fillId="6" borderId="0" xfId="0" applyFill="1"/>
    <xf numFmtId="0" fontId="1" fillId="6" borderId="0" xfId="0" applyFont="1" applyFill="1"/>
    <xf numFmtId="164" fontId="0" fillId="6" borderId="0" xfId="0" applyNumberFormat="1" applyFill="1"/>
    <xf numFmtId="0" fontId="1" fillId="0" borderId="0" xfId="0" applyFont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Sheet1!$B$5:$B$24</c:f>
              <c:numCache>
                <c:formatCode>General</c:formatCode>
                <c:ptCount val="20"/>
                <c:pt idx="0">
                  <c:v>22</c:v>
                </c:pt>
                <c:pt idx="1">
                  <c:v>36.4</c:v>
                </c:pt>
                <c:pt idx="2">
                  <c:v>44.4</c:v>
                </c:pt>
                <c:pt idx="3">
                  <c:v>50</c:v>
                </c:pt>
                <c:pt idx="4">
                  <c:v>53.6</c:v>
                </c:pt>
                <c:pt idx="5">
                  <c:v>56.4</c:v>
                </c:pt>
                <c:pt idx="6">
                  <c:v>58.6</c:v>
                </c:pt>
                <c:pt idx="7">
                  <c:v>60.7</c:v>
                </c:pt>
                <c:pt idx="8">
                  <c:v>62.5</c:v>
                </c:pt>
                <c:pt idx="9">
                  <c:v>63.6</c:v>
                </c:pt>
                <c:pt idx="10">
                  <c:v>64.5</c:v>
                </c:pt>
                <c:pt idx="11">
                  <c:v>65.099999999999994</c:v>
                </c:pt>
                <c:pt idx="12">
                  <c:v>64.599999999999994</c:v>
                </c:pt>
                <c:pt idx="13">
                  <c:v>64.900000000000006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2-4D4C-A12F-94180D73C0E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Sheet1!$C$5:$C$24</c:f>
              <c:numCache>
                <c:formatCode>General</c:formatCode>
                <c:ptCount val="20"/>
                <c:pt idx="0">
                  <c:v>22</c:v>
                </c:pt>
                <c:pt idx="1">
                  <c:v>24.4</c:v>
                </c:pt>
                <c:pt idx="2">
                  <c:v>28.1</c:v>
                </c:pt>
                <c:pt idx="3">
                  <c:v>31.3</c:v>
                </c:pt>
                <c:pt idx="4">
                  <c:v>33.700000000000003</c:v>
                </c:pt>
                <c:pt idx="5">
                  <c:v>35.6</c:v>
                </c:pt>
                <c:pt idx="6">
                  <c:v>36.9</c:v>
                </c:pt>
                <c:pt idx="7">
                  <c:v>38</c:v>
                </c:pt>
                <c:pt idx="8">
                  <c:v>39.200000000000003</c:v>
                </c:pt>
                <c:pt idx="9">
                  <c:v>40</c:v>
                </c:pt>
                <c:pt idx="10">
                  <c:v>40.700000000000003</c:v>
                </c:pt>
                <c:pt idx="11">
                  <c:v>41</c:v>
                </c:pt>
                <c:pt idx="12">
                  <c:v>41.2</c:v>
                </c:pt>
                <c:pt idx="13">
                  <c:v>41.2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2-4D4C-A12F-94180D73C0E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Sheet1!$D$5:$D$24</c:f>
              <c:numCache>
                <c:formatCode>General</c:formatCode>
                <c:ptCount val="20"/>
                <c:pt idx="0">
                  <c:v>22.2</c:v>
                </c:pt>
                <c:pt idx="1">
                  <c:v>22.3</c:v>
                </c:pt>
                <c:pt idx="2">
                  <c:v>22.9</c:v>
                </c:pt>
                <c:pt idx="3">
                  <c:v>23.9</c:v>
                </c:pt>
                <c:pt idx="4">
                  <c:v>24.7</c:v>
                </c:pt>
                <c:pt idx="5">
                  <c:v>25.5</c:v>
                </c:pt>
                <c:pt idx="6">
                  <c:v>25.8</c:v>
                </c:pt>
                <c:pt idx="7">
                  <c:v>26.3</c:v>
                </c:pt>
                <c:pt idx="8">
                  <c:v>26.7</c:v>
                </c:pt>
                <c:pt idx="9">
                  <c:v>27.3</c:v>
                </c:pt>
                <c:pt idx="10">
                  <c:v>27.5</c:v>
                </c:pt>
                <c:pt idx="11">
                  <c:v>27.5</c:v>
                </c:pt>
                <c:pt idx="12">
                  <c:v>27.5</c:v>
                </c:pt>
                <c:pt idx="13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2-4D4C-A12F-94180D73C0E6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Sheet1!$E$5:$E$24</c:f>
              <c:numCache>
                <c:formatCode>General</c:formatCode>
                <c:ptCount val="20"/>
                <c:pt idx="0">
                  <c:v>22.2</c:v>
                </c:pt>
                <c:pt idx="1">
                  <c:v>22.1</c:v>
                </c:pt>
                <c:pt idx="2">
                  <c:v>22</c:v>
                </c:pt>
                <c:pt idx="3">
                  <c:v>22.1</c:v>
                </c:pt>
                <c:pt idx="4">
                  <c:v>22.3</c:v>
                </c:pt>
                <c:pt idx="5">
                  <c:v>22.6</c:v>
                </c:pt>
                <c:pt idx="6">
                  <c:v>22.6</c:v>
                </c:pt>
                <c:pt idx="7">
                  <c:v>22.8</c:v>
                </c:pt>
                <c:pt idx="8">
                  <c:v>23</c:v>
                </c:pt>
                <c:pt idx="9">
                  <c:v>23.2</c:v>
                </c:pt>
                <c:pt idx="10">
                  <c:v>23.3</c:v>
                </c:pt>
                <c:pt idx="11">
                  <c:v>23.3</c:v>
                </c:pt>
                <c:pt idx="12">
                  <c:v>23.3</c:v>
                </c:pt>
                <c:pt idx="13">
                  <c:v>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C2-4D4C-A12F-94180D73C0E6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Sheet1!$F$5:$F$24</c:f>
              <c:numCache>
                <c:formatCode>General</c:formatCode>
                <c:ptCount val="20"/>
                <c:pt idx="0">
                  <c:v>22.2</c:v>
                </c:pt>
                <c:pt idx="1">
                  <c:v>22.1</c:v>
                </c:pt>
                <c:pt idx="2">
                  <c:v>21.9</c:v>
                </c:pt>
                <c:pt idx="3">
                  <c:v>21.7</c:v>
                </c:pt>
                <c:pt idx="4">
                  <c:v>21.7</c:v>
                </c:pt>
                <c:pt idx="5">
                  <c:v>21.7</c:v>
                </c:pt>
                <c:pt idx="6">
                  <c:v>21.7</c:v>
                </c:pt>
                <c:pt idx="7">
                  <c:v>21.7</c:v>
                </c:pt>
                <c:pt idx="8">
                  <c:v>21.8</c:v>
                </c:pt>
                <c:pt idx="9">
                  <c:v>21.9</c:v>
                </c:pt>
                <c:pt idx="10">
                  <c:v>21.9</c:v>
                </c:pt>
                <c:pt idx="11">
                  <c:v>21.9</c:v>
                </c:pt>
                <c:pt idx="12">
                  <c:v>21.9</c:v>
                </c:pt>
                <c:pt idx="13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C2-4D4C-A12F-94180D73C0E6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T9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xVal>
          <c:yVal>
            <c:numRef>
              <c:f>Sheet1!$G$5:$G$24</c:f>
              <c:numCache>
                <c:formatCode>General</c:formatCode>
                <c:ptCount val="20"/>
                <c:pt idx="0">
                  <c:v>22.2</c:v>
                </c:pt>
                <c:pt idx="1">
                  <c:v>22.1</c:v>
                </c:pt>
                <c:pt idx="2">
                  <c:v>21.8</c:v>
                </c:pt>
                <c:pt idx="3">
                  <c:v>21.7</c:v>
                </c:pt>
                <c:pt idx="4">
                  <c:v>21.5</c:v>
                </c:pt>
                <c:pt idx="5">
                  <c:v>21.4</c:v>
                </c:pt>
                <c:pt idx="6">
                  <c:v>21.4</c:v>
                </c:pt>
                <c:pt idx="7">
                  <c:v>21.3</c:v>
                </c:pt>
                <c:pt idx="8">
                  <c:v>21.3</c:v>
                </c:pt>
                <c:pt idx="9">
                  <c:v>21.4</c:v>
                </c:pt>
                <c:pt idx="10">
                  <c:v>21.4</c:v>
                </c:pt>
                <c:pt idx="11">
                  <c:v>21.3</c:v>
                </c:pt>
                <c:pt idx="12">
                  <c:v>21.3</c:v>
                </c:pt>
                <c:pt idx="13">
                  <c:v>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C2-4D4C-A12F-94180D73C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64112"/>
        <c:axId val="655612288"/>
      </c:scatterChart>
      <c:valAx>
        <c:axId val="65536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[min]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55612288"/>
        <c:crosses val="autoZero"/>
        <c:crossBetween val="midCat"/>
      </c:valAx>
      <c:valAx>
        <c:axId val="655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[°C]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5536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Sheet1!$B$4:$G$4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</c:v>
                </c:pt>
              </c:numCache>
            </c:numRef>
          </c:xVal>
          <c:yVal>
            <c:numRef>
              <c:f>Sheet1!$B$18:$G$18</c:f>
              <c:numCache>
                <c:formatCode>General</c:formatCode>
                <c:ptCount val="6"/>
                <c:pt idx="0">
                  <c:v>64.900000000000006</c:v>
                </c:pt>
                <c:pt idx="1">
                  <c:v>41.2</c:v>
                </c:pt>
                <c:pt idx="2">
                  <c:v>27.7</c:v>
                </c:pt>
                <c:pt idx="3">
                  <c:v>23.4</c:v>
                </c:pt>
                <c:pt idx="4">
                  <c:v>21.9</c:v>
                </c:pt>
                <c:pt idx="5">
                  <c:v>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7-4D34-930E-B7A9CB6E3028}"/>
            </c:ext>
          </c:extLst>
        </c:ser>
        <c:ser>
          <c:idx val="1"/>
          <c:order val="1"/>
          <c:tx>
            <c:v>analitični preračun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Sheet1!$B$43:$G$43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Sheet1!$B$44:$G$44</c:f>
              <c:numCache>
                <c:formatCode>General</c:formatCode>
                <c:ptCount val="6"/>
                <c:pt idx="0">
                  <c:v>64.599999999999994</c:v>
                </c:pt>
                <c:pt idx="1">
                  <c:v>57.114175318200417</c:v>
                </c:pt>
                <c:pt idx="2">
                  <c:v>38.10371922655311</c:v>
                </c:pt>
                <c:pt idx="3">
                  <c:v>27.896368727475856</c:v>
                </c:pt>
                <c:pt idx="4">
                  <c:v>23.964118571241624</c:v>
                </c:pt>
                <c:pt idx="5">
                  <c:v>22.449269904822067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7-4D34-930E-B7A9CB6E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98848"/>
        <c:axId val="662196768"/>
      </c:scatterChart>
      <c:valAx>
        <c:axId val="66219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[m]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62196768"/>
        <c:crosses val="autoZero"/>
        <c:crossBetween val="midCat"/>
      </c:valAx>
      <c:valAx>
        <c:axId val="6621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[K]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66219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2</xdr:row>
      <xdr:rowOff>95250</xdr:rowOff>
    </xdr:from>
    <xdr:to>
      <xdr:col>30</xdr:col>
      <xdr:colOff>161925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526073</xdr:colOff>
      <xdr:row>29</xdr:row>
      <xdr:rowOff>43962</xdr:rowOff>
    </xdr:from>
    <xdr:to>
      <xdr:col>25</xdr:col>
      <xdr:colOff>65942</xdr:colOff>
      <xdr:row>51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457200</xdr:colOff>
      <xdr:row>28</xdr:row>
      <xdr:rowOff>95250</xdr:rowOff>
    </xdr:from>
    <xdr:to>
      <xdr:col>2</xdr:col>
      <xdr:colOff>771302</xdr:colOff>
      <xdr:row>32</xdr:row>
      <xdr:rowOff>57060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5048250"/>
          <a:ext cx="1780952" cy="7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30</xdr:row>
      <xdr:rowOff>9525</xdr:rowOff>
    </xdr:from>
    <xdr:to>
      <xdr:col>5</xdr:col>
      <xdr:colOff>409430</xdr:colOff>
      <xdr:row>32</xdr:row>
      <xdr:rowOff>85668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95525" y="5343525"/>
          <a:ext cx="1161905" cy="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A34" zoomScale="130" zoomScaleNormal="130" workbookViewId="0">
      <selection activeCell="B44" sqref="B44"/>
    </sheetView>
  </sheetViews>
  <sheetFormatPr defaultRowHeight="15" x14ac:dyDescent="0.25"/>
  <cols>
    <col min="1" max="1" width="12.85546875" bestFit="1" customWidth="1"/>
    <col min="3" max="3" width="12" bestFit="1" customWidth="1"/>
    <col min="10" max="10" width="21" customWidth="1"/>
    <col min="11" max="11" width="18" customWidth="1"/>
    <col min="12" max="12" width="13.7109375" bestFit="1" customWidth="1"/>
  </cols>
  <sheetData>
    <row r="1" spans="1:14" x14ac:dyDescent="0.25">
      <c r="A1" s="15" t="s">
        <v>35</v>
      </c>
    </row>
    <row r="2" spans="1:14" x14ac:dyDescent="0.25">
      <c r="B2" t="s">
        <v>32</v>
      </c>
      <c r="K2" t="s">
        <v>43</v>
      </c>
    </row>
    <row r="3" spans="1:1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K3" s="9" t="s">
        <v>18</v>
      </c>
      <c r="L3" s="2"/>
      <c r="M3" s="2"/>
      <c r="N3" s="2"/>
    </row>
    <row r="4" spans="1:14" x14ac:dyDescent="0.25">
      <c r="A4" t="s">
        <v>36</v>
      </c>
      <c r="B4">
        <v>0</v>
      </c>
      <c r="C4">
        <v>0.05</v>
      </c>
      <c r="D4">
        <v>0.1</v>
      </c>
      <c r="E4">
        <v>0.15</v>
      </c>
      <c r="F4">
        <v>0.2</v>
      </c>
      <c r="G4">
        <v>0.3</v>
      </c>
      <c r="K4" s="2"/>
      <c r="L4" s="2"/>
      <c r="M4" s="2"/>
      <c r="N4" s="2"/>
    </row>
    <row r="5" spans="1:14" x14ac:dyDescent="0.25">
      <c r="A5">
        <v>0</v>
      </c>
      <c r="B5">
        <v>22</v>
      </c>
      <c r="C5">
        <v>22</v>
      </c>
      <c r="D5">
        <v>22.2</v>
      </c>
      <c r="E5">
        <v>22.2</v>
      </c>
      <c r="F5">
        <v>22.2</v>
      </c>
      <c r="G5">
        <v>22.2</v>
      </c>
      <c r="K5" s="2" t="s">
        <v>7</v>
      </c>
      <c r="L5" s="5">
        <f>(L7-L8)/L13</f>
        <v>0.25097394308823512</v>
      </c>
      <c r="M5" s="2" t="s">
        <v>17</v>
      </c>
      <c r="N5" s="2"/>
    </row>
    <row r="6" spans="1:14" x14ac:dyDescent="0.25">
      <c r="A6">
        <v>5</v>
      </c>
      <c r="B6">
        <v>36.4</v>
      </c>
      <c r="C6">
        <v>24.4</v>
      </c>
      <c r="D6">
        <v>22.3</v>
      </c>
      <c r="E6">
        <v>22.1</v>
      </c>
      <c r="F6">
        <v>22.1</v>
      </c>
      <c r="G6">
        <v>22.1</v>
      </c>
      <c r="K6" s="2"/>
      <c r="L6" s="2"/>
      <c r="M6" s="2"/>
      <c r="N6" s="2"/>
    </row>
    <row r="7" spans="1:14" x14ac:dyDescent="0.25">
      <c r="A7">
        <v>10</v>
      </c>
      <c r="B7">
        <v>44.4</v>
      </c>
      <c r="C7">
        <v>28.1</v>
      </c>
      <c r="D7">
        <v>22.9</v>
      </c>
      <c r="E7">
        <v>22</v>
      </c>
      <c r="F7">
        <v>21.9</v>
      </c>
      <c r="G7">
        <v>21.8</v>
      </c>
      <c r="J7" t="s">
        <v>37</v>
      </c>
      <c r="K7" s="2" t="s">
        <v>6</v>
      </c>
      <c r="L7" s="2">
        <v>71.2</v>
      </c>
      <c r="M7" s="2" t="s">
        <v>19</v>
      </c>
      <c r="N7" s="2"/>
    </row>
    <row r="8" spans="1:14" x14ac:dyDescent="0.25">
      <c r="A8">
        <v>15</v>
      </c>
      <c r="B8">
        <v>50</v>
      </c>
      <c r="C8">
        <v>31.3</v>
      </c>
      <c r="D8">
        <v>23.9</v>
      </c>
      <c r="E8">
        <v>22.1</v>
      </c>
      <c r="F8">
        <v>21.7</v>
      </c>
      <c r="G8">
        <v>21.7</v>
      </c>
      <c r="K8" s="2" t="s">
        <v>0</v>
      </c>
      <c r="L8" s="2">
        <f>B18</f>
        <v>64.900000000000006</v>
      </c>
      <c r="M8" s="2" t="s">
        <v>19</v>
      </c>
      <c r="N8" s="2"/>
    </row>
    <row r="9" spans="1:14" x14ac:dyDescent="0.25">
      <c r="A9">
        <v>20</v>
      </c>
      <c r="B9">
        <v>53.6</v>
      </c>
      <c r="C9">
        <v>33.700000000000003</v>
      </c>
      <c r="D9">
        <v>24.7</v>
      </c>
      <c r="E9">
        <v>22.3</v>
      </c>
      <c r="F9">
        <v>21.7</v>
      </c>
      <c r="G9">
        <v>21.5</v>
      </c>
      <c r="K9" s="2"/>
      <c r="L9" s="2"/>
      <c r="M9" s="2"/>
      <c r="N9" s="2"/>
    </row>
    <row r="10" spans="1:14" x14ac:dyDescent="0.25">
      <c r="A10">
        <v>25</v>
      </c>
      <c r="B10">
        <v>56.4</v>
      </c>
      <c r="C10">
        <v>35.6</v>
      </c>
      <c r="D10">
        <v>25.5</v>
      </c>
      <c r="E10">
        <v>22.6</v>
      </c>
      <c r="F10">
        <v>21.7</v>
      </c>
      <c r="G10">
        <v>21.4</v>
      </c>
      <c r="K10" s="2" t="s">
        <v>8</v>
      </c>
      <c r="L10" s="2">
        <v>14</v>
      </c>
      <c r="M10" s="2" t="s">
        <v>20</v>
      </c>
      <c r="N10" s="2"/>
    </row>
    <row r="11" spans="1:14" x14ac:dyDescent="0.25">
      <c r="A11">
        <v>30</v>
      </c>
      <c r="B11">
        <v>58.6</v>
      </c>
      <c r="C11">
        <v>36.9</v>
      </c>
      <c r="D11">
        <v>25.8</v>
      </c>
      <c r="E11">
        <v>22.6</v>
      </c>
      <c r="F11">
        <v>21.7</v>
      </c>
      <c r="G11">
        <v>21.4</v>
      </c>
      <c r="J11" t="s">
        <v>38</v>
      </c>
      <c r="K11" s="2" t="s">
        <v>9</v>
      </c>
      <c r="L11" s="2">
        <v>1.7000000000000001E-2</v>
      </c>
      <c r="M11" s="2" t="s">
        <v>12</v>
      </c>
      <c r="N11" s="2"/>
    </row>
    <row r="12" spans="1:14" x14ac:dyDescent="0.25">
      <c r="A12">
        <v>35</v>
      </c>
      <c r="B12">
        <v>60.7</v>
      </c>
      <c r="C12">
        <v>38</v>
      </c>
      <c r="D12">
        <v>26.3</v>
      </c>
      <c r="E12">
        <v>22.8</v>
      </c>
      <c r="F12">
        <v>21.7</v>
      </c>
      <c r="G12">
        <v>21.3</v>
      </c>
      <c r="J12" t="s">
        <v>23</v>
      </c>
      <c r="K12" s="2" t="s">
        <v>10</v>
      </c>
      <c r="L12" s="2">
        <f>L21^2*3.14/4</f>
        <v>4.8373662499999995E-5</v>
      </c>
      <c r="M12" s="2" t="s">
        <v>21</v>
      </c>
      <c r="N12" s="2"/>
    </row>
    <row r="13" spans="1:14" x14ac:dyDescent="0.25">
      <c r="A13">
        <v>40</v>
      </c>
      <c r="B13">
        <v>62.5</v>
      </c>
      <c r="C13">
        <v>39.200000000000003</v>
      </c>
      <c r="D13">
        <v>26.7</v>
      </c>
      <c r="E13">
        <v>23</v>
      </c>
      <c r="F13">
        <v>21.8</v>
      </c>
      <c r="G13">
        <v>21.3</v>
      </c>
      <c r="K13" s="2" t="s">
        <v>11</v>
      </c>
      <c r="L13" s="2">
        <f>L11/(L10*L12)</f>
        <v>25.10220751396929</v>
      </c>
      <c r="M13" s="2" t="s">
        <v>22</v>
      </c>
      <c r="N13" s="2"/>
    </row>
    <row r="14" spans="1:14" x14ac:dyDescent="0.25">
      <c r="A14">
        <v>45</v>
      </c>
      <c r="B14">
        <v>63.6</v>
      </c>
      <c r="C14">
        <v>40</v>
      </c>
      <c r="D14">
        <v>27.3</v>
      </c>
      <c r="E14">
        <v>23.2</v>
      </c>
      <c r="F14">
        <v>21.9</v>
      </c>
      <c r="G14">
        <v>21.4</v>
      </c>
    </row>
    <row r="15" spans="1:14" x14ac:dyDescent="0.25">
      <c r="A15">
        <v>50</v>
      </c>
      <c r="B15">
        <v>64.5</v>
      </c>
      <c r="C15">
        <v>40.700000000000003</v>
      </c>
      <c r="D15">
        <v>27.5</v>
      </c>
      <c r="E15">
        <v>23.3</v>
      </c>
      <c r="F15">
        <v>21.9</v>
      </c>
      <c r="G15">
        <v>21.4</v>
      </c>
    </row>
    <row r="16" spans="1:14" x14ac:dyDescent="0.25">
      <c r="A16">
        <v>55</v>
      </c>
      <c r="B16">
        <v>65.099999999999994</v>
      </c>
      <c r="C16">
        <v>41</v>
      </c>
      <c r="D16">
        <v>27.5</v>
      </c>
      <c r="E16">
        <v>23.3</v>
      </c>
      <c r="F16">
        <v>21.9</v>
      </c>
      <c r="G16">
        <v>21.3</v>
      </c>
      <c r="H16" t="s">
        <v>24</v>
      </c>
      <c r="K16" s="10"/>
      <c r="L16" s="3"/>
      <c r="M16" s="3"/>
    </row>
    <row r="17" spans="1:13" x14ac:dyDescent="0.25">
      <c r="A17">
        <v>60</v>
      </c>
      <c r="B17">
        <v>64.599999999999994</v>
      </c>
      <c r="C17">
        <v>41.2</v>
      </c>
      <c r="D17">
        <v>27.5</v>
      </c>
      <c r="E17">
        <v>23.3</v>
      </c>
      <c r="F17">
        <v>21.9</v>
      </c>
      <c r="G17">
        <v>21.3</v>
      </c>
      <c r="H17">
        <v>21.5</v>
      </c>
      <c r="K17" s="3"/>
      <c r="L17" s="4"/>
      <c r="M17" s="3"/>
    </row>
    <row r="18" spans="1:13" x14ac:dyDescent="0.25">
      <c r="A18">
        <v>65</v>
      </c>
      <c r="B18">
        <v>64.900000000000006</v>
      </c>
      <c r="C18">
        <v>41.2</v>
      </c>
      <c r="D18">
        <v>27.7</v>
      </c>
      <c r="E18">
        <v>23.4</v>
      </c>
      <c r="F18">
        <v>21.9</v>
      </c>
      <c r="G18">
        <v>21.2</v>
      </c>
      <c r="K18" s="3"/>
      <c r="L18" s="3"/>
      <c r="M18" s="3"/>
    </row>
    <row r="21" spans="1:13" x14ac:dyDescent="0.25">
      <c r="K21" t="s">
        <v>29</v>
      </c>
      <c r="L21">
        <v>7.8499999999999993E-3</v>
      </c>
      <c r="M21" t="s">
        <v>12</v>
      </c>
    </row>
    <row r="24" spans="1:13" x14ac:dyDescent="0.25">
      <c r="H24" t="s">
        <v>25</v>
      </c>
    </row>
    <row r="25" spans="1:13" x14ac:dyDescent="0.25">
      <c r="A25" s="1"/>
      <c r="B25" s="1"/>
      <c r="C25" s="1"/>
      <c r="D25" s="1"/>
      <c r="E25" s="1"/>
      <c r="F25" s="1"/>
      <c r="G25" s="1"/>
      <c r="H25" s="1">
        <f>L7</f>
        <v>71.2</v>
      </c>
      <c r="I25" s="1"/>
      <c r="J25" s="1"/>
      <c r="K25" s="1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3" x14ac:dyDescent="0.25">
      <c r="A27" s="7"/>
      <c r="B27" s="8" t="s">
        <v>26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5">
      <c r="A34" s="7"/>
      <c r="B34" s="7" t="s">
        <v>13</v>
      </c>
      <c r="C34" s="7">
        <v>10</v>
      </c>
      <c r="D34" s="7" t="s">
        <v>27</v>
      </c>
      <c r="E34" s="7" t="s">
        <v>39</v>
      </c>
      <c r="F34" s="7"/>
      <c r="G34" s="7"/>
      <c r="H34" s="7"/>
      <c r="I34" s="7"/>
      <c r="J34" s="7"/>
      <c r="K34" s="7"/>
      <c r="L34" s="7"/>
      <c r="M34" s="7"/>
    </row>
    <row r="35" spans="1:13" x14ac:dyDescent="0.25">
      <c r="A35" s="7"/>
      <c r="B35" s="7" t="s">
        <v>14</v>
      </c>
      <c r="C35" s="7">
        <f>3.14*L21</f>
        <v>2.4648999999999997E-2</v>
      </c>
      <c r="D35" s="7" t="s">
        <v>12</v>
      </c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 t="s">
        <v>8</v>
      </c>
      <c r="C36" s="11">
        <f>14</f>
        <v>14</v>
      </c>
      <c r="D36" s="7" t="s">
        <v>20</v>
      </c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 t="s">
        <v>10</v>
      </c>
      <c r="C37" s="7">
        <f>L12</f>
        <v>4.8373662499999995E-5</v>
      </c>
      <c r="D37" s="7" t="s">
        <v>21</v>
      </c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x14ac:dyDescent="0.25">
      <c r="A39" s="7"/>
      <c r="B39" s="7" t="s">
        <v>12</v>
      </c>
      <c r="C39" s="7">
        <f>SQRT(C34*C35/(C36*C37))</f>
        <v>19.077925541005097</v>
      </c>
      <c r="D39" s="7" t="s">
        <v>28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x14ac:dyDescent="0.25">
      <c r="A40" s="7"/>
      <c r="B40" s="7" t="s">
        <v>0</v>
      </c>
      <c r="C40" s="7">
        <f>B17</f>
        <v>64.599999999999994</v>
      </c>
      <c r="D40" s="7" t="s">
        <v>19</v>
      </c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5">
      <c r="A41" s="7"/>
      <c r="B41" s="7" t="s">
        <v>15</v>
      </c>
      <c r="C41" s="7">
        <f>H17</f>
        <v>21.5</v>
      </c>
      <c r="D41" s="7" t="s">
        <v>19</v>
      </c>
      <c r="E41" s="7"/>
      <c r="F41" s="7"/>
      <c r="G41" s="7"/>
      <c r="H41" s="7"/>
      <c r="I41" s="7"/>
      <c r="J41" s="7"/>
      <c r="K41" s="7"/>
      <c r="L41" s="7"/>
      <c r="M41" s="7"/>
    </row>
    <row r="42" spans="1:13" x14ac:dyDescent="0.25">
      <c r="A42" s="7"/>
      <c r="B42" s="7"/>
      <c r="C42" s="7"/>
      <c r="D42" s="7"/>
      <c r="E42" s="7"/>
      <c r="F42" s="7"/>
      <c r="G42" s="7"/>
      <c r="H42" s="7"/>
      <c r="I42" s="7"/>
      <c r="J42" s="16" t="s">
        <v>42</v>
      </c>
      <c r="K42" s="16"/>
      <c r="L42" s="16"/>
      <c r="M42" s="16"/>
    </row>
    <row r="43" spans="1:13" x14ac:dyDescent="0.25">
      <c r="A43" s="7" t="s">
        <v>31</v>
      </c>
      <c r="B43" s="7">
        <v>0</v>
      </c>
      <c r="C43" s="7">
        <v>0.01</v>
      </c>
      <c r="D43" s="7">
        <v>0.05</v>
      </c>
      <c r="E43" s="7">
        <v>0.1</v>
      </c>
      <c r="F43" s="7">
        <v>0.15</v>
      </c>
      <c r="G43" s="7">
        <v>0.2</v>
      </c>
      <c r="H43" s="7">
        <v>0.25</v>
      </c>
      <c r="I43" s="7">
        <v>0.3</v>
      </c>
      <c r="J43" s="7">
        <v>0.35</v>
      </c>
      <c r="K43" s="7">
        <v>0.4</v>
      </c>
      <c r="L43" s="7">
        <v>0.45</v>
      </c>
      <c r="M43" s="7">
        <v>0.5</v>
      </c>
    </row>
    <row r="44" spans="1:13" x14ac:dyDescent="0.25">
      <c r="A44" s="7" t="s">
        <v>30</v>
      </c>
      <c r="B44" s="7">
        <f>EXP(-$C$39*B43)*($C$40-$C$41)+$C$41</f>
        <v>64.599999999999994</v>
      </c>
      <c r="C44" s="7">
        <f t="shared" ref="C44:M44" si="0">EXP(-$C$39*C43)*($C$40-$C$41)+$C$41</f>
        <v>57.114175318200417</v>
      </c>
      <c r="D44" s="7">
        <f t="shared" si="0"/>
        <v>38.10371922655311</v>
      </c>
      <c r="E44" s="7">
        <f t="shared" si="0"/>
        <v>27.896368727475856</v>
      </c>
      <c r="F44" s="7">
        <f t="shared" si="0"/>
        <v>23.964118571241624</v>
      </c>
      <c r="G44" s="7">
        <f t="shared" si="0"/>
        <v>22.449269904822067</v>
      </c>
      <c r="H44" s="7">
        <f t="shared" si="0"/>
        <v>21.865693990020475</v>
      </c>
      <c r="I44" s="7">
        <f t="shared" si="0"/>
        <v>21.64087889404032</v>
      </c>
      <c r="J44" s="7">
        <f t="shared" si="0"/>
        <v>21.554271777299139</v>
      </c>
      <c r="K44" s="7">
        <f t="shared" si="0"/>
        <v>21.520907502371251</v>
      </c>
      <c r="L44" s="7">
        <f t="shared" si="0"/>
        <v>21.508054345686791</v>
      </c>
      <c r="M44" s="7">
        <f t="shared" si="0"/>
        <v>21.503102832815244</v>
      </c>
    </row>
    <row r="46" spans="1:13" x14ac:dyDescent="0.25">
      <c r="B46" s="12"/>
      <c r="C46" s="12"/>
      <c r="D46" s="12"/>
      <c r="E46" s="12"/>
      <c r="F46" s="12"/>
      <c r="G46" s="12"/>
      <c r="H46" s="12"/>
    </row>
    <row r="47" spans="1:13" x14ac:dyDescent="0.25">
      <c r="B47" s="12"/>
      <c r="C47" s="13" t="s">
        <v>33</v>
      </c>
      <c r="D47" s="12"/>
      <c r="E47" s="12"/>
      <c r="F47" s="12"/>
      <c r="G47" s="12"/>
      <c r="H47" s="12"/>
    </row>
    <row r="48" spans="1:13" x14ac:dyDescent="0.25">
      <c r="B48" s="12"/>
      <c r="C48" s="12" t="s">
        <v>16</v>
      </c>
      <c r="D48" s="12"/>
      <c r="E48" s="12"/>
      <c r="F48" s="12"/>
      <c r="G48" s="12"/>
      <c r="H48" s="12"/>
    </row>
    <row r="49" spans="2:8" x14ac:dyDescent="0.25">
      <c r="B49" s="12" t="s">
        <v>40</v>
      </c>
      <c r="C49" s="12" t="s">
        <v>41</v>
      </c>
      <c r="D49" s="12"/>
      <c r="E49" s="12">
        <f>(C40-C41)*SQRT(C34*C35*C36*C37)</f>
        <v>0.55685923383891656</v>
      </c>
      <c r="F49" s="12" t="s">
        <v>17</v>
      </c>
      <c r="G49" s="12"/>
      <c r="H49" s="12"/>
    </row>
    <row r="50" spans="2:8" x14ac:dyDescent="0.25">
      <c r="B50" s="12"/>
      <c r="C50" s="12"/>
      <c r="D50" s="12"/>
      <c r="E50" s="12"/>
      <c r="F50" s="12"/>
      <c r="G50" s="12"/>
      <c r="H50" s="12"/>
    </row>
    <row r="51" spans="2:8" x14ac:dyDescent="0.25">
      <c r="B51" s="12"/>
      <c r="C51" s="12" t="s">
        <v>34</v>
      </c>
      <c r="D51" s="12"/>
      <c r="E51" s="14">
        <f>L5</f>
        <v>0.25097394308823512</v>
      </c>
      <c r="F51" s="12" t="s">
        <v>17</v>
      </c>
      <c r="G51" s="12"/>
      <c r="H51" s="12"/>
    </row>
  </sheetData>
  <mergeCells count="1">
    <mergeCell ref="J42:M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Klinar</dc:creator>
  <cp:lastModifiedBy>LAHDE</cp:lastModifiedBy>
  <cp:lastPrinted>2021-10-11T09:27:57Z</cp:lastPrinted>
  <dcterms:created xsi:type="dcterms:W3CDTF">2021-10-01T05:39:11Z</dcterms:created>
  <dcterms:modified xsi:type="dcterms:W3CDTF">2023-10-27T07:36:08Z</dcterms:modified>
</cp:coreProperties>
</file>