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o\Documents\GW Bootcamp\"/>
    </mc:Choice>
  </mc:AlternateContent>
  <xr:revisionPtr revIDLastSave="0" documentId="13_ncr:1_{5E818281-DBAD-4A25-90F6-36C505D20499}" xr6:coauthVersionLast="47" xr6:coauthVersionMax="47" xr10:uidLastSave="{00000000-0000-0000-0000-000000000000}"/>
  <bookViews>
    <workbookView xWindow="28680" yWindow="-120" windowWidth="29040" windowHeight="15840" firstSheet="1" activeTab="5" xr2:uid="{00000000-000D-0000-FFFF-FFFF00000000}"/>
  </bookViews>
  <sheets>
    <sheet name="Crowdfunding" sheetId="1" r:id="rId1"/>
    <sheet name="PT - Category" sheetId="4" r:id="rId2"/>
    <sheet name="PT - Sub-category" sheetId="5" r:id="rId3"/>
    <sheet name="PT - Date Created" sheetId="7" r:id="rId4"/>
    <sheet name="Goals Outcomes" sheetId="8" r:id="rId5"/>
    <sheet name="Backers Outcomes" sheetId="9" r:id="rId6"/>
  </sheets>
  <definedNames>
    <definedName name="_xlnm._FilterDatabase" localSheetId="5" hidden="1">'Backers Outcomes'!$A$1:$E$1000</definedName>
    <definedName name="_xlchart.v1.0" hidden="1">'Backers Outcomes'!$B$1</definedName>
    <definedName name="_xlchart.v1.1" hidden="1">'Backers Outcomes'!$B$2:$B$942</definedName>
    <definedName name="_xlchart.v1.2" hidden="1">'Backers Outcomes'!$B$1</definedName>
    <definedName name="_xlchart.v1.3" hidden="1">'Backers Outcomes'!$B$2:$B$942</definedName>
    <definedName name="_xlchart.v1.4" hidden="1">'Backers Outcomes'!$B$1</definedName>
    <definedName name="_xlchart.v1.5" hidden="1">'Backers Outcomes'!$B$2:$B$942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9" l="1"/>
  <c r="L7" i="9"/>
  <c r="L6" i="9"/>
  <c r="I6" i="9"/>
  <c r="L5" i="9" l="1"/>
  <c r="L4" i="9"/>
  <c r="L3" i="9"/>
  <c r="L2" i="9"/>
  <c r="I5" i="9"/>
  <c r="I4" i="9"/>
  <c r="I3" i="9"/>
  <c r="I2" i="9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2" i="1"/>
  <c r="S18" i="1" a="1"/>
  <c r="S18" i="1" s="1"/>
  <c r="S19" i="1" a="1"/>
  <c r="S19" i="1" s="1"/>
  <c r="S20" i="1" a="1"/>
  <c r="S20" i="1" s="1"/>
  <c r="S21" i="1" a="1"/>
  <c r="S21" i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2" i="8" l="1"/>
  <c r="G12" i="8" s="1"/>
  <c r="E8" i="8"/>
  <c r="F8" i="8" s="1"/>
  <c r="E3" i="8"/>
  <c r="F3" i="8" s="1"/>
  <c r="E2" i="8"/>
  <c r="G2" i="8" s="1"/>
  <c r="H2" i="8"/>
  <c r="E4" i="8"/>
  <c r="F4" i="8" s="1"/>
  <c r="E7" i="8"/>
  <c r="H7" i="8" s="1"/>
  <c r="E6" i="8"/>
  <c r="F6" i="8" s="1"/>
  <c r="E9" i="8"/>
  <c r="G9" i="8" s="1"/>
  <c r="E10" i="8"/>
  <c r="F10" i="8" s="1"/>
  <c r="E13" i="8"/>
  <c r="F13" i="8" s="1"/>
  <c r="E5" i="8"/>
  <c r="F5" i="8" s="1"/>
  <c r="E11" i="8"/>
  <c r="G3" i="8"/>
  <c r="F2" i="8" l="1"/>
  <c r="F12" i="8"/>
  <c r="H12" i="8"/>
  <c r="H8" i="8"/>
  <c r="G8" i="8"/>
  <c r="G7" i="8"/>
  <c r="H3" i="8"/>
  <c r="F7" i="8"/>
  <c r="G10" i="8"/>
  <c r="H10" i="8"/>
  <c r="G4" i="8"/>
  <c r="H4" i="8"/>
  <c r="G6" i="8"/>
  <c r="H9" i="8"/>
  <c r="H6" i="8"/>
  <c r="F9" i="8"/>
  <c r="G5" i="8"/>
  <c r="H5" i="8"/>
  <c r="G13" i="8"/>
  <c r="H13" i="8"/>
  <c r="G11" i="8"/>
  <c r="H11" i="8"/>
  <c r="F11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<sst xmlns="http://schemas.openxmlformats.org/spreadsheetml/2006/main" count="7445" uniqueCount="2114">
  <si>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</si>
  <si>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</si>
  <si>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</si>
  <si>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</si>
  <si>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</si>
  <si>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</si>
  <si>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</si>
  <si>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</si>
  <si>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</si>
  <si>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</si>
  <si>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</si>
  <si>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</si>
  <si>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</si>
  <si>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</si>
  <si>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</si>
  <si>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</si>
  <si>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</si>
  <si>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</si>
  <si>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</si>
  <si>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</si>
  <si>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</si>
  <si>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</si>
  <si>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</si>
  <si>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</si>
  <si>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</si>
  <si>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</si>
  <si>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</si>
  <si>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</si>
  <si>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</si>
  <si>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</si>
  <si>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</si>
  <si>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</si>
  <si>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</si>
  <si>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</si>
  <si>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</si>
  <si>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</si>
  <si>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</si>
  <si>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</si>
  <si>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</si>
  <si>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</si>
  <si>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</si>
  <si>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</si>
  <si>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</si>
  <si>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</si>
  <si>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</si>
  <si>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</si>
  <si>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</si>
  <si>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</si>
  <si>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</si>
  <si>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</si>
  <si>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</si>
  <si>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</si>
  <si>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</si>
  <si>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</si>
  <si>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</si>
  <si>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</si>
  <si>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</si>
  <si>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</si>
  <si>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</si>
  <si>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</si>
  <si>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</si>
  <si>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</si>
  <si>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</si>
  <si>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</si>
  <si>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</si>
  <si>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</si>
  <si>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</si>
  <si>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</si>
  <si>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</si>
  <si>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</si>
  <si>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</si>
  <si>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</si>
  <si>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</si>
  <si>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</si>
  <si>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</si>
  <si>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</si>
  <si>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</si>
  <si>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</si>
  <si>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</si>
  <si>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</si>
  <si>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</si>
  <si>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</si>
  <si>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</si>
  <si>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</si>
  <si>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</si>
  <si>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</si>
  <si>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</si>
  <si>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</si>
  <si>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</si>
  <si>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</si>
  <si>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</si>
  <si>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</si>
  <si>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</si>
  <si>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</si>
  <si>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</si>
  <si>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</si>
  <si>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</si>
  <si>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</si>
  <si>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</si>
  <si>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</si>
  <si>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</si>
  <si>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</si>
  <si>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</si>
  <si>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</si>
  <si>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</si>
  <si>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</si>
  <si>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</si>
  <si>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</si>
  <si>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</si>
  <si>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</si>
  <si>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</si>
  <si>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</si>
  <si>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</si>
  <si>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</si>
  <si>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</si>
  <si>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</si>
  <si>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</si>
  <si>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</si>
  <si>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</si>
  <si>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</si>
  <si>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</si>
  <si>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</si>
  <si>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</si>
  <si>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</si>
  <si>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</si>
  <si>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</si>
  <si>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</si>
  <si>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</si>
  <si>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</si>
  <si>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</si>
  <si>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</si>
  <si>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</si>
  <si>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</si>
  <si>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</si>
  <si>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</si>
  <si>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</si>
  <si>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</si>
  <si>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</si>
  <si>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</si>
  <si>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</si>
  <si>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</si>
  <si>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</si>
  <si>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</si>
  <si>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</si>
  <si>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</si>
  <si>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</si>
  <si>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</si>
  <si>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</si>
  <si>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</si>
  <si>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</si>
  <si>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</si>
  <si>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</si>
  <si>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</si>
  <si>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</si>
  <si>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</si>
  <si>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</si>
  <si>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</si>
  <si>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</si>
  <si>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</si>
  <si>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</si>
  <si>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</si>
  <si>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</si>
  <si>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</si>
  <si>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</si>
  <si>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</si>
  <si>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</si>
  <si>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</si>
  <si>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</si>
  <si>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</si>
  <si>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</si>
  <si>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</si>
  <si>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</si>
  <si>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</si>
  <si>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</si>
  <si>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</si>
  <si>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</si>
  <si>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</si>
  <si>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</si>
  <si>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</si>
  <si>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</si>
  <si>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</si>
  <si>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</si>
  <si>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</si>
  <si>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</si>
  <si>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</si>
  <si>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</si>
  <si>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</si>
  <si>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</si>
  <si>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</si>
  <si>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</si>
  <si>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</si>
  <si>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</si>
  <si>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</si>
  <si>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</si>
  <si>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</si>
  <si>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</si>
  <si>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</si>
  <si>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</si>
  <si>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</si>
  <si>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</si>
  <si>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</si>
  <si>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</si>
  <si>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</si>
  <si>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</si>
  <si>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</si>
  <si>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</si>
  <si>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</si>
  <si>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</si>
  <si>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</si>
  <si>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</si>
  <si>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</si>
  <si>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</si>
  <si>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</si>
  <si>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</si>
  <si>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</si>
  <si>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</si>
  <si>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</si>
  <si>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</si>
  <si>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</si>
  <si>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</si>
  <si>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</si>
  <si>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</si>
  <si>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</si>
  <si>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</si>
  <si>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</si>
  <si>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</si>
  <si>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</si>
  <si>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</si>
  <si>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</si>
  <si>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</si>
  <si>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</si>
  <si>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</si>
  <si>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</si>
  <si>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</si>
  <si>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</si>
  <si>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</si>
  <si>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</si>
  <si>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</si>
  <si>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</si>
  <si>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</si>
  <si>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</si>
  <si>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</si>
  <si>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</si>
  <si>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</si>
  <si>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</si>
  <si>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</si>
  <si>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</si>
  <si>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</si>
  <si>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</si>
  <si>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</si>
  <si>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</si>
  <si>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</si>
  <si>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</si>
  <si>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</si>
  <si>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</si>
  <si>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</si>
  <si>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</si>
  <si>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</si>
  <si>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</si>
  <si>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</si>
  <si>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</si>
  <si>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</si>
  <si>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</si>
  <si>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</si>
  <si>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</si>
  <si>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</si>
  <si>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</si>
  <si>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</si>
  <si>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</si>
  <si>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</si>
  <si>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</si>
  <si>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</si>
  <si>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</si>
  <si>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</si>
  <si>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</si>
  <si>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</si>
  <si>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</si>
  <si>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</si>
  <si>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</si>
  <si>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</si>
  <si>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</si>
  <si>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</si>
  <si>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</si>
  <si>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</si>
  <si>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</si>
  <si>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</si>
  <si>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</si>
  <si>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</si>
  <si>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</si>
  <si>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</si>
  <si>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</si>
  <si>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</si>
  <si>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</si>
  <si>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</si>
  <si>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</si>
  <si>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</si>
  <si>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</si>
  <si>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</si>
  <si>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</si>
  <si>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</si>
  <si>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</si>
  <si>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</si>
  <si>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</si>
  <si>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</si>
  <si>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</si>
  <si>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</si>
  <si>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</si>
  <si>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</si>
  <si>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</si>
  <si>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</si>
  <si>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</si>
  <si>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</si>
  <si>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</si>
  <si>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</si>
  <si>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</si>
  <si>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</si>
  <si>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</si>
  <si>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</si>
  <si>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</si>
  <si>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</si>
  <si>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</si>
  <si>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</si>
  <si>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</si>
  <si>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</si>
  <si>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</si>
  <si>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</si>
  <si>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</si>
  <si>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</si>
  <si>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</si>
  <si>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</si>
  <si>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</si>
  <si>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</si>
  <si>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</si>
  <si>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</si>
  <si>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</si>
  <si>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</si>
  <si>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</si>
  <si>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</si>
  <si>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</si>
  <si>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</si>
  <si>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</si>
  <si>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</si>
  <si>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</si>
  <si>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</si>
  <si>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</si>
  <si>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</si>
  <si>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</si>
  <si>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</si>
  <si>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</si>
  <si>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</si>
  <si>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</si>
  <si>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</si>
  <si>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</si>
  <si>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</si>
  <si>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</si>
  <si>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</si>
  <si>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</si>
  <si>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</si>
  <si>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</si>
  <si>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</si>
  <si>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</si>
  <si>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</si>
  <si>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</si>
  <si>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</si>
  <si>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</si>
  <si>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</si>
  <si>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</si>
  <si>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</si>
  <si>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</si>
  <si>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</si>
  <si>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</si>
  <si>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</si>
  <si>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</si>
  <si>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</si>
  <si>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</si>
  <si>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</si>
  <si>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</si>
  <si>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</si>
  <si>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</si>
  <si>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</si>
  <si>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</si>
  <si>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</si>
  <si>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</si>
  <si>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</si>
  <si>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</si>
  <si>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</si>
  <si>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</si>
  <si>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</si>
  <si>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</si>
  <si>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</si>
  <si>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</si>
  <si>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</si>
  <si>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</si>
  <si>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</si>
  <si>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</si>
  <si>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</si>
  <si>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</si>
  <si>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</si>
  <si>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</si>
  <si>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</si>
  <si>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</si>
  <si>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</si>
  <si>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</si>
  <si>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</si>
  <si>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</si>
  <si>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</si>
  <si>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</si>
  <si>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</si>
  <si>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</si>
  <si>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</si>
  <si>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</si>
  <si>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</si>
  <si>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</si>
  <si>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</si>
  <si>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</si>
  <si>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</si>
  <si>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</si>
  <si>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</si>
  <si>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</si>
  <si>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</si>
  <si>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</si>
  <si>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</si>
  <si>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</si>
  <si>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</si>
  <si>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</si>
  <si>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</si>
  <si>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</si>
  <si>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</si>
  <si>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</si>
  <si>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</si>
  <si>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</si>
  <si>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</si>
  <si>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</si>
  <si>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</si>
  <si>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</si>
  <si>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</si>
  <si>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</si>
  <si>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</si>
  <si>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</si>
  <si>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</si>
  <si>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</si>
  <si>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</si>
  <si>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</si>
  <si>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</si>
  <si>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</si>
  <si>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</si>
  <si>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</si>
  <si>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</si>
  <si>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</si>
  <si>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</si>
  <si>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</si>
  <si>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</si>
  <si>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</si>
  <si>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</si>
  <si>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</si>
  <si>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</si>
  <si>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</si>
  <si>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</si>
  <si>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</si>
  <si>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</si>
  <si>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</si>
  <si>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</si>
  <si>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</si>
  <si>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</si>
  <si>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</si>
  <si>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</si>
  <si>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</si>
  <si>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</si>
  <si>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</si>
  <si>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</si>
  <si>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</si>
  <si>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</si>
  <si>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</si>
  <si>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</si>
  <si>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</si>
  <si>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</si>
  <si>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</si>
  <si>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</si>
  <si>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</si>
  <si>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</si>
  <si>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</si>
  <si>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</si>
  <si>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</si>
  <si>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</si>
  <si>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</si>
  <si>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</si>
  <si>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</si>
  <si>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</si>
  <si>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</si>
  <si>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</si>
  <si>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</si>
  <si>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</si>
  <si>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</si>
  <si>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</si>
  <si>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</si>
  <si>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</si>
  <si>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</si>
  <si>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</si>
  <si>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</si>
  <si>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</si>
  <si>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</si>
  <si>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</si>
  <si>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</si>
  <si>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</si>
  <si>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</si>
  <si>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</si>
  <si>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</si>
  <si>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</si>
  <si>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</si>
  <si>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</si>
  <si>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</si>
  <si>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</si>
  <si>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</si>
  <si>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</si>
  <si>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</si>
  <si>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</si>
  <si>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</si>
  <si>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</si>
  <si>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</si>
  <si>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</si>
  <si>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</si>
  <si>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</si>
  <si>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</si>
  <si>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</si>
  <si>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</si>
  <si>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</si>
  <si>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</si>
  <si>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</si>
  <si>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</si>
  <si>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</si>
  <si>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</si>
  <si>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</si>
  <si>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</si>
  <si>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</si>
  <si>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</si>
  <si>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</si>
  <si>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</si>
  <si>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</si>
  <si>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</si>
  <si>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</si>
  <si>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</si>
  <si>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</si>
  <si>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</si>
  <si>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</si>
  <si>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</si>
  <si>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</si>
  <si>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</si>
  <si>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</si>
  <si>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</si>
  <si>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</si>
  <si>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</si>
  <si>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</si>
  <si>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</si>
  <si>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</si>
  <si>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</si>
  <si>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</si>
  <si>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</si>
  <si>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</si>
  <si>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</si>
  <si>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</si>
  <si>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</si>
  <si>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</si>
  <si>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</si>
  <si>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</si>
  <si>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</si>
  <si>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</si>
  <si>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</si>
  <si>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</si>
  <si>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</si>
  <si>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</si>
  <si>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</si>
  <si>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</si>
  <si>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</si>
  <si>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</si>
  <si>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</si>
  <si>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</si>
  <si>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</si>
  <si>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</si>
  <si>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</si>
  <si>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</si>
  <si>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</si>
  <si>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</si>
  <si>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</si>
  <si>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</si>
  <si>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</si>
  <si>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</si>
  <si>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</si>
  <si>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</si>
  <si>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</si>
  <si>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</si>
  <si>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</si>
  <si>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</si>
  <si>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</si>
  <si>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</si>
  <si>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</si>
  <si>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</si>
  <si>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</si>
  <si>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</si>
  <si>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</si>
  <si>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</si>
  <si>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</si>
  <si>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</si>
  <si>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</si>
  <si>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</si>
  <si>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</si>
  <si>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</si>
  <si>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</si>
  <si>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</si>
  <si>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</si>
  <si>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</si>
  <si>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</si>
  <si>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</si>
  <si>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</si>
  <si>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</si>
  <si>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</si>
  <si>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</si>
  <si>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</si>
  <si>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</si>
  <si>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</si>
  <si>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</si>
  <si>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</si>
  <si>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</si>
  <si>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</si>
  <si>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</si>
  <si>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</si>
  <si>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</si>
  <si>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</si>
  <si>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</si>
  <si>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</si>
  <si>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</si>
  <si>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</si>
  <si>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</si>
  <si>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</si>
  <si>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</si>
  <si>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</si>
  <si>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</si>
  <si>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</si>
  <si>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</si>
  <si>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</si>
  <si>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</si>
  <si>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</si>
  <si>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</si>
  <si>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</si>
  <si>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</si>
  <si>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</si>
  <si>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</si>
  <si>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</si>
  <si>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</si>
  <si>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</si>
  <si>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</si>
  <si>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</si>
  <si>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</si>
  <si>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</si>
  <si>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</si>
  <si>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</si>
  <si>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</si>
  <si>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</si>
  <si>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</si>
  <si>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</si>
  <si>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</si>
  <si>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</si>
  <si>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</si>
  <si>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</si>
  <si>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</si>
  <si>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</si>
  <si>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</si>
  <si>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</si>
  <si>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</si>
  <si>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</si>
  <si>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</si>
  <si>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</si>
  <si>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</si>
  <si>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</si>
  <si>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</si>
  <si>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</si>
  <si>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</si>
  <si>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</si>
  <si>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</si>
  <si>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</si>
  <si>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</si>
  <si>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</si>
  <si>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</si>
  <si>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</si>
  <si>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</si>
  <si>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</si>
  <si>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</si>
  <si>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</si>
  <si>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</si>
  <si>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</si>
  <si>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</si>
  <si>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</si>
  <si>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</si>
  <si>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</si>
  <si>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</si>
  <si>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</si>
  <si>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</si>
  <si>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</si>
  <si>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</si>
  <si>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</si>
  <si>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</si>
  <si>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</si>
  <si>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</si>
  <si>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</si>
  <si>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</si>
  <si>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</si>
  <si>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</si>
  <si>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</si>
  <si>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</si>
  <si>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</si>
  <si>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</si>
  <si>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</si>
  <si>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</si>
  <si>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</si>
  <si>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</si>
  <si>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</si>
  <si>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</si>
  <si>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</si>
  <si>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</si>
  <si>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</si>
  <si>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</si>
  <si>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</si>
  <si>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</si>
  <si>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</si>
  <si>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</si>
  <si>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</si>
  <si>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</si>
  <si>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</si>
  <si>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</si>
  <si>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</si>
  <si>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</si>
  <si>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</si>
  <si>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</si>
  <si>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</si>
  <si>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</si>
  <si>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</si>
  <si>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</si>
  <si>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</si>
  <si>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</si>
  <si>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</si>
  <si>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</si>
  <si>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</si>
  <si>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</si>
  <si>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</si>
  <si>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</si>
  <si>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</si>
  <si>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</si>
  <si>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</si>
  <si>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</si>
  <si>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</si>
  <si>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</si>
  <si>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</si>
  <si>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</si>
  <si>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</si>
  <si>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</si>
  <si>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</si>
  <si>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</si>
  <si>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</si>
  <si>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</si>
  <si>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</si>
  <si>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</si>
  <si>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</si>
  <si>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</si>
  <si>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</si>
  <si>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</si>
  <si>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</si>
  <si>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</si>
  <si>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</si>
  <si>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</si>
  <si>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</si>
  <si>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</si>
  <si>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</si>
  <si>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</si>
  <si>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</si>
  <si>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</si>
  <si>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</si>
  <si>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</si>
  <si>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</si>
  <si>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</si>
  <si>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</si>
  <si>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</si>
  <si>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</si>
  <si>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</si>
  <si>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</si>
  <si>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</si>
  <si>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</si>
  <si>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</si>
  <si>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</si>
  <si>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</si>
  <si>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</si>
  <si>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</si>
  <si>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</si>
  <si>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</si>
  <si>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</si>
  <si>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</si>
  <si>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</si>
  <si>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</si>
  <si>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</si>
  <si>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</si>
  <si>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</si>
  <si>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</si>
  <si>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</si>
  <si>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</si>
  <si>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</si>
  <si>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</si>
  <si>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</si>
  <si>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</si>
  <si>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</si>
  <si>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</si>
  <si>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</si>
  <si>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</si>
  <si>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</si>
  <si>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</si>
  <si>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</si>
  <si>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</si>
  <si>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</si>
  <si>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</si>
  <si>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</si>
  <si>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</si>
  <si>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</si>
  <si>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</si>
  <si>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</si>
  <si>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</si>
  <si>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</si>
  <si>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</si>
  <si>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</si>
  <si>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</si>
  <si>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</si>
  <si>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</si>
  <si>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</si>
  <si>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</si>
  <si>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</si>
  <si>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</si>
  <si>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</si>
  <si>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</si>
  <si>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</si>
  <si>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</si>
  <si>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</si>
  <si>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</si>
  <si>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</si>
  <si>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</si>
  <si>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</si>
  <si>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</si>
  <si>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</si>
  <si>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</si>
  <si>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</si>
  <si>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</si>
  <si>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</si>
  <si>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</si>
  <si>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</si>
  <si>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</si>
  <si>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</si>
  <si>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</si>
  <si>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</si>
  <si>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</si>
  <si>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</si>
  <si>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</si>
  <si>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</si>
  <si>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</si>
  <si>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</si>
  <si>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</si>
  <si>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</si>
  <si>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</si>
  <si>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</si>
  <si>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</si>
  <si>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</si>
  <si>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</si>
  <si>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</si>
  <si>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</si>
  <si>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</si>
  <si>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</si>
  <si>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</si>
  <si>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</si>
  <si>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</si>
  <si>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</si>
  <si>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</si>
  <si>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</si>
  <si>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</si>
  <si>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</si>
  <si>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</si>
  <si>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</si>
  <si>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</si>
  <si>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</si>
  <si>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</si>
  <si>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</si>
  <si>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</si>
  <si>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</si>
  <si>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</si>
  <si>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</si>
  <si>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</si>
  <si>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</si>
  <si>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</si>
  <si>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</si>
  <si>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</si>
  <si>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</si>
  <si>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</si>
  <si>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</si>
  <si>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</si>
  <si>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</si>
  <si>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</si>
  <si>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</si>
  <si>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</si>
  <si>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</si>
  <si>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</si>
  <si>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</si>
  <si>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</si>
  <si>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</si>
  <si>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</si>
  <si>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</si>
  <si>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</si>
  <si>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</si>
  <si>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</si>
  <si>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</si>
  <si>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</si>
  <si>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</si>
  <si>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</si>
  <si>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</si>
  <si>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</si>
  <si>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</si>
  <si>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</si>
  <si>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</si>
  <si>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</si>
  <si>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</si>
  <si>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</si>
  <si>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</si>
  <si>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</si>
  <si>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</si>
  <si>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</si>
  <si>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</si>
  <si>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</si>
  <si>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</si>
  <si>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</si>
  <si>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</si>
  <si>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</si>
  <si>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</si>
  <si>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</si>
  <si>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</si>
  <si>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</si>
  <si>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</si>
  <si>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</si>
  <si>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</si>
  <si>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</si>
  <si>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</si>
  <si>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</si>
  <si>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</si>
  <si>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</si>
  <si>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</si>
  <si>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</si>
  <si>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</si>
  <si>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</si>
  <si>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</si>
  <si>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</si>
  <si>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</si>
  <si>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</si>
  <si>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</si>
  <si>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</si>
  <si>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</si>
  <si>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</si>
  <si>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</si>
  <si>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</si>
  <si>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</si>
  <si>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</si>
  <si>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</si>
  <si>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</si>
  <si>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</si>
  <si>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</si>
  <si>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</si>
  <si>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</si>
  <si>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</si>
  <si>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</si>
  <si>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</si>
  <si>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</si>
  <si>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</si>
  <si>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</si>
  <si>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</si>
  <si>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</si>
  <si>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</si>
  <si>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</si>
  <si>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</si>
  <si>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</si>
  <si>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</si>
  <si>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</si>
  <si>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</si>
  <si>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</si>
  <si>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</si>
  <si>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</si>
  <si>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</si>
  <si>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</si>
  <si>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</si>
  <si>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</si>
  <si>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</si>
  <si>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</si>
  <si>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</si>
  <si>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</si>
  <si>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</si>
  <si>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</si>
  <si>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</si>
  <si>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</si>
  <si>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</si>
  <si>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</si>
  <si>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</si>
  <si>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</si>
  <si>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</si>
  <si>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</si>
  <si>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</si>
  <si>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</si>
  <si>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</si>
  <si>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</si>
  <si>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</si>
  <si>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</si>
  <si>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</si>
  <si>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</si>
  <si>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</si>
  <si>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</si>
  <si>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</si>
  <si>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</si>
  <si>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</si>
  <si>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</si>
  <si>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</si>
  <si>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</si>
  <si>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</si>
  <si>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</si>
  <si>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</si>
  <si>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</si>
  <si>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</si>
  <si>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</si>
  <si>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</si>
  <si>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</si>
  <si>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</si>
  <si>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</si>
  <si>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</si>
  <si>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</si>
  <si>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</si>
  <si>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</si>
  <si>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</si>
  <si>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</si>
  <si>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</si>
  <si>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</si>
  <si>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</si>
  <si>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</si>
  <si>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</si>
  <si>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</si>
  <si>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</si>
  <si>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</si>
  <si>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</si>
  <si>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</si>
  <si>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</si>
  <si>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</si>
  <si>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</si>
  <si>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</si>
  <si>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</si>
  <si>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</si>
  <si>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</si>
  <si>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</si>
  <si>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</si>
  <si>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</si>
  <si>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</si>
  <si>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</si>
  <si>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</si>
  <si>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</si>
  <si>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</si>
  <si>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</si>
  <si>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</si>
  <si>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</si>
  <si>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</si>
  <si>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</si>
  <si>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</si>
  <si>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</si>
  <si>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</si>
  <si>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</si>
  <si>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</si>
  <si>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</si>
  <si>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</si>
  <si>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</si>
  <si>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</si>
  <si>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</si>
  <si>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</si>
  <si>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</si>
  <si>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</si>
  <si>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</si>
  <si>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</si>
  <si>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</si>
  <si>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</si>
  <si>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</si>
  <si>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</si>
  <si>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</si>
  <si>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</si>
  <si>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</si>
  <si>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</si>
  <si>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</si>
  <si>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</si>
  <si>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</si>
  <si>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</si>
  <si>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</si>
  <si>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</si>
  <si>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</si>
  <si>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</si>
  <si>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</si>
  <si>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</si>
  <si>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</si>
  <si>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</si>
  <si>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</si>
  <si>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</si>
  <si>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</si>
  <si>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</si>
  <si>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</si>
  <si>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</si>
  <si>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</si>
  <si>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</si>
  <si>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</si>
  <si>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</si>
  <si>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</si>
  <si>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</si>
  <si>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</si>
  <si>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</si>
  <si>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</si>
  <si>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</si>
  <si>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</si>
  <si>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</si>
  <si>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</si>
  <si>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</si>
  <si>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</si>
  <si>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</si>
  <si>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</si>
  <si>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</si>
  <si>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</si>
  <si>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</si>
  <si>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</si>
  <si>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</si>
  <si>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</si>
  <si>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</si>
  <si>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</si>
  <si>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</si>
  <si>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</si>
  <si>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</si>
  <si>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</si>
  <si>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</si>
  <si>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</si>
  <si>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</si>
  <si>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</si>
  <si>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</si>
  <si>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</si>
  <si>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</si>
  <si>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</si>
  <si>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</si>
  <si>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</si>
  <si>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</si>
  <si>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</si>
  <si>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</si>
  <si>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</si>
  <si>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</si>
  <si>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</si>
  <si>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</si>
  <si>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</si>
  <si>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</si>
  <si>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</si>
  <si>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</si>
  <si>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</si>
  <si>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</si>
  <si>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</si>
  <si>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</si>
  <si>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</si>
  <si>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</si>
  <si>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</si>
  <si>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</si>
  <si>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</si>
  <si>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</si>
  <si>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</si>
  <si>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</si>
  <si>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</si>
  <si>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</si>
  <si>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</si>
  <si>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</si>
  <si>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</si>
  <si>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</si>
  <si>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</si>
  <si>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</si>
  <si>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</si>
  <si>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</si>
  <si>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</si>
  <si>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</si>
  <si>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</si>
  <si>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</si>
  <si>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</si>
  <si>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</si>
  <si>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</si>
  <si>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</si>
  <si>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</si>
  <si>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</si>
  <si>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</si>
  <si>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</si>
  <si>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</si>
  <si>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</si>
  <si>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</si>
  <si>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</si>
  <si>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</si>
  <si>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</si>
  <si>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</si>
  <si>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</si>
  <si>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</si>
  <si>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</si>
  <si>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</si>
  <si>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</si>
  <si>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</si>
  <si>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</si>
  <si>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</si>
  <si>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</si>
  <si>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</si>
  <si>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</si>
  <si>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</si>
  <si>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</si>
  <si>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</si>
  <si>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</si>
  <si>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</si>
  <si>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</si>
  <si>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</si>
  <si>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</si>
  <si>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</si>
  <si>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</si>
  <si>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</si>
  <si>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</si>
  <si>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</si>
  <si>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</si>
  <si>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</si>
  <si>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</si>
  <si>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</si>
  <si>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</si>
  <si>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</si>
  <si>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</si>
  <si>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</si>
  <si>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</si>
  <si>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</si>
  <si>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</si>
  <si>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</si>
  <si>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</si>
  <si>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</si>
  <si>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</si>
  <si>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</si>
  <si>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</si>
  <si>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</si>
  <si>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</si>
  <si>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</si>
  <si>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</si>
  <si>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</si>
  <si>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</si>
  <si>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</si>
  <si>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</si>
  <si>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</si>
  <si>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</si>
  <si>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</si>
  <si>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</si>
  <si>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</si>
  <si>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</si>
  <si>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</si>
  <si>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</si>
  <si>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</si>
  <si>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</si>
  <si>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</si>
  <si>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</si>
  <si>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</si>
  <si>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</si>
  <si>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</si>
  <si>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</si>
  <si>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</si>
  <si>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</si>
  <si>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</si>
  <si>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</si>
  <si>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</si>
  <si>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</si>
  <si>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</si>
  <si>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</si>
  <si>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</si>
  <si>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</si>
  <si>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</si>
  <si>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</si>
  <si>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</si>
  <si>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</si>
  <si>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</si>
  <si>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</si>
  <si>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</si>
  <si>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</si>
  <si>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</si>
  <si>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</si>
  <si>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</si>
  <si>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</si>
  <si>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</si>
  <si>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</si>
  <si>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</si>
  <si>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</si>
  <si>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</si>
  <si>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</si>
  <si>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</si>
  <si>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</si>
  <si>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</si>
  <si>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</si>
  <si>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</si>
  <si>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</si>
  <si>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</si>
  <si>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</si>
  <si>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</si>
  <si>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</si>
  <si>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</si>
  <si>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</si>
  <si>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</si>
  <si>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</si>
  <si>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</si>
  <si>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</si>
  <si>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</si>
  <si>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</si>
  <si>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</si>
  <si>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</si>
  <si>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</si>
  <si>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</si>
  <si>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</si>
  <si>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</si>
  <si>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</si>
  <si>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</si>
  <si>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</si>
  <si>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</si>
  <si>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</si>
  <si>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</si>
  <si>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</si>
  <si>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</si>
  <si>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</si>
  <si>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</si>
  <si>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</si>
  <si>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</si>
  <si>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</si>
  <si>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</si>
  <si>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</si>
  <si>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</si>
  <si>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</si>
  <si>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</si>
  <si>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</si>
  <si>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</si>
  <si>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</si>
  <si>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</si>
  <si>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</si>
  <si>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</si>
  <si>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</si>
  <si>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</si>
  <si>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</si>
  <si>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</si>
  <si>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</si>
  <si>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</si>
  <si>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</si>
  <si>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</si>
  <si>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</si>
  <si>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</si>
  <si>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</si>
  <si>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</si>
  <si>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</si>
  <si>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</si>
  <si>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</si>
  <si>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</si>
  <si>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</si>
  <si>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</si>
  <si>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</si>
  <si>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</si>
  <si>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</si>
  <si>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</si>
  <si>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</si>
  <si>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</si>
  <si>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</si>
  <si>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</si>
  <si>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</si>
  <si>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</si>
  <si>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</si>
  <si>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</si>
  <si>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</si>
  <si>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</si>
  <si>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</si>
  <si>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</si>
  <si>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</si>
  <si>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</si>
  <si>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</si>
  <si>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</si>
  <si>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</si>
  <si>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</si>
  <si>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</si>
  <si>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</si>
  <si>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</si>
  <si>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</si>
  <si>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</si>
  <si>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</si>
  <si>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</si>
  <si>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</si>
  <si>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</si>
  <si>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</si>
  <si>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</si>
  <si>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</si>
  <si>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</si>
  <si>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</si>
  <si>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</si>
  <si>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</si>
  <si>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</si>
  <si>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</si>
  <si>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</si>
  <si>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</si>
  <si>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</si>
  <si>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</si>
  <si>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</si>
  <si>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</si>
  <si>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</si>
  <si>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</si>
  <si>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</si>
  <si>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</si>
  <si>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</si>
  <si>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</si>
  <si>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</si>
  <si>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</si>
  <si>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</si>
  <si>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</si>
  <si>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</si>
  <si>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</si>
  <si>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</si>
  <si>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</si>
  <si>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</si>
  <si>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</si>
  <si>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</si>
  <si>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</si>
  <si>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</si>
  <si>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</si>
  <si>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</si>
  <si>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</si>
  <si>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</si>
  <si>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</si>
  <si>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</si>
  <si>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</si>
  <si>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</si>
  <si>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</si>
  <si>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</si>
  <si>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</si>
  <si>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</si>
  <si>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</si>
  <si>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</si>
  <si>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</si>
  <si>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</si>
  <si>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</si>
  <si>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</si>
  <si>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</si>
  <si>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</si>
  <si>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</si>
  <si>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</si>
  <si>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</si>
  <si>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</si>
  <si>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</si>
  <si>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</si>
  <si>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</si>
  <si>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</si>
  <si>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</si>
  <si>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</si>
  <si>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</si>
  <si>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</si>
  <si>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</si>
  <si>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</si>
  <si>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</si>
  <si>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</si>
  <si>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</si>
  <si>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</si>
  <si>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</si>
  <si>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</si>
  <si>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</si>
  <si>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</si>
  <si>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</si>
  <si>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</si>
  <si>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</si>
  <si>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</si>
  <si>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</si>
  <si>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</si>
  <si>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</si>
  <si>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</si>
  <si>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</si>
  <si>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</si>
  <si>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</si>
  <si>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</si>
  <si>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</si>
  <si>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</si>
  <si>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</si>
  <si>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</si>
  <si>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</si>
  <si>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</si>
  <si>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</si>
  <si>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</si>
  <si>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</si>
  <si>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</si>
  <si>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</si>
  <si>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</si>
  <si>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</si>
  <si>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</si>
  <si>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</si>
  <si>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</si>
  <si>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</si>
  <si>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</si>
  <si>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</si>
  <si>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</si>
  <si>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</si>
  <si>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</si>
  <si>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</si>
  <si>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</si>
  <si>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</si>
  <si>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</si>
  <si>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</si>
  <si>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</si>
  <si>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</si>
  <si>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</si>
  <si>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</si>
  <si>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</si>
  <si>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</si>
  <si>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</si>
  <si>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</si>
  <si>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</si>
  <si>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</si>
  <si>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</si>
  <si>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</si>
  <si>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</si>
  <si>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</si>
  <si>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</si>
  <si>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</si>
  <si>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</si>
  <si>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</si>
  <si>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</si>
  <si>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</si>
  <si>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</si>
  <si>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</si>
  <si>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</si>
  <si>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</si>
  <si>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</si>
  <si>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</si>
  <si>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</si>
  <si>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</si>
  <si>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</si>
  <si>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</si>
  <si>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</si>
  <si>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</si>
  <si>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</si>
  <si>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</si>
  <si>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</si>
  <si>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</si>
  <si>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</si>
  <si>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</si>
  <si>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</si>
  <si>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</si>
  <si>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</si>
  <si>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</si>
  <si>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</si>
  <si>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</si>
  <si>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</si>
  <si>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</si>
  <si>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</si>
  <si>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</si>
  <si>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</si>
  <si>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</si>
  <si>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</si>
  <si>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</si>
  <si>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</si>
  <si>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</si>
  <si>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</si>
  <si>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</si>
  <si>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</si>
  <si>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</si>
  <si>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</si>
  <si>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</si>
  <si>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</si>
  <si>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</si>
  <si>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</si>
  <si>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</si>
  <si>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</si>
  <si>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</si>
  <si>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</si>
  <si>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</si>
  <si>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</si>
  <si>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</si>
  <si>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</si>
  <si>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</si>
  <si>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</si>
  <si>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</si>
  <si>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</si>
  <si>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</si>
  <si>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</si>
  <si>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</si>
  <si>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</si>
  <si>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</si>
  <si>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</si>
  <si>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</si>
  <si>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</si>
  <si>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</si>
  <si>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</si>
  <si>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</si>
  <si>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</si>
  <si>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</si>
  <si>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</si>
  <si>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</si>
  <si>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</si>
  <si>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</si>
  <si>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</si>
  <si>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</si>
  <si>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</si>
  <si>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</si>
  <si>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</si>
  <si>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</si>
  <si>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</si>
  <si>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</si>
  <si>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</si>
  <si>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</si>
  <si>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</si>
  <si>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</si>
  <si>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</si>
  <si>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</si>
  <si>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</si>
  <si>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</si>
  <si>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</si>
  <si>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</si>
  <si>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</si>
  <si>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</si>
  <si>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</si>
  <si>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</si>
  <si>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</si>
  <si>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</si>
  <si>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</si>
  <si>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</si>
  <si>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</si>
  <si>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</si>
  <si>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</si>
  <si>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</si>
  <si>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</si>
  <si>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</si>
  <si>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</si>
  <si>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</si>
  <si>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</si>
  <si>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</si>
  <si>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</si>
  <si>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</si>
  <si>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</si>
  <si>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</si>
  <si>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</si>
  <si>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</si>
  <si>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</si>
  <si>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</si>
  <si>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</si>
  <si>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</si>
  <si>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</si>
  <si>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</si>
  <si>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</si>
  <si>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</si>
  <si>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</si>
  <si>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</si>
  <si>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</si>
  <si>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</si>
  <si>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</si>
  <si>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</si>
  <si>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</si>
  <si>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</si>
  <si>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</si>
  <si>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</si>
  <si>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</si>
  <si>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</si>
  <si>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</si>
  <si>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</si>
  <si>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</si>
  <si>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</si>
  <si>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</si>
  <si>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</si>
  <si>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</si>
  <si>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</si>
  <si>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</si>
  <si>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</si>
  <si>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</si>
  <si>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</si>
  <si>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</si>
  <si>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</si>
  <si>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</si>
  <si>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</si>
  <si>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</si>
  <si>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</si>
  <si>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</si>
  <si>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</si>
  <si>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</si>
  <si>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</si>
  <si>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</si>
  <si>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</si>
  <si>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</si>
  <si>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</si>
  <si>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</si>
  <si>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</si>
  <si>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</si>
  <si>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</si>
  <si>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</si>
  <si>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</si>
  <si>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</si>
  <si>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</si>
  <si>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</si>
  <si>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</si>
  <si>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</si>
  <si>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</si>
  <si>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</si>
  <si>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</si>
  <si>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</si>
  <si>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</si>
  <si>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</si>
  <si>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</si>
  <si>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</si>
  <si>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</si>
  <si>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</si>
  <si>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</si>
  <si>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</si>
  <si>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</si>
  <si>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</si>
  <si>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</si>
  <si>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</si>
  <si>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</si>
  <si>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</si>
  <si>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</si>
  <si>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</si>
  <si>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</si>
  <si>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</si>
  <si>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</si>
  <si>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</si>
  <si>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</si>
  <si>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</si>
  <si>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</si>
  <si>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</si>
  <si>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</si>
  <si>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</si>
  <si>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</si>
  <si>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</si>
  <si>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</si>
  <si>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</si>
  <si>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</si>
  <si>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</si>
  <si>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</si>
  <si>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</si>
  <si>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</si>
  <si>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</si>
  <si>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</si>
  <si>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</si>
  <si>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</si>
  <si>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</si>
  <si>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</si>
  <si>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</si>
  <si>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</si>
  <si>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</si>
  <si>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</si>
  <si>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</si>
  <si>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</si>
  <si>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</si>
  <si>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</si>
  <si>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</si>
  <si>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</si>
  <si>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</si>
  <si>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</si>
  <si>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</si>
  <si>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</si>
  <si>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</si>
  <si>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</si>
  <si>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</si>
  <si>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</si>
  <si>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</si>
  <si>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</si>
  <si>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</si>
  <si>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</si>
  <si>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</si>
  <si>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</si>
  <si>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</si>
  <si>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</si>
  <si>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</si>
  <si>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</si>
  <si>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</si>
  <si>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</si>
  <si>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</si>
  <si>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</si>
  <si>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</si>
  <si>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</si>
  <si>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</si>
  <si>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</si>
  <si>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</si>
  <si>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</si>
  <si>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</si>
  <si>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</si>
  <si>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</si>
  <si>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</si>
  <si>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</si>
  <si>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</si>
  <si>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</si>
  <si>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</si>
  <si>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</si>
  <si>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</si>
  <si>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</si>
  <si>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</si>
  <si>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</si>
  <si>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</si>
  <si>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</si>
  <si>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</si>
  <si>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</si>
  <si>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</si>
  <si>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</si>
  <si>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</si>
  <si>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</si>
  <si>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</si>
  <si>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</si>
  <si>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</si>
  <si>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</si>
  <si>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</si>
  <si>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</si>
  <si>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</si>
  <si>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</si>
  <si>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</si>
  <si>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</si>
  <si>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</si>
  <si>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</si>
  <si>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</si>
  <si>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</si>
  <si>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</si>
  <si>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</si>
  <si>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</si>
  <si>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</si>
  <si>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</si>
  <si>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</si>
  <si>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</si>
  <si>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</si>
  <si>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</si>
  <si>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</si>
  <si>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</si>
  <si>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</si>
  <si>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</si>
  <si>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</si>
  <si>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</si>
  <si>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</si>
  <si>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</si>
  <si>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</si>
  <si>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</si>
  <si>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</si>
  <si>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</si>
  <si>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</si>
  <si>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</si>
  <si>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</si>
  <si>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</si>
  <si>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</si>
  <si>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</si>
  <si>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</si>
  <si>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</si>
  <si>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</si>
  <si>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</si>
  <si>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</si>
  <si>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</si>
  <si>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</si>
  <si>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</si>
  <si>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</si>
  <si>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</si>
  <si>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</si>
  <si>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</si>
  <si>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</si>
  <si>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</si>
  <si>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</si>
  <si>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</si>
  <si>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</si>
  <si>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</si>
  <si>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</si>
  <si>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</si>
  <si>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</si>
  <si>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</si>
  <si>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</si>
  <si>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</si>
  <si>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</si>
  <si>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</si>
  <si>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</si>
  <si>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</si>
  <si>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</si>
  <si>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</si>
  <si>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</si>
  <si>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</si>
  <si>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</si>
  <si>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</si>
  <si>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</si>
  <si>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</si>
  <si>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</si>
  <si>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</si>
  <si>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</si>
  <si>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</si>
  <si>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</si>
  <si>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</si>
  <si>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</si>
  <si>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</si>
  <si>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</si>
  <si>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</si>
  <si>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</si>
  <si>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</si>
  <si>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</si>
  <si>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</si>
  <si>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</si>
  <si>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</si>
  <si>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</si>
  <si>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</si>
  <si>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</si>
  <si>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</si>
  <si>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</si>
  <si>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</si>
  <si>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</si>
  <si>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</si>
  <si>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</si>
  <si>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</si>
  <si>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</si>
  <si>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</si>
  <si>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</si>
  <si>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</si>
  <si>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</si>
  <si>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</si>
  <si>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</si>
  <si>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</si>
  <si>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</si>
  <si>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</si>
  <si>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</si>
  <si>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</si>
  <si>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</si>
  <si>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</si>
  <si>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</si>
  <si>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</si>
  <si>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</si>
  <si>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</si>
  <si>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</si>
  <si>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</si>
  <si>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</si>
  <si>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</si>
  <si>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</si>
  <si>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</si>
  <si>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</si>
  <si>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</si>
  <si>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</si>
  <si>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</si>
  <si>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</si>
  <si>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</si>
  <si>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</si>
  <si>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</si>
  <si>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</si>
  <si>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</si>
  <si>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</si>
  <si>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</si>
  <si>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</si>
  <si>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</si>
  <si>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</si>
  <si>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</si>
  <si>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</si>
  <si>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</si>
  <si>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</si>
  <si>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</si>
  <si>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</si>
  <si>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</si>
  <si>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</si>
  <si>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</si>
  <si>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</si>
  <si>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</si>
  <si>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</si>
  <si>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</si>
  <si>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</si>
  <si>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</si>
  <si>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</si>
  <si>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</si>
  <si>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</si>
  <si>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</si>
  <si>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</si>
  <si>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</si>
  <si>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</si>
  <si>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</si>
  <si>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</si>
  <si>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</si>
  <si>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</si>
  <si>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</si>
  <si>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</si>
  <si>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</si>
  <si>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</si>
  <si>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</si>
  <si>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</si>
  <si>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</si>
  <si>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</si>
  <si>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</si>
  <si>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</si>
  <si>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</si>
  <si>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</si>
  <si>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</si>
  <si>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</si>
  <si>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</si>
  <si>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</si>
  <si>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</si>
  <si>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</si>
  <si>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</si>
  <si>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</si>
  <si>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</si>
  <si>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</si>
  <si>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</si>
  <si>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</si>
  <si>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</si>
  <si>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</si>
  <si>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</si>
  <si>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</si>
  <si>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</si>
  <si>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</si>
  <si>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</si>
  <si>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</si>
  <si>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</si>
  <si>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</si>
  <si>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</si>
  <si>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</si>
  <si>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</si>
  <si>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</si>
  <si>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</si>
  <si>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</si>
  <si>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</si>
  <si>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</si>
  <si>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</si>
  <si>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</si>
  <si>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</si>
  <si>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</si>
  <si>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</si>
  <si>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</si>
  <si>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</si>
  <si>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</si>
  <si>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</si>
  <si>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</si>
  <si>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</si>
  <si>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</si>
  <si>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</si>
  <si>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</si>
  <si>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</si>
  <si>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</si>
  <si>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</si>
  <si>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</si>
  <si>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</si>
  <si>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</si>
  <si>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</si>
  <si>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</si>
  <si>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</si>
  <si>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</si>
  <si>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</si>
  <si>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</si>
  <si>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</si>
  <si>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</si>
  <si>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</si>
  <si>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</si>
  <si>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</si>
  <si>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</si>
  <si>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</si>
  <si>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</si>
  <si>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</si>
  <si>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</si>
  <si>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</si>
  <si>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</si>
  <si>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</si>
  <si>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</si>
  <si>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</si>
  <si>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</si>
  <si>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</si>
  <si>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</si>
  <si>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</si>
  <si>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</si>
  <si>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</si>
  <si>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</si>
  <si>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</si>
  <si>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</si>
  <si>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</si>
  <si>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</si>
  <si>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</si>
  <si>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</si>
  <si>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</si>
  <si>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</si>
  <si>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</si>
  <si>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</si>
  <si>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</si>
  <si>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</si>
  <si>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</si>
  <si>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</si>
  <si>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</si>
  <si>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</si>
  <si>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</si>
  <si>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</si>
  <si>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</si>
  <si>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</si>
  <si>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</si>
  <si>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</si>
  <si>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</si>
  <si>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</si>
  <si>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</si>
  <si>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</si>
  <si>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</si>
  <si>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</si>
  <si>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</si>
  <si>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</si>
  <si>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Count of outcome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</si>
  <si>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</si>
  <si>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</si>
  <si>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</si>
  <si>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</si>
  <si>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</si>
  <si>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</si>
  <si>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</si>
  <si>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</si>
  <si>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</si>
  <si>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</si>
  <si>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</si>
  <si>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</si>
  <si>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</si>
  <si>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</si>
  <si>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</si>
  <si>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</si>
  <si>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</si>
  <si>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</si>
  <si>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</si>
  <si>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</si>
  <si>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</si>
  <si>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Unsuccessful Campaigns</t>
  </si>
  <si>
    <t>Mean</t>
  </si>
  <si>
    <t>Median</t>
  </si>
  <si>
    <t>Minimum</t>
  </si>
  <si>
    <t>Maximum</t>
  </si>
  <si>
    <t>Varianace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</si>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</sst>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14" fontId="18" fillId="0" borderId="0" xfId="0" applyNumberFormat="1" applyFont="1"/>
    <xf numFmtId="0" fontId="16" fillId="0" borderId="0" xfId="0" applyFont="1"/>
    <xf numFmtId="0" fontId="19" fillId="0" borderId="0" xfId="0" applyFont="1" applyAlignment="1">
      <alignment horizontal="left" vertical="center" wrapText="1"/>
    </xf>
    <xf numFmtId="1" fontId="0" fillId="0" borderId="0" xfId="0" applyNumberFormat="1"/>
    <xf numFmtId="0" fontId="16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00B0F0"/>
        </patternFill>
      </fill>
    </dxf>
    <dxf>
      <fill>
        <patternFill>
          <bgColor rgb="FFFF9933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00B0F0"/>
        </patternFill>
      </fill>
    </dxf>
    <dxf>
      <fill>
        <patternFill>
          <bgColor rgb="FFFF9933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00B0F0"/>
        </patternFill>
      </fill>
    </dxf>
    <dxf>
      <fill>
        <patternFill>
          <bgColor rgb="FFFF9933"/>
        </patternFill>
      </fill>
    </dxf>
  </dxfs>
  <tableStyles count="0" defaultTableStyle="TableStyleMedium2" defaultPivotStyle="PivotStyleLight16"/>
  <colors>
    <mruColors>
      <color rgb="FFFF99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[CrowdfundingBook.xlsx]PT - Category!PivotTable3</c:name>
    <c:fmtId val="2"/>
  </c:pivotSource>
  <c:chart>
    <c:autoTitleDeleted val="0"/>
    <c:pivotFmts>
      <c:pivotFmt>
        <c:idx val="0"/>
        <c:spPr>
          <a:solidFill>
            <a:srgbClr val="FF99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 -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 -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25-455C-BC5D-3831B22D05F2}"/>
            </c:ext>
          </c:extLst>
        </c:ser>
        <c:ser>
          <c:idx val="1"/>
          <c:order val="1"/>
          <c:tx>
            <c:strRef>
              <c:f>'PT -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'PT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 -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25-455C-BC5D-3831B22D05F2}"/>
            </c:ext>
          </c:extLst>
        </c:ser>
        <c:ser>
          <c:idx val="2"/>
          <c:order val="2"/>
          <c:tx>
            <c:strRef>
              <c:f>'PT -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'PT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 -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25-455C-BC5D-3831B22D05F2}"/>
            </c:ext>
          </c:extLst>
        </c:ser>
        <c:ser>
          <c:idx val="3"/>
          <c:order val="3"/>
          <c:tx>
            <c:strRef>
              <c:f>'PT -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'PT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 -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25-455C-BC5D-3831B22D0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0369992"/>
        <c:axId val="530370344"/>
      </c:barChart>
      <c:catAx>
        <c:axId val="530369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370344"/>
        <c:crosses val="autoZero"/>
        <c:auto val="1"/>
        <c:lblAlgn val="ctr"/>
        <c:lblOffset val="100"/>
        <c:noMultiLvlLbl val="0"/>
      </c:catAx>
      <c:valAx>
        <c:axId val="53037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36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[CrowdfundingBook.xlsx]PT - Sub-category!PivotTable3</c:name>
    <c:fmtId val="3"/>
  </c:pivotSource>
  <c:chart>
    <c:autoTitleDeleted val="0"/>
    <c:pivotFmts>
      <c:pivotFmt>
        <c:idx val="0"/>
        <c:spPr>
          <a:solidFill>
            <a:srgbClr val="FF99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99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 -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 -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F8-4701-B708-8448B6F3DC27}"/>
            </c:ext>
          </c:extLst>
        </c:ser>
        <c:ser>
          <c:idx val="1"/>
          <c:order val="1"/>
          <c:tx>
            <c:strRef>
              <c:f>'PT -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'PT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 -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F8-4701-B708-8448B6F3DC27}"/>
            </c:ext>
          </c:extLst>
        </c:ser>
        <c:ser>
          <c:idx val="2"/>
          <c:order val="2"/>
          <c:tx>
            <c:strRef>
              <c:f>'PT -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'PT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 -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F8-4701-B708-8448B6F3DC27}"/>
            </c:ext>
          </c:extLst>
        </c:ser>
        <c:ser>
          <c:idx val="3"/>
          <c:order val="3"/>
          <c:tx>
            <c:strRef>
              <c:f>'PT -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'PT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 -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F8-4701-B708-8448B6F3D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0369992"/>
        <c:axId val="530370344"/>
      </c:barChart>
      <c:catAx>
        <c:axId val="530369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370344"/>
        <c:crosses val="autoZero"/>
        <c:auto val="1"/>
        <c:lblAlgn val="ctr"/>
        <c:lblOffset val="100"/>
        <c:noMultiLvlLbl val="0"/>
      </c:catAx>
      <c:valAx>
        <c:axId val="53037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36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[CrowdfundingBook.xlsx]PT - Date Created!PivotTable5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FF9933"/>
            </a:solidFill>
            <a:round/>
          </a:ln>
          <a:effectLst/>
        </c:spPr>
        <c:marker>
          <c:spPr>
            <a:solidFill>
              <a:srgbClr val="FF9933"/>
            </a:solidFill>
            <a:ln w="9525">
              <a:solidFill>
                <a:srgbClr val="FF993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FF5050"/>
            </a:solidFill>
            <a:round/>
          </a:ln>
          <a:effectLst/>
        </c:spPr>
        <c:marker>
          <c:spPr>
            <a:solidFill>
              <a:srgbClr val="FF5050"/>
            </a:solidFill>
            <a:ln w="9525">
              <a:solidFill>
                <a:srgbClr val="FF5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B0F0"/>
            </a:solidFill>
            <a:round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marker>
          <c:spPr>
            <a:solidFill>
              <a:srgbClr val="92D050"/>
            </a:solidFill>
            <a:ln w="9525">
              <a:solidFill>
                <a:srgbClr val="92D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 - 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'PT -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- 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42-4559-A400-6A535DEDF416}"/>
            </c:ext>
          </c:extLst>
        </c:ser>
        <c:ser>
          <c:idx val="1"/>
          <c:order val="1"/>
          <c:tx>
            <c:strRef>
              <c:f>'PT - 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'PT -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- 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42-4559-A400-6A535DEDF416}"/>
            </c:ext>
          </c:extLst>
        </c:ser>
        <c:ser>
          <c:idx val="2"/>
          <c:order val="2"/>
          <c:tx>
            <c:strRef>
              <c:f>'PT - Date Created'!$D$4:$D$5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'PT -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- Date Created'!$D$6:$D$18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42-4559-A400-6A535DEDF416}"/>
            </c:ext>
          </c:extLst>
        </c:ser>
        <c:ser>
          <c:idx val="3"/>
          <c:order val="3"/>
          <c:tx>
            <c:strRef>
              <c:f>'PT - Date Created'!$E$4:$E$5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'PT -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- Date Created'!$E$6:$E$18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42-4559-A400-6A535DEDF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754408"/>
        <c:axId val="615753704"/>
      </c:lineChart>
      <c:catAx>
        <c:axId val="615754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53704"/>
        <c:crosses val="autoZero"/>
        <c:auto val="1"/>
        <c:lblAlgn val="ctr"/>
        <c:lblOffset val="100"/>
        <c:noMultiLvlLbl val="0"/>
      </c:catAx>
      <c:valAx>
        <c:axId val="615753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54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'Goals Outcomes'!$F$1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'Goals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'Goals Outcomes'!$F$2:$F$13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FE-47EC-922D-62A78016CE7E}"/>
            </c:ext>
          </c:extLst>
        </c:ser>
        <c:ser>
          <c:idx val="1"/>
          <c:order val="1"/>
          <c:tx>
            <c:strRef>
              <c:f>'Goals Outcomes'!$G$1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5050"/>
              </a:solidFill>
              <a:round/>
            </a:ln>
            <a:effectLst/>
          </c:spPr>
          <c:marker>
            <c:symbol val="none"/>
          </c:marker>
          <c:cat>
            <c:strRef>
              <c:f>'Goals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'Goals Outcomes'!$G$2:$G$13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FE-47EC-922D-62A78016CE7E}"/>
            </c:ext>
          </c:extLst>
        </c:ser>
        <c:ser>
          <c:idx val="2"/>
          <c:order val="2"/>
          <c:tx>
            <c:strRef>
              <c:f>'Goals Outcomes'!$H$1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9933"/>
              </a:solidFill>
              <a:round/>
            </a:ln>
            <a:effectLst/>
          </c:spPr>
          <c:marker>
            <c:symbol val="none"/>
          </c:marker>
          <c:cat>
            <c:strRef>
              <c:f>'Goals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'Goals Outcomes'!$H$2:$H$13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FE-47EC-922D-62A78016C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743848"/>
        <c:axId val="615744200"/>
      </c:lineChart>
      <c:catAx>
        <c:axId val="615743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44200"/>
        <c:crosses val="autoZero"/>
        <c:auto val="1"/>
        <c:lblAlgn val="ctr"/>
        <c:lblOffset val="100"/>
        <c:noMultiLvlLbl val="0"/>
      </c:catAx>
      <c:valAx>
        <c:axId val="61574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43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207646</xdr:colOff>
      <xdr:row>0</xdr:row>
      <xdr:rowOff>99059</xdr:rowOff>
    </xdr:from>
    <xdr:to>
      <xdr:col>18</xdr:col>
      <xdr:colOff>381000</xdr:colOff>
      <xdr:row>23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B54D5A-3033-0627-BEF1-3B534D070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207646</xdr:colOff>
      <xdr:row>0</xdr:row>
      <xdr:rowOff>99059</xdr:rowOff>
    </xdr:from>
    <xdr:to>
      <xdr:col>18</xdr:col>
      <xdr:colOff>381000</xdr:colOff>
      <xdr:row>23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662F0B-487A-4845-BC59-8854F83563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344468</xdr:colOff>
      <xdr:row>2</xdr:row>
      <xdr:rowOff>192217</xdr:rowOff>
    </xdr:from>
    <xdr:to>
      <xdr:col>14</xdr:col>
      <xdr:colOff>186764</xdr:colOff>
      <xdr:row>18</xdr:row>
      <xdr:rowOff>89646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1517F6-D82C-54ED-D52E-F0CA515FD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1264920</xdr:colOff>
      <xdr:row>14</xdr:row>
      <xdr:rowOff>38100</xdr:rowOff>
    </xdr:from>
    <xdr:to>
      <xdr:col>7</xdr:col>
      <xdr:colOff>1394460</xdr:colOff>
      <xdr:row>30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305C20-EA6F-4FFE-8450-08A93AB11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erine Young" refreshedDate="45083.924008101851" createdVersion="8" refreshedVersion="8" minRefreshableVersion="3" recordCount="1000" xr:uid="{A3559995-597D-4086-8906-19B0332388B4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 pivotCacheId="1387893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D6A0BD-42B6-4230-AC29-EB22CE0C64C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2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211F72-61D6-409A-BEA9-A8D89187709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3" format="8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3" format="9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3" format="10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3" format="11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496C88-358D-41D5-B617-ECE584FC9225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8">
    <chartFormat chart="2" format="5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2" format="7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2" format="8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C1" zoomScale="90" zoomScaleNormal="90" workbookViewId="0">
      <selection activeCell="G1" sqref="G1:H104857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19921875" bestFit="1" customWidth="1"/>
    <col min="8" max="8" width="13" bestFit="1" customWidth="1"/>
    <col min="9" max="9" width="16.09765625" style="6" bestFit="1" customWidth="1"/>
    <col min="12" max="12" width="11.3984375" bestFit="1" customWidth="1"/>
    <col min="13" max="13" width="22.19921875" style="9" bestFit="1" customWidth="1"/>
    <col min="14" max="14" width="11" bestFit="1" customWidth="1"/>
    <col min="15" max="15" width="18.69921875" style="9" bestFit="1" customWidth="1"/>
    <col min="18" max="18" width="28" bestFit="1" customWidth="1"/>
    <col min="19" max="19" width="14.5" bestFit="1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0" t="s">
        <v>2070</v>
      </c>
      <c r="N1" s="1" t="s">
        <v>9</v>
      </c>
      <c r="O1" s="10" t="s">
        <v>2071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6" t="e">
        <f>E2/H2</f>
        <v>#DIV/0!</v>
      </c>
      <c r="J2" t="s">
        <v>15</v>
      </c>
      <c r="K2" t="s">
        <v>16</v>
      </c>
      <c r="L2">
        <v>1448690400</v>
      </c>
      <c r="M2" s="11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</f>
        <v>10.4</v>
      </c>
      <c r="G3" t="s">
        <v>20</v>
      </c>
      <c r="H3">
        <v>158</v>
      </c>
      <c r="I3" s="6">
        <f t="shared" ref="I3:I66" si="1">E3/H3</f>
        <v>92.151898734177209</v>
      </c>
      <c r="J3" t="s">
        <v>21</v>
      </c>
      <c r="K3" t="s">
        <v>22</v>
      </c>
      <c r="L3">
        <v>1408424400</v>
      </c>
      <c r="M3" s="11">
        <f>(((L3/60)/60)/24)+DATE(1970,1,1)</f>
        <v>41870.208333333336</v>
      </c>
      <c r="N3">
        <v>1408597200</v>
      </c>
      <c r="O3" s="9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 s="11">
        <f t="shared" ref="M4:M67" si="3">(((L4/60)/60)/24)+DATE(1970,1,1)</f>
        <v>41595.25</v>
      </c>
      <c r="N4">
        <v>1384840800</v>
      </c>
      <c r="O4" s="9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 s="11">
        <f t="shared" si="3"/>
        <v>43688.208333333328</v>
      </c>
      <c r="N5">
        <v>1568955600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 s="11">
        <f t="shared" si="3"/>
        <v>43485.25</v>
      </c>
      <c r="N6">
        <v>1548309600</v>
      </c>
      <c r="O6" s="9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 s="11">
        <f t="shared" si="3"/>
        <v>41149.208333333336</v>
      </c>
      <c r="N7">
        <v>1347080400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 s="11">
        <f t="shared" si="3"/>
        <v>42991.208333333328</v>
      </c>
      <c r="N8">
        <v>1505365200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 s="11">
        <f t="shared" si="3"/>
        <v>42229.208333333328</v>
      </c>
      <c r="N9">
        <v>1439614800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 s="11">
        <f t="shared" si="3"/>
        <v>40399.208333333336</v>
      </c>
      <c r="N10">
        <v>1281502800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 s="11">
        <f t="shared" si="3"/>
        <v>41536.208333333336</v>
      </c>
      <c r="N11">
        <v>1383804000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 s="11">
        <f t="shared" si="3"/>
        <v>40404.208333333336</v>
      </c>
      <c r="N12">
        <v>1285909200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 s="11">
        <f t="shared" si="3"/>
        <v>40442.208333333336</v>
      </c>
      <c r="N13">
        <v>1285563600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 s="11">
        <f t="shared" si="3"/>
        <v>43760.208333333328</v>
      </c>
      <c r="N14">
        <v>1572411600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 s="11">
        <f t="shared" si="3"/>
        <v>42532.208333333328</v>
      </c>
      <c r="N15">
        <v>1466658000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 s="11">
        <f t="shared" si="3"/>
        <v>40974.25</v>
      </c>
      <c r="N16">
        <v>1333342800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 s="11">
        <f t="shared" si="3"/>
        <v>43809.25</v>
      </c>
      <c r="N17">
        <v>1576303200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 s="11">
        <f t="shared" si="3"/>
        <v>41661.25</v>
      </c>
      <c r="N18">
        <v>1392271200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 s="11">
        <f t="shared" si="3"/>
        <v>40555.25</v>
      </c>
      <c r="N19">
        <v>1294898400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 s="11">
        <f t="shared" si="3"/>
        <v>43351.208333333328</v>
      </c>
      <c r="N20">
        <v>1537074000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 s="11">
        <f t="shared" si="3"/>
        <v>43528.25</v>
      </c>
      <c r="N21">
        <v>1553490000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 s="11">
        <f t="shared" si="3"/>
        <v>41848.208333333336</v>
      </c>
      <c r="N22">
        <v>1406523600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 s="11">
        <f t="shared" si="3"/>
        <v>40770.208333333336</v>
      </c>
      <c r="N23">
        <v>1316322000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 s="11">
        <f t="shared" si="3"/>
        <v>43193.208333333328</v>
      </c>
      <c r="N24">
        <v>1524027600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 s="11">
        <f t="shared" si="3"/>
        <v>43510.25</v>
      </c>
      <c r="N25">
        <v>1554699600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 s="11">
        <f t="shared" si="3"/>
        <v>41811.208333333336</v>
      </c>
      <c r="N26">
        <v>1403499600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 s="11">
        <f t="shared" si="3"/>
        <v>40681.208333333336</v>
      </c>
      <c r="N27">
        <v>1307422800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 s="11">
        <f t="shared" si="3"/>
        <v>43312.208333333328</v>
      </c>
      <c r="N28">
        <v>1535346000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 s="11">
        <f t="shared" si="3"/>
        <v>42280.208333333328</v>
      </c>
      <c r="N29">
        <v>1444539600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 s="11">
        <f t="shared" si="3"/>
        <v>40218.25</v>
      </c>
      <c r="N30">
        <v>1267682400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 s="11">
        <f t="shared" si="3"/>
        <v>43301.208333333328</v>
      </c>
      <c r="N31">
        <v>1535518800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 s="11">
        <f t="shared" si="3"/>
        <v>43609.208333333328</v>
      </c>
      <c r="N32">
        <v>1559106000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 s="11">
        <f t="shared" si="3"/>
        <v>42374.25</v>
      </c>
      <c r="N33">
        <v>1454392800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 s="11">
        <f t="shared" si="3"/>
        <v>43110.25</v>
      </c>
      <c r="N34">
        <v>1517896800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 s="11">
        <f t="shared" si="3"/>
        <v>41917.208333333336</v>
      </c>
      <c r="N35">
        <v>1415685600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 s="11">
        <f t="shared" si="3"/>
        <v>42817.208333333328</v>
      </c>
      <c r="N36">
        <v>1490677200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 s="11">
        <f t="shared" si="3"/>
        <v>43484.25</v>
      </c>
      <c r="N37">
        <v>1551506400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 s="11">
        <f t="shared" si="3"/>
        <v>40600.25</v>
      </c>
      <c r="N38">
        <v>1300856400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 s="11">
        <f t="shared" si="3"/>
        <v>43744.208333333328</v>
      </c>
      <c r="N39">
        <v>1573192800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 s="11">
        <f t="shared" si="3"/>
        <v>40469.208333333336</v>
      </c>
      <c r="N40">
        <v>1287810000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 s="11">
        <f t="shared" si="3"/>
        <v>41330.25</v>
      </c>
      <c r="N41">
        <v>1362978000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 s="11">
        <f t="shared" si="3"/>
        <v>40334.208333333336</v>
      </c>
      <c r="N42">
        <v>1277355600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 s="11">
        <f t="shared" si="3"/>
        <v>41156.208333333336</v>
      </c>
      <c r="N43">
        <v>1348981200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 s="11">
        <f t="shared" si="3"/>
        <v>40728.208333333336</v>
      </c>
      <c r="N44">
        <v>1310533200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 s="11">
        <f t="shared" si="3"/>
        <v>41844.208333333336</v>
      </c>
      <c r="N45">
        <v>1407560400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 s="11">
        <f t="shared" si="3"/>
        <v>43541.208333333328</v>
      </c>
      <c r="N46">
        <v>1552885200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 s="11">
        <f t="shared" si="3"/>
        <v>42676.208333333328</v>
      </c>
      <c r="N47">
        <v>1479362400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 s="11">
        <f t="shared" si="3"/>
        <v>40367.208333333336</v>
      </c>
      <c r="N48">
        <v>1280552400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 s="11">
        <f t="shared" si="3"/>
        <v>41727.208333333336</v>
      </c>
      <c r="N49">
        <v>1398661200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 s="11">
        <f t="shared" si="3"/>
        <v>42180.208333333328</v>
      </c>
      <c r="N50">
        <v>1436245200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 s="11">
        <f t="shared" si="3"/>
        <v>43758.208333333328</v>
      </c>
      <c r="N51">
        <v>1575439200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 s="11">
        <f t="shared" si="3"/>
        <v>41487.208333333336</v>
      </c>
      <c r="N52">
        <v>1377752400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 s="11">
        <f t="shared" si="3"/>
        <v>40995.208333333336</v>
      </c>
      <c r="N53">
        <v>1334206800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 s="11">
        <f t="shared" si="3"/>
        <v>40436.208333333336</v>
      </c>
      <c r="N54">
        <v>1284872400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 s="11">
        <f t="shared" si="3"/>
        <v>41779.208333333336</v>
      </c>
      <c r="N55">
        <v>1403931600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 s="11">
        <f t="shared" si="3"/>
        <v>43170.25</v>
      </c>
      <c r="N56">
        <v>1521262800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 s="11">
        <f t="shared" si="3"/>
        <v>43311.208333333328</v>
      </c>
      <c r="N57">
        <v>1533358800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 s="11">
        <f t="shared" si="3"/>
        <v>42014.25</v>
      </c>
      <c r="N58">
        <v>1421474400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 s="11">
        <f t="shared" si="3"/>
        <v>42979.208333333328</v>
      </c>
      <c r="N59">
        <v>1505278800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 s="11">
        <f t="shared" si="3"/>
        <v>42268.208333333328</v>
      </c>
      <c r="N60">
        <v>1443934800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 s="11">
        <f t="shared" si="3"/>
        <v>42898.208333333328</v>
      </c>
      <c r="N61">
        <v>1498539600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 s="11">
        <f t="shared" si="3"/>
        <v>41107.208333333336</v>
      </c>
      <c r="N62">
        <v>1342760400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 s="11">
        <f t="shared" si="3"/>
        <v>40595.25</v>
      </c>
      <c r="N63">
        <v>1301720400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 s="11">
        <f t="shared" si="3"/>
        <v>42160.208333333328</v>
      </c>
      <c r="N64">
        <v>1433566800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 s="11">
        <f t="shared" si="3"/>
        <v>42853.208333333328</v>
      </c>
      <c r="N65">
        <v>1493874000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 s="11">
        <f t="shared" si="3"/>
        <v>43283.208333333328</v>
      </c>
      <c r="N66">
        <v>1531803600</v>
      </c>
      <c r="O66" s="9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</f>
        <v>2.3614754098360655</v>
      </c>
      <c r="G67" t="s">
        <v>20</v>
      </c>
      <c r="H67">
        <v>236</v>
      </c>
      <c r="I67" s="6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 s="11">
        <f t="shared" si="3"/>
        <v>40570.25</v>
      </c>
      <c r="N67">
        <v>1296712800</v>
      </c>
      <c r="O67" s="9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>
        <v>1428469200</v>
      </c>
      <c r="M68" s="11">
        <f t="shared" ref="M68:M131" si="7">(((L68/60)/60)/24)+DATE(1970,1,1)</f>
        <v>42102.208333333328</v>
      </c>
      <c r="N68">
        <v>1428901200</v>
      </c>
      <c r="O68" s="9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 s="11">
        <f t="shared" si="7"/>
        <v>40203.25</v>
      </c>
      <c r="N69">
        <v>1264831200</v>
      </c>
      <c r="O69" s="9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 s="11">
        <f t="shared" si="7"/>
        <v>42943.208333333328</v>
      </c>
      <c r="N70">
        <v>1505192400</v>
      </c>
      <c r="O70" s="9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 s="11">
        <f t="shared" si="7"/>
        <v>40531.25</v>
      </c>
      <c r="N71">
        <v>1295676000</v>
      </c>
      <c r="O71" s="9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 s="11">
        <f t="shared" si="7"/>
        <v>40484.208333333336</v>
      </c>
      <c r="N72">
        <v>1292911200</v>
      </c>
      <c r="O72" s="9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 s="11">
        <f t="shared" si="7"/>
        <v>43799.25</v>
      </c>
      <c r="N73">
        <v>1575439200</v>
      </c>
      <c r="O73" s="9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 s="11">
        <f t="shared" si="7"/>
        <v>42186.208333333328</v>
      </c>
      <c r="N74">
        <v>1438837200</v>
      </c>
      <c r="O74" s="9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 s="11">
        <f t="shared" si="7"/>
        <v>42701.25</v>
      </c>
      <c r="N75">
        <v>1480485600</v>
      </c>
      <c r="O75" s="9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 s="11">
        <f t="shared" si="7"/>
        <v>42456.208333333328</v>
      </c>
      <c r="N76">
        <v>1459141200</v>
      </c>
      <c r="O76" s="9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 s="11">
        <f t="shared" si="7"/>
        <v>43296.208333333328</v>
      </c>
      <c r="N77">
        <v>1532322000</v>
      </c>
      <c r="O77" s="9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 s="11">
        <f t="shared" si="7"/>
        <v>42027.25</v>
      </c>
      <c r="N78">
        <v>1426222800</v>
      </c>
      <c r="O78" s="9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 s="11">
        <f t="shared" si="7"/>
        <v>40448.208333333336</v>
      </c>
      <c r="N79">
        <v>1286773200</v>
      </c>
      <c r="O79" s="9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 s="11">
        <f t="shared" si="7"/>
        <v>43206.208333333328</v>
      </c>
      <c r="N80">
        <v>1523941200</v>
      </c>
      <c r="O80" s="9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 s="11">
        <f t="shared" si="7"/>
        <v>43267.208333333328</v>
      </c>
      <c r="N81">
        <v>1529557200</v>
      </c>
      <c r="O81" s="9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 s="11">
        <f t="shared" si="7"/>
        <v>42976.208333333328</v>
      </c>
      <c r="N82">
        <v>1506574800</v>
      </c>
      <c r="O82" s="9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 s="11">
        <f t="shared" si="7"/>
        <v>43062.25</v>
      </c>
      <c r="N83">
        <v>1513576800</v>
      </c>
      <c r="O83" s="9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 s="11">
        <f t="shared" si="7"/>
        <v>43482.25</v>
      </c>
      <c r="N84">
        <v>1548309600</v>
      </c>
      <c r="O84" s="9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 s="11">
        <f t="shared" si="7"/>
        <v>42579.208333333328</v>
      </c>
      <c r="N85">
        <v>1471582800</v>
      </c>
      <c r="O85" s="9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 s="11">
        <f t="shared" si="7"/>
        <v>41118.208333333336</v>
      </c>
      <c r="N86">
        <v>1344315600</v>
      </c>
      <c r="O86" s="9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 s="11">
        <f t="shared" si="7"/>
        <v>40797.208333333336</v>
      </c>
      <c r="N87">
        <v>1316408400</v>
      </c>
      <c r="O87" s="9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 s="11">
        <f t="shared" si="7"/>
        <v>42128.208333333328</v>
      </c>
      <c r="N88">
        <v>1431838800</v>
      </c>
      <c r="O88" s="9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 s="11">
        <f t="shared" si="7"/>
        <v>40610.25</v>
      </c>
      <c r="N89">
        <v>1300510800</v>
      </c>
      <c r="O89" s="9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 s="11">
        <f t="shared" si="7"/>
        <v>42110.208333333328</v>
      </c>
      <c r="N90">
        <v>1431061200</v>
      </c>
      <c r="O90" s="9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 s="11">
        <f t="shared" si="7"/>
        <v>40283.208333333336</v>
      </c>
      <c r="N91">
        <v>1271480400</v>
      </c>
      <c r="O91" s="9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 s="11">
        <f t="shared" si="7"/>
        <v>42425.25</v>
      </c>
      <c r="N92">
        <v>1456380000</v>
      </c>
      <c r="O92" s="9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 s="11">
        <f t="shared" si="7"/>
        <v>42588.208333333328</v>
      </c>
      <c r="N93">
        <v>1472878800</v>
      </c>
      <c r="O93" s="9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 s="11">
        <f t="shared" si="7"/>
        <v>40352.208333333336</v>
      </c>
      <c r="N94">
        <v>1277355600</v>
      </c>
      <c r="O94" s="9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 s="11">
        <f t="shared" si="7"/>
        <v>41202.208333333336</v>
      </c>
      <c r="N95">
        <v>1351054800</v>
      </c>
      <c r="O95" s="9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 s="11">
        <f t="shared" si="7"/>
        <v>43562.208333333328</v>
      </c>
      <c r="N96">
        <v>1555563600</v>
      </c>
      <c r="O96" s="9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 s="11">
        <f t="shared" si="7"/>
        <v>43752.208333333328</v>
      </c>
      <c r="N97">
        <v>1571634000</v>
      </c>
      <c r="O97" s="9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 s="11">
        <f t="shared" si="7"/>
        <v>40612.25</v>
      </c>
      <c r="N98">
        <v>1300856400</v>
      </c>
      <c r="O98" s="9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 s="11">
        <f t="shared" si="7"/>
        <v>42180.208333333328</v>
      </c>
      <c r="N99">
        <v>1439874000</v>
      </c>
      <c r="O99" s="9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 s="11">
        <f t="shared" si="7"/>
        <v>42212.208333333328</v>
      </c>
      <c r="N100">
        <v>1438318800</v>
      </c>
      <c r="O100" s="9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 s="11">
        <f t="shared" si="7"/>
        <v>41968.25</v>
      </c>
      <c r="N101">
        <v>1419400800</v>
      </c>
      <c r="O101" s="9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 s="11">
        <f t="shared" si="7"/>
        <v>40835.208333333336</v>
      </c>
      <c r="N102">
        <v>1320555600</v>
      </c>
      <c r="O102" s="9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 s="11">
        <f t="shared" si="7"/>
        <v>42056.25</v>
      </c>
      <c r="N103">
        <v>1425103200</v>
      </c>
      <c r="O103" s="9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 s="11">
        <f t="shared" si="7"/>
        <v>43234.208333333328</v>
      </c>
      <c r="N104">
        <v>1526878800</v>
      </c>
      <c r="O104" s="9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 s="11">
        <f t="shared" si="7"/>
        <v>40475.208333333336</v>
      </c>
      <c r="N105">
        <v>1288674000</v>
      </c>
      <c r="O105" s="9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 s="11">
        <f t="shared" si="7"/>
        <v>42878.208333333328</v>
      </c>
      <c r="N106">
        <v>1495602000</v>
      </c>
      <c r="O106" s="9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 s="11">
        <f t="shared" si="7"/>
        <v>41366.208333333336</v>
      </c>
      <c r="N107">
        <v>1366434000</v>
      </c>
      <c r="O107" s="9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 s="11">
        <f t="shared" si="7"/>
        <v>43716.208333333328</v>
      </c>
      <c r="N108">
        <v>1568350800</v>
      </c>
      <c r="O108" s="9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 s="11">
        <f t="shared" si="7"/>
        <v>43213.208333333328</v>
      </c>
      <c r="N109">
        <v>1525928400</v>
      </c>
      <c r="O109" s="9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 s="11">
        <f t="shared" si="7"/>
        <v>41005.208333333336</v>
      </c>
      <c r="N110">
        <v>1336885200</v>
      </c>
      <c r="O110" s="9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 s="11">
        <f t="shared" si="7"/>
        <v>41651.25</v>
      </c>
      <c r="N111">
        <v>1389679200</v>
      </c>
      <c r="O111" s="9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 s="11">
        <f t="shared" si="7"/>
        <v>43354.208333333328</v>
      </c>
      <c r="N112">
        <v>1538283600</v>
      </c>
      <c r="O112" s="9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 s="11">
        <f t="shared" si="7"/>
        <v>41174.208333333336</v>
      </c>
      <c r="N113">
        <v>1348808400</v>
      </c>
      <c r="O113" s="9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 s="11">
        <f t="shared" si="7"/>
        <v>41875.208333333336</v>
      </c>
      <c r="N114">
        <v>1410152400</v>
      </c>
      <c r="O114" s="9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 s="11">
        <f t="shared" si="7"/>
        <v>42990.208333333328</v>
      </c>
      <c r="N115">
        <v>1505797200</v>
      </c>
      <c r="O115" s="9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 s="11">
        <f t="shared" si="7"/>
        <v>43564.208333333328</v>
      </c>
      <c r="N116">
        <v>1554872400</v>
      </c>
      <c r="O116" s="9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 s="11">
        <f t="shared" si="7"/>
        <v>43056.25</v>
      </c>
      <c r="N117">
        <v>1513922400</v>
      </c>
      <c r="O117" s="9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 s="11">
        <f t="shared" si="7"/>
        <v>42265.208333333328</v>
      </c>
      <c r="N118">
        <v>1442638800</v>
      </c>
      <c r="O118" s="9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 s="11">
        <f t="shared" si="7"/>
        <v>40808.208333333336</v>
      </c>
      <c r="N119">
        <v>1317186000</v>
      </c>
      <c r="O119" s="9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 s="11">
        <f t="shared" si="7"/>
        <v>41665.25</v>
      </c>
      <c r="N120">
        <v>1391234400</v>
      </c>
      <c r="O120" s="9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 s="11">
        <f t="shared" si="7"/>
        <v>41806.208333333336</v>
      </c>
      <c r="N121">
        <v>1404363600</v>
      </c>
      <c r="O121" s="9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 s="11">
        <f t="shared" si="7"/>
        <v>42111.208333333328</v>
      </c>
      <c r="N122">
        <v>1429592400</v>
      </c>
      <c r="O122" s="9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 s="11">
        <f t="shared" si="7"/>
        <v>41917.208333333336</v>
      </c>
      <c r="N123">
        <v>1413608400</v>
      </c>
      <c r="O123" s="9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 s="11">
        <f t="shared" si="7"/>
        <v>41970.25</v>
      </c>
      <c r="N124">
        <v>1419400800</v>
      </c>
      <c r="O124" s="9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 s="11">
        <f t="shared" si="7"/>
        <v>42332.25</v>
      </c>
      <c r="N125">
        <v>1448604000</v>
      </c>
      <c r="O125" s="9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 s="11">
        <f t="shared" si="7"/>
        <v>43598.208333333328</v>
      </c>
      <c r="N126">
        <v>1562302800</v>
      </c>
      <c r="O126" s="9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 s="11">
        <f t="shared" si="7"/>
        <v>43362.208333333328</v>
      </c>
      <c r="N127">
        <v>1537678800</v>
      </c>
      <c r="O127" s="9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 s="11">
        <f t="shared" si="7"/>
        <v>42596.208333333328</v>
      </c>
      <c r="N128">
        <v>1473570000</v>
      </c>
      <c r="O128" s="9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 s="11">
        <f t="shared" si="7"/>
        <v>40310.208333333336</v>
      </c>
      <c r="N129">
        <v>1273899600</v>
      </c>
      <c r="O129" s="9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0.60334277620396604</v>
      </c>
      <c r="G130" t="s">
        <v>74</v>
      </c>
      <c r="H130">
        <v>532</v>
      </c>
      <c r="I130" s="6">
        <f t="shared" si="5"/>
        <v>80.067669172932327</v>
      </c>
      <c r="J130" t="s">
        <v>21</v>
      </c>
      <c r="K130" t="s">
        <v>22</v>
      </c>
      <c r="L130">
        <v>1282885200</v>
      </c>
      <c r="M130" s="11">
        <f t="shared" si="7"/>
        <v>40417.208333333336</v>
      </c>
      <c r="N130">
        <v>1284008400</v>
      </c>
      <c r="O130" s="9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</f>
        <v>3.2026936026936029E-2</v>
      </c>
      <c r="G131" t="s">
        <v>74</v>
      </c>
      <c r="H131">
        <v>55</v>
      </c>
      <c r="I131" s="6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 s="11">
        <f t="shared" si="7"/>
        <v>42038.25</v>
      </c>
      <c r="N131">
        <v>1425103200</v>
      </c>
      <c r="O131" s="9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>
        <v>1319605200</v>
      </c>
      <c r="M132" s="11">
        <f t="shared" ref="M132:M195" si="11">(((L132/60)/60)/24)+DATE(1970,1,1)</f>
        <v>40842.208333333336</v>
      </c>
      <c r="N132">
        <v>1320991200</v>
      </c>
      <c r="O132" s="9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>
        <v>1385704800</v>
      </c>
      <c r="M133" s="11">
        <f t="shared" si="11"/>
        <v>41607.25</v>
      </c>
      <c r="N133">
        <v>1386828000</v>
      </c>
      <c r="O133" s="9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>
        <v>1515736800</v>
      </c>
      <c r="M134" s="11">
        <f t="shared" si="11"/>
        <v>43112.25</v>
      </c>
      <c r="N134">
        <v>1517119200</v>
      </c>
      <c r="O134" s="9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>
        <v>1313125200</v>
      </c>
      <c r="M135" s="11">
        <f t="shared" si="11"/>
        <v>40767.208333333336</v>
      </c>
      <c r="N135">
        <v>1315026000</v>
      </c>
      <c r="O135" s="9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>
        <v>1308459600</v>
      </c>
      <c r="M136" s="11">
        <f t="shared" si="11"/>
        <v>40713.208333333336</v>
      </c>
      <c r="N136">
        <v>1312693200</v>
      </c>
      <c r="O136" s="9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>
        <v>1362636000</v>
      </c>
      <c r="M137" s="11">
        <f t="shared" si="11"/>
        <v>41340.25</v>
      </c>
      <c r="N137">
        <v>1363064400</v>
      </c>
      <c r="O137" s="9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>
        <v>1402117200</v>
      </c>
      <c r="M138" s="11">
        <f t="shared" si="11"/>
        <v>41797.208333333336</v>
      </c>
      <c r="N138">
        <v>1403154000</v>
      </c>
      <c r="O138" s="9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6">
        <f t="shared" si="9"/>
        <v>94.24</v>
      </c>
      <c r="J139" t="s">
        <v>21</v>
      </c>
      <c r="K139" t="s">
        <v>22</v>
      </c>
      <c r="L139">
        <v>1286341200</v>
      </c>
      <c r="M139" s="11">
        <f t="shared" si="11"/>
        <v>40457.208333333336</v>
      </c>
      <c r="N139">
        <v>1286859600</v>
      </c>
      <c r="O139" s="9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>
        <v>1348808400</v>
      </c>
      <c r="M140" s="11">
        <f t="shared" si="11"/>
        <v>41180.208333333336</v>
      </c>
      <c r="N140">
        <v>1349326800</v>
      </c>
      <c r="O140" s="9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>
        <v>1429592400</v>
      </c>
      <c r="M141" s="11">
        <f t="shared" si="11"/>
        <v>42115.208333333328</v>
      </c>
      <c r="N141">
        <v>1430974800</v>
      </c>
      <c r="O141" s="9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>
        <v>1519538400</v>
      </c>
      <c r="M142" s="11">
        <f t="shared" si="11"/>
        <v>43156.25</v>
      </c>
      <c r="N142">
        <v>1519970400</v>
      </c>
      <c r="O142" s="9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>
        <v>1434085200</v>
      </c>
      <c r="M143" s="11">
        <f t="shared" si="11"/>
        <v>42167.208333333328</v>
      </c>
      <c r="N143">
        <v>1434603600</v>
      </c>
      <c r="O143" s="9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>
        <v>1333688400</v>
      </c>
      <c r="M144" s="11">
        <f t="shared" si="11"/>
        <v>41005.208333333336</v>
      </c>
      <c r="N144">
        <v>1337230800</v>
      </c>
      <c r="O144" s="9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6">
        <f t="shared" si="9"/>
        <v>104.6</v>
      </c>
      <c r="J145" t="s">
        <v>21</v>
      </c>
      <c r="K145" t="s">
        <v>22</v>
      </c>
      <c r="L145">
        <v>1277701200</v>
      </c>
      <c r="M145" s="11">
        <f t="shared" si="11"/>
        <v>40357.208333333336</v>
      </c>
      <c r="N145">
        <v>1279429200</v>
      </c>
      <c r="O145" s="9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>
        <v>1560747600</v>
      </c>
      <c r="M146" s="11">
        <f t="shared" si="11"/>
        <v>43633.208333333328</v>
      </c>
      <c r="N146">
        <v>1561438800</v>
      </c>
      <c r="O146" s="9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>
        <v>1410066000</v>
      </c>
      <c r="M147" s="11">
        <f t="shared" si="11"/>
        <v>41889.208333333336</v>
      </c>
      <c r="N147">
        <v>1410498000</v>
      </c>
      <c r="O147" s="9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>
        <v>1320732000</v>
      </c>
      <c r="M148" s="11">
        <f t="shared" si="11"/>
        <v>40855.25</v>
      </c>
      <c r="N148">
        <v>1322460000</v>
      </c>
      <c r="O148" s="9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>
        <v>1465794000</v>
      </c>
      <c r="M149" s="11">
        <f t="shared" si="11"/>
        <v>42534.208333333328</v>
      </c>
      <c r="N149">
        <v>1466312400</v>
      </c>
      <c r="O149" s="9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>
        <v>1500958800</v>
      </c>
      <c r="M150" s="11">
        <f t="shared" si="11"/>
        <v>42941.208333333328</v>
      </c>
      <c r="N150">
        <v>1501736400</v>
      </c>
      <c r="O150" s="9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>
        <v>1357020000</v>
      </c>
      <c r="M151" s="11">
        <f t="shared" si="11"/>
        <v>41275.25</v>
      </c>
      <c r="N151">
        <v>1361512800</v>
      </c>
      <c r="O151" s="9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6">
        <f t="shared" si="9"/>
        <v>1</v>
      </c>
      <c r="J152" t="s">
        <v>21</v>
      </c>
      <c r="K152" t="s">
        <v>22</v>
      </c>
      <c r="L152">
        <v>1544940000</v>
      </c>
      <c r="M152" s="11">
        <f t="shared" si="11"/>
        <v>43450.25</v>
      </c>
      <c r="N152">
        <v>1545026400</v>
      </c>
      <c r="O152" s="9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>
        <v>1402290000</v>
      </c>
      <c r="M153" s="11">
        <f t="shared" si="11"/>
        <v>41799.208333333336</v>
      </c>
      <c r="N153">
        <v>1406696400</v>
      </c>
      <c r="O153" s="9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>
        <v>1487311200</v>
      </c>
      <c r="M154" s="11">
        <f t="shared" si="11"/>
        <v>42783.25</v>
      </c>
      <c r="N154">
        <v>1487916000</v>
      </c>
      <c r="O154" s="9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>
        <v>1350622800</v>
      </c>
      <c r="M155" s="11">
        <f t="shared" si="11"/>
        <v>41201.208333333336</v>
      </c>
      <c r="N155">
        <v>1351141200</v>
      </c>
      <c r="O155" s="9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>
        <v>1463029200</v>
      </c>
      <c r="M156" s="11">
        <f t="shared" si="11"/>
        <v>42502.208333333328</v>
      </c>
      <c r="N156">
        <v>1465016400</v>
      </c>
      <c r="O156" s="9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>
        <v>1269493200</v>
      </c>
      <c r="M157" s="11">
        <f t="shared" si="11"/>
        <v>40262.208333333336</v>
      </c>
      <c r="N157">
        <v>1270789200</v>
      </c>
      <c r="O157" s="9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>
        <v>1570251600</v>
      </c>
      <c r="M158" s="11">
        <f t="shared" si="11"/>
        <v>43743.208333333328</v>
      </c>
      <c r="N158">
        <v>1572325200</v>
      </c>
      <c r="O158" s="9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>
        <v>1388383200</v>
      </c>
      <c r="M159" s="11">
        <f t="shared" si="11"/>
        <v>41638.25</v>
      </c>
      <c r="N159">
        <v>1389420000</v>
      </c>
      <c r="O159" s="9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>
        <v>1449554400</v>
      </c>
      <c r="M160" s="11">
        <f t="shared" si="11"/>
        <v>42346.25</v>
      </c>
      <c r="N160">
        <v>1449640800</v>
      </c>
      <c r="O160" s="9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>
        <v>1553662800</v>
      </c>
      <c r="M161" s="11">
        <f t="shared" si="11"/>
        <v>43551.208333333328</v>
      </c>
      <c r="N161">
        <v>1555218000</v>
      </c>
      <c r="O161" s="9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>
        <v>1556341200</v>
      </c>
      <c r="M162" s="11">
        <f t="shared" si="11"/>
        <v>43582.208333333328</v>
      </c>
      <c r="N162">
        <v>1557723600</v>
      </c>
      <c r="O162" s="9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>
        <v>1442984400</v>
      </c>
      <c r="M163" s="11">
        <f t="shared" si="11"/>
        <v>42270.208333333328</v>
      </c>
      <c r="N163">
        <v>1443502800</v>
      </c>
      <c r="O163" s="9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>
        <v>1544248800</v>
      </c>
      <c r="M164" s="11">
        <f t="shared" si="11"/>
        <v>43442.25</v>
      </c>
      <c r="N164">
        <v>1546840800</v>
      </c>
      <c r="O164" s="9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>
        <v>1508475600</v>
      </c>
      <c r="M165" s="11">
        <f t="shared" si="11"/>
        <v>43028.208333333328</v>
      </c>
      <c r="N165">
        <v>1512712800</v>
      </c>
      <c r="O165" s="9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>
        <v>1507438800</v>
      </c>
      <c r="M166" s="11">
        <f t="shared" si="11"/>
        <v>43016.208333333328</v>
      </c>
      <c r="N166">
        <v>1507525200</v>
      </c>
      <c r="O166" s="9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>
        <v>1501563600</v>
      </c>
      <c r="M167" s="11">
        <f t="shared" si="11"/>
        <v>42948.208333333328</v>
      </c>
      <c r="N167">
        <v>1504328400</v>
      </c>
      <c r="O167" s="9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>
        <v>1292997600</v>
      </c>
      <c r="M168" s="11">
        <f t="shared" si="11"/>
        <v>40534.25</v>
      </c>
      <c r="N168">
        <v>1293343200</v>
      </c>
      <c r="O168" s="9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6">
        <f t="shared" si="9"/>
        <v>74</v>
      </c>
      <c r="J169" t="s">
        <v>26</v>
      </c>
      <c r="K169" t="s">
        <v>27</v>
      </c>
      <c r="L169">
        <v>1370840400</v>
      </c>
      <c r="M169" s="11">
        <f t="shared" si="11"/>
        <v>41435.208333333336</v>
      </c>
      <c r="N169">
        <v>1371704400</v>
      </c>
      <c r="O169" s="9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>
        <v>1550815200</v>
      </c>
      <c r="M170" s="11">
        <f t="shared" si="11"/>
        <v>43518.25</v>
      </c>
      <c r="N170">
        <v>1552798800</v>
      </c>
      <c r="O170" s="9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>
        <v>1339909200</v>
      </c>
      <c r="M171" s="11">
        <f t="shared" si="11"/>
        <v>41077.208333333336</v>
      </c>
      <c r="N171">
        <v>1342328400</v>
      </c>
      <c r="O171" s="9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>
        <v>1501736400</v>
      </c>
      <c r="M172" s="11">
        <f t="shared" si="11"/>
        <v>42950.208333333328</v>
      </c>
      <c r="N172">
        <v>1502341200</v>
      </c>
      <c r="O172" s="9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6">
        <f t="shared" si="9"/>
        <v>104.2</v>
      </c>
      <c r="J173" t="s">
        <v>21</v>
      </c>
      <c r="K173" t="s">
        <v>22</v>
      </c>
      <c r="L173">
        <v>1395291600</v>
      </c>
      <c r="M173" s="11">
        <f t="shared" si="11"/>
        <v>41718.208333333336</v>
      </c>
      <c r="N173">
        <v>1397192400</v>
      </c>
      <c r="O173" s="9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6">
        <f t="shared" si="9"/>
        <v>25.5</v>
      </c>
      <c r="J174" t="s">
        <v>21</v>
      </c>
      <c r="K174" t="s">
        <v>22</v>
      </c>
      <c r="L174">
        <v>1405746000</v>
      </c>
      <c r="M174" s="11">
        <f t="shared" si="11"/>
        <v>41839.208333333336</v>
      </c>
      <c r="N174">
        <v>1407042000</v>
      </c>
      <c r="O174" s="9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>
        <v>1368853200</v>
      </c>
      <c r="M175" s="11">
        <f t="shared" si="11"/>
        <v>41412.208333333336</v>
      </c>
      <c r="N175">
        <v>1369371600</v>
      </c>
      <c r="O175" s="9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>
        <v>1444021200</v>
      </c>
      <c r="M176" s="11">
        <f t="shared" si="11"/>
        <v>42282.208333333328</v>
      </c>
      <c r="N176">
        <v>1444107600</v>
      </c>
      <c r="O176" s="9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>
        <v>1472619600</v>
      </c>
      <c r="M177" s="11">
        <f t="shared" si="11"/>
        <v>42613.208333333328</v>
      </c>
      <c r="N177">
        <v>1474261200</v>
      </c>
      <c r="O177" s="9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>
        <v>1472878800</v>
      </c>
      <c r="M178" s="11">
        <f t="shared" si="11"/>
        <v>42616.208333333328</v>
      </c>
      <c r="N178">
        <v>1473656400</v>
      </c>
      <c r="O178" s="9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>
        <v>1289800800</v>
      </c>
      <c r="M179" s="11">
        <f t="shared" si="11"/>
        <v>40497.25</v>
      </c>
      <c r="N179">
        <v>1291960800</v>
      </c>
      <c r="O179" s="9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>
        <v>1505970000</v>
      </c>
      <c r="M180" s="11">
        <f t="shared" si="11"/>
        <v>42999.208333333328</v>
      </c>
      <c r="N180">
        <v>1506747600</v>
      </c>
      <c r="O180" s="9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>
        <v>1363496400</v>
      </c>
      <c r="M181" s="11">
        <f t="shared" si="11"/>
        <v>41350.208333333336</v>
      </c>
      <c r="N181">
        <v>1363582800</v>
      </c>
      <c r="O181" s="9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>
        <v>1269234000</v>
      </c>
      <c r="M182" s="11">
        <f t="shared" si="11"/>
        <v>40259.208333333336</v>
      </c>
      <c r="N182">
        <v>1269666000</v>
      </c>
      <c r="O182" s="9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>
        <v>1507093200</v>
      </c>
      <c r="M183" s="11">
        <f t="shared" si="11"/>
        <v>43012.208333333328</v>
      </c>
      <c r="N183">
        <v>1508648400</v>
      </c>
      <c r="O183" s="9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>
        <v>1560574800</v>
      </c>
      <c r="M184" s="11">
        <f t="shared" si="11"/>
        <v>43631.208333333328</v>
      </c>
      <c r="N184">
        <v>1561957200</v>
      </c>
      <c r="O184" s="9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>
        <v>1284008400</v>
      </c>
      <c r="M185" s="11">
        <f t="shared" si="11"/>
        <v>40430.208333333336</v>
      </c>
      <c r="N185">
        <v>1285131600</v>
      </c>
      <c r="O185" s="9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>
        <v>1556859600</v>
      </c>
      <c r="M186" s="11">
        <f t="shared" si="11"/>
        <v>43588.208333333328</v>
      </c>
      <c r="N186">
        <v>1556946000</v>
      </c>
      <c r="O186" s="9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>
        <v>1526187600</v>
      </c>
      <c r="M187" s="11">
        <f t="shared" si="11"/>
        <v>43233.208333333328</v>
      </c>
      <c r="N187">
        <v>1527138000</v>
      </c>
      <c r="O187" s="9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>
        <v>1400821200</v>
      </c>
      <c r="M188" s="11">
        <f t="shared" si="11"/>
        <v>41782.208333333336</v>
      </c>
      <c r="N188">
        <v>1402117200</v>
      </c>
      <c r="O188" s="9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>
        <v>1361599200</v>
      </c>
      <c r="M189" s="11">
        <f t="shared" si="11"/>
        <v>41328.25</v>
      </c>
      <c r="N189">
        <v>1364014800</v>
      </c>
      <c r="O189" s="9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6">
        <f t="shared" si="9"/>
        <v>75</v>
      </c>
      <c r="J190" t="s">
        <v>107</v>
      </c>
      <c r="K190" t="s">
        <v>108</v>
      </c>
      <c r="L190">
        <v>1417500000</v>
      </c>
      <c r="M190" s="11">
        <f t="shared" si="11"/>
        <v>41975.25</v>
      </c>
      <c r="N190">
        <v>1417586400</v>
      </c>
      <c r="O190" s="9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>
        <v>1457071200</v>
      </c>
      <c r="M191" s="11">
        <f t="shared" si="11"/>
        <v>42433.25</v>
      </c>
      <c r="N191">
        <v>1457071200</v>
      </c>
      <c r="O191" s="9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6">
        <f t="shared" si="9"/>
        <v>105.75</v>
      </c>
      <c r="J192" t="s">
        <v>21</v>
      </c>
      <c r="K192" t="s">
        <v>22</v>
      </c>
      <c r="L192">
        <v>1370322000</v>
      </c>
      <c r="M192" s="11">
        <f t="shared" si="11"/>
        <v>41429.208333333336</v>
      </c>
      <c r="N192">
        <v>1370408400</v>
      </c>
      <c r="O192" s="9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>
        <v>1552366800</v>
      </c>
      <c r="M193" s="11">
        <f t="shared" si="11"/>
        <v>43536.208333333328</v>
      </c>
      <c r="N193">
        <v>1552626000</v>
      </c>
      <c r="O193" s="9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0.19992957746478873</v>
      </c>
      <c r="G194" t="s">
        <v>14</v>
      </c>
      <c r="H194">
        <v>243</v>
      </c>
      <c r="I194" s="6">
        <f t="shared" si="9"/>
        <v>35.049382716049379</v>
      </c>
      <c r="J194" t="s">
        <v>21</v>
      </c>
      <c r="K194" t="s">
        <v>22</v>
      </c>
      <c r="L194">
        <v>1403845200</v>
      </c>
      <c r="M194" s="11">
        <f t="shared" si="11"/>
        <v>41817.208333333336</v>
      </c>
      <c r="N194">
        <v>1404190800</v>
      </c>
      <c r="O194" s="9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</f>
        <v>0.45636363636363636</v>
      </c>
      <c r="G195" t="s">
        <v>14</v>
      </c>
      <c r="H195">
        <v>65</v>
      </c>
      <c r="I195" s="6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 s="11">
        <f t="shared" si="11"/>
        <v>43198.208333333328</v>
      </c>
      <c r="N195">
        <v>1523509200</v>
      </c>
      <c r="O195" s="9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>
        <v>1442206800</v>
      </c>
      <c r="M196" s="11">
        <f t="shared" ref="M196:M259" si="15">(((L196/60)/60)/24)+DATE(1970,1,1)</f>
        <v>42261.208333333328</v>
      </c>
      <c r="N196">
        <v>1443589200</v>
      </c>
      <c r="O196" s="9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>
        <v>1532840400</v>
      </c>
      <c r="M197" s="11">
        <f t="shared" si="15"/>
        <v>43310.208333333328</v>
      </c>
      <c r="N197">
        <v>1533445200</v>
      </c>
      <c r="O197" s="9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6">
        <f t="shared" si="13"/>
        <v>51.78</v>
      </c>
      <c r="J198" t="s">
        <v>36</v>
      </c>
      <c r="K198" t="s">
        <v>37</v>
      </c>
      <c r="L198">
        <v>1472878800</v>
      </c>
      <c r="M198" s="11">
        <f t="shared" si="15"/>
        <v>42616.208333333328</v>
      </c>
      <c r="N198">
        <v>1474520400</v>
      </c>
      <c r="O198" s="9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>
        <v>1498194000</v>
      </c>
      <c r="M199" s="11">
        <f t="shared" si="15"/>
        <v>42909.208333333328</v>
      </c>
      <c r="N199">
        <v>1499403600</v>
      </c>
      <c r="O199" s="9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>
        <v>1281070800</v>
      </c>
      <c r="M200" s="11">
        <f t="shared" si="15"/>
        <v>40396.208333333336</v>
      </c>
      <c r="N200">
        <v>1283576400</v>
      </c>
      <c r="O200" s="9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>
        <v>1436245200</v>
      </c>
      <c r="M201" s="11">
        <f t="shared" si="15"/>
        <v>42192.208333333328</v>
      </c>
      <c r="N201">
        <v>1436590800</v>
      </c>
      <c r="O201" s="9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6">
        <f t="shared" si="13"/>
        <v>2</v>
      </c>
      <c r="J202" t="s">
        <v>15</v>
      </c>
      <c r="K202" t="s">
        <v>16</v>
      </c>
      <c r="L202">
        <v>1269493200</v>
      </c>
      <c r="M202" s="11">
        <f t="shared" si="15"/>
        <v>40262.208333333336</v>
      </c>
      <c r="N202">
        <v>1270443600</v>
      </c>
      <c r="O202" s="9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>
        <v>1406264400</v>
      </c>
      <c r="M203" s="11">
        <f t="shared" si="15"/>
        <v>41845.208333333336</v>
      </c>
      <c r="N203">
        <v>1407819600</v>
      </c>
      <c r="O203" s="9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>
        <v>1317531600</v>
      </c>
      <c r="M204" s="11">
        <f t="shared" si="15"/>
        <v>40818.208333333336</v>
      </c>
      <c r="N204">
        <v>1317877200</v>
      </c>
      <c r="O204" s="9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>
        <v>1484632800</v>
      </c>
      <c r="M205" s="11">
        <f t="shared" si="15"/>
        <v>42752.25</v>
      </c>
      <c r="N205">
        <v>1484805600</v>
      </c>
      <c r="O205" s="9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>
        <v>1301806800</v>
      </c>
      <c r="M206" s="11">
        <f t="shared" si="15"/>
        <v>40636.208333333336</v>
      </c>
      <c r="N206">
        <v>1302670800</v>
      </c>
      <c r="O206" s="9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>
        <v>1539752400</v>
      </c>
      <c r="M207" s="11">
        <f t="shared" si="15"/>
        <v>43390.208333333328</v>
      </c>
      <c r="N207">
        <v>1540789200</v>
      </c>
      <c r="O207" s="9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>
        <v>1267250400</v>
      </c>
      <c r="M208" s="11">
        <f t="shared" si="15"/>
        <v>40236.25</v>
      </c>
      <c r="N208">
        <v>1268028000</v>
      </c>
      <c r="O208" s="9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6">
        <f t="shared" si="13"/>
        <v>99</v>
      </c>
      <c r="J209" t="s">
        <v>21</v>
      </c>
      <c r="K209" t="s">
        <v>22</v>
      </c>
      <c r="L209">
        <v>1535432400</v>
      </c>
      <c r="M209" s="11">
        <f t="shared" si="15"/>
        <v>43340.208333333328</v>
      </c>
      <c r="N209">
        <v>1537160400</v>
      </c>
      <c r="O209" s="9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>
        <v>1510207200</v>
      </c>
      <c r="M210" s="11">
        <f t="shared" si="15"/>
        <v>43048.25</v>
      </c>
      <c r="N210">
        <v>1512280800</v>
      </c>
      <c r="O210" s="9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>
        <v>1462510800</v>
      </c>
      <c r="M211" s="11">
        <f t="shared" si="15"/>
        <v>42496.208333333328</v>
      </c>
      <c r="N211">
        <v>1463115600</v>
      </c>
      <c r="O211" s="9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>
        <v>1488520800</v>
      </c>
      <c r="M212" s="11">
        <f t="shared" si="15"/>
        <v>42797.25</v>
      </c>
      <c r="N212">
        <v>1490850000</v>
      </c>
      <c r="O212" s="9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>
        <v>1377579600</v>
      </c>
      <c r="M213" s="11">
        <f t="shared" si="15"/>
        <v>41513.208333333336</v>
      </c>
      <c r="N213">
        <v>1379653200</v>
      </c>
      <c r="O213" s="9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>
        <v>1576389600</v>
      </c>
      <c r="M214" s="11">
        <f t="shared" si="15"/>
        <v>43814.25</v>
      </c>
      <c r="N214">
        <v>1580364000</v>
      </c>
      <c r="O214" s="9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>
        <v>1289019600</v>
      </c>
      <c r="M215" s="11">
        <f t="shared" si="15"/>
        <v>40488.208333333336</v>
      </c>
      <c r="N215">
        <v>1289714400</v>
      </c>
      <c r="O215" s="9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>
        <v>1282194000</v>
      </c>
      <c r="M216" s="11">
        <f t="shared" si="15"/>
        <v>40409.208333333336</v>
      </c>
      <c r="N216">
        <v>1282712400</v>
      </c>
      <c r="O216" s="9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>
        <v>1550037600</v>
      </c>
      <c r="M217" s="11">
        <f t="shared" si="15"/>
        <v>43509.25</v>
      </c>
      <c r="N217">
        <v>1550210400</v>
      </c>
      <c r="O217" s="9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>
        <v>1321941600</v>
      </c>
      <c r="M218" s="11">
        <f t="shared" si="15"/>
        <v>40869.25</v>
      </c>
      <c r="N218">
        <v>1322114400</v>
      </c>
      <c r="O218" s="9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>
        <v>1556427600</v>
      </c>
      <c r="M219" s="11">
        <f t="shared" si="15"/>
        <v>43583.208333333328</v>
      </c>
      <c r="N219">
        <v>1557205200</v>
      </c>
      <c r="O219" s="9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>
        <v>1320991200</v>
      </c>
      <c r="M220" s="11">
        <f t="shared" si="15"/>
        <v>40858.25</v>
      </c>
      <c r="N220">
        <v>1323928800</v>
      </c>
      <c r="O220" s="9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>
        <v>1345093200</v>
      </c>
      <c r="M221" s="11">
        <f t="shared" si="15"/>
        <v>41137.208333333336</v>
      </c>
      <c r="N221">
        <v>1346130000</v>
      </c>
      <c r="O221" s="9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>
        <v>1309496400</v>
      </c>
      <c r="M222" s="11">
        <f t="shared" si="15"/>
        <v>40725.208333333336</v>
      </c>
      <c r="N222">
        <v>1311051600</v>
      </c>
      <c r="O222" s="9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>
        <v>1340254800</v>
      </c>
      <c r="M223" s="11">
        <f t="shared" si="15"/>
        <v>41081.208333333336</v>
      </c>
      <c r="N223">
        <v>1340427600</v>
      </c>
      <c r="O223" s="9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>
        <v>1412226000</v>
      </c>
      <c r="M224" s="11">
        <f t="shared" si="15"/>
        <v>41914.208333333336</v>
      </c>
      <c r="N224">
        <v>1412312400</v>
      </c>
      <c r="O224" s="9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>
        <v>1458104400</v>
      </c>
      <c r="M225" s="11">
        <f t="shared" si="15"/>
        <v>42445.208333333328</v>
      </c>
      <c r="N225">
        <v>1459314000</v>
      </c>
      <c r="O225" s="9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>
        <v>1411534800</v>
      </c>
      <c r="M226" s="11">
        <f t="shared" si="15"/>
        <v>41906.208333333336</v>
      </c>
      <c r="N226">
        <v>1415426400</v>
      </c>
      <c r="O226" s="9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>
        <v>1399093200</v>
      </c>
      <c r="M227" s="11">
        <f t="shared" si="15"/>
        <v>41762.208333333336</v>
      </c>
      <c r="N227">
        <v>1399093200</v>
      </c>
      <c r="O227" s="9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>
        <v>1270702800</v>
      </c>
      <c r="M228" s="11">
        <f t="shared" si="15"/>
        <v>40276.208333333336</v>
      </c>
      <c r="N228">
        <v>1273899600</v>
      </c>
      <c r="O228" s="9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>
        <v>1431666000</v>
      </c>
      <c r="M229" s="11">
        <f t="shared" si="15"/>
        <v>42139.208333333328</v>
      </c>
      <c r="N229">
        <v>1432184400</v>
      </c>
      <c r="O229" s="9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>
        <v>1472619600</v>
      </c>
      <c r="M230" s="11">
        <f t="shared" si="15"/>
        <v>42613.208333333328</v>
      </c>
      <c r="N230">
        <v>1474779600</v>
      </c>
      <c r="O230" s="9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>
        <v>1496293200</v>
      </c>
      <c r="M231" s="11">
        <f t="shared" si="15"/>
        <v>42887.208333333328</v>
      </c>
      <c r="N231">
        <v>1500440400</v>
      </c>
      <c r="O231" s="9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>
        <v>1575612000</v>
      </c>
      <c r="M232" s="11">
        <f t="shared" si="15"/>
        <v>43805.25</v>
      </c>
      <c r="N232">
        <v>1575612000</v>
      </c>
      <c r="O232" s="9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>
        <v>1369112400</v>
      </c>
      <c r="M233" s="11">
        <f t="shared" si="15"/>
        <v>41415.208333333336</v>
      </c>
      <c r="N233">
        <v>1374123600</v>
      </c>
      <c r="O233" s="9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>
        <v>1469422800</v>
      </c>
      <c r="M234" s="11">
        <f t="shared" si="15"/>
        <v>42576.208333333328</v>
      </c>
      <c r="N234">
        <v>1469509200</v>
      </c>
      <c r="O234" s="9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>
        <v>1307854800</v>
      </c>
      <c r="M235" s="11">
        <f t="shared" si="15"/>
        <v>40706.208333333336</v>
      </c>
      <c r="N235">
        <v>1309237200</v>
      </c>
      <c r="O235" s="9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>
        <v>1503378000</v>
      </c>
      <c r="M236" s="11">
        <f t="shared" si="15"/>
        <v>42969.208333333328</v>
      </c>
      <c r="N236">
        <v>1503982800</v>
      </c>
      <c r="O236" s="9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>
        <v>1486965600</v>
      </c>
      <c r="M237" s="11">
        <f t="shared" si="15"/>
        <v>42779.25</v>
      </c>
      <c r="N237">
        <v>1487397600</v>
      </c>
      <c r="O237" s="9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>
        <v>1561438800</v>
      </c>
      <c r="M238" s="11">
        <f t="shared" si="15"/>
        <v>43641.208333333328</v>
      </c>
      <c r="N238">
        <v>1562043600</v>
      </c>
      <c r="O238" s="9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>
        <v>1398402000</v>
      </c>
      <c r="M239" s="11">
        <f t="shared" si="15"/>
        <v>41754.208333333336</v>
      </c>
      <c r="N239">
        <v>1398574800</v>
      </c>
      <c r="O239" s="9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>
        <v>1513231200</v>
      </c>
      <c r="M240" s="11">
        <f t="shared" si="15"/>
        <v>43083.25</v>
      </c>
      <c r="N240">
        <v>1515391200</v>
      </c>
      <c r="O240" s="9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>
        <v>1440824400</v>
      </c>
      <c r="M241" s="11">
        <f t="shared" si="15"/>
        <v>42245.208333333328</v>
      </c>
      <c r="N241">
        <v>1441170000</v>
      </c>
      <c r="O241" s="9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>
        <v>1281070800</v>
      </c>
      <c r="M242" s="11">
        <f t="shared" si="15"/>
        <v>40396.208333333336</v>
      </c>
      <c r="N242">
        <v>1281157200</v>
      </c>
      <c r="O242" s="9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>
        <v>1397365200</v>
      </c>
      <c r="M243" s="11">
        <f t="shared" si="15"/>
        <v>41742.208333333336</v>
      </c>
      <c r="N243">
        <v>1398229200</v>
      </c>
      <c r="O243" s="9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>
        <v>1494392400</v>
      </c>
      <c r="M244" s="11">
        <f t="shared" si="15"/>
        <v>42865.208333333328</v>
      </c>
      <c r="N244">
        <v>1495256400</v>
      </c>
      <c r="O244" s="9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>
        <v>1520143200</v>
      </c>
      <c r="M245" s="11">
        <f t="shared" si="15"/>
        <v>43163.25</v>
      </c>
      <c r="N245">
        <v>1520402400</v>
      </c>
      <c r="O245" s="9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>
        <v>1405314000</v>
      </c>
      <c r="M246" s="11">
        <f t="shared" si="15"/>
        <v>41834.208333333336</v>
      </c>
      <c r="N246">
        <v>1409806800</v>
      </c>
      <c r="O246" s="9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>
        <v>1396846800</v>
      </c>
      <c r="M247" s="11">
        <f t="shared" si="15"/>
        <v>41736.208333333336</v>
      </c>
      <c r="N247">
        <v>1396933200</v>
      </c>
      <c r="O247" s="9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>
        <v>1375678800</v>
      </c>
      <c r="M248" s="11">
        <f t="shared" si="15"/>
        <v>41491.208333333336</v>
      </c>
      <c r="N248">
        <v>1376024400</v>
      </c>
      <c r="O248" s="9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>
        <v>1482386400</v>
      </c>
      <c r="M249" s="11">
        <f t="shared" si="15"/>
        <v>42726.25</v>
      </c>
      <c r="N249">
        <v>1483682400</v>
      </c>
      <c r="O249" s="9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>
        <v>1420005600</v>
      </c>
      <c r="M250" s="11">
        <f t="shared" si="15"/>
        <v>42004.25</v>
      </c>
      <c r="N250">
        <v>1420437600</v>
      </c>
      <c r="O250" s="9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>
        <v>1420178400</v>
      </c>
      <c r="M251" s="11">
        <f t="shared" si="15"/>
        <v>42006.25</v>
      </c>
      <c r="N251">
        <v>1420783200</v>
      </c>
      <c r="O251" s="9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s="6">
        <f t="shared" si="13"/>
        <v>3</v>
      </c>
      <c r="J252" t="s">
        <v>21</v>
      </c>
      <c r="K252" t="s">
        <v>22</v>
      </c>
      <c r="L252">
        <v>1264399200</v>
      </c>
      <c r="M252" s="11">
        <f t="shared" si="15"/>
        <v>40203.25</v>
      </c>
      <c r="N252">
        <v>1267423200</v>
      </c>
      <c r="O252" s="9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>
        <v>1355032800</v>
      </c>
      <c r="M253" s="11">
        <f t="shared" si="15"/>
        <v>41252.25</v>
      </c>
      <c r="N253">
        <v>1355205600</v>
      </c>
      <c r="O253" s="9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>
        <v>1382677200</v>
      </c>
      <c r="M254" s="11">
        <f t="shared" si="15"/>
        <v>41572.208333333336</v>
      </c>
      <c r="N254">
        <v>1383109200</v>
      </c>
      <c r="O254" s="9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>
        <v>1302238800</v>
      </c>
      <c r="M255" s="11">
        <f t="shared" si="15"/>
        <v>40641.208333333336</v>
      </c>
      <c r="N255">
        <v>1303275600</v>
      </c>
      <c r="O255" s="9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>
        <v>1487656800</v>
      </c>
      <c r="M256" s="11">
        <f t="shared" si="15"/>
        <v>42787.25</v>
      </c>
      <c r="N256">
        <v>1487829600</v>
      </c>
      <c r="O256" s="9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>
        <v>1297836000</v>
      </c>
      <c r="M257" s="11">
        <f t="shared" si="15"/>
        <v>40590.25</v>
      </c>
      <c r="N257">
        <v>1298268000</v>
      </c>
      <c r="O257" s="9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0.23390243902439026</v>
      </c>
      <c r="G258" t="s">
        <v>14</v>
      </c>
      <c r="H258">
        <v>15</v>
      </c>
      <c r="I258" s="6">
        <f t="shared" si="13"/>
        <v>63.93333333333333</v>
      </c>
      <c r="J258" t="s">
        <v>40</v>
      </c>
      <c r="K258" t="s">
        <v>41</v>
      </c>
      <c r="L258">
        <v>1453615200</v>
      </c>
      <c r="M258" s="11">
        <f t="shared" si="15"/>
        <v>42393.25</v>
      </c>
      <c r="N258">
        <v>1456812000</v>
      </c>
      <c r="O258" s="9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</f>
        <v>1.46</v>
      </c>
      <c r="G259" t="s">
        <v>20</v>
      </c>
      <c r="H259">
        <v>92</v>
      </c>
      <c r="I259" s="6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 s="11">
        <f t="shared" si="15"/>
        <v>41338.25</v>
      </c>
      <c r="N259">
        <v>1363669200</v>
      </c>
      <c r="O259" s="9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>
        <v>1481176800</v>
      </c>
      <c r="M260" s="11">
        <f t="shared" ref="M260:M323" si="19">(((L260/60)/60)/24)+DATE(1970,1,1)</f>
        <v>42712.25</v>
      </c>
      <c r="N260">
        <v>1482904800</v>
      </c>
      <c r="O260" s="9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>
        <v>1354946400</v>
      </c>
      <c r="M261" s="11">
        <f t="shared" si="19"/>
        <v>41251.25</v>
      </c>
      <c r="N261">
        <v>1356588000</v>
      </c>
      <c r="O261" s="9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>
        <v>1348808400</v>
      </c>
      <c r="M262" s="11">
        <f t="shared" si="19"/>
        <v>41180.208333333336</v>
      </c>
      <c r="N262">
        <v>1349845200</v>
      </c>
      <c r="O262" s="9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>
        <v>1282712400</v>
      </c>
      <c r="M263" s="11">
        <f t="shared" si="19"/>
        <v>40415.208333333336</v>
      </c>
      <c r="N263">
        <v>1283058000</v>
      </c>
      <c r="O263" s="9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>
        <v>1301979600</v>
      </c>
      <c r="M264" s="11">
        <f t="shared" si="19"/>
        <v>40638.208333333336</v>
      </c>
      <c r="N264">
        <v>1304226000</v>
      </c>
      <c r="O264" s="9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>
        <v>1263016800</v>
      </c>
      <c r="M265" s="11">
        <f t="shared" si="19"/>
        <v>40187.25</v>
      </c>
      <c r="N265">
        <v>1263016800</v>
      </c>
      <c r="O265" s="9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>
        <v>1360648800</v>
      </c>
      <c r="M266" s="11">
        <f t="shared" si="19"/>
        <v>41317.25</v>
      </c>
      <c r="N266">
        <v>1362031200</v>
      </c>
      <c r="O266" s="9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>
        <v>1451800800</v>
      </c>
      <c r="M267" s="11">
        <f t="shared" si="19"/>
        <v>42372.25</v>
      </c>
      <c r="N267">
        <v>1455602400</v>
      </c>
      <c r="O267" s="9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>
        <v>1415340000</v>
      </c>
      <c r="M268" s="11">
        <f t="shared" si="19"/>
        <v>41950.25</v>
      </c>
      <c r="N268">
        <v>1418191200</v>
      </c>
      <c r="O268" s="9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>
        <v>1351054800</v>
      </c>
      <c r="M269" s="11">
        <f t="shared" si="19"/>
        <v>41206.208333333336</v>
      </c>
      <c r="N269">
        <v>1352440800</v>
      </c>
      <c r="O269" s="9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>
        <v>1349326800</v>
      </c>
      <c r="M270" s="11">
        <f t="shared" si="19"/>
        <v>41186.208333333336</v>
      </c>
      <c r="N270">
        <v>1353304800</v>
      </c>
      <c r="O270" s="9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>
        <v>1548914400</v>
      </c>
      <c r="M271" s="11">
        <f t="shared" si="19"/>
        <v>43496.25</v>
      </c>
      <c r="N271">
        <v>1550728800</v>
      </c>
      <c r="O271" s="9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>
        <v>1291269600</v>
      </c>
      <c r="M272" s="11">
        <f t="shared" si="19"/>
        <v>40514.25</v>
      </c>
      <c r="N272">
        <v>1291442400</v>
      </c>
      <c r="O272" s="9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>
        <v>1449468000</v>
      </c>
      <c r="M273" s="11">
        <f t="shared" si="19"/>
        <v>42345.25</v>
      </c>
      <c r="N273">
        <v>1452146400</v>
      </c>
      <c r="O273" s="9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>
        <v>1562734800</v>
      </c>
      <c r="M274" s="11">
        <f t="shared" si="19"/>
        <v>43656.208333333328</v>
      </c>
      <c r="N274">
        <v>1564894800</v>
      </c>
      <c r="O274" s="9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>
        <v>1505624400</v>
      </c>
      <c r="M275" s="11">
        <f t="shared" si="19"/>
        <v>42995.208333333328</v>
      </c>
      <c r="N275">
        <v>1505883600</v>
      </c>
      <c r="O275" s="9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>
        <v>1509948000</v>
      </c>
      <c r="M276" s="11">
        <f t="shared" si="19"/>
        <v>43045.25</v>
      </c>
      <c r="N276">
        <v>1510380000</v>
      </c>
      <c r="O276" s="9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>
        <v>1554526800</v>
      </c>
      <c r="M277" s="11">
        <f t="shared" si="19"/>
        <v>43561.208333333328</v>
      </c>
      <c r="N277">
        <v>1555218000</v>
      </c>
      <c r="O277" s="9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>
        <v>1334811600</v>
      </c>
      <c r="M278" s="11">
        <f t="shared" si="19"/>
        <v>41018.208333333336</v>
      </c>
      <c r="N278">
        <v>1335243600</v>
      </c>
      <c r="O278" s="9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>
        <v>1279515600</v>
      </c>
      <c r="M279" s="11">
        <f t="shared" si="19"/>
        <v>40378.208333333336</v>
      </c>
      <c r="N279">
        <v>1279688400</v>
      </c>
      <c r="O279" s="9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>
        <v>1353909600</v>
      </c>
      <c r="M280" s="11">
        <f t="shared" si="19"/>
        <v>41239.25</v>
      </c>
      <c r="N280">
        <v>1356069600</v>
      </c>
      <c r="O280" s="9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>
        <v>1535950800</v>
      </c>
      <c r="M281" s="11">
        <f t="shared" si="19"/>
        <v>43346.208333333328</v>
      </c>
      <c r="N281">
        <v>1536210000</v>
      </c>
      <c r="O281" s="9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>
        <v>1511244000</v>
      </c>
      <c r="M282" s="11">
        <f t="shared" si="19"/>
        <v>43060.25</v>
      </c>
      <c r="N282">
        <v>1511762400</v>
      </c>
      <c r="O282" s="9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>
        <v>1331445600</v>
      </c>
      <c r="M283" s="11">
        <f t="shared" si="19"/>
        <v>40979.25</v>
      </c>
      <c r="N283">
        <v>1333256400</v>
      </c>
      <c r="O283" s="9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>
        <v>1480226400</v>
      </c>
      <c r="M284" s="11">
        <f t="shared" si="19"/>
        <v>42701.25</v>
      </c>
      <c r="N284">
        <v>1480744800</v>
      </c>
      <c r="O284" s="9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>
        <v>1464584400</v>
      </c>
      <c r="M285" s="11">
        <f t="shared" si="19"/>
        <v>42520.208333333328</v>
      </c>
      <c r="N285">
        <v>1465016400</v>
      </c>
      <c r="O285" s="9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>
        <v>1335848400</v>
      </c>
      <c r="M286" s="11">
        <f t="shared" si="19"/>
        <v>41030.208333333336</v>
      </c>
      <c r="N286">
        <v>1336280400</v>
      </c>
      <c r="O286" s="9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>
        <v>1473483600</v>
      </c>
      <c r="M287" s="11">
        <f t="shared" si="19"/>
        <v>42623.208333333328</v>
      </c>
      <c r="N287">
        <v>1476766800</v>
      </c>
      <c r="O287" s="9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>
        <v>1479880800</v>
      </c>
      <c r="M288" s="11">
        <f t="shared" si="19"/>
        <v>42697.25</v>
      </c>
      <c r="N288">
        <v>1480485600</v>
      </c>
      <c r="O288" s="9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>
        <v>1430197200</v>
      </c>
      <c r="M289" s="11">
        <f t="shared" si="19"/>
        <v>42122.208333333328</v>
      </c>
      <c r="N289">
        <v>1430197200</v>
      </c>
      <c r="O289" s="9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>
        <v>1331701200</v>
      </c>
      <c r="M290" s="11">
        <f t="shared" si="19"/>
        <v>40982.208333333336</v>
      </c>
      <c r="N290">
        <v>1331787600</v>
      </c>
      <c r="O290" s="9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>
        <v>1438578000</v>
      </c>
      <c r="M291" s="11">
        <f t="shared" si="19"/>
        <v>42219.208333333328</v>
      </c>
      <c r="N291">
        <v>1438837200</v>
      </c>
      <c r="O291" s="9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>
        <v>1368162000</v>
      </c>
      <c r="M292" s="11">
        <f t="shared" si="19"/>
        <v>41404.208333333336</v>
      </c>
      <c r="N292">
        <v>1370926800</v>
      </c>
      <c r="O292" s="9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>
        <v>1318654800</v>
      </c>
      <c r="M293" s="11">
        <f t="shared" si="19"/>
        <v>40831.208333333336</v>
      </c>
      <c r="N293">
        <v>1319000400</v>
      </c>
      <c r="O293" s="9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s="6">
        <f t="shared" si="17"/>
        <v>71.7</v>
      </c>
      <c r="J294" t="s">
        <v>21</v>
      </c>
      <c r="K294" t="s">
        <v>22</v>
      </c>
      <c r="L294">
        <v>1331874000</v>
      </c>
      <c r="M294" s="11">
        <f t="shared" si="19"/>
        <v>40984.208333333336</v>
      </c>
      <c r="N294">
        <v>1333429200</v>
      </c>
      <c r="O294" s="9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>
        <v>1286254800</v>
      </c>
      <c r="M295" s="11">
        <f t="shared" si="19"/>
        <v>40456.208333333336</v>
      </c>
      <c r="N295">
        <v>1287032400</v>
      </c>
      <c r="O295" s="9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>
        <v>1540530000</v>
      </c>
      <c r="M296" s="11">
        <f t="shared" si="19"/>
        <v>43399.208333333328</v>
      </c>
      <c r="N296">
        <v>1541570400</v>
      </c>
      <c r="O296" s="9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>
        <v>1381813200</v>
      </c>
      <c r="M297" s="11">
        <f t="shared" si="19"/>
        <v>41562.208333333336</v>
      </c>
      <c r="N297">
        <v>1383976800</v>
      </c>
      <c r="O297" s="9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>
        <v>1548655200</v>
      </c>
      <c r="M298" s="11">
        <f t="shared" si="19"/>
        <v>43493.25</v>
      </c>
      <c r="N298">
        <v>1550556000</v>
      </c>
      <c r="O298" s="9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>
        <v>1389679200</v>
      </c>
      <c r="M299" s="11">
        <f t="shared" si="19"/>
        <v>41653.25</v>
      </c>
      <c r="N299">
        <v>1390456800</v>
      </c>
      <c r="O299" s="9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>
        <v>1456466400</v>
      </c>
      <c r="M300" s="11">
        <f t="shared" si="19"/>
        <v>42426.25</v>
      </c>
      <c r="N300">
        <v>1458018000</v>
      </c>
      <c r="O300" s="9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>
        <v>1456984800</v>
      </c>
      <c r="M301" s="11">
        <f t="shared" si="19"/>
        <v>42432.25</v>
      </c>
      <c r="N301">
        <v>1461819600</v>
      </c>
      <c r="O301" s="9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s="6">
        <f t="shared" si="17"/>
        <v>5</v>
      </c>
      <c r="J302" t="s">
        <v>36</v>
      </c>
      <c r="K302" t="s">
        <v>37</v>
      </c>
      <c r="L302">
        <v>1504069200</v>
      </c>
      <c r="M302" s="11">
        <f t="shared" si="19"/>
        <v>42977.208333333328</v>
      </c>
      <c r="N302">
        <v>1504155600</v>
      </c>
      <c r="O302" s="9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>
        <v>1424930400</v>
      </c>
      <c r="M303" s="11">
        <f t="shared" si="19"/>
        <v>42061.25</v>
      </c>
      <c r="N303">
        <v>1426395600</v>
      </c>
      <c r="O303" s="9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>
        <v>1535864400</v>
      </c>
      <c r="M304" s="11">
        <f t="shared" si="19"/>
        <v>43345.208333333328</v>
      </c>
      <c r="N304">
        <v>1537074000</v>
      </c>
      <c r="O304" s="9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>
        <v>1452146400</v>
      </c>
      <c r="M305" s="11">
        <f t="shared" si="19"/>
        <v>42376.25</v>
      </c>
      <c r="N305">
        <v>1452578400</v>
      </c>
      <c r="O305" s="9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>
        <v>1470546000</v>
      </c>
      <c r="M306" s="11">
        <f t="shared" si="19"/>
        <v>42589.208333333328</v>
      </c>
      <c r="N306">
        <v>1474088400</v>
      </c>
      <c r="O306" s="9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>
        <v>1458363600</v>
      </c>
      <c r="M307" s="11">
        <f t="shared" si="19"/>
        <v>42448.208333333328</v>
      </c>
      <c r="N307">
        <v>1461906000</v>
      </c>
      <c r="O307" s="9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>
        <v>1500008400</v>
      </c>
      <c r="M308" s="11">
        <f t="shared" si="19"/>
        <v>42930.208333333328</v>
      </c>
      <c r="N308">
        <v>1500267600</v>
      </c>
      <c r="O308" s="9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>
        <v>1338958800</v>
      </c>
      <c r="M309" s="11">
        <f t="shared" si="19"/>
        <v>41066.208333333336</v>
      </c>
      <c r="N309">
        <v>1340686800</v>
      </c>
      <c r="O309" s="9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>
        <v>1303102800</v>
      </c>
      <c r="M310" s="11">
        <f t="shared" si="19"/>
        <v>40651.208333333336</v>
      </c>
      <c r="N310">
        <v>1303189200</v>
      </c>
      <c r="O310" s="9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s="6">
        <f t="shared" si="17"/>
        <v>41.16</v>
      </c>
      <c r="J311" t="s">
        <v>21</v>
      </c>
      <c r="K311" t="s">
        <v>22</v>
      </c>
      <c r="L311">
        <v>1316581200</v>
      </c>
      <c r="M311" s="11">
        <f t="shared" si="19"/>
        <v>40807.208333333336</v>
      </c>
      <c r="N311">
        <v>1318309200</v>
      </c>
      <c r="O311" s="9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>
        <v>1270789200</v>
      </c>
      <c r="M312" s="11">
        <f t="shared" si="19"/>
        <v>40277.208333333336</v>
      </c>
      <c r="N312">
        <v>1272171600</v>
      </c>
      <c r="O312" s="9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>
        <v>1297836000</v>
      </c>
      <c r="M313" s="11">
        <f t="shared" si="19"/>
        <v>40590.25</v>
      </c>
      <c r="N313">
        <v>1298872800</v>
      </c>
      <c r="O313" s="9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>
        <v>1382677200</v>
      </c>
      <c r="M314" s="11">
        <f t="shared" si="19"/>
        <v>41572.208333333336</v>
      </c>
      <c r="N314">
        <v>1383282000</v>
      </c>
      <c r="O314" s="9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 s="6">
        <f t="shared" si="17"/>
        <v>39</v>
      </c>
      <c r="J315" t="s">
        <v>21</v>
      </c>
      <c r="K315" t="s">
        <v>22</v>
      </c>
      <c r="L315">
        <v>1330322400</v>
      </c>
      <c r="M315" s="11">
        <f t="shared" si="19"/>
        <v>40966.25</v>
      </c>
      <c r="N315">
        <v>1330495200</v>
      </c>
      <c r="O315" s="9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>
        <v>1552366800</v>
      </c>
      <c r="M316" s="11">
        <f t="shared" si="19"/>
        <v>43536.208333333328</v>
      </c>
      <c r="N316">
        <v>1552798800</v>
      </c>
      <c r="O316" s="9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>
        <v>1400907600</v>
      </c>
      <c r="M317" s="11">
        <f t="shared" si="19"/>
        <v>41783.208333333336</v>
      </c>
      <c r="N317">
        <v>1403413200</v>
      </c>
      <c r="O317" s="9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>
        <v>1574143200</v>
      </c>
      <c r="M318" s="11">
        <f t="shared" si="19"/>
        <v>43788.25</v>
      </c>
      <c r="N318">
        <v>1574229600</v>
      </c>
      <c r="O318" s="9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s="6">
        <f t="shared" si="17"/>
        <v>42.3</v>
      </c>
      <c r="J319" t="s">
        <v>21</v>
      </c>
      <c r="K319" t="s">
        <v>22</v>
      </c>
      <c r="L319">
        <v>1494738000</v>
      </c>
      <c r="M319" s="11">
        <f t="shared" si="19"/>
        <v>42869.208333333328</v>
      </c>
      <c r="N319">
        <v>1495861200</v>
      </c>
      <c r="O319" s="9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>
        <v>1392357600</v>
      </c>
      <c r="M320" s="11">
        <f t="shared" si="19"/>
        <v>41684.25</v>
      </c>
      <c r="N320">
        <v>1392530400</v>
      </c>
      <c r="O320" s="9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>
        <v>1281589200</v>
      </c>
      <c r="M321" s="11">
        <f t="shared" si="19"/>
        <v>40402.208333333336</v>
      </c>
      <c r="N321">
        <v>1283662800</v>
      </c>
      <c r="O321" s="9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9.5876777251184833E-2</v>
      </c>
      <c r="G322" t="s">
        <v>14</v>
      </c>
      <c r="H322">
        <v>80</v>
      </c>
      <c r="I322" s="6">
        <f t="shared" si="17"/>
        <v>101.15</v>
      </c>
      <c r="J322" t="s">
        <v>21</v>
      </c>
      <c r="K322" t="s">
        <v>22</v>
      </c>
      <c r="L322">
        <v>1305003600</v>
      </c>
      <c r="M322" s="11">
        <f t="shared" si="19"/>
        <v>40673.208333333336</v>
      </c>
      <c r="N322">
        <v>1305781200</v>
      </c>
      <c r="O322" s="9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</f>
        <v>0.94144366197183094</v>
      </c>
      <c r="G323" t="s">
        <v>14</v>
      </c>
      <c r="H323">
        <v>2468</v>
      </c>
      <c r="I323" s="6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 s="11">
        <f t="shared" si="19"/>
        <v>40634.208333333336</v>
      </c>
      <c r="N323">
        <v>1302325200</v>
      </c>
      <c r="O323" s="9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>
        <v>1290664800</v>
      </c>
      <c r="M324" s="11">
        <f t="shared" ref="M324:M387" si="23">(((L324/60)/60)/24)+DATE(1970,1,1)</f>
        <v>40507.25</v>
      </c>
      <c r="N324">
        <v>1291788000</v>
      </c>
      <c r="O324" s="9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>
        <v>1395896400</v>
      </c>
      <c r="M325" s="11">
        <f t="shared" si="23"/>
        <v>41725.208333333336</v>
      </c>
      <c r="N325">
        <v>1396069200</v>
      </c>
      <c r="O325" s="9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>
        <v>1434862800</v>
      </c>
      <c r="M326" s="11">
        <f t="shared" si="23"/>
        <v>42176.208333333328</v>
      </c>
      <c r="N326">
        <v>1435899600</v>
      </c>
      <c r="O326" s="9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>
        <v>1529125200</v>
      </c>
      <c r="M327" s="11">
        <f t="shared" si="23"/>
        <v>43267.208333333328</v>
      </c>
      <c r="N327">
        <v>1531112400</v>
      </c>
      <c r="O327" s="9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>
        <v>1451109600</v>
      </c>
      <c r="M328" s="11">
        <f t="shared" si="23"/>
        <v>42364.25</v>
      </c>
      <c r="N328">
        <v>1451628000</v>
      </c>
      <c r="O328" s="9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>
        <v>1566968400</v>
      </c>
      <c r="M329" s="11">
        <f t="shared" si="23"/>
        <v>43705.208333333328</v>
      </c>
      <c r="N329">
        <v>1567314000</v>
      </c>
      <c r="O329" s="9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>
        <v>1543557600</v>
      </c>
      <c r="M330" s="11">
        <f t="shared" si="23"/>
        <v>43434.25</v>
      </c>
      <c r="N330">
        <v>1544508000</v>
      </c>
      <c r="O330" s="9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>
        <v>1481522400</v>
      </c>
      <c r="M331" s="11">
        <f t="shared" si="23"/>
        <v>42716.25</v>
      </c>
      <c r="N331">
        <v>1482472800</v>
      </c>
      <c r="O331" s="9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>
        <v>1512712800</v>
      </c>
      <c r="M332" s="11">
        <f t="shared" si="23"/>
        <v>43077.25</v>
      </c>
      <c r="N332">
        <v>1512799200</v>
      </c>
      <c r="O332" s="9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>
        <v>1324274400</v>
      </c>
      <c r="M333" s="11">
        <f t="shared" si="23"/>
        <v>40896.25</v>
      </c>
      <c r="N333">
        <v>1324360800</v>
      </c>
      <c r="O333" s="9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>
        <v>1364446800</v>
      </c>
      <c r="M334" s="11">
        <f t="shared" si="23"/>
        <v>41361.208333333336</v>
      </c>
      <c r="N334">
        <v>1364533200</v>
      </c>
      <c r="O334" s="9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>
        <v>1542693600</v>
      </c>
      <c r="M335" s="11">
        <f t="shared" si="23"/>
        <v>43424.25</v>
      </c>
      <c r="N335">
        <v>1545112800</v>
      </c>
      <c r="O335" s="9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>
        <v>1515564000</v>
      </c>
      <c r="M336" s="11">
        <f t="shared" si="23"/>
        <v>43110.25</v>
      </c>
      <c r="N336">
        <v>1516168800</v>
      </c>
      <c r="O336" s="9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>
        <v>1573797600</v>
      </c>
      <c r="M337" s="11">
        <f t="shared" si="23"/>
        <v>43784.25</v>
      </c>
      <c r="N337">
        <v>1574920800</v>
      </c>
      <c r="O337" s="9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>
        <v>1292392800</v>
      </c>
      <c r="M338" s="11">
        <f t="shared" si="23"/>
        <v>40527.25</v>
      </c>
      <c r="N338">
        <v>1292479200</v>
      </c>
      <c r="O338" s="9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>
        <v>1573452000</v>
      </c>
      <c r="M339" s="11">
        <f t="shared" si="23"/>
        <v>43780.25</v>
      </c>
      <c r="N339">
        <v>1573538400</v>
      </c>
      <c r="O339" s="9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>
        <v>1317790800</v>
      </c>
      <c r="M340" s="11">
        <f t="shared" si="23"/>
        <v>40821.208333333336</v>
      </c>
      <c r="N340">
        <v>1320382800</v>
      </c>
      <c r="O340" s="9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>
        <v>1501650000</v>
      </c>
      <c r="M341" s="11">
        <f t="shared" si="23"/>
        <v>42949.208333333328</v>
      </c>
      <c r="N341">
        <v>1502859600</v>
      </c>
      <c r="O341" s="9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>
        <v>1323669600</v>
      </c>
      <c r="M342" s="11">
        <f t="shared" si="23"/>
        <v>40889.25</v>
      </c>
      <c r="N342">
        <v>1323756000</v>
      </c>
      <c r="O342" s="9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>
        <v>1440738000</v>
      </c>
      <c r="M343" s="11">
        <f t="shared" si="23"/>
        <v>42244.208333333328</v>
      </c>
      <c r="N343">
        <v>1441342800</v>
      </c>
      <c r="O343" s="9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>
        <v>1374296400</v>
      </c>
      <c r="M344" s="11">
        <f t="shared" si="23"/>
        <v>41475.208333333336</v>
      </c>
      <c r="N344">
        <v>1375333200</v>
      </c>
      <c r="O344" s="9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>
        <v>1384840800</v>
      </c>
      <c r="M345" s="11">
        <f t="shared" si="23"/>
        <v>41597.25</v>
      </c>
      <c r="N345">
        <v>1389420000</v>
      </c>
      <c r="O345" s="9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>
        <v>1516600800</v>
      </c>
      <c r="M346" s="11">
        <f t="shared" si="23"/>
        <v>43122.25</v>
      </c>
      <c r="N346">
        <v>1520056800</v>
      </c>
      <c r="O346" s="9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>
        <v>1436418000</v>
      </c>
      <c r="M347" s="11">
        <f t="shared" si="23"/>
        <v>42194.208333333328</v>
      </c>
      <c r="N347">
        <v>1436504400</v>
      </c>
      <c r="O347" s="9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s="6">
        <f t="shared" si="21"/>
        <v>110.32</v>
      </c>
      <c r="J348" t="s">
        <v>21</v>
      </c>
      <c r="K348" t="s">
        <v>22</v>
      </c>
      <c r="L348">
        <v>1503550800</v>
      </c>
      <c r="M348" s="11">
        <f t="shared" si="23"/>
        <v>42971.208333333328</v>
      </c>
      <c r="N348">
        <v>1508302800</v>
      </c>
      <c r="O348" s="9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>
        <v>1423634400</v>
      </c>
      <c r="M349" s="11">
        <f t="shared" si="23"/>
        <v>42046.25</v>
      </c>
      <c r="N349">
        <v>1425708000</v>
      </c>
      <c r="O349" s="9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>
        <v>1487224800</v>
      </c>
      <c r="M350" s="11">
        <f t="shared" si="23"/>
        <v>42782.25</v>
      </c>
      <c r="N350">
        <v>1488348000</v>
      </c>
      <c r="O350" s="9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>
        <v>1500008400</v>
      </c>
      <c r="M351" s="11">
        <f t="shared" si="23"/>
        <v>42930.208333333328</v>
      </c>
      <c r="N351">
        <v>1502600400</v>
      </c>
      <c r="O351" s="9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s="6">
        <f t="shared" si="21"/>
        <v>5</v>
      </c>
      <c r="J352" t="s">
        <v>21</v>
      </c>
      <c r="K352" t="s">
        <v>22</v>
      </c>
      <c r="L352">
        <v>1432098000</v>
      </c>
      <c r="M352" s="11">
        <f t="shared" si="23"/>
        <v>42144.208333333328</v>
      </c>
      <c r="N352">
        <v>1433653200</v>
      </c>
      <c r="O352" s="9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>
        <v>1440392400</v>
      </c>
      <c r="M353" s="11">
        <f t="shared" si="23"/>
        <v>42240.208333333328</v>
      </c>
      <c r="N353">
        <v>1441602000</v>
      </c>
      <c r="O353" s="9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>
        <v>1446876000</v>
      </c>
      <c r="M354" s="11">
        <f t="shared" si="23"/>
        <v>42315.25</v>
      </c>
      <c r="N354">
        <v>1447567200</v>
      </c>
      <c r="O354" s="9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>
        <v>1562302800</v>
      </c>
      <c r="M355" s="11">
        <f t="shared" si="23"/>
        <v>43651.208333333328</v>
      </c>
      <c r="N355">
        <v>1562389200</v>
      </c>
      <c r="O355" s="9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 s="6">
        <f t="shared" si="21"/>
        <v>94.35</v>
      </c>
      <c r="J356" t="s">
        <v>36</v>
      </c>
      <c r="K356" t="s">
        <v>37</v>
      </c>
      <c r="L356">
        <v>1378184400</v>
      </c>
      <c r="M356" s="11">
        <f t="shared" si="23"/>
        <v>41520.208333333336</v>
      </c>
      <c r="N356">
        <v>1378789200</v>
      </c>
      <c r="O356" s="9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>
        <v>1485064800</v>
      </c>
      <c r="M357" s="11">
        <f t="shared" si="23"/>
        <v>42757.25</v>
      </c>
      <c r="N357">
        <v>1488520800</v>
      </c>
      <c r="O357" s="9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>
        <v>1326520800</v>
      </c>
      <c r="M358" s="11">
        <f t="shared" si="23"/>
        <v>40922.25</v>
      </c>
      <c r="N358">
        <v>1327298400</v>
      </c>
      <c r="O358" s="9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>
        <v>1441256400</v>
      </c>
      <c r="M359" s="11">
        <f t="shared" si="23"/>
        <v>42250.208333333328</v>
      </c>
      <c r="N359">
        <v>1443416400</v>
      </c>
      <c r="O359" s="9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>
        <v>1533877200</v>
      </c>
      <c r="M360" s="11">
        <f t="shared" si="23"/>
        <v>43322.208333333328</v>
      </c>
      <c r="N360">
        <v>1534136400</v>
      </c>
      <c r="O360" s="9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>
        <v>1314421200</v>
      </c>
      <c r="M361" s="11">
        <f t="shared" si="23"/>
        <v>40782.208333333336</v>
      </c>
      <c r="N361">
        <v>1315026000</v>
      </c>
      <c r="O361" s="9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>
        <v>1293861600</v>
      </c>
      <c r="M362" s="11">
        <f t="shared" si="23"/>
        <v>40544.25</v>
      </c>
      <c r="N362">
        <v>1295071200</v>
      </c>
      <c r="O362" s="9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>
        <v>1507352400</v>
      </c>
      <c r="M363" s="11">
        <f t="shared" si="23"/>
        <v>43015.208333333328</v>
      </c>
      <c r="N363">
        <v>1509426000</v>
      </c>
      <c r="O363" s="9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>
        <v>1296108000</v>
      </c>
      <c r="M364" s="11">
        <f t="shared" si="23"/>
        <v>40570.25</v>
      </c>
      <c r="N364">
        <v>1299391200</v>
      </c>
      <c r="O364" s="9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>
        <v>1324965600</v>
      </c>
      <c r="M365" s="11">
        <f t="shared" si="23"/>
        <v>40904.25</v>
      </c>
      <c r="N365">
        <v>1325052000</v>
      </c>
      <c r="O365" s="9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>
        <v>1520229600</v>
      </c>
      <c r="M366" s="11">
        <f t="shared" si="23"/>
        <v>43164.25</v>
      </c>
      <c r="N366">
        <v>1522818000</v>
      </c>
      <c r="O366" s="9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>
        <v>1482991200</v>
      </c>
      <c r="M367" s="11">
        <f t="shared" si="23"/>
        <v>42733.25</v>
      </c>
      <c r="N367">
        <v>1485324000</v>
      </c>
      <c r="O367" s="9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>
        <v>1294034400</v>
      </c>
      <c r="M368" s="11">
        <f t="shared" si="23"/>
        <v>40546.25</v>
      </c>
      <c r="N368">
        <v>1294120800</v>
      </c>
      <c r="O368" s="9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>
        <v>1413608400</v>
      </c>
      <c r="M369" s="11">
        <f t="shared" si="23"/>
        <v>41930.208333333336</v>
      </c>
      <c r="N369">
        <v>1415685600</v>
      </c>
      <c r="O369" s="9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>
        <v>1286946000</v>
      </c>
      <c r="M370" s="11">
        <f t="shared" si="23"/>
        <v>40464.208333333336</v>
      </c>
      <c r="N370">
        <v>1288933200</v>
      </c>
      <c r="O370" s="9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>
        <v>1359871200</v>
      </c>
      <c r="M371" s="11">
        <f t="shared" si="23"/>
        <v>41308.25</v>
      </c>
      <c r="N371">
        <v>1363237200</v>
      </c>
      <c r="O371" s="9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>
        <v>1555304400</v>
      </c>
      <c r="M372" s="11">
        <f t="shared" si="23"/>
        <v>43570.208333333328</v>
      </c>
      <c r="N372">
        <v>1555822800</v>
      </c>
      <c r="O372" s="9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>
        <v>1423375200</v>
      </c>
      <c r="M373" s="11">
        <f t="shared" si="23"/>
        <v>42043.25</v>
      </c>
      <c r="N373">
        <v>1427778000</v>
      </c>
      <c r="O373" s="9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>
        <v>1420696800</v>
      </c>
      <c r="M374" s="11">
        <f t="shared" si="23"/>
        <v>42012.25</v>
      </c>
      <c r="N374">
        <v>1422424800</v>
      </c>
      <c r="O374" s="9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>
        <v>1502946000</v>
      </c>
      <c r="M375" s="11">
        <f t="shared" si="23"/>
        <v>42964.208333333328</v>
      </c>
      <c r="N375">
        <v>1503637200</v>
      </c>
      <c r="O375" s="9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>
        <v>1547186400</v>
      </c>
      <c r="M376" s="11">
        <f t="shared" si="23"/>
        <v>43476.25</v>
      </c>
      <c r="N376">
        <v>1547618400</v>
      </c>
      <c r="O376" s="9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s="6">
        <f t="shared" si="21"/>
        <v>59.16</v>
      </c>
      <c r="J377" t="s">
        <v>21</v>
      </c>
      <c r="K377" t="s">
        <v>22</v>
      </c>
      <c r="L377">
        <v>1444971600</v>
      </c>
      <c r="M377" s="11">
        <f t="shared" si="23"/>
        <v>42293.208333333328</v>
      </c>
      <c r="N377">
        <v>1449900000</v>
      </c>
      <c r="O377" s="9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>
        <v>1404622800</v>
      </c>
      <c r="M378" s="11">
        <f t="shared" si="23"/>
        <v>41826.208333333336</v>
      </c>
      <c r="N378">
        <v>1405141200</v>
      </c>
      <c r="O378" s="9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>
        <v>1571720400</v>
      </c>
      <c r="M379" s="11">
        <f t="shared" si="23"/>
        <v>43760.208333333328</v>
      </c>
      <c r="N379">
        <v>1572933600</v>
      </c>
      <c r="O379" s="9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>
        <v>1526878800</v>
      </c>
      <c r="M380" s="11">
        <f t="shared" si="23"/>
        <v>43241.208333333328</v>
      </c>
      <c r="N380">
        <v>1530162000</v>
      </c>
      <c r="O380" s="9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>
        <v>1319691600</v>
      </c>
      <c r="M381" s="11">
        <f t="shared" si="23"/>
        <v>40843.208333333336</v>
      </c>
      <c r="N381">
        <v>1320904800</v>
      </c>
      <c r="O381" s="9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>
        <v>1371963600</v>
      </c>
      <c r="M382" s="11">
        <f t="shared" si="23"/>
        <v>41448.208333333336</v>
      </c>
      <c r="N382">
        <v>1372395600</v>
      </c>
      <c r="O382" s="9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>
        <v>1433739600</v>
      </c>
      <c r="M383" s="11">
        <f t="shared" si="23"/>
        <v>42163.208333333328</v>
      </c>
      <c r="N383">
        <v>1437714000</v>
      </c>
      <c r="O383" s="9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>
        <v>1508130000</v>
      </c>
      <c r="M384" s="11">
        <f t="shared" si="23"/>
        <v>43024.208333333328</v>
      </c>
      <c r="N384">
        <v>1509771600</v>
      </c>
      <c r="O384" s="9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>
        <v>1550037600</v>
      </c>
      <c r="M385" s="11">
        <f t="shared" si="23"/>
        <v>43509.25</v>
      </c>
      <c r="N385">
        <v>1550556000</v>
      </c>
      <c r="O385" s="9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1.7200961538461539</v>
      </c>
      <c r="G386" t="s">
        <v>20</v>
      </c>
      <c r="H386">
        <v>4799</v>
      </c>
      <c r="I386" s="6">
        <f t="shared" si="21"/>
        <v>41.004167534903104</v>
      </c>
      <c r="J386" t="s">
        <v>21</v>
      </c>
      <c r="K386" t="s">
        <v>22</v>
      </c>
      <c r="L386">
        <v>1486706400</v>
      </c>
      <c r="M386" s="11">
        <f t="shared" si="23"/>
        <v>42776.25</v>
      </c>
      <c r="N386">
        <v>1489039200</v>
      </c>
      <c r="O386" s="9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</f>
        <v>1.4616709511568124</v>
      </c>
      <c r="G387" t="s">
        <v>20</v>
      </c>
      <c r="H387">
        <v>1137</v>
      </c>
      <c r="I387" s="6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 s="11">
        <f t="shared" si="23"/>
        <v>43553.208333333328</v>
      </c>
      <c r="N387">
        <v>1556600400</v>
      </c>
      <c r="O387" s="9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>
        <v>1277528400</v>
      </c>
      <c r="M388" s="11">
        <f t="shared" ref="M388:M451" si="27">(((L388/60)/60)/24)+DATE(1970,1,1)</f>
        <v>40355.208333333336</v>
      </c>
      <c r="N388">
        <v>1278565200</v>
      </c>
      <c r="O388" s="9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>
        <v>1339477200</v>
      </c>
      <c r="M389" s="11">
        <f t="shared" si="27"/>
        <v>41072.208333333336</v>
      </c>
      <c r="N389">
        <v>1339909200</v>
      </c>
      <c r="O389" s="9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>
        <v>1325656800</v>
      </c>
      <c r="M390" s="11">
        <f t="shared" si="27"/>
        <v>40912.25</v>
      </c>
      <c r="N390">
        <v>1325829600</v>
      </c>
      <c r="O390" s="9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>
        <v>1288242000</v>
      </c>
      <c r="M391" s="11">
        <f t="shared" si="27"/>
        <v>40479.208333333336</v>
      </c>
      <c r="N391">
        <v>1290578400</v>
      </c>
      <c r="O391" s="9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6">
        <f t="shared" si="25"/>
        <v>89.54</v>
      </c>
      <c r="J392" t="s">
        <v>21</v>
      </c>
      <c r="K392" t="s">
        <v>22</v>
      </c>
      <c r="L392">
        <v>1379048400</v>
      </c>
      <c r="M392" s="11">
        <f t="shared" si="27"/>
        <v>41530.208333333336</v>
      </c>
      <c r="N392">
        <v>1380344400</v>
      </c>
      <c r="O392" s="9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>
        <v>1389679200</v>
      </c>
      <c r="M393" s="11">
        <f t="shared" si="27"/>
        <v>41653.25</v>
      </c>
      <c r="N393">
        <v>1389852000</v>
      </c>
      <c r="O393" s="9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>
        <v>1294293600</v>
      </c>
      <c r="M394" s="11">
        <f t="shared" si="27"/>
        <v>40549.25</v>
      </c>
      <c r="N394">
        <v>1294466400</v>
      </c>
      <c r="O394" s="9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>
        <v>1500267600</v>
      </c>
      <c r="M395" s="11">
        <f t="shared" si="27"/>
        <v>42933.208333333328</v>
      </c>
      <c r="N395">
        <v>1500354000</v>
      </c>
      <c r="O395" s="9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>
        <v>1375074000</v>
      </c>
      <c r="M396" s="11">
        <f t="shared" si="27"/>
        <v>41484.208333333336</v>
      </c>
      <c r="N396">
        <v>1375938000</v>
      </c>
      <c r="O396" s="9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>
        <v>1323324000</v>
      </c>
      <c r="M397" s="11">
        <f t="shared" si="27"/>
        <v>40885.25</v>
      </c>
      <c r="N397">
        <v>1323410400</v>
      </c>
      <c r="O397" s="9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>
        <v>1538715600</v>
      </c>
      <c r="M398" s="11">
        <f t="shared" si="27"/>
        <v>43378.208333333328</v>
      </c>
      <c r="N398">
        <v>1539406800</v>
      </c>
      <c r="O398" s="9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>
        <v>1369285200</v>
      </c>
      <c r="M399" s="11">
        <f t="shared" si="27"/>
        <v>41417.208333333336</v>
      </c>
      <c r="N399">
        <v>1369803600</v>
      </c>
      <c r="O399" s="9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>
        <v>1525755600</v>
      </c>
      <c r="M400" s="11">
        <f t="shared" si="27"/>
        <v>43228.208333333328</v>
      </c>
      <c r="N400">
        <v>1525928400</v>
      </c>
      <c r="O400" s="9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>
        <v>1296626400</v>
      </c>
      <c r="M401" s="11">
        <f t="shared" si="27"/>
        <v>40576.25</v>
      </c>
      <c r="N401">
        <v>1297231200</v>
      </c>
      <c r="O401" s="9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s="6">
        <f t="shared" si="25"/>
        <v>2</v>
      </c>
      <c r="J402" t="s">
        <v>21</v>
      </c>
      <c r="K402" t="s">
        <v>22</v>
      </c>
      <c r="L402">
        <v>1376629200</v>
      </c>
      <c r="M402" s="11">
        <f t="shared" si="27"/>
        <v>41502.208333333336</v>
      </c>
      <c r="N402">
        <v>1378530000</v>
      </c>
      <c r="O402" s="9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>
        <v>1572152400</v>
      </c>
      <c r="M403" s="11">
        <f t="shared" si="27"/>
        <v>43765.208333333328</v>
      </c>
      <c r="N403">
        <v>1572152400</v>
      </c>
      <c r="O403" s="9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>
        <v>1325829600</v>
      </c>
      <c r="M404" s="11">
        <f t="shared" si="27"/>
        <v>40914.25</v>
      </c>
      <c r="N404">
        <v>1329890400</v>
      </c>
      <c r="O404" s="9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>
        <v>1273640400</v>
      </c>
      <c r="M405" s="11">
        <f t="shared" si="27"/>
        <v>40310.208333333336</v>
      </c>
      <c r="N405">
        <v>1276750800</v>
      </c>
      <c r="O405" s="9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>
        <v>1510639200</v>
      </c>
      <c r="M406" s="11">
        <f t="shared" si="27"/>
        <v>43053.25</v>
      </c>
      <c r="N406">
        <v>1510898400</v>
      </c>
      <c r="O406" s="9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>
        <v>1528088400</v>
      </c>
      <c r="M407" s="11">
        <f t="shared" si="27"/>
        <v>43255.208333333328</v>
      </c>
      <c r="N407">
        <v>1532408400</v>
      </c>
      <c r="O407" s="9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>
        <v>1359525600</v>
      </c>
      <c r="M408" s="11">
        <f t="shared" si="27"/>
        <v>41304.25</v>
      </c>
      <c r="N408">
        <v>1360562400</v>
      </c>
      <c r="O408" s="9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 s="6">
        <f t="shared" si="25"/>
        <v>25</v>
      </c>
      <c r="J409" t="s">
        <v>36</v>
      </c>
      <c r="K409" t="s">
        <v>37</v>
      </c>
      <c r="L409">
        <v>1570942800</v>
      </c>
      <c r="M409" s="11">
        <f t="shared" si="27"/>
        <v>43751.208333333328</v>
      </c>
      <c r="N409">
        <v>1571547600</v>
      </c>
      <c r="O409" s="9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>
        <v>1466398800</v>
      </c>
      <c r="M410" s="11">
        <f t="shared" si="27"/>
        <v>42541.208333333328</v>
      </c>
      <c r="N410">
        <v>1468126800</v>
      </c>
      <c r="O410" s="9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>
        <v>1492491600</v>
      </c>
      <c r="M411" s="11">
        <f t="shared" si="27"/>
        <v>42843.208333333328</v>
      </c>
      <c r="N411">
        <v>1492837200</v>
      </c>
      <c r="O411" s="9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>
        <v>1430197200</v>
      </c>
      <c r="M412" s="11">
        <f t="shared" si="27"/>
        <v>42122.208333333328</v>
      </c>
      <c r="N412">
        <v>1430197200</v>
      </c>
      <c r="O412" s="9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>
        <v>1496034000</v>
      </c>
      <c r="M413" s="11">
        <f t="shared" si="27"/>
        <v>42884.208333333328</v>
      </c>
      <c r="N413">
        <v>1496206800</v>
      </c>
      <c r="O413" s="9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>
        <v>1388728800</v>
      </c>
      <c r="M414" s="11">
        <f t="shared" si="27"/>
        <v>41642.25</v>
      </c>
      <c r="N414">
        <v>1389592800</v>
      </c>
      <c r="O414" s="9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>
        <v>1543298400</v>
      </c>
      <c r="M415" s="11">
        <f t="shared" si="27"/>
        <v>43431.25</v>
      </c>
      <c r="N415">
        <v>1545631200</v>
      </c>
      <c r="O415" s="9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>
        <v>1271739600</v>
      </c>
      <c r="M416" s="11">
        <f t="shared" si="27"/>
        <v>40288.208333333336</v>
      </c>
      <c r="N416">
        <v>1272430800</v>
      </c>
      <c r="O416" s="9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>
        <v>1326434400</v>
      </c>
      <c r="M417" s="11">
        <f t="shared" si="27"/>
        <v>40921.25</v>
      </c>
      <c r="N417">
        <v>1327903200</v>
      </c>
      <c r="O417" s="9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>
        <v>1295244000</v>
      </c>
      <c r="M418" s="11">
        <f t="shared" si="27"/>
        <v>40560.25</v>
      </c>
      <c r="N418">
        <v>1296021600</v>
      </c>
      <c r="O418" s="9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>
        <v>1541221200</v>
      </c>
      <c r="M419" s="11">
        <f t="shared" si="27"/>
        <v>43407.208333333328</v>
      </c>
      <c r="N419">
        <v>1543298400</v>
      </c>
      <c r="O419" s="9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>
        <v>1336280400</v>
      </c>
      <c r="M420" s="11">
        <f t="shared" si="27"/>
        <v>41035.208333333336</v>
      </c>
      <c r="N420">
        <v>1336366800</v>
      </c>
      <c r="O420" s="9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>
        <v>1324533600</v>
      </c>
      <c r="M421" s="11">
        <f t="shared" si="27"/>
        <v>40899.25</v>
      </c>
      <c r="N421">
        <v>1325052000</v>
      </c>
      <c r="O421" s="9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>
        <v>1498366800</v>
      </c>
      <c r="M422" s="11">
        <f t="shared" si="27"/>
        <v>42911.208333333328</v>
      </c>
      <c r="N422">
        <v>1499576400</v>
      </c>
      <c r="O422" s="9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>
        <v>1498712400</v>
      </c>
      <c r="M423" s="11">
        <f t="shared" si="27"/>
        <v>42915.208333333328</v>
      </c>
      <c r="N423">
        <v>1501304400</v>
      </c>
      <c r="O423" s="9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>
        <v>1271480400</v>
      </c>
      <c r="M424" s="11">
        <f t="shared" si="27"/>
        <v>40285.208333333336</v>
      </c>
      <c r="N424">
        <v>1273208400</v>
      </c>
      <c r="O424" s="9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>
        <v>1316667600</v>
      </c>
      <c r="M425" s="11">
        <f t="shared" si="27"/>
        <v>40808.208333333336</v>
      </c>
      <c r="N425">
        <v>1316840400</v>
      </c>
      <c r="O425" s="9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>
        <v>1524027600</v>
      </c>
      <c r="M426" s="11">
        <f t="shared" si="27"/>
        <v>43208.208333333328</v>
      </c>
      <c r="N426">
        <v>1524546000</v>
      </c>
      <c r="O426" s="9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>
        <v>1438059600</v>
      </c>
      <c r="M427" s="11">
        <f t="shared" si="27"/>
        <v>42213.208333333328</v>
      </c>
      <c r="N427">
        <v>1438578000</v>
      </c>
      <c r="O427" s="9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>
        <v>1361944800</v>
      </c>
      <c r="M428" s="11">
        <f t="shared" si="27"/>
        <v>41332.25</v>
      </c>
      <c r="N428">
        <v>1362549600</v>
      </c>
      <c r="O428" s="9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>
        <v>1410584400</v>
      </c>
      <c r="M429" s="11">
        <f t="shared" si="27"/>
        <v>41895.208333333336</v>
      </c>
      <c r="N429">
        <v>1413349200</v>
      </c>
      <c r="O429" s="9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>
        <v>1297404000</v>
      </c>
      <c r="M430" s="11">
        <f t="shared" si="27"/>
        <v>40585.25</v>
      </c>
      <c r="N430">
        <v>1298008800</v>
      </c>
      <c r="O430" s="9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>
        <v>1392012000</v>
      </c>
      <c r="M431" s="11">
        <f t="shared" si="27"/>
        <v>41680.25</v>
      </c>
      <c r="N431">
        <v>1394427600</v>
      </c>
      <c r="O431" s="9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>
        <v>1569733200</v>
      </c>
      <c r="M432" s="11">
        <f t="shared" si="27"/>
        <v>43737.208333333328</v>
      </c>
      <c r="N432">
        <v>1572670800</v>
      </c>
      <c r="O432" s="9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>
        <v>1529643600</v>
      </c>
      <c r="M433" s="11">
        <f t="shared" si="27"/>
        <v>43273.208333333328</v>
      </c>
      <c r="N433">
        <v>1531112400</v>
      </c>
      <c r="O433" s="9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>
        <v>1399006800</v>
      </c>
      <c r="M434" s="11">
        <f t="shared" si="27"/>
        <v>41761.208333333336</v>
      </c>
      <c r="N434">
        <v>1400734800</v>
      </c>
      <c r="O434" s="9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>
        <v>1385359200</v>
      </c>
      <c r="M435" s="11">
        <f t="shared" si="27"/>
        <v>41603.25</v>
      </c>
      <c r="N435">
        <v>1386741600</v>
      </c>
      <c r="O435" s="9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s="6">
        <f t="shared" si="25"/>
        <v>90.3</v>
      </c>
      <c r="J436" t="s">
        <v>15</v>
      </c>
      <c r="K436" t="s">
        <v>16</v>
      </c>
      <c r="L436">
        <v>1480572000</v>
      </c>
      <c r="M436" s="11">
        <f t="shared" si="27"/>
        <v>42705.25</v>
      </c>
      <c r="N436">
        <v>1481781600</v>
      </c>
      <c r="O436" s="9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>
        <v>1418623200</v>
      </c>
      <c r="M437" s="11">
        <f t="shared" si="27"/>
        <v>41988.25</v>
      </c>
      <c r="N437">
        <v>1419660000</v>
      </c>
      <c r="O437" s="9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>
        <v>1555736400</v>
      </c>
      <c r="M438" s="11">
        <f t="shared" si="27"/>
        <v>43575.208333333328</v>
      </c>
      <c r="N438">
        <v>1555822800</v>
      </c>
      <c r="O438" s="9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>
        <v>1442120400</v>
      </c>
      <c r="M439" s="11">
        <f t="shared" si="27"/>
        <v>42260.208333333328</v>
      </c>
      <c r="N439">
        <v>1442379600</v>
      </c>
      <c r="O439" s="9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>
        <v>1362376800</v>
      </c>
      <c r="M440" s="11">
        <f t="shared" si="27"/>
        <v>41337.25</v>
      </c>
      <c r="N440">
        <v>1364965200</v>
      </c>
      <c r="O440" s="9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>
        <v>1478408400</v>
      </c>
      <c r="M441" s="11">
        <f t="shared" si="27"/>
        <v>42680.208333333328</v>
      </c>
      <c r="N441">
        <v>1479016800</v>
      </c>
      <c r="O441" s="9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>
        <v>1498798800</v>
      </c>
      <c r="M442" s="11">
        <f t="shared" si="27"/>
        <v>42916.208333333328</v>
      </c>
      <c r="N442">
        <v>1499662800</v>
      </c>
      <c r="O442" s="9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s="6">
        <f t="shared" si="25"/>
        <v>54.5</v>
      </c>
      <c r="J443" t="s">
        <v>21</v>
      </c>
      <c r="K443" t="s">
        <v>22</v>
      </c>
      <c r="L443">
        <v>1335416400</v>
      </c>
      <c r="M443" s="11">
        <f t="shared" si="27"/>
        <v>41025.208333333336</v>
      </c>
      <c r="N443">
        <v>1337835600</v>
      </c>
      <c r="O443" s="9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>
        <v>1504328400</v>
      </c>
      <c r="M444" s="11">
        <f t="shared" si="27"/>
        <v>42980.208333333328</v>
      </c>
      <c r="N444">
        <v>1505710800</v>
      </c>
      <c r="O444" s="9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>
        <v>1285822800</v>
      </c>
      <c r="M445" s="11">
        <f t="shared" si="27"/>
        <v>40451.208333333336</v>
      </c>
      <c r="N445">
        <v>1287464400</v>
      </c>
      <c r="O445" s="9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>
        <v>1311483600</v>
      </c>
      <c r="M446" s="11">
        <f t="shared" si="27"/>
        <v>40748.208333333336</v>
      </c>
      <c r="N446">
        <v>1311656400</v>
      </c>
      <c r="O446" s="9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>
        <v>1291356000</v>
      </c>
      <c r="M447" s="11">
        <f t="shared" si="27"/>
        <v>40515.25</v>
      </c>
      <c r="N447">
        <v>1293170400</v>
      </c>
      <c r="O447" s="9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>
        <v>1355810400</v>
      </c>
      <c r="M448" s="11">
        <f t="shared" si="27"/>
        <v>41261.25</v>
      </c>
      <c r="N448">
        <v>1355983200</v>
      </c>
      <c r="O448" s="9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s="6">
        <f t="shared" si="25"/>
        <v>86</v>
      </c>
      <c r="J449" t="s">
        <v>40</v>
      </c>
      <c r="K449" t="s">
        <v>41</v>
      </c>
      <c r="L449">
        <v>1513663200</v>
      </c>
      <c r="M449" s="11">
        <f t="shared" si="27"/>
        <v>43088.25</v>
      </c>
      <c r="N449">
        <v>1515045600</v>
      </c>
      <c r="O449" s="9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0.50482758620689661</v>
      </c>
      <c r="G450" t="s">
        <v>14</v>
      </c>
      <c r="H450">
        <v>605</v>
      </c>
      <c r="I450" s="6">
        <f t="shared" si="25"/>
        <v>75.014876033057845</v>
      </c>
      <c r="J450" t="s">
        <v>21</v>
      </c>
      <c r="K450" t="s">
        <v>22</v>
      </c>
      <c r="L450">
        <v>1365915600</v>
      </c>
      <c r="M450" s="11">
        <f t="shared" si="27"/>
        <v>41378.208333333336</v>
      </c>
      <c r="N450">
        <v>1366088400</v>
      </c>
      <c r="O450" s="9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</f>
        <v>9.67</v>
      </c>
      <c r="G451" t="s">
        <v>20</v>
      </c>
      <c r="H451">
        <v>86</v>
      </c>
      <c r="I451" s="6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 s="11">
        <f t="shared" si="27"/>
        <v>43530.25</v>
      </c>
      <c r="N451">
        <v>1553317200</v>
      </c>
      <c r="O451" s="9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6">
        <f t="shared" si="29"/>
        <v>4</v>
      </c>
      <c r="J452" t="s">
        <v>15</v>
      </c>
      <c r="K452" t="s">
        <v>16</v>
      </c>
      <c r="L452">
        <v>1540098000</v>
      </c>
      <c r="M452" s="11">
        <f t="shared" ref="M452:M515" si="31">(((L452/60)/60)/24)+DATE(1970,1,1)</f>
        <v>43394.208333333328</v>
      </c>
      <c r="N452">
        <v>1542088800</v>
      </c>
      <c r="O452" s="9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>
        <v>1500440400</v>
      </c>
      <c r="M453" s="11">
        <f t="shared" si="31"/>
        <v>42935.208333333328</v>
      </c>
      <c r="N453">
        <v>1503118800</v>
      </c>
      <c r="O453" s="9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>
        <v>1278392400</v>
      </c>
      <c r="M454" s="11">
        <f t="shared" si="31"/>
        <v>40365.208333333336</v>
      </c>
      <c r="N454">
        <v>1278478800</v>
      </c>
      <c r="O454" s="9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>
        <v>1480572000</v>
      </c>
      <c r="M455" s="11">
        <f t="shared" si="31"/>
        <v>42705.25</v>
      </c>
      <c r="N455">
        <v>1484114400</v>
      </c>
      <c r="O455" s="9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>
        <v>1382331600</v>
      </c>
      <c r="M456" s="11">
        <f t="shared" si="31"/>
        <v>41568.208333333336</v>
      </c>
      <c r="N456">
        <v>1385445600</v>
      </c>
      <c r="O456" s="9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>
        <v>1316754000</v>
      </c>
      <c r="M457" s="11">
        <f t="shared" si="31"/>
        <v>40809.208333333336</v>
      </c>
      <c r="N457">
        <v>1318741200</v>
      </c>
      <c r="O457" s="9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>
        <v>1518242400</v>
      </c>
      <c r="M458" s="11">
        <f t="shared" si="31"/>
        <v>43141.25</v>
      </c>
      <c r="N458">
        <v>1518242400</v>
      </c>
      <c r="O458" s="9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>
        <v>1476421200</v>
      </c>
      <c r="M459" s="11">
        <f t="shared" si="31"/>
        <v>42657.208333333328</v>
      </c>
      <c r="N459">
        <v>1476594000</v>
      </c>
      <c r="O459" s="9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>
        <v>1269752400</v>
      </c>
      <c r="M460" s="11">
        <f t="shared" si="31"/>
        <v>40265.208333333336</v>
      </c>
      <c r="N460">
        <v>1273554000</v>
      </c>
      <c r="O460" s="9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>
        <v>1419746400</v>
      </c>
      <c r="M461" s="11">
        <f t="shared" si="31"/>
        <v>42001.25</v>
      </c>
      <c r="N461">
        <v>1421906400</v>
      </c>
      <c r="O461" s="9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6">
        <f t="shared" si="29"/>
        <v>82.38</v>
      </c>
      <c r="J462" t="s">
        <v>21</v>
      </c>
      <c r="K462" t="s">
        <v>22</v>
      </c>
      <c r="L462">
        <v>1281330000</v>
      </c>
      <c r="M462" s="11">
        <f t="shared" si="31"/>
        <v>40399.208333333336</v>
      </c>
      <c r="N462">
        <v>1281589200</v>
      </c>
      <c r="O462" s="9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>
        <v>1398661200</v>
      </c>
      <c r="M463" s="11">
        <f t="shared" si="31"/>
        <v>41757.208333333336</v>
      </c>
      <c r="N463">
        <v>1400389200</v>
      </c>
      <c r="O463" s="9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>
        <v>1359525600</v>
      </c>
      <c r="M464" s="11">
        <f t="shared" si="31"/>
        <v>41304.25</v>
      </c>
      <c r="N464">
        <v>1362808800</v>
      </c>
      <c r="O464" s="9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>
        <v>1388469600</v>
      </c>
      <c r="M465" s="11">
        <f t="shared" si="31"/>
        <v>41639.25</v>
      </c>
      <c r="N465">
        <v>1388815200</v>
      </c>
      <c r="O465" s="9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>
        <v>1518328800</v>
      </c>
      <c r="M466" s="11">
        <f t="shared" si="31"/>
        <v>43142.25</v>
      </c>
      <c r="N466">
        <v>1519538400</v>
      </c>
      <c r="O466" s="9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>
        <v>1517032800</v>
      </c>
      <c r="M467" s="11">
        <f t="shared" si="31"/>
        <v>43127.25</v>
      </c>
      <c r="N467">
        <v>1517810400</v>
      </c>
      <c r="O467" s="9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>
        <v>1368594000</v>
      </c>
      <c r="M468" s="11">
        <f t="shared" si="31"/>
        <v>41409.208333333336</v>
      </c>
      <c r="N468">
        <v>1370581200</v>
      </c>
      <c r="O468" s="9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>
        <v>1448258400</v>
      </c>
      <c r="M469" s="11">
        <f t="shared" si="31"/>
        <v>42331.25</v>
      </c>
      <c r="N469">
        <v>1448863200</v>
      </c>
      <c r="O469" s="9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s="6">
        <f t="shared" si="29"/>
        <v>101.25</v>
      </c>
      <c r="J470" t="s">
        <v>21</v>
      </c>
      <c r="K470" t="s">
        <v>22</v>
      </c>
      <c r="L470">
        <v>1555218000</v>
      </c>
      <c r="M470" s="11">
        <f t="shared" si="31"/>
        <v>43569.208333333328</v>
      </c>
      <c r="N470">
        <v>1556600400</v>
      </c>
      <c r="O470" s="9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>
        <v>1431925200</v>
      </c>
      <c r="M471" s="11">
        <f t="shared" si="31"/>
        <v>42142.208333333328</v>
      </c>
      <c r="N471">
        <v>1432098000</v>
      </c>
      <c r="O471" s="9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>
        <v>1481522400</v>
      </c>
      <c r="M472" s="11">
        <f t="shared" si="31"/>
        <v>42716.25</v>
      </c>
      <c r="N472">
        <v>1482127200</v>
      </c>
      <c r="O472" s="9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>
        <v>1335934800</v>
      </c>
      <c r="M473" s="11">
        <f t="shared" si="31"/>
        <v>41031.208333333336</v>
      </c>
      <c r="N473">
        <v>1335934800</v>
      </c>
      <c r="O473" s="9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>
        <v>1552280400</v>
      </c>
      <c r="M474" s="11">
        <f t="shared" si="31"/>
        <v>43535.208333333328</v>
      </c>
      <c r="N474">
        <v>1556946000</v>
      </c>
      <c r="O474" s="9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>
        <v>1529989200</v>
      </c>
      <c r="M475" s="11">
        <f t="shared" si="31"/>
        <v>43277.208333333328</v>
      </c>
      <c r="N475">
        <v>1530075600</v>
      </c>
      <c r="O475" s="9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>
        <v>1418709600</v>
      </c>
      <c r="M476" s="11">
        <f t="shared" si="31"/>
        <v>41989.25</v>
      </c>
      <c r="N476">
        <v>1418796000</v>
      </c>
      <c r="O476" s="9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>
        <v>1372136400</v>
      </c>
      <c r="M477" s="11">
        <f t="shared" si="31"/>
        <v>41450.208333333336</v>
      </c>
      <c r="N477">
        <v>1372482000</v>
      </c>
      <c r="O477" s="9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>
        <v>1533877200</v>
      </c>
      <c r="M478" s="11">
        <f t="shared" si="31"/>
        <v>43322.208333333328</v>
      </c>
      <c r="N478">
        <v>1534395600</v>
      </c>
      <c r="O478" s="9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>
        <v>1309064400</v>
      </c>
      <c r="M479" s="11">
        <f t="shared" si="31"/>
        <v>40720.208333333336</v>
      </c>
      <c r="N479">
        <v>1311397200</v>
      </c>
      <c r="O479" s="9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>
        <v>1425877200</v>
      </c>
      <c r="M480" s="11">
        <f t="shared" si="31"/>
        <v>42072.208333333328</v>
      </c>
      <c r="N480">
        <v>1426914000</v>
      </c>
      <c r="O480" s="9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>
        <v>1501304400</v>
      </c>
      <c r="M481" s="11">
        <f t="shared" si="31"/>
        <v>42945.208333333328</v>
      </c>
      <c r="N481">
        <v>1501477200</v>
      </c>
      <c r="O481" s="9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>
        <v>1268287200</v>
      </c>
      <c r="M482" s="11">
        <f t="shared" si="31"/>
        <v>40248.25</v>
      </c>
      <c r="N482">
        <v>1269061200</v>
      </c>
      <c r="O482" s="9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>
        <v>1412139600</v>
      </c>
      <c r="M483" s="11">
        <f t="shared" si="31"/>
        <v>41913.208333333336</v>
      </c>
      <c r="N483">
        <v>1415772000</v>
      </c>
      <c r="O483" s="9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>
        <v>1330063200</v>
      </c>
      <c r="M484" s="11">
        <f t="shared" si="31"/>
        <v>40963.25</v>
      </c>
      <c r="N484">
        <v>1331013600</v>
      </c>
      <c r="O484" s="9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>
        <v>1576130400</v>
      </c>
      <c r="M485" s="11">
        <f t="shared" si="31"/>
        <v>43811.25</v>
      </c>
      <c r="N485">
        <v>1576735200</v>
      </c>
      <c r="O485" s="9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>
        <v>1407128400</v>
      </c>
      <c r="M486" s="11">
        <f t="shared" si="31"/>
        <v>41855.208333333336</v>
      </c>
      <c r="N486">
        <v>1411362000</v>
      </c>
      <c r="O486" s="9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>
        <v>1560142800</v>
      </c>
      <c r="M487" s="11">
        <f t="shared" si="31"/>
        <v>43626.208333333328</v>
      </c>
      <c r="N487">
        <v>1563685200</v>
      </c>
      <c r="O487" s="9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>
        <v>1520575200</v>
      </c>
      <c r="M488" s="11">
        <f t="shared" si="31"/>
        <v>43168.25</v>
      </c>
      <c r="N488">
        <v>1521867600</v>
      </c>
      <c r="O488" s="9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>
        <v>1492664400</v>
      </c>
      <c r="M489" s="11">
        <f t="shared" si="31"/>
        <v>42845.208333333328</v>
      </c>
      <c r="N489">
        <v>1495515600</v>
      </c>
      <c r="O489" s="9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>
        <v>1454479200</v>
      </c>
      <c r="M490" s="11">
        <f t="shared" si="31"/>
        <v>42403.25</v>
      </c>
      <c r="N490">
        <v>1455948000</v>
      </c>
      <c r="O490" s="9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>
        <v>1281934800</v>
      </c>
      <c r="M491" s="11">
        <f t="shared" si="31"/>
        <v>40406.208333333336</v>
      </c>
      <c r="N491">
        <v>1282366800</v>
      </c>
      <c r="O491" s="9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>
        <v>1573970400</v>
      </c>
      <c r="M492" s="11">
        <f t="shared" si="31"/>
        <v>43786.25</v>
      </c>
      <c r="N492">
        <v>1574575200</v>
      </c>
      <c r="O492" s="9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>
        <v>1372654800</v>
      </c>
      <c r="M493" s="11">
        <f t="shared" si="31"/>
        <v>41456.208333333336</v>
      </c>
      <c r="N493">
        <v>1374901200</v>
      </c>
      <c r="O493" s="9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>
        <v>1275886800</v>
      </c>
      <c r="M494" s="11">
        <f t="shared" si="31"/>
        <v>40336.208333333336</v>
      </c>
      <c r="N494">
        <v>1278910800</v>
      </c>
      <c r="O494" s="9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>
        <v>1561784400</v>
      </c>
      <c r="M495" s="11">
        <f t="shared" si="31"/>
        <v>43645.208333333328</v>
      </c>
      <c r="N495">
        <v>1562907600</v>
      </c>
      <c r="O495" s="9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>
        <v>1332392400</v>
      </c>
      <c r="M496" s="11">
        <f t="shared" si="31"/>
        <v>40990.208333333336</v>
      </c>
      <c r="N496">
        <v>1332478800</v>
      </c>
      <c r="O496" s="9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>
        <v>1402376400</v>
      </c>
      <c r="M497" s="11">
        <f t="shared" si="31"/>
        <v>41800.208333333336</v>
      </c>
      <c r="N497">
        <v>1402722000</v>
      </c>
      <c r="O497" s="9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>
        <v>1495342800</v>
      </c>
      <c r="M498" s="11">
        <f t="shared" si="31"/>
        <v>42876.208333333328</v>
      </c>
      <c r="N498">
        <v>1496811600</v>
      </c>
      <c r="O498" s="9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>
        <v>1482213600</v>
      </c>
      <c r="M499" s="11">
        <f t="shared" si="31"/>
        <v>42724.25</v>
      </c>
      <c r="N499">
        <v>1482213600</v>
      </c>
      <c r="O499" s="9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>
        <v>1420092000</v>
      </c>
      <c r="M500" s="11">
        <f t="shared" si="31"/>
        <v>42005.25</v>
      </c>
      <c r="N500">
        <v>1420264800</v>
      </c>
      <c r="O500" s="9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>
        <v>1458018000</v>
      </c>
      <c r="M501" s="11">
        <f t="shared" si="31"/>
        <v>42444.208333333328</v>
      </c>
      <c r="N501">
        <v>1458450000</v>
      </c>
      <c r="O501" s="9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6" t="e">
        <f t="shared" si="29"/>
        <v>#DIV/0!</v>
      </c>
      <c r="J502" t="s">
        <v>21</v>
      </c>
      <c r="K502" t="s">
        <v>22</v>
      </c>
      <c r="L502">
        <v>1367384400</v>
      </c>
      <c r="M502" s="11">
        <f t="shared" si="31"/>
        <v>41395.208333333336</v>
      </c>
      <c r="N502">
        <v>1369803600</v>
      </c>
      <c r="O502" s="9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>
        <v>1363064400</v>
      </c>
      <c r="M503" s="11">
        <f t="shared" si="31"/>
        <v>41345.208333333336</v>
      </c>
      <c r="N503">
        <v>1363237200</v>
      </c>
      <c r="O503" s="9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>
        <v>1343365200</v>
      </c>
      <c r="M504" s="11">
        <f t="shared" si="31"/>
        <v>41117.208333333336</v>
      </c>
      <c r="N504">
        <v>1345870800</v>
      </c>
      <c r="O504" s="9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>
        <v>1435726800</v>
      </c>
      <c r="M505" s="11">
        <f t="shared" si="31"/>
        <v>42186.208333333328</v>
      </c>
      <c r="N505">
        <v>1437454800</v>
      </c>
      <c r="O505" s="9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>
        <v>1431925200</v>
      </c>
      <c r="M506" s="11">
        <f t="shared" si="31"/>
        <v>42142.208333333328</v>
      </c>
      <c r="N506">
        <v>1432011600</v>
      </c>
      <c r="O506" s="9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>
        <v>1362722400</v>
      </c>
      <c r="M507" s="11">
        <f t="shared" si="31"/>
        <v>41341.25</v>
      </c>
      <c r="N507">
        <v>1366347600</v>
      </c>
      <c r="O507" s="9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>
        <v>1511416800</v>
      </c>
      <c r="M508" s="11">
        <f t="shared" si="31"/>
        <v>43062.25</v>
      </c>
      <c r="N508">
        <v>1512885600</v>
      </c>
      <c r="O508" s="9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>
        <v>1365483600</v>
      </c>
      <c r="M509" s="11">
        <f t="shared" si="31"/>
        <v>41373.208333333336</v>
      </c>
      <c r="N509">
        <v>1369717200</v>
      </c>
      <c r="O509" s="9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>
        <v>1532840400</v>
      </c>
      <c r="M510" s="11">
        <f t="shared" si="31"/>
        <v>43310.208333333328</v>
      </c>
      <c r="N510">
        <v>1534654800</v>
      </c>
      <c r="O510" s="9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s="6">
        <f t="shared" si="29"/>
        <v>95</v>
      </c>
      <c r="J511" t="s">
        <v>21</v>
      </c>
      <c r="K511" t="s">
        <v>22</v>
      </c>
      <c r="L511">
        <v>1336194000</v>
      </c>
      <c r="M511" s="11">
        <f t="shared" si="31"/>
        <v>41034.208333333336</v>
      </c>
      <c r="N511">
        <v>1337058000</v>
      </c>
      <c r="O511" s="9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>
        <v>1527742800</v>
      </c>
      <c r="M512" s="11">
        <f t="shared" si="31"/>
        <v>43251.208333333328</v>
      </c>
      <c r="N512">
        <v>1529816400</v>
      </c>
      <c r="O512" s="9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>
        <v>1564030800</v>
      </c>
      <c r="M513" s="11">
        <f t="shared" si="31"/>
        <v>43671.208333333328</v>
      </c>
      <c r="N513">
        <v>1564894800</v>
      </c>
      <c r="O513" s="9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1.3931868131868133</v>
      </c>
      <c r="G514" t="s">
        <v>20</v>
      </c>
      <c r="H514">
        <v>239</v>
      </c>
      <c r="I514" s="6">
        <f t="shared" si="29"/>
        <v>53.046025104602514</v>
      </c>
      <c r="J514" t="s">
        <v>21</v>
      </c>
      <c r="K514" t="s">
        <v>22</v>
      </c>
      <c r="L514">
        <v>1404536400</v>
      </c>
      <c r="M514" s="11">
        <f t="shared" si="31"/>
        <v>41825.208333333336</v>
      </c>
      <c r="N514">
        <v>1404622800</v>
      </c>
      <c r="O514" s="9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</f>
        <v>0.39277108433734942</v>
      </c>
      <c r="G515" t="s">
        <v>74</v>
      </c>
      <c r="H515">
        <v>35</v>
      </c>
      <c r="I515" s="6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 s="11">
        <f t="shared" si="31"/>
        <v>40430.208333333336</v>
      </c>
      <c r="N515">
        <v>1284181200</v>
      </c>
      <c r="O515" s="9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>
        <v>1386309600</v>
      </c>
      <c r="M516" s="11">
        <f t="shared" ref="M516:M579" si="35">(((L516/60)/60)/24)+DATE(1970,1,1)</f>
        <v>41614.25</v>
      </c>
      <c r="N516">
        <v>1386741600</v>
      </c>
      <c r="O516" s="9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>
        <v>1324620000</v>
      </c>
      <c r="M517" s="11">
        <f t="shared" si="35"/>
        <v>40900.25</v>
      </c>
      <c r="N517">
        <v>1324792800</v>
      </c>
      <c r="O517" s="9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>
        <v>1281070800</v>
      </c>
      <c r="M518" s="11">
        <f t="shared" si="35"/>
        <v>40396.208333333336</v>
      </c>
      <c r="N518">
        <v>1284354000</v>
      </c>
      <c r="O518" s="9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>
        <v>1493960400</v>
      </c>
      <c r="M519" s="11">
        <f t="shared" si="35"/>
        <v>42860.208333333328</v>
      </c>
      <c r="N519">
        <v>1494392400</v>
      </c>
      <c r="O519" s="9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6">
        <f t="shared" si="33"/>
        <v>62.2</v>
      </c>
      <c r="J520" t="s">
        <v>21</v>
      </c>
      <c r="K520" t="s">
        <v>22</v>
      </c>
      <c r="L520">
        <v>1519365600</v>
      </c>
      <c r="M520" s="11">
        <f t="shared" si="35"/>
        <v>43154.25</v>
      </c>
      <c r="N520">
        <v>1519538400</v>
      </c>
      <c r="O520" s="9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>
        <v>1420696800</v>
      </c>
      <c r="M521" s="11">
        <f t="shared" si="35"/>
        <v>42012.25</v>
      </c>
      <c r="N521">
        <v>1421906400</v>
      </c>
      <c r="O521" s="9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>
        <v>1555650000</v>
      </c>
      <c r="M522" s="11">
        <f t="shared" si="35"/>
        <v>43574.208333333328</v>
      </c>
      <c r="N522">
        <v>1555909200</v>
      </c>
      <c r="O522" s="9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>
        <v>1471928400</v>
      </c>
      <c r="M523" s="11">
        <f t="shared" si="35"/>
        <v>42605.208333333328</v>
      </c>
      <c r="N523">
        <v>1472446800</v>
      </c>
      <c r="O523" s="9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>
        <v>1341291600</v>
      </c>
      <c r="M524" s="11">
        <f t="shared" si="35"/>
        <v>41093.208333333336</v>
      </c>
      <c r="N524">
        <v>1342328400</v>
      </c>
      <c r="O524" s="9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>
        <v>1267682400</v>
      </c>
      <c r="M525" s="11">
        <f t="shared" si="35"/>
        <v>40241.25</v>
      </c>
      <c r="N525">
        <v>1268114400</v>
      </c>
      <c r="O525" s="9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>
        <v>1272258000</v>
      </c>
      <c r="M526" s="11">
        <f t="shared" si="35"/>
        <v>40294.208333333336</v>
      </c>
      <c r="N526">
        <v>1273381200</v>
      </c>
      <c r="O526" s="9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>
        <v>1290492000</v>
      </c>
      <c r="M527" s="11">
        <f t="shared" si="35"/>
        <v>40505.25</v>
      </c>
      <c r="N527">
        <v>1290837600</v>
      </c>
      <c r="O527" s="9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>
        <v>1451109600</v>
      </c>
      <c r="M528" s="11">
        <f t="shared" si="35"/>
        <v>42364.25</v>
      </c>
      <c r="N528">
        <v>1454306400</v>
      </c>
      <c r="O528" s="9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6">
        <f t="shared" si="33"/>
        <v>31</v>
      </c>
      <c r="J529" t="s">
        <v>15</v>
      </c>
      <c r="K529" t="s">
        <v>16</v>
      </c>
      <c r="L529">
        <v>1454652000</v>
      </c>
      <c r="M529" s="11">
        <f t="shared" si="35"/>
        <v>42405.25</v>
      </c>
      <c r="N529">
        <v>1457762400</v>
      </c>
      <c r="O529" s="9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>
        <v>1385186400</v>
      </c>
      <c r="M530" s="11">
        <f t="shared" si="35"/>
        <v>41601.25</v>
      </c>
      <c r="N530">
        <v>1389074400</v>
      </c>
      <c r="O530" s="9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>
        <v>1399698000</v>
      </c>
      <c r="M531" s="11">
        <f t="shared" si="35"/>
        <v>41769.208333333336</v>
      </c>
      <c r="N531">
        <v>1402117200</v>
      </c>
      <c r="O531" s="9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>
        <v>1283230800</v>
      </c>
      <c r="M532" s="11">
        <f t="shared" si="35"/>
        <v>40421.208333333336</v>
      </c>
      <c r="N532">
        <v>1284440400</v>
      </c>
      <c r="O532" s="9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>
        <v>1384149600</v>
      </c>
      <c r="M533" s="11">
        <f t="shared" si="35"/>
        <v>41589.25</v>
      </c>
      <c r="N533">
        <v>1388988000</v>
      </c>
      <c r="O533" s="9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>
        <v>1516860000</v>
      </c>
      <c r="M534" s="11">
        <f t="shared" si="35"/>
        <v>43125.25</v>
      </c>
      <c r="N534">
        <v>1516946400</v>
      </c>
      <c r="O534" s="9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>
        <v>1374642000</v>
      </c>
      <c r="M535" s="11">
        <f t="shared" si="35"/>
        <v>41479.208333333336</v>
      </c>
      <c r="N535">
        <v>1377752400</v>
      </c>
      <c r="O535" s="9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>
        <v>1534482000</v>
      </c>
      <c r="M536" s="11">
        <f t="shared" si="35"/>
        <v>43329.208333333328</v>
      </c>
      <c r="N536">
        <v>1534568400</v>
      </c>
      <c r="O536" s="9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>
        <v>1528434000</v>
      </c>
      <c r="M537" s="11">
        <f t="shared" si="35"/>
        <v>43259.208333333328</v>
      </c>
      <c r="N537">
        <v>1528606800</v>
      </c>
      <c r="O537" s="9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>
        <v>1282626000</v>
      </c>
      <c r="M538" s="11">
        <f t="shared" si="35"/>
        <v>40414.208333333336</v>
      </c>
      <c r="N538">
        <v>1284872400</v>
      </c>
      <c r="O538" s="9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>
        <v>1535605200</v>
      </c>
      <c r="M539" s="11">
        <f t="shared" si="35"/>
        <v>43342.208333333328</v>
      </c>
      <c r="N539">
        <v>1537592400</v>
      </c>
      <c r="O539" s="9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>
        <v>1379826000</v>
      </c>
      <c r="M540" s="11">
        <f t="shared" si="35"/>
        <v>41539.208333333336</v>
      </c>
      <c r="N540">
        <v>1381208400</v>
      </c>
      <c r="O540" s="9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>
        <v>1561957200</v>
      </c>
      <c r="M541" s="11">
        <f t="shared" si="35"/>
        <v>43647.208333333328</v>
      </c>
      <c r="N541">
        <v>1562475600</v>
      </c>
      <c r="O541" s="9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>
        <v>1525496400</v>
      </c>
      <c r="M542" s="11">
        <f t="shared" si="35"/>
        <v>43225.208333333328</v>
      </c>
      <c r="N542">
        <v>1527397200</v>
      </c>
      <c r="O542" s="9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>
        <v>1433912400</v>
      </c>
      <c r="M543" s="11">
        <f t="shared" si="35"/>
        <v>42165.208333333328</v>
      </c>
      <c r="N543">
        <v>1436158800</v>
      </c>
      <c r="O543" s="9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>
        <v>1453442400</v>
      </c>
      <c r="M544" s="11">
        <f t="shared" si="35"/>
        <v>42391.25</v>
      </c>
      <c r="N544">
        <v>1456034400</v>
      </c>
      <c r="O544" s="9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>
        <v>1378875600</v>
      </c>
      <c r="M545" s="11">
        <f t="shared" si="35"/>
        <v>41528.208333333336</v>
      </c>
      <c r="N545">
        <v>1380171600</v>
      </c>
      <c r="O545" s="9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>
        <v>1452232800</v>
      </c>
      <c r="M546" s="11">
        <f t="shared" si="35"/>
        <v>42377.25</v>
      </c>
      <c r="N546">
        <v>1453356000</v>
      </c>
      <c r="O546" s="9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>
        <v>1577253600</v>
      </c>
      <c r="M547" s="11">
        <f t="shared" si="35"/>
        <v>43824.25</v>
      </c>
      <c r="N547">
        <v>1578981600</v>
      </c>
      <c r="O547" s="9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>
        <v>1537160400</v>
      </c>
      <c r="M548" s="11">
        <f t="shared" si="35"/>
        <v>43360.208333333328</v>
      </c>
      <c r="N548">
        <v>1537419600</v>
      </c>
      <c r="O548" s="9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 s="6">
        <f t="shared" si="33"/>
        <v>80.75</v>
      </c>
      <c r="J549" t="s">
        <v>21</v>
      </c>
      <c r="K549" t="s">
        <v>22</v>
      </c>
      <c r="L549">
        <v>1422165600</v>
      </c>
      <c r="M549" s="11">
        <f t="shared" si="35"/>
        <v>42029.25</v>
      </c>
      <c r="N549">
        <v>1423202400</v>
      </c>
      <c r="O549" s="9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>
        <v>1459486800</v>
      </c>
      <c r="M550" s="11">
        <f t="shared" si="35"/>
        <v>42461.208333333328</v>
      </c>
      <c r="N550">
        <v>1460610000</v>
      </c>
      <c r="O550" s="9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>
        <v>1369717200</v>
      </c>
      <c r="M551" s="11">
        <f t="shared" si="35"/>
        <v>41422.208333333336</v>
      </c>
      <c r="N551">
        <v>1370494800</v>
      </c>
      <c r="O551" s="9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s="6">
        <f t="shared" si="33"/>
        <v>4</v>
      </c>
      <c r="J552" t="s">
        <v>98</v>
      </c>
      <c r="K552" t="s">
        <v>99</v>
      </c>
      <c r="L552">
        <v>1330495200</v>
      </c>
      <c r="M552" s="11">
        <f t="shared" si="35"/>
        <v>40968.25</v>
      </c>
      <c r="N552">
        <v>1332306000</v>
      </c>
      <c r="O552" s="9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>
        <v>1419055200</v>
      </c>
      <c r="M553" s="11">
        <f t="shared" si="35"/>
        <v>41993.25</v>
      </c>
      <c r="N553">
        <v>1422511200</v>
      </c>
      <c r="O553" s="9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>
        <v>1480140000</v>
      </c>
      <c r="M554" s="11">
        <f t="shared" si="35"/>
        <v>42700.25</v>
      </c>
      <c r="N554">
        <v>1480312800</v>
      </c>
      <c r="O554" s="9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>
        <v>1293948000</v>
      </c>
      <c r="M555" s="11">
        <f t="shared" si="35"/>
        <v>40545.25</v>
      </c>
      <c r="N555">
        <v>1294034400</v>
      </c>
      <c r="O555" s="9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>
        <v>1482127200</v>
      </c>
      <c r="M556" s="11">
        <f t="shared" si="35"/>
        <v>42723.25</v>
      </c>
      <c r="N556">
        <v>1482645600</v>
      </c>
      <c r="O556" s="9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>
        <v>1396414800</v>
      </c>
      <c r="M557" s="11">
        <f t="shared" si="35"/>
        <v>41731.208333333336</v>
      </c>
      <c r="N557">
        <v>1399093200</v>
      </c>
      <c r="O557" s="9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>
        <v>1315285200</v>
      </c>
      <c r="M558" s="11">
        <f t="shared" si="35"/>
        <v>40792.208333333336</v>
      </c>
      <c r="N558">
        <v>1315890000</v>
      </c>
      <c r="O558" s="9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>
        <v>1443762000</v>
      </c>
      <c r="M559" s="11">
        <f t="shared" si="35"/>
        <v>42279.208333333328</v>
      </c>
      <c r="N559">
        <v>1444021200</v>
      </c>
      <c r="O559" s="9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>
        <v>1456293600</v>
      </c>
      <c r="M560" s="11">
        <f t="shared" si="35"/>
        <v>42424.25</v>
      </c>
      <c r="N560">
        <v>1460005200</v>
      </c>
      <c r="O560" s="9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>
        <v>1470114000</v>
      </c>
      <c r="M561" s="11">
        <f t="shared" si="35"/>
        <v>42584.208333333328</v>
      </c>
      <c r="N561">
        <v>1470718800</v>
      </c>
      <c r="O561" s="9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>
        <v>1321596000</v>
      </c>
      <c r="M562" s="11">
        <f t="shared" si="35"/>
        <v>40865.25</v>
      </c>
      <c r="N562">
        <v>1325052000</v>
      </c>
      <c r="O562" s="9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>
        <v>1318827600</v>
      </c>
      <c r="M563" s="11">
        <f t="shared" si="35"/>
        <v>40833.208333333336</v>
      </c>
      <c r="N563">
        <v>1319000400</v>
      </c>
      <c r="O563" s="9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>
        <v>1552366800</v>
      </c>
      <c r="M564" s="11">
        <f t="shared" si="35"/>
        <v>43536.208333333328</v>
      </c>
      <c r="N564">
        <v>1552539600</v>
      </c>
      <c r="O564" s="9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>
        <v>1542088800</v>
      </c>
      <c r="M565" s="11">
        <f t="shared" si="35"/>
        <v>43417.25</v>
      </c>
      <c r="N565">
        <v>1543816800</v>
      </c>
      <c r="O565" s="9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>
        <v>1426395600</v>
      </c>
      <c r="M566" s="11">
        <f t="shared" si="35"/>
        <v>42078.208333333328</v>
      </c>
      <c r="N566">
        <v>1427086800</v>
      </c>
      <c r="O566" s="9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>
        <v>1321336800</v>
      </c>
      <c r="M567" s="11">
        <f t="shared" si="35"/>
        <v>40862.25</v>
      </c>
      <c r="N567">
        <v>1323064800</v>
      </c>
      <c r="O567" s="9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>
        <v>1456293600</v>
      </c>
      <c r="M568" s="11">
        <f t="shared" si="35"/>
        <v>42424.25</v>
      </c>
      <c r="N568">
        <v>1458277200</v>
      </c>
      <c r="O568" s="9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>
        <v>1404968400</v>
      </c>
      <c r="M569" s="11">
        <f t="shared" si="35"/>
        <v>41830.208333333336</v>
      </c>
      <c r="N569">
        <v>1405141200</v>
      </c>
      <c r="O569" s="9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>
        <v>1279170000</v>
      </c>
      <c r="M570" s="11">
        <f t="shared" si="35"/>
        <v>40374.208333333336</v>
      </c>
      <c r="N570">
        <v>1283058000</v>
      </c>
      <c r="O570" s="9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>
        <v>1294725600</v>
      </c>
      <c r="M571" s="11">
        <f t="shared" si="35"/>
        <v>40554.25</v>
      </c>
      <c r="N571">
        <v>1295762400</v>
      </c>
      <c r="O571" s="9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>
        <v>1419055200</v>
      </c>
      <c r="M572" s="11">
        <f t="shared" si="35"/>
        <v>41993.25</v>
      </c>
      <c r="N572">
        <v>1419573600</v>
      </c>
      <c r="O572" s="9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>
        <v>1434690000</v>
      </c>
      <c r="M573" s="11">
        <f t="shared" si="35"/>
        <v>42174.208333333328</v>
      </c>
      <c r="N573">
        <v>1438750800</v>
      </c>
      <c r="O573" s="9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>
        <v>1443416400</v>
      </c>
      <c r="M574" s="11">
        <f t="shared" si="35"/>
        <v>42275.208333333328</v>
      </c>
      <c r="N574">
        <v>1444798800</v>
      </c>
      <c r="O574" s="9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>
        <v>1399006800</v>
      </c>
      <c r="M575" s="11">
        <f t="shared" si="35"/>
        <v>41761.208333333336</v>
      </c>
      <c r="N575">
        <v>1399179600</v>
      </c>
      <c r="O575" s="9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>
        <v>1575698400</v>
      </c>
      <c r="M576" s="11">
        <f t="shared" si="35"/>
        <v>43806.25</v>
      </c>
      <c r="N576">
        <v>1576562400</v>
      </c>
      <c r="O576" s="9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>
        <v>1400562000</v>
      </c>
      <c r="M577" s="11">
        <f t="shared" si="35"/>
        <v>41779.208333333336</v>
      </c>
      <c r="N577">
        <v>1400821200</v>
      </c>
      <c r="O577" s="9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0.6492783505154639</v>
      </c>
      <c r="G578" t="s">
        <v>14</v>
      </c>
      <c r="H578">
        <v>64</v>
      </c>
      <c r="I578" s="6">
        <f t="shared" si="33"/>
        <v>98.40625</v>
      </c>
      <c r="J578" t="s">
        <v>21</v>
      </c>
      <c r="K578" t="s">
        <v>22</v>
      </c>
      <c r="L578">
        <v>1509512400</v>
      </c>
      <c r="M578" s="11">
        <f t="shared" si="35"/>
        <v>43040.208333333328</v>
      </c>
      <c r="N578">
        <v>1510984800</v>
      </c>
      <c r="O578" s="9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</f>
        <v>0.18853658536585366</v>
      </c>
      <c r="G579" t="s">
        <v>74</v>
      </c>
      <c r="H579">
        <v>37</v>
      </c>
      <c r="I579" s="6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 s="11">
        <f t="shared" si="35"/>
        <v>40613.25</v>
      </c>
      <c r="N579">
        <v>1302066000</v>
      </c>
      <c r="O579" s="9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>
        <v>1322719200</v>
      </c>
      <c r="M580" s="11">
        <f t="shared" ref="M580:M643" si="39">(((L580/60)/60)/24)+DATE(1970,1,1)</f>
        <v>40878.25</v>
      </c>
      <c r="N580">
        <v>1322978400</v>
      </c>
      <c r="O580" s="9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>
        <v>1312693200</v>
      </c>
      <c r="M581" s="11">
        <f t="shared" si="39"/>
        <v>40762.208333333336</v>
      </c>
      <c r="N581">
        <v>1313730000</v>
      </c>
      <c r="O581" s="9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>
        <v>1393394400</v>
      </c>
      <c r="M582" s="11">
        <f t="shared" si="39"/>
        <v>41696.25</v>
      </c>
      <c r="N582">
        <v>1394085600</v>
      </c>
      <c r="O582" s="9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>
        <v>1304053200</v>
      </c>
      <c r="M583" s="11">
        <f t="shared" si="39"/>
        <v>40662.208333333336</v>
      </c>
      <c r="N583">
        <v>1305349200</v>
      </c>
      <c r="O583" s="9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>
        <v>1433912400</v>
      </c>
      <c r="M584" s="11">
        <f t="shared" si="39"/>
        <v>42165.208333333328</v>
      </c>
      <c r="N584">
        <v>1434344400</v>
      </c>
      <c r="O584" s="9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>
        <v>1329717600</v>
      </c>
      <c r="M585" s="11">
        <f t="shared" si="39"/>
        <v>40959.25</v>
      </c>
      <c r="N585">
        <v>1331186400</v>
      </c>
      <c r="O585" s="9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>
        <v>1335330000</v>
      </c>
      <c r="M586" s="11">
        <f t="shared" si="39"/>
        <v>41024.208333333336</v>
      </c>
      <c r="N586">
        <v>1336539600</v>
      </c>
      <c r="O586" s="9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>
        <v>1268888400</v>
      </c>
      <c r="M587" s="11">
        <f t="shared" si="39"/>
        <v>40255.208333333336</v>
      </c>
      <c r="N587">
        <v>1269752400</v>
      </c>
      <c r="O587" s="9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>
        <v>1289973600</v>
      </c>
      <c r="M588" s="11">
        <f t="shared" si="39"/>
        <v>40499.25</v>
      </c>
      <c r="N588">
        <v>1291615200</v>
      </c>
      <c r="O588" s="9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>
        <v>1547877600</v>
      </c>
      <c r="M589" s="11">
        <f t="shared" si="39"/>
        <v>43484.25</v>
      </c>
      <c r="N589">
        <v>1552366800</v>
      </c>
      <c r="O589" s="9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>
        <v>1269493200</v>
      </c>
      <c r="M590" s="11">
        <f t="shared" si="39"/>
        <v>40262.208333333336</v>
      </c>
      <c r="N590">
        <v>1272171600</v>
      </c>
      <c r="O590" s="9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>
        <v>1436072400</v>
      </c>
      <c r="M591" s="11">
        <f t="shared" si="39"/>
        <v>42190.208333333328</v>
      </c>
      <c r="N591">
        <v>1436677200</v>
      </c>
      <c r="O591" s="9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>
        <v>1419141600</v>
      </c>
      <c r="M592" s="11">
        <f t="shared" si="39"/>
        <v>41994.25</v>
      </c>
      <c r="N592">
        <v>1420092000</v>
      </c>
      <c r="O592" s="9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>
        <v>1279083600</v>
      </c>
      <c r="M593" s="11">
        <f t="shared" si="39"/>
        <v>40373.208333333336</v>
      </c>
      <c r="N593">
        <v>1279947600</v>
      </c>
      <c r="O593" s="9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>
        <v>1401426000</v>
      </c>
      <c r="M594" s="11">
        <f t="shared" si="39"/>
        <v>41789.208333333336</v>
      </c>
      <c r="N594">
        <v>1402203600</v>
      </c>
      <c r="O594" s="9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>
        <v>1395810000</v>
      </c>
      <c r="M595" s="11">
        <f t="shared" si="39"/>
        <v>41724.208333333336</v>
      </c>
      <c r="N595">
        <v>1396933200</v>
      </c>
      <c r="O595" s="9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>
        <v>1467003600</v>
      </c>
      <c r="M596" s="11">
        <f t="shared" si="39"/>
        <v>42548.208333333328</v>
      </c>
      <c r="N596">
        <v>1467262800</v>
      </c>
      <c r="O596" s="9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>
        <v>1268715600</v>
      </c>
      <c r="M597" s="11">
        <f t="shared" si="39"/>
        <v>40253.208333333336</v>
      </c>
      <c r="N597">
        <v>1270530000</v>
      </c>
      <c r="O597" s="9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>
        <v>1457157600</v>
      </c>
      <c r="M598" s="11">
        <f t="shared" si="39"/>
        <v>42434.25</v>
      </c>
      <c r="N598">
        <v>1457762400</v>
      </c>
      <c r="O598" s="9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>
        <v>1573970400</v>
      </c>
      <c r="M599" s="11">
        <f t="shared" si="39"/>
        <v>43786.25</v>
      </c>
      <c r="N599">
        <v>1575525600</v>
      </c>
      <c r="O599" s="9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>
        <v>1276578000</v>
      </c>
      <c r="M600" s="11">
        <f t="shared" si="39"/>
        <v>40344.208333333336</v>
      </c>
      <c r="N600">
        <v>1279083600</v>
      </c>
      <c r="O600" s="9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>
        <v>1423720800</v>
      </c>
      <c r="M601" s="11">
        <f t="shared" si="39"/>
        <v>42047.25</v>
      </c>
      <c r="N601">
        <v>1424412000</v>
      </c>
      <c r="O601" s="9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s="6">
        <f t="shared" si="37"/>
        <v>5</v>
      </c>
      <c r="J602" t="s">
        <v>40</v>
      </c>
      <c r="K602" t="s">
        <v>41</v>
      </c>
      <c r="L602">
        <v>1375160400</v>
      </c>
      <c r="M602" s="11">
        <f t="shared" si="39"/>
        <v>41485.208333333336</v>
      </c>
      <c r="N602">
        <v>1376197200</v>
      </c>
      <c r="O602" s="9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>
        <v>1401426000</v>
      </c>
      <c r="M603" s="11">
        <f t="shared" si="39"/>
        <v>41789.208333333336</v>
      </c>
      <c r="N603">
        <v>1402894800</v>
      </c>
      <c r="O603" s="9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>
        <v>1433480400</v>
      </c>
      <c r="M604" s="11">
        <f t="shared" si="39"/>
        <v>42160.208333333328</v>
      </c>
      <c r="N604">
        <v>1434430800</v>
      </c>
      <c r="O604" s="9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>
        <v>1555563600</v>
      </c>
      <c r="M605" s="11">
        <f t="shared" si="39"/>
        <v>43573.208333333328</v>
      </c>
      <c r="N605">
        <v>1557896400</v>
      </c>
      <c r="O605" s="9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>
        <v>1295676000</v>
      </c>
      <c r="M606" s="11">
        <f t="shared" si="39"/>
        <v>40565.25</v>
      </c>
      <c r="N606">
        <v>1297490400</v>
      </c>
      <c r="O606" s="9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>
        <v>1443848400</v>
      </c>
      <c r="M607" s="11">
        <f t="shared" si="39"/>
        <v>42280.208333333328</v>
      </c>
      <c r="N607">
        <v>1447394400</v>
      </c>
      <c r="O607" s="9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>
        <v>1457330400</v>
      </c>
      <c r="M608" s="11">
        <f t="shared" si="39"/>
        <v>42436.25</v>
      </c>
      <c r="N608">
        <v>1458277200</v>
      </c>
      <c r="O608" s="9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>
        <v>1395550800</v>
      </c>
      <c r="M609" s="11">
        <f t="shared" si="39"/>
        <v>41721.208333333336</v>
      </c>
      <c r="N609">
        <v>1395723600</v>
      </c>
      <c r="O609" s="9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>
        <v>1551852000</v>
      </c>
      <c r="M610" s="11">
        <f t="shared" si="39"/>
        <v>43530.25</v>
      </c>
      <c r="N610">
        <v>1552197600</v>
      </c>
      <c r="O610" s="9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>
        <v>1547618400</v>
      </c>
      <c r="M611" s="11">
        <f t="shared" si="39"/>
        <v>43481.25</v>
      </c>
      <c r="N611">
        <v>1549087200</v>
      </c>
      <c r="O611" s="9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>
        <v>1355637600</v>
      </c>
      <c r="M612" s="11">
        <f t="shared" si="39"/>
        <v>41259.25</v>
      </c>
      <c r="N612">
        <v>1356847200</v>
      </c>
      <c r="O612" s="9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>
        <v>1374728400</v>
      </c>
      <c r="M613" s="11">
        <f t="shared" si="39"/>
        <v>41480.208333333336</v>
      </c>
      <c r="N613">
        <v>1375765200</v>
      </c>
      <c r="O613" s="9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>
        <v>1287810000</v>
      </c>
      <c r="M614" s="11">
        <f t="shared" si="39"/>
        <v>40474.208333333336</v>
      </c>
      <c r="N614">
        <v>1289800800</v>
      </c>
      <c r="O614" s="9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>
        <v>1503723600</v>
      </c>
      <c r="M615" s="11">
        <f t="shared" si="39"/>
        <v>42973.208333333328</v>
      </c>
      <c r="N615">
        <v>1504501200</v>
      </c>
      <c r="O615" s="9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>
        <v>1484114400</v>
      </c>
      <c r="M616" s="11">
        <f t="shared" si="39"/>
        <v>42746.25</v>
      </c>
      <c r="N616">
        <v>1485669600</v>
      </c>
      <c r="O616" s="9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>
        <v>1461906000</v>
      </c>
      <c r="M617" s="11">
        <f t="shared" si="39"/>
        <v>42489.208333333328</v>
      </c>
      <c r="N617">
        <v>1462770000</v>
      </c>
      <c r="O617" s="9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>
        <v>1379653200</v>
      </c>
      <c r="M618" s="11">
        <f t="shared" si="39"/>
        <v>41537.208333333336</v>
      </c>
      <c r="N618">
        <v>1379739600</v>
      </c>
      <c r="O618" s="9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>
        <v>1401858000</v>
      </c>
      <c r="M619" s="11">
        <f t="shared" si="39"/>
        <v>41794.208333333336</v>
      </c>
      <c r="N619">
        <v>1402722000</v>
      </c>
      <c r="O619" s="9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>
        <v>1367470800</v>
      </c>
      <c r="M620" s="11">
        <f t="shared" si="39"/>
        <v>41396.208333333336</v>
      </c>
      <c r="N620">
        <v>1369285200</v>
      </c>
      <c r="O620" s="9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>
        <v>1304658000</v>
      </c>
      <c r="M621" s="11">
        <f t="shared" si="39"/>
        <v>40669.208333333336</v>
      </c>
      <c r="N621">
        <v>1304744400</v>
      </c>
      <c r="O621" s="9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>
        <v>1467954000</v>
      </c>
      <c r="M622" s="11">
        <f t="shared" si="39"/>
        <v>42559.208333333328</v>
      </c>
      <c r="N622">
        <v>1468299600</v>
      </c>
      <c r="O622" s="9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>
        <v>1473742800</v>
      </c>
      <c r="M623" s="11">
        <f t="shared" si="39"/>
        <v>42626.208333333328</v>
      </c>
      <c r="N623">
        <v>1474174800</v>
      </c>
      <c r="O623" s="9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>
        <v>1523768400</v>
      </c>
      <c r="M624" s="11">
        <f t="shared" si="39"/>
        <v>43205.208333333328</v>
      </c>
      <c r="N624">
        <v>1526014800</v>
      </c>
      <c r="O624" s="9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>
        <v>1437022800</v>
      </c>
      <c r="M625" s="11">
        <f t="shared" si="39"/>
        <v>42201.208333333328</v>
      </c>
      <c r="N625">
        <v>1437454800</v>
      </c>
      <c r="O625" s="9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>
        <v>1422165600</v>
      </c>
      <c r="M626" s="11">
        <f t="shared" si="39"/>
        <v>42029.25</v>
      </c>
      <c r="N626">
        <v>1422684000</v>
      </c>
      <c r="O626" s="9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>
        <v>1580104800</v>
      </c>
      <c r="M627" s="11">
        <f t="shared" si="39"/>
        <v>43857.25</v>
      </c>
      <c r="N627">
        <v>1581314400</v>
      </c>
      <c r="O627" s="9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>
        <v>1285650000</v>
      </c>
      <c r="M628" s="11">
        <f t="shared" si="39"/>
        <v>40449.208333333336</v>
      </c>
      <c r="N628">
        <v>1286427600</v>
      </c>
      <c r="O628" s="9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>
        <v>1276664400</v>
      </c>
      <c r="M629" s="11">
        <f t="shared" si="39"/>
        <v>40345.208333333336</v>
      </c>
      <c r="N629">
        <v>1278738000</v>
      </c>
      <c r="O629" s="9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>
        <v>1286168400</v>
      </c>
      <c r="M630" s="11">
        <f t="shared" si="39"/>
        <v>40455.208333333336</v>
      </c>
      <c r="N630">
        <v>1286427600</v>
      </c>
      <c r="O630" s="9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>
        <v>1467781200</v>
      </c>
      <c r="M631" s="11">
        <f t="shared" si="39"/>
        <v>42557.208333333328</v>
      </c>
      <c r="N631">
        <v>1467954000</v>
      </c>
      <c r="O631" s="9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>
        <v>1556686800</v>
      </c>
      <c r="M632" s="11">
        <f t="shared" si="39"/>
        <v>43586.208333333328</v>
      </c>
      <c r="N632">
        <v>1557637200</v>
      </c>
      <c r="O632" s="9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>
        <v>1553576400</v>
      </c>
      <c r="M633" s="11">
        <f t="shared" si="39"/>
        <v>43550.208333333328</v>
      </c>
      <c r="N633">
        <v>1553922000</v>
      </c>
      <c r="O633" s="9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>
        <v>1414904400</v>
      </c>
      <c r="M634" s="11">
        <f t="shared" si="39"/>
        <v>41945.208333333336</v>
      </c>
      <c r="N634">
        <v>1416463200</v>
      </c>
      <c r="O634" s="9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>
        <v>1446876000</v>
      </c>
      <c r="M635" s="11">
        <f t="shared" si="39"/>
        <v>42315.25</v>
      </c>
      <c r="N635">
        <v>1447221600</v>
      </c>
      <c r="O635" s="9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>
        <v>1490418000</v>
      </c>
      <c r="M636" s="11">
        <f t="shared" si="39"/>
        <v>42819.208333333328</v>
      </c>
      <c r="N636">
        <v>1491627600</v>
      </c>
      <c r="O636" s="9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>
        <v>1360389600</v>
      </c>
      <c r="M637" s="11">
        <f t="shared" si="39"/>
        <v>41314.25</v>
      </c>
      <c r="N637">
        <v>1363150800</v>
      </c>
      <c r="O637" s="9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>
        <v>1326866400</v>
      </c>
      <c r="M638" s="11">
        <f t="shared" si="39"/>
        <v>40926.25</v>
      </c>
      <c r="N638">
        <v>1330754400</v>
      </c>
      <c r="O638" s="9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>
        <v>1479103200</v>
      </c>
      <c r="M639" s="11">
        <f t="shared" si="39"/>
        <v>42688.25</v>
      </c>
      <c r="N639">
        <v>1479794400</v>
      </c>
      <c r="O639" s="9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>
        <v>1280206800</v>
      </c>
      <c r="M640" s="11">
        <f t="shared" si="39"/>
        <v>40386.208333333336</v>
      </c>
      <c r="N640">
        <v>1281243600</v>
      </c>
      <c r="O640" s="9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>
        <v>1532754000</v>
      </c>
      <c r="M641" s="11">
        <f t="shared" si="39"/>
        <v>43309.208333333328</v>
      </c>
      <c r="N641">
        <v>1532754000</v>
      </c>
      <c r="O641" s="9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0.16501669449081802</v>
      </c>
      <c r="G642" t="s">
        <v>14</v>
      </c>
      <c r="H642">
        <v>257</v>
      </c>
      <c r="I642" s="6">
        <f t="shared" si="37"/>
        <v>76.922178988326849</v>
      </c>
      <c r="J642" t="s">
        <v>21</v>
      </c>
      <c r="K642" t="s">
        <v>22</v>
      </c>
      <c r="L642">
        <v>1453096800</v>
      </c>
      <c r="M642" s="11">
        <f t="shared" si="39"/>
        <v>42387.25</v>
      </c>
      <c r="N642">
        <v>1453356000</v>
      </c>
      <c r="O642" s="9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</f>
        <v>1.1996808510638297</v>
      </c>
      <c r="G643" t="s">
        <v>20</v>
      </c>
      <c r="H643">
        <v>194</v>
      </c>
      <c r="I643" s="6">
        <f t="shared" ref="I643:I706" si="41">E643/H643</f>
        <v>58.128865979381445</v>
      </c>
      <c r="J643" t="s">
        <v>98</v>
      </c>
      <c r="K643" t="s">
        <v>99</v>
      </c>
      <c r="L643">
        <v>1487570400</v>
      </c>
      <c r="M643" s="11">
        <f t="shared" si="39"/>
        <v>42786.25</v>
      </c>
      <c r="N643">
        <v>1489986000</v>
      </c>
      <c r="O643" s="9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>
        <v>1545026400</v>
      </c>
      <c r="M644" s="11">
        <f t="shared" ref="M644:M707" si="43">(((L644/60)/60)/24)+DATE(1970,1,1)</f>
        <v>43451.25</v>
      </c>
      <c r="N644">
        <v>1545804000</v>
      </c>
      <c r="O644" s="9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>
        <v>1488348000</v>
      </c>
      <c r="M645" s="11">
        <f t="shared" si="43"/>
        <v>42795.25</v>
      </c>
      <c r="N645">
        <v>1489899600</v>
      </c>
      <c r="O645" s="9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6">
        <f t="shared" si="41"/>
        <v>28</v>
      </c>
      <c r="J646" t="s">
        <v>15</v>
      </c>
      <c r="K646" t="s">
        <v>16</v>
      </c>
      <c r="L646">
        <v>1545112800</v>
      </c>
      <c r="M646" s="11">
        <f t="shared" si="43"/>
        <v>43452.25</v>
      </c>
      <c r="N646">
        <v>1546495200</v>
      </c>
      <c r="O646" s="9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>
        <v>1537938000</v>
      </c>
      <c r="M647" s="11">
        <f t="shared" si="43"/>
        <v>43369.208333333328</v>
      </c>
      <c r="N647">
        <v>1539752400</v>
      </c>
      <c r="O647" s="9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>
        <v>1363150800</v>
      </c>
      <c r="M648" s="11">
        <f t="shared" si="43"/>
        <v>41346.208333333336</v>
      </c>
      <c r="N648">
        <v>1364101200</v>
      </c>
      <c r="O648" s="9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6">
        <f t="shared" si="41"/>
        <v>103.5</v>
      </c>
      <c r="J649" t="s">
        <v>21</v>
      </c>
      <c r="K649" t="s">
        <v>22</v>
      </c>
      <c r="L649">
        <v>1523250000</v>
      </c>
      <c r="M649" s="11">
        <f t="shared" si="43"/>
        <v>43199.208333333328</v>
      </c>
      <c r="N649">
        <v>1525323600</v>
      </c>
      <c r="O649" s="9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>
        <v>1499317200</v>
      </c>
      <c r="M650" s="11">
        <f t="shared" si="43"/>
        <v>42922.208333333328</v>
      </c>
      <c r="N650">
        <v>1500872400</v>
      </c>
      <c r="O650" s="9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>
        <v>1287550800</v>
      </c>
      <c r="M651" s="11">
        <f t="shared" si="43"/>
        <v>40471.208333333336</v>
      </c>
      <c r="N651">
        <v>1288501200</v>
      </c>
      <c r="O651" s="9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6">
        <f t="shared" si="41"/>
        <v>2</v>
      </c>
      <c r="J652" t="s">
        <v>21</v>
      </c>
      <c r="K652" t="s">
        <v>22</v>
      </c>
      <c r="L652">
        <v>1404795600</v>
      </c>
      <c r="M652" s="11">
        <f t="shared" si="43"/>
        <v>41828.208333333336</v>
      </c>
      <c r="N652">
        <v>1407128400</v>
      </c>
      <c r="O652" s="9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>
        <v>1393048800</v>
      </c>
      <c r="M653" s="11">
        <f t="shared" si="43"/>
        <v>41692.25</v>
      </c>
      <c r="N653">
        <v>1394344800</v>
      </c>
      <c r="O653" s="9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>
        <v>1470373200</v>
      </c>
      <c r="M654" s="11">
        <f t="shared" si="43"/>
        <v>42587.208333333328</v>
      </c>
      <c r="N654">
        <v>1474088400</v>
      </c>
      <c r="O654" s="9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>
        <v>1460091600</v>
      </c>
      <c r="M655" s="11">
        <f t="shared" si="43"/>
        <v>42468.208333333328</v>
      </c>
      <c r="N655">
        <v>1460264400</v>
      </c>
      <c r="O655" s="9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>
        <v>1440392400</v>
      </c>
      <c r="M656" s="11">
        <f t="shared" si="43"/>
        <v>42240.208333333328</v>
      </c>
      <c r="N656">
        <v>1440824400</v>
      </c>
      <c r="O656" s="9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>
        <v>1488434400</v>
      </c>
      <c r="M657" s="11">
        <f t="shared" si="43"/>
        <v>42796.25</v>
      </c>
      <c r="N657">
        <v>1489554000</v>
      </c>
      <c r="O657" s="9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>
        <v>1514440800</v>
      </c>
      <c r="M658" s="11">
        <f t="shared" si="43"/>
        <v>43097.25</v>
      </c>
      <c r="N658">
        <v>1514872800</v>
      </c>
      <c r="O658" s="9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>
        <v>1514354400</v>
      </c>
      <c r="M659" s="11">
        <f t="shared" si="43"/>
        <v>43096.25</v>
      </c>
      <c r="N659">
        <v>1515736800</v>
      </c>
      <c r="O659" s="9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>
        <v>1440910800</v>
      </c>
      <c r="M660" s="11">
        <f t="shared" si="43"/>
        <v>42246.208333333328</v>
      </c>
      <c r="N660">
        <v>1442898000</v>
      </c>
      <c r="O660" s="9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>
        <v>1296108000</v>
      </c>
      <c r="M661" s="11">
        <f t="shared" si="43"/>
        <v>40570.25</v>
      </c>
      <c r="N661">
        <v>1296194400</v>
      </c>
      <c r="O661" s="9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>
        <v>1440133200</v>
      </c>
      <c r="M662" s="11">
        <f t="shared" si="43"/>
        <v>42237.208333333328</v>
      </c>
      <c r="N662">
        <v>1440910800</v>
      </c>
      <c r="O662" s="9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>
        <v>1332910800</v>
      </c>
      <c r="M663" s="11">
        <f t="shared" si="43"/>
        <v>40996.208333333336</v>
      </c>
      <c r="N663">
        <v>1335502800</v>
      </c>
      <c r="O663" s="9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>
        <v>1544335200</v>
      </c>
      <c r="M664" s="11">
        <f t="shared" si="43"/>
        <v>43443.25</v>
      </c>
      <c r="N664">
        <v>1544680800</v>
      </c>
      <c r="O664" s="9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>
        <v>1286427600</v>
      </c>
      <c r="M665" s="11">
        <f t="shared" si="43"/>
        <v>40458.208333333336</v>
      </c>
      <c r="N665">
        <v>1288414800</v>
      </c>
      <c r="O665" s="9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>
        <v>1329717600</v>
      </c>
      <c r="M666" s="11">
        <f t="shared" si="43"/>
        <v>40959.25</v>
      </c>
      <c r="N666">
        <v>1330581600</v>
      </c>
      <c r="O666" s="9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>
        <v>1310187600</v>
      </c>
      <c r="M667" s="11">
        <f t="shared" si="43"/>
        <v>40733.208333333336</v>
      </c>
      <c r="N667">
        <v>1311397200</v>
      </c>
      <c r="O667" s="9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>
        <v>1377838800</v>
      </c>
      <c r="M668" s="11">
        <f t="shared" si="43"/>
        <v>41516.208333333336</v>
      </c>
      <c r="N668">
        <v>1378357200</v>
      </c>
      <c r="O668" s="9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>
        <v>1410325200</v>
      </c>
      <c r="M669" s="11">
        <f t="shared" si="43"/>
        <v>41892.208333333336</v>
      </c>
      <c r="N669">
        <v>1411102800</v>
      </c>
      <c r="O669" s="9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>
        <v>1343797200</v>
      </c>
      <c r="M670" s="11">
        <f t="shared" si="43"/>
        <v>41122.208333333336</v>
      </c>
      <c r="N670">
        <v>1344834000</v>
      </c>
      <c r="O670" s="9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>
        <v>1498453200</v>
      </c>
      <c r="M671" s="11">
        <f t="shared" si="43"/>
        <v>42912.208333333328</v>
      </c>
      <c r="N671">
        <v>1499230800</v>
      </c>
      <c r="O671" s="9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>
        <v>1456380000</v>
      </c>
      <c r="M672" s="11">
        <f t="shared" si="43"/>
        <v>42425.25</v>
      </c>
      <c r="N672">
        <v>1457416800</v>
      </c>
      <c r="O672" s="9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>
        <v>1280552400</v>
      </c>
      <c r="M673" s="11">
        <f t="shared" si="43"/>
        <v>40390.208333333336</v>
      </c>
      <c r="N673">
        <v>1280898000</v>
      </c>
      <c r="O673" s="9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>
        <v>1521608400</v>
      </c>
      <c r="M674" s="11">
        <f t="shared" si="43"/>
        <v>43180.208333333328</v>
      </c>
      <c r="N674">
        <v>1522472400</v>
      </c>
      <c r="O674" s="9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>
        <v>1460696400</v>
      </c>
      <c r="M675" s="11">
        <f t="shared" si="43"/>
        <v>42475.208333333328</v>
      </c>
      <c r="N675">
        <v>1462510800</v>
      </c>
      <c r="O675" s="9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>
        <v>1313730000</v>
      </c>
      <c r="M676" s="11">
        <f t="shared" si="43"/>
        <v>40774.208333333336</v>
      </c>
      <c r="N676">
        <v>1317790800</v>
      </c>
      <c r="O676" s="9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>
        <v>1568178000</v>
      </c>
      <c r="M677" s="11">
        <f t="shared" si="43"/>
        <v>43719.208333333328</v>
      </c>
      <c r="N677">
        <v>1568782800</v>
      </c>
      <c r="O677" s="9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>
        <v>1348635600</v>
      </c>
      <c r="M678" s="11">
        <f t="shared" si="43"/>
        <v>41178.208333333336</v>
      </c>
      <c r="N678">
        <v>1349413200</v>
      </c>
      <c r="O678" s="9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>
        <v>1468126800</v>
      </c>
      <c r="M679" s="11">
        <f t="shared" si="43"/>
        <v>42561.208333333328</v>
      </c>
      <c r="N679">
        <v>1472446800</v>
      </c>
      <c r="O679" s="9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>
        <v>1547877600</v>
      </c>
      <c r="M680" s="11">
        <f t="shared" si="43"/>
        <v>43484.25</v>
      </c>
      <c r="N680">
        <v>1548050400</v>
      </c>
      <c r="O680" s="9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>
        <v>1571374800</v>
      </c>
      <c r="M681" s="11">
        <f t="shared" si="43"/>
        <v>43756.208333333328</v>
      </c>
      <c r="N681">
        <v>1571806800</v>
      </c>
      <c r="O681" s="9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>
        <v>1576303200</v>
      </c>
      <c r="M682" s="11">
        <f t="shared" si="43"/>
        <v>43813.25</v>
      </c>
      <c r="N682">
        <v>1576476000</v>
      </c>
      <c r="O682" s="9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>
        <v>1324447200</v>
      </c>
      <c r="M683" s="11">
        <f t="shared" si="43"/>
        <v>40898.25</v>
      </c>
      <c r="N683">
        <v>1324965600</v>
      </c>
      <c r="O683" s="9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>
        <v>1386741600</v>
      </c>
      <c r="M684" s="11">
        <f t="shared" si="43"/>
        <v>41619.25</v>
      </c>
      <c r="N684">
        <v>1387519200</v>
      </c>
      <c r="O684" s="9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>
        <v>1537074000</v>
      </c>
      <c r="M685" s="11">
        <f t="shared" si="43"/>
        <v>43359.208333333328</v>
      </c>
      <c r="N685">
        <v>1537246800</v>
      </c>
      <c r="O685" s="9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>
        <v>1277787600</v>
      </c>
      <c r="M686" s="11">
        <f t="shared" si="43"/>
        <v>40358.208333333336</v>
      </c>
      <c r="N686">
        <v>1279515600</v>
      </c>
      <c r="O686" s="9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>
        <v>1440306000</v>
      </c>
      <c r="M687" s="11">
        <f t="shared" si="43"/>
        <v>42239.208333333328</v>
      </c>
      <c r="N687">
        <v>1442379600</v>
      </c>
      <c r="O687" s="9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>
        <v>1522126800</v>
      </c>
      <c r="M688" s="11">
        <f t="shared" si="43"/>
        <v>43186.208333333328</v>
      </c>
      <c r="N688">
        <v>1523077200</v>
      </c>
      <c r="O688" s="9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>
        <v>1489298400</v>
      </c>
      <c r="M689" s="11">
        <f t="shared" si="43"/>
        <v>42806.25</v>
      </c>
      <c r="N689">
        <v>1489554000</v>
      </c>
      <c r="O689" s="9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>
        <v>1547100000</v>
      </c>
      <c r="M690" s="11">
        <f t="shared" si="43"/>
        <v>43475.25</v>
      </c>
      <c r="N690">
        <v>1548482400</v>
      </c>
      <c r="O690" s="9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>
        <v>1383022800</v>
      </c>
      <c r="M691" s="11">
        <f t="shared" si="43"/>
        <v>41576.208333333336</v>
      </c>
      <c r="N691">
        <v>1384063200</v>
      </c>
      <c r="O691" s="9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>
        <v>1322373600</v>
      </c>
      <c r="M692" s="11">
        <f t="shared" si="43"/>
        <v>40874.25</v>
      </c>
      <c r="N692">
        <v>1322892000</v>
      </c>
      <c r="O692" s="9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>
        <v>1349240400</v>
      </c>
      <c r="M693" s="11">
        <f t="shared" si="43"/>
        <v>41185.208333333336</v>
      </c>
      <c r="N693">
        <v>1350709200</v>
      </c>
      <c r="O693" s="9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>
        <v>1562648400</v>
      </c>
      <c r="M694" s="11">
        <f t="shared" si="43"/>
        <v>43655.208333333328</v>
      </c>
      <c r="N694">
        <v>1564203600</v>
      </c>
      <c r="O694" s="9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>
        <v>1508216400</v>
      </c>
      <c r="M695" s="11">
        <f t="shared" si="43"/>
        <v>43025.208333333328</v>
      </c>
      <c r="N695">
        <v>1509685200</v>
      </c>
      <c r="O695" s="9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>
        <v>1511762400</v>
      </c>
      <c r="M696" s="11">
        <f t="shared" si="43"/>
        <v>43066.25</v>
      </c>
      <c r="N696">
        <v>1514959200</v>
      </c>
      <c r="O696" s="9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>
        <v>1447480800</v>
      </c>
      <c r="M697" s="11">
        <f t="shared" si="43"/>
        <v>42322.25</v>
      </c>
      <c r="N697">
        <v>1448863200</v>
      </c>
      <c r="O697" s="9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>
        <v>1429506000</v>
      </c>
      <c r="M698" s="11">
        <f t="shared" si="43"/>
        <v>42114.208333333328</v>
      </c>
      <c r="N698">
        <v>1429592400</v>
      </c>
      <c r="O698" s="9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>
        <v>1522472400</v>
      </c>
      <c r="M699" s="11">
        <f t="shared" si="43"/>
        <v>43190.208333333328</v>
      </c>
      <c r="N699">
        <v>1522645200</v>
      </c>
      <c r="O699" s="9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>
        <v>1322114400</v>
      </c>
      <c r="M700" s="11">
        <f t="shared" si="43"/>
        <v>40871.25</v>
      </c>
      <c r="N700">
        <v>1323324000</v>
      </c>
      <c r="O700" s="9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>
        <v>1561438800</v>
      </c>
      <c r="M701" s="11">
        <f t="shared" si="43"/>
        <v>43641.208333333328</v>
      </c>
      <c r="N701">
        <v>1561525200</v>
      </c>
      <c r="O701" s="9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s="6">
        <f t="shared" si="41"/>
        <v>3</v>
      </c>
      <c r="J702" t="s">
        <v>21</v>
      </c>
      <c r="K702" t="s">
        <v>22</v>
      </c>
      <c r="L702">
        <v>1264399200</v>
      </c>
      <c r="M702" s="11">
        <f t="shared" si="43"/>
        <v>40203.25</v>
      </c>
      <c r="N702">
        <v>1265695200</v>
      </c>
      <c r="O702" s="9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>
        <v>1301202000</v>
      </c>
      <c r="M703" s="11">
        <f t="shared" si="43"/>
        <v>40629.208333333336</v>
      </c>
      <c r="N703">
        <v>1301806800</v>
      </c>
      <c r="O703" s="9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>
        <v>1374469200</v>
      </c>
      <c r="M704" s="11">
        <f t="shared" si="43"/>
        <v>41477.208333333336</v>
      </c>
      <c r="N704">
        <v>1374901200</v>
      </c>
      <c r="O704" s="9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>
        <v>1334984400</v>
      </c>
      <c r="M705" s="11">
        <f t="shared" si="43"/>
        <v>41020.208333333336</v>
      </c>
      <c r="N705">
        <v>1336453200</v>
      </c>
      <c r="O705" s="9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1.2278160919540231</v>
      </c>
      <c r="G706" t="s">
        <v>20</v>
      </c>
      <c r="H706">
        <v>116</v>
      </c>
      <c r="I706" s="6">
        <f t="shared" si="41"/>
        <v>92.08620689655173</v>
      </c>
      <c r="J706" t="s">
        <v>21</v>
      </c>
      <c r="K706" t="s">
        <v>22</v>
      </c>
      <c r="L706">
        <v>1467608400</v>
      </c>
      <c r="M706" s="11">
        <f t="shared" si="43"/>
        <v>42555.208333333328</v>
      </c>
      <c r="N706">
        <v>1468904400</v>
      </c>
      <c r="O706" s="9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</f>
        <v>0.99026517383618151</v>
      </c>
      <c r="G707" t="s">
        <v>14</v>
      </c>
      <c r="H707">
        <v>2025</v>
      </c>
      <c r="I707" s="6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 s="11">
        <f t="shared" si="43"/>
        <v>41619.25</v>
      </c>
      <c r="N707">
        <v>1387087200</v>
      </c>
      <c r="O707" s="9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>
        <v>1546754400</v>
      </c>
      <c r="M708" s="11">
        <f t="shared" ref="M708:M771" si="47">(((L708/60)/60)/24)+DATE(1970,1,1)</f>
        <v>43471.25</v>
      </c>
      <c r="N708">
        <v>1547445600</v>
      </c>
      <c r="O708" s="9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>
        <v>1544248800</v>
      </c>
      <c r="M709" s="11">
        <f t="shared" si="47"/>
        <v>43442.25</v>
      </c>
      <c r="N709">
        <v>1547359200</v>
      </c>
      <c r="O709" s="9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>
        <v>1495429200</v>
      </c>
      <c r="M710" s="11">
        <f t="shared" si="47"/>
        <v>42877.208333333328</v>
      </c>
      <c r="N710">
        <v>1496293200</v>
      </c>
      <c r="O710" s="9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>
        <v>1334811600</v>
      </c>
      <c r="M711" s="11">
        <f t="shared" si="47"/>
        <v>41018.208333333336</v>
      </c>
      <c r="N711">
        <v>1335416400</v>
      </c>
      <c r="O711" s="9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>
        <v>1531544400</v>
      </c>
      <c r="M712" s="11">
        <f t="shared" si="47"/>
        <v>43295.208333333328</v>
      </c>
      <c r="N712">
        <v>1532149200</v>
      </c>
      <c r="O712" s="9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6">
        <f t="shared" si="45"/>
        <v>90</v>
      </c>
      <c r="J713" t="s">
        <v>107</v>
      </c>
      <c r="K713" t="s">
        <v>108</v>
      </c>
      <c r="L713">
        <v>1453615200</v>
      </c>
      <c r="M713" s="11">
        <f t="shared" si="47"/>
        <v>42393.25</v>
      </c>
      <c r="N713">
        <v>1453788000</v>
      </c>
      <c r="O713" s="9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>
        <v>1467954000</v>
      </c>
      <c r="M714" s="11">
        <f t="shared" si="47"/>
        <v>42559.208333333328</v>
      </c>
      <c r="N714">
        <v>1471496400</v>
      </c>
      <c r="O714" s="9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>
        <v>1471842000</v>
      </c>
      <c r="M715" s="11">
        <f t="shared" si="47"/>
        <v>42604.208333333328</v>
      </c>
      <c r="N715">
        <v>1472878800</v>
      </c>
      <c r="O715" s="9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>
        <v>1408424400</v>
      </c>
      <c r="M716" s="11">
        <f t="shared" si="47"/>
        <v>41870.208333333336</v>
      </c>
      <c r="N716">
        <v>1408510800</v>
      </c>
      <c r="O716" s="9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>
        <v>1281157200</v>
      </c>
      <c r="M717" s="11">
        <f t="shared" si="47"/>
        <v>40397.208333333336</v>
      </c>
      <c r="N717">
        <v>1281589200</v>
      </c>
      <c r="O717" s="9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>
        <v>1373432400</v>
      </c>
      <c r="M718" s="11">
        <f t="shared" si="47"/>
        <v>41465.208333333336</v>
      </c>
      <c r="N718">
        <v>1375851600</v>
      </c>
      <c r="O718" s="9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>
        <v>1313989200</v>
      </c>
      <c r="M719" s="11">
        <f t="shared" si="47"/>
        <v>40777.208333333336</v>
      </c>
      <c r="N719">
        <v>1315803600</v>
      </c>
      <c r="O719" s="9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>
        <v>1371445200</v>
      </c>
      <c r="M720" s="11">
        <f t="shared" si="47"/>
        <v>41442.208333333336</v>
      </c>
      <c r="N720">
        <v>1373691600</v>
      </c>
      <c r="O720" s="9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>
        <v>1338267600</v>
      </c>
      <c r="M721" s="11">
        <f t="shared" si="47"/>
        <v>41058.208333333336</v>
      </c>
      <c r="N721">
        <v>1339218000</v>
      </c>
      <c r="O721" s="9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>
        <v>1519192800</v>
      </c>
      <c r="M722" s="11">
        <f t="shared" si="47"/>
        <v>43152.25</v>
      </c>
      <c r="N722">
        <v>1520402400</v>
      </c>
      <c r="O722" s="9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>
        <v>1522818000</v>
      </c>
      <c r="M723" s="11">
        <f t="shared" si="47"/>
        <v>43194.208333333328</v>
      </c>
      <c r="N723">
        <v>1523336400</v>
      </c>
      <c r="O723" s="9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>
        <v>1509948000</v>
      </c>
      <c r="M724" s="11">
        <f t="shared" si="47"/>
        <v>43045.25</v>
      </c>
      <c r="N724">
        <v>1512280800</v>
      </c>
      <c r="O724" s="9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>
        <v>1456898400</v>
      </c>
      <c r="M725" s="11">
        <f t="shared" si="47"/>
        <v>42431.25</v>
      </c>
      <c r="N725">
        <v>1458709200</v>
      </c>
      <c r="O725" s="9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>
        <v>1413954000</v>
      </c>
      <c r="M726" s="11">
        <f t="shared" si="47"/>
        <v>41934.208333333336</v>
      </c>
      <c r="N726">
        <v>1414126800</v>
      </c>
      <c r="O726" s="9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>
        <v>1416031200</v>
      </c>
      <c r="M727" s="11">
        <f t="shared" si="47"/>
        <v>41958.25</v>
      </c>
      <c r="N727">
        <v>1416204000</v>
      </c>
      <c r="O727" s="9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>
        <v>1287982800</v>
      </c>
      <c r="M728" s="11">
        <f t="shared" si="47"/>
        <v>40476.208333333336</v>
      </c>
      <c r="N728">
        <v>1288501200</v>
      </c>
      <c r="O728" s="9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>
        <v>1547964000</v>
      </c>
      <c r="M729" s="11">
        <f t="shared" si="47"/>
        <v>43485.25</v>
      </c>
      <c r="N729">
        <v>1552971600</v>
      </c>
      <c r="O729" s="9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s="6">
        <f t="shared" si="45"/>
        <v>73.5</v>
      </c>
      <c r="J730" t="s">
        <v>21</v>
      </c>
      <c r="K730" t="s">
        <v>22</v>
      </c>
      <c r="L730">
        <v>1464152400</v>
      </c>
      <c r="M730" s="11">
        <f t="shared" si="47"/>
        <v>42515.208333333328</v>
      </c>
      <c r="N730">
        <v>1465102800</v>
      </c>
      <c r="O730" s="9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>
        <v>1359957600</v>
      </c>
      <c r="M731" s="11">
        <f t="shared" si="47"/>
        <v>41309.25</v>
      </c>
      <c r="N731">
        <v>1360130400</v>
      </c>
      <c r="O731" s="9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>
        <v>1432357200</v>
      </c>
      <c r="M732" s="11">
        <f t="shared" si="47"/>
        <v>42147.208333333328</v>
      </c>
      <c r="N732">
        <v>1432875600</v>
      </c>
      <c r="O732" s="9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>
        <v>1500786000</v>
      </c>
      <c r="M733" s="11">
        <f t="shared" si="47"/>
        <v>42939.208333333328</v>
      </c>
      <c r="N733">
        <v>1500872400</v>
      </c>
      <c r="O733" s="9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>
        <v>1490158800</v>
      </c>
      <c r="M734" s="11">
        <f t="shared" si="47"/>
        <v>42816.208333333328</v>
      </c>
      <c r="N734">
        <v>1492146000</v>
      </c>
      <c r="O734" s="9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>
        <v>1406178000</v>
      </c>
      <c r="M735" s="11">
        <f t="shared" si="47"/>
        <v>41844.208333333336</v>
      </c>
      <c r="N735">
        <v>1407301200</v>
      </c>
      <c r="O735" s="9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>
        <v>1485583200</v>
      </c>
      <c r="M736" s="11">
        <f t="shared" si="47"/>
        <v>42763.25</v>
      </c>
      <c r="N736">
        <v>1486620000</v>
      </c>
      <c r="O736" s="9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>
        <v>1459314000</v>
      </c>
      <c r="M737" s="11">
        <f t="shared" si="47"/>
        <v>42459.208333333328</v>
      </c>
      <c r="N737">
        <v>1459918800</v>
      </c>
      <c r="O737" s="9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>
        <v>1424412000</v>
      </c>
      <c r="M738" s="11">
        <f t="shared" si="47"/>
        <v>42055.25</v>
      </c>
      <c r="N738">
        <v>1424757600</v>
      </c>
      <c r="O738" s="9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>
        <v>1478844000</v>
      </c>
      <c r="M739" s="11">
        <f t="shared" si="47"/>
        <v>42685.25</v>
      </c>
      <c r="N739">
        <v>1479880800</v>
      </c>
      <c r="O739" s="9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s="6">
        <f t="shared" si="45"/>
        <v>103.8</v>
      </c>
      <c r="J740" t="s">
        <v>21</v>
      </c>
      <c r="K740" t="s">
        <v>22</v>
      </c>
      <c r="L740">
        <v>1416117600</v>
      </c>
      <c r="M740" s="11">
        <f t="shared" si="47"/>
        <v>41959.25</v>
      </c>
      <c r="N740">
        <v>1418018400</v>
      </c>
      <c r="O740" s="9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>
        <v>1340946000</v>
      </c>
      <c r="M741" s="11">
        <f t="shared" si="47"/>
        <v>41089.208333333336</v>
      </c>
      <c r="N741">
        <v>1341032400</v>
      </c>
      <c r="O741" s="9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s="6">
        <f t="shared" si="45"/>
        <v>99.5</v>
      </c>
      <c r="J742" t="s">
        <v>21</v>
      </c>
      <c r="K742" t="s">
        <v>22</v>
      </c>
      <c r="L742">
        <v>1486101600</v>
      </c>
      <c r="M742" s="11">
        <f t="shared" si="47"/>
        <v>42769.25</v>
      </c>
      <c r="N742">
        <v>1486360800</v>
      </c>
      <c r="O742" s="9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>
        <v>1274590800</v>
      </c>
      <c r="M743" s="11">
        <f t="shared" si="47"/>
        <v>40321.208333333336</v>
      </c>
      <c r="N743">
        <v>1274677200</v>
      </c>
      <c r="O743" s="9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>
        <v>1263880800</v>
      </c>
      <c r="M744" s="11">
        <f t="shared" si="47"/>
        <v>40197.25</v>
      </c>
      <c r="N744">
        <v>1267509600</v>
      </c>
      <c r="O744" s="9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>
        <v>1445403600</v>
      </c>
      <c r="M745" s="11">
        <f t="shared" si="47"/>
        <v>42298.208333333328</v>
      </c>
      <c r="N745">
        <v>1445922000</v>
      </c>
      <c r="O745" s="9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>
        <v>1533877200</v>
      </c>
      <c r="M746" s="11">
        <f t="shared" si="47"/>
        <v>43322.208333333328</v>
      </c>
      <c r="N746">
        <v>1534050000</v>
      </c>
      <c r="O746" s="9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s="6">
        <f t="shared" si="45"/>
        <v>61.5</v>
      </c>
      <c r="J747" t="s">
        <v>21</v>
      </c>
      <c r="K747" t="s">
        <v>22</v>
      </c>
      <c r="L747">
        <v>1275195600</v>
      </c>
      <c r="M747" s="11">
        <f t="shared" si="47"/>
        <v>40328.208333333336</v>
      </c>
      <c r="N747">
        <v>1277528400</v>
      </c>
      <c r="O747" s="9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 s="6">
        <f t="shared" si="45"/>
        <v>35</v>
      </c>
      <c r="J748" t="s">
        <v>21</v>
      </c>
      <c r="K748" t="s">
        <v>22</v>
      </c>
      <c r="L748">
        <v>1318136400</v>
      </c>
      <c r="M748" s="11">
        <f t="shared" si="47"/>
        <v>40825.208333333336</v>
      </c>
      <c r="N748">
        <v>1318568400</v>
      </c>
      <c r="O748" s="9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>
        <v>1283403600</v>
      </c>
      <c r="M749" s="11">
        <f t="shared" si="47"/>
        <v>40423.208333333336</v>
      </c>
      <c r="N749">
        <v>1284354000</v>
      </c>
      <c r="O749" s="9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>
        <v>1267423200</v>
      </c>
      <c r="M750" s="11">
        <f t="shared" si="47"/>
        <v>40238.25</v>
      </c>
      <c r="N750">
        <v>1269579600</v>
      </c>
      <c r="O750" s="9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>
        <v>1412744400</v>
      </c>
      <c r="M751" s="11">
        <f t="shared" si="47"/>
        <v>41920.208333333336</v>
      </c>
      <c r="N751">
        <v>1413781200</v>
      </c>
      <c r="O751" s="9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s="6">
        <f t="shared" si="45"/>
        <v>1</v>
      </c>
      <c r="J752" t="s">
        <v>40</v>
      </c>
      <c r="K752" t="s">
        <v>41</v>
      </c>
      <c r="L752">
        <v>1277960400</v>
      </c>
      <c r="M752" s="11">
        <f t="shared" si="47"/>
        <v>40360.208333333336</v>
      </c>
      <c r="N752">
        <v>1280120400</v>
      </c>
      <c r="O752" s="9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>
        <v>1458190800</v>
      </c>
      <c r="M753" s="11">
        <f t="shared" si="47"/>
        <v>42446.208333333328</v>
      </c>
      <c r="N753">
        <v>1459486800</v>
      </c>
      <c r="O753" s="9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>
        <v>1280984400</v>
      </c>
      <c r="M754" s="11">
        <f t="shared" si="47"/>
        <v>40395.208333333336</v>
      </c>
      <c r="N754">
        <v>1282539600</v>
      </c>
      <c r="O754" s="9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>
        <v>1274590800</v>
      </c>
      <c r="M755" s="11">
        <f t="shared" si="47"/>
        <v>40321.208333333336</v>
      </c>
      <c r="N755">
        <v>1275886800</v>
      </c>
      <c r="O755" s="9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>
        <v>1351400400</v>
      </c>
      <c r="M756" s="11">
        <f t="shared" si="47"/>
        <v>41210.208333333336</v>
      </c>
      <c r="N756">
        <v>1355983200</v>
      </c>
      <c r="O756" s="9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>
        <v>1514354400</v>
      </c>
      <c r="M757" s="11">
        <f t="shared" si="47"/>
        <v>43096.25</v>
      </c>
      <c r="N757">
        <v>1515391200</v>
      </c>
      <c r="O757" s="9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>
        <v>1421733600</v>
      </c>
      <c r="M758" s="11">
        <f t="shared" si="47"/>
        <v>42024.25</v>
      </c>
      <c r="N758">
        <v>1422252000</v>
      </c>
      <c r="O758" s="9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>
        <v>1305176400</v>
      </c>
      <c r="M759" s="11">
        <f t="shared" si="47"/>
        <v>40675.208333333336</v>
      </c>
      <c r="N759">
        <v>1305522000</v>
      </c>
      <c r="O759" s="9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>
        <v>1414126800</v>
      </c>
      <c r="M760" s="11">
        <f t="shared" si="47"/>
        <v>41936.208333333336</v>
      </c>
      <c r="N760">
        <v>1414904400</v>
      </c>
      <c r="O760" s="9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>
        <v>1517810400</v>
      </c>
      <c r="M761" s="11">
        <f t="shared" si="47"/>
        <v>43136.25</v>
      </c>
      <c r="N761">
        <v>1520402400</v>
      </c>
      <c r="O761" s="9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>
        <v>1564635600</v>
      </c>
      <c r="M762" s="11">
        <f t="shared" si="47"/>
        <v>43678.208333333328</v>
      </c>
      <c r="N762">
        <v>1567141200</v>
      </c>
      <c r="O762" s="9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>
        <v>1500699600</v>
      </c>
      <c r="M763" s="11">
        <f t="shared" si="47"/>
        <v>42938.208333333328</v>
      </c>
      <c r="N763">
        <v>1501131600</v>
      </c>
      <c r="O763" s="9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 s="6">
        <f t="shared" si="45"/>
        <v>62.04</v>
      </c>
      <c r="J764" t="s">
        <v>26</v>
      </c>
      <c r="K764" t="s">
        <v>27</v>
      </c>
      <c r="L764">
        <v>1354082400</v>
      </c>
      <c r="M764" s="11">
        <f t="shared" si="47"/>
        <v>41241.25</v>
      </c>
      <c r="N764">
        <v>1355032800</v>
      </c>
      <c r="O764" s="9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>
        <v>1336453200</v>
      </c>
      <c r="M765" s="11">
        <f t="shared" si="47"/>
        <v>41037.208333333336</v>
      </c>
      <c r="N765">
        <v>1339477200</v>
      </c>
      <c r="O765" s="9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>
        <v>1305262800</v>
      </c>
      <c r="M766" s="11">
        <f t="shared" si="47"/>
        <v>40676.208333333336</v>
      </c>
      <c r="N766">
        <v>1305954000</v>
      </c>
      <c r="O766" s="9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>
        <v>1492232400</v>
      </c>
      <c r="M767" s="11">
        <f t="shared" si="47"/>
        <v>42840.208333333328</v>
      </c>
      <c r="N767">
        <v>1494392400</v>
      </c>
      <c r="O767" s="9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>
        <v>1537333200</v>
      </c>
      <c r="M768" s="11">
        <f t="shared" si="47"/>
        <v>43362.208333333328</v>
      </c>
      <c r="N768">
        <v>1537419600</v>
      </c>
      <c r="O768" s="9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>
        <v>1444107600</v>
      </c>
      <c r="M769" s="11">
        <f t="shared" si="47"/>
        <v>42283.208333333328</v>
      </c>
      <c r="N769">
        <v>1447999200</v>
      </c>
      <c r="O769" s="9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2.31</v>
      </c>
      <c r="G770" t="s">
        <v>20</v>
      </c>
      <c r="H770">
        <v>150</v>
      </c>
      <c r="I770" s="6">
        <f t="shared" si="45"/>
        <v>73.92</v>
      </c>
      <c r="J770" t="s">
        <v>21</v>
      </c>
      <c r="K770" t="s">
        <v>22</v>
      </c>
      <c r="L770">
        <v>1386741600</v>
      </c>
      <c r="M770" s="11">
        <f t="shared" si="47"/>
        <v>41619.25</v>
      </c>
      <c r="N770">
        <v>1388037600</v>
      </c>
      <c r="O770" s="9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</f>
        <v>0.86867834394904464</v>
      </c>
      <c r="G771" t="s">
        <v>14</v>
      </c>
      <c r="H771">
        <v>3410</v>
      </c>
      <c r="I771" s="6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 s="11">
        <f t="shared" si="47"/>
        <v>41501.208333333336</v>
      </c>
      <c r="N771">
        <v>1378789200</v>
      </c>
      <c r="O771" s="9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>
        <v>1397451600</v>
      </c>
      <c r="M772" s="11">
        <f t="shared" ref="M772:M835" si="51">(((L772/60)/60)/24)+DATE(1970,1,1)</f>
        <v>41743.208333333336</v>
      </c>
      <c r="N772">
        <v>1398056400</v>
      </c>
      <c r="O772" s="9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6">
        <f t="shared" si="49"/>
        <v>106.5</v>
      </c>
      <c r="J773" t="s">
        <v>21</v>
      </c>
      <c r="K773" t="s">
        <v>22</v>
      </c>
      <c r="L773">
        <v>1548482400</v>
      </c>
      <c r="M773" s="11">
        <f t="shared" si="51"/>
        <v>43491.25</v>
      </c>
      <c r="N773">
        <v>1550815200</v>
      </c>
      <c r="O773" s="9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>
        <v>1549692000</v>
      </c>
      <c r="M774" s="11">
        <f t="shared" si="51"/>
        <v>43505.25</v>
      </c>
      <c r="N774">
        <v>1550037600</v>
      </c>
      <c r="O774" s="9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>
        <v>1492059600</v>
      </c>
      <c r="M775" s="11">
        <f t="shared" si="51"/>
        <v>42838.208333333328</v>
      </c>
      <c r="N775">
        <v>1492923600</v>
      </c>
      <c r="O775" s="9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>
        <v>1463979600</v>
      </c>
      <c r="M776" s="11">
        <f t="shared" si="51"/>
        <v>42513.208333333328</v>
      </c>
      <c r="N776">
        <v>1467522000</v>
      </c>
      <c r="O776" s="9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6">
        <f t="shared" si="49"/>
        <v>96.8</v>
      </c>
      <c r="J777" t="s">
        <v>21</v>
      </c>
      <c r="K777" t="s">
        <v>22</v>
      </c>
      <c r="L777">
        <v>1415253600</v>
      </c>
      <c r="M777" s="11">
        <f t="shared" si="51"/>
        <v>41949.25</v>
      </c>
      <c r="N777">
        <v>1416117600</v>
      </c>
      <c r="O777" s="9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>
        <v>1562216400</v>
      </c>
      <c r="M778" s="11">
        <f t="shared" si="51"/>
        <v>43650.208333333328</v>
      </c>
      <c r="N778">
        <v>1563771600</v>
      </c>
      <c r="O778" s="9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>
        <v>1316754000</v>
      </c>
      <c r="M779" s="11">
        <f t="shared" si="51"/>
        <v>40809.208333333336</v>
      </c>
      <c r="N779">
        <v>1319259600</v>
      </c>
      <c r="O779" s="9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>
        <v>1313211600</v>
      </c>
      <c r="M780" s="11">
        <f t="shared" si="51"/>
        <v>40768.208333333336</v>
      </c>
      <c r="N780">
        <v>1313643600</v>
      </c>
      <c r="O780" s="9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>
        <v>1439528400</v>
      </c>
      <c r="M781" s="11">
        <f t="shared" si="51"/>
        <v>42230.208333333328</v>
      </c>
      <c r="N781">
        <v>1440306000</v>
      </c>
      <c r="O781" s="9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>
        <v>1469163600</v>
      </c>
      <c r="M782" s="11">
        <f t="shared" si="51"/>
        <v>42573.208333333328</v>
      </c>
      <c r="N782">
        <v>1470805200</v>
      </c>
      <c r="O782" s="9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>
        <v>1288501200</v>
      </c>
      <c r="M783" s="11">
        <f t="shared" si="51"/>
        <v>40482.208333333336</v>
      </c>
      <c r="N783">
        <v>1292911200</v>
      </c>
      <c r="O783" s="9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>
        <v>1298959200</v>
      </c>
      <c r="M784" s="11">
        <f t="shared" si="51"/>
        <v>40603.25</v>
      </c>
      <c r="N784">
        <v>1301374800</v>
      </c>
      <c r="O784" s="9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>
        <v>1387260000</v>
      </c>
      <c r="M785" s="11">
        <f t="shared" si="51"/>
        <v>41625.25</v>
      </c>
      <c r="N785">
        <v>1387864800</v>
      </c>
      <c r="O785" s="9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>
        <v>1457244000</v>
      </c>
      <c r="M786" s="11">
        <f t="shared" si="51"/>
        <v>42435.25</v>
      </c>
      <c r="N786">
        <v>1458190800</v>
      </c>
      <c r="O786" s="9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>
        <v>1556341200</v>
      </c>
      <c r="M787" s="11">
        <f t="shared" si="51"/>
        <v>43582.208333333328</v>
      </c>
      <c r="N787">
        <v>1559278800</v>
      </c>
      <c r="O787" s="9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>
        <v>1522126800</v>
      </c>
      <c r="M788" s="11">
        <f t="shared" si="51"/>
        <v>43186.208333333328</v>
      </c>
      <c r="N788">
        <v>1522731600</v>
      </c>
      <c r="O788" s="9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>
        <v>1305954000</v>
      </c>
      <c r="M789" s="11">
        <f t="shared" si="51"/>
        <v>40684.208333333336</v>
      </c>
      <c r="N789">
        <v>1306731600</v>
      </c>
      <c r="O789" s="9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>
        <v>1350709200</v>
      </c>
      <c r="M790" s="11">
        <f t="shared" si="51"/>
        <v>41202.208333333336</v>
      </c>
      <c r="N790">
        <v>1352527200</v>
      </c>
      <c r="O790" s="9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>
        <v>1401166800</v>
      </c>
      <c r="M791" s="11">
        <f t="shared" si="51"/>
        <v>41786.208333333336</v>
      </c>
      <c r="N791">
        <v>1404363600</v>
      </c>
      <c r="O791" s="9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>
        <v>1266127200</v>
      </c>
      <c r="M792" s="11">
        <f t="shared" si="51"/>
        <v>40223.25</v>
      </c>
      <c r="N792">
        <v>1266645600</v>
      </c>
      <c r="O792" s="9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s="6">
        <f t="shared" si="49"/>
        <v>90</v>
      </c>
      <c r="J793" t="s">
        <v>21</v>
      </c>
      <c r="K793" t="s">
        <v>22</v>
      </c>
      <c r="L793">
        <v>1481436000</v>
      </c>
      <c r="M793" s="11">
        <f t="shared" si="51"/>
        <v>42715.25</v>
      </c>
      <c r="N793">
        <v>1482818400</v>
      </c>
      <c r="O793" s="9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>
        <v>1372222800</v>
      </c>
      <c r="M794" s="11">
        <f t="shared" si="51"/>
        <v>41451.208333333336</v>
      </c>
      <c r="N794">
        <v>1374642000</v>
      </c>
      <c r="O794" s="9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>
        <v>1372136400</v>
      </c>
      <c r="M795" s="11">
        <f t="shared" si="51"/>
        <v>41450.208333333336</v>
      </c>
      <c r="N795">
        <v>1372482000</v>
      </c>
      <c r="O795" s="9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>
        <v>1513922400</v>
      </c>
      <c r="M796" s="11">
        <f t="shared" si="51"/>
        <v>43091.25</v>
      </c>
      <c r="N796">
        <v>1514959200</v>
      </c>
      <c r="O796" s="9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>
        <v>1477976400</v>
      </c>
      <c r="M797" s="11">
        <f t="shared" si="51"/>
        <v>42675.208333333328</v>
      </c>
      <c r="N797">
        <v>1478235600</v>
      </c>
      <c r="O797" s="9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>
        <v>1407474000</v>
      </c>
      <c r="M798" s="11">
        <f t="shared" si="51"/>
        <v>41859.208333333336</v>
      </c>
      <c r="N798">
        <v>1408078800</v>
      </c>
      <c r="O798" s="9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>
        <v>1546149600</v>
      </c>
      <c r="M799" s="11">
        <f t="shared" si="51"/>
        <v>43464.25</v>
      </c>
      <c r="N799">
        <v>1548136800</v>
      </c>
      <c r="O799" s="9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>
        <v>1338440400</v>
      </c>
      <c r="M800" s="11">
        <f t="shared" si="51"/>
        <v>41060.208333333336</v>
      </c>
      <c r="N800">
        <v>1340859600</v>
      </c>
      <c r="O800" s="9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>
        <v>1454133600</v>
      </c>
      <c r="M801" s="11">
        <f t="shared" si="51"/>
        <v>42399.25</v>
      </c>
      <c r="N801">
        <v>1454479200</v>
      </c>
      <c r="O801" s="9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s="6">
        <f t="shared" si="49"/>
        <v>1</v>
      </c>
      <c r="J802" t="s">
        <v>98</v>
      </c>
      <c r="K802" t="s">
        <v>99</v>
      </c>
      <c r="L802">
        <v>1434085200</v>
      </c>
      <c r="M802" s="11">
        <f t="shared" si="51"/>
        <v>42167.208333333328</v>
      </c>
      <c r="N802">
        <v>1434430800</v>
      </c>
      <c r="O802" s="9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>
        <v>1577772000</v>
      </c>
      <c r="M803" s="11">
        <f t="shared" si="51"/>
        <v>43830.25</v>
      </c>
      <c r="N803">
        <v>1579672800</v>
      </c>
      <c r="O803" s="9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>
        <v>1562216400</v>
      </c>
      <c r="M804" s="11">
        <f t="shared" si="51"/>
        <v>43650.208333333328</v>
      </c>
      <c r="N804">
        <v>1562389200</v>
      </c>
      <c r="O804" s="9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>
        <v>1548568800</v>
      </c>
      <c r="M805" s="11">
        <f t="shared" si="51"/>
        <v>43492.25</v>
      </c>
      <c r="N805">
        <v>1551506400</v>
      </c>
      <c r="O805" s="9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>
        <v>1514872800</v>
      </c>
      <c r="M806" s="11">
        <f t="shared" si="51"/>
        <v>43102.25</v>
      </c>
      <c r="N806">
        <v>1516600800</v>
      </c>
      <c r="O806" s="9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>
        <v>1416031200</v>
      </c>
      <c r="M807" s="11">
        <f t="shared" si="51"/>
        <v>41958.25</v>
      </c>
      <c r="N807">
        <v>1420437600</v>
      </c>
      <c r="O807" s="9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>
        <v>1330927200</v>
      </c>
      <c r="M808" s="11">
        <f t="shared" si="51"/>
        <v>40973.25</v>
      </c>
      <c r="N808">
        <v>1332997200</v>
      </c>
      <c r="O808" s="9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>
        <v>1571115600</v>
      </c>
      <c r="M809" s="11">
        <f t="shared" si="51"/>
        <v>43753.208333333328</v>
      </c>
      <c r="N809">
        <v>1574920800</v>
      </c>
      <c r="O809" s="9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>
        <v>1463461200</v>
      </c>
      <c r="M810" s="11">
        <f t="shared" si="51"/>
        <v>42507.208333333328</v>
      </c>
      <c r="N810">
        <v>1464930000</v>
      </c>
      <c r="O810" s="9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s="6">
        <f t="shared" si="49"/>
        <v>42</v>
      </c>
      <c r="J811" t="s">
        <v>98</v>
      </c>
      <c r="K811" t="s">
        <v>99</v>
      </c>
      <c r="L811">
        <v>1344920400</v>
      </c>
      <c r="M811" s="11">
        <f t="shared" si="51"/>
        <v>41135.208333333336</v>
      </c>
      <c r="N811">
        <v>1345006800</v>
      </c>
      <c r="O811" s="9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>
        <v>1511848800</v>
      </c>
      <c r="M812" s="11">
        <f t="shared" si="51"/>
        <v>43067.25</v>
      </c>
      <c r="N812">
        <v>1512712800</v>
      </c>
      <c r="O812" s="9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>
        <v>1452319200</v>
      </c>
      <c r="M813" s="11">
        <f t="shared" si="51"/>
        <v>42378.25</v>
      </c>
      <c r="N813">
        <v>1452492000</v>
      </c>
      <c r="O813" s="9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 s="6">
        <f t="shared" si="49"/>
        <v>48</v>
      </c>
      <c r="J814" t="s">
        <v>15</v>
      </c>
      <c r="K814" t="s">
        <v>16</v>
      </c>
      <c r="L814">
        <v>1523854800</v>
      </c>
      <c r="M814" s="11">
        <f t="shared" si="51"/>
        <v>43206.208333333328</v>
      </c>
      <c r="N814">
        <v>1524286800</v>
      </c>
      <c r="O814" s="9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>
        <v>1346043600</v>
      </c>
      <c r="M815" s="11">
        <f t="shared" si="51"/>
        <v>41148.208333333336</v>
      </c>
      <c r="N815">
        <v>1346907600</v>
      </c>
      <c r="O815" s="9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>
        <v>1464325200</v>
      </c>
      <c r="M816" s="11">
        <f t="shared" si="51"/>
        <v>42517.208333333328</v>
      </c>
      <c r="N816">
        <v>1464498000</v>
      </c>
      <c r="O816" s="9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>
        <v>1511935200</v>
      </c>
      <c r="M817" s="11">
        <f t="shared" si="51"/>
        <v>43068.25</v>
      </c>
      <c r="N817">
        <v>1514181600</v>
      </c>
      <c r="O817" s="9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>
        <v>1392012000</v>
      </c>
      <c r="M818" s="11">
        <f t="shared" si="51"/>
        <v>41680.25</v>
      </c>
      <c r="N818">
        <v>1392184800</v>
      </c>
      <c r="O818" s="9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>
        <v>1556946000</v>
      </c>
      <c r="M819" s="11">
        <f t="shared" si="51"/>
        <v>43589.208333333328</v>
      </c>
      <c r="N819">
        <v>1559365200</v>
      </c>
      <c r="O819" s="9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>
        <v>1548050400</v>
      </c>
      <c r="M820" s="11">
        <f t="shared" si="51"/>
        <v>43486.25</v>
      </c>
      <c r="N820">
        <v>1549173600</v>
      </c>
      <c r="O820" s="9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>
        <v>1353736800</v>
      </c>
      <c r="M821" s="11">
        <f t="shared" si="51"/>
        <v>41237.25</v>
      </c>
      <c r="N821">
        <v>1355032800</v>
      </c>
      <c r="O821" s="9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>
        <v>1532840400</v>
      </c>
      <c r="M822" s="11">
        <f t="shared" si="51"/>
        <v>43310.208333333328</v>
      </c>
      <c r="N822">
        <v>1533963600</v>
      </c>
      <c r="O822" s="9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>
        <v>1488261600</v>
      </c>
      <c r="M823" s="11">
        <f t="shared" si="51"/>
        <v>42794.25</v>
      </c>
      <c r="N823">
        <v>1489381200</v>
      </c>
      <c r="O823" s="9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>
        <v>1393567200</v>
      </c>
      <c r="M824" s="11">
        <f t="shared" si="51"/>
        <v>41698.25</v>
      </c>
      <c r="N824">
        <v>1395032400</v>
      </c>
      <c r="O824" s="9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>
        <v>1410325200</v>
      </c>
      <c r="M825" s="11">
        <f t="shared" si="51"/>
        <v>41892.208333333336</v>
      </c>
      <c r="N825">
        <v>1412485200</v>
      </c>
      <c r="O825" s="9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>
        <v>1276923600</v>
      </c>
      <c r="M826" s="11">
        <f t="shared" si="51"/>
        <v>40348.208333333336</v>
      </c>
      <c r="N826">
        <v>1279688400</v>
      </c>
      <c r="O826" s="9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>
        <v>1500958800</v>
      </c>
      <c r="M827" s="11">
        <f t="shared" si="51"/>
        <v>42941.208333333328</v>
      </c>
      <c r="N827">
        <v>1501995600</v>
      </c>
      <c r="O827" s="9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>
        <v>1292220000</v>
      </c>
      <c r="M828" s="11">
        <f t="shared" si="51"/>
        <v>40525.25</v>
      </c>
      <c r="N828">
        <v>1294639200</v>
      </c>
      <c r="O828" s="9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>
        <v>1304398800</v>
      </c>
      <c r="M829" s="11">
        <f t="shared" si="51"/>
        <v>40666.208333333336</v>
      </c>
      <c r="N829">
        <v>1305435600</v>
      </c>
      <c r="O829" s="9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>
        <v>1535432400</v>
      </c>
      <c r="M830" s="11">
        <f t="shared" si="51"/>
        <v>43340.208333333328</v>
      </c>
      <c r="N830">
        <v>1537592400</v>
      </c>
      <c r="O830" s="9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>
        <v>1433826000</v>
      </c>
      <c r="M831" s="11">
        <f t="shared" si="51"/>
        <v>42164.208333333328</v>
      </c>
      <c r="N831">
        <v>1435122000</v>
      </c>
      <c r="O831" s="9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>
        <v>1514959200</v>
      </c>
      <c r="M832" s="11">
        <f t="shared" si="51"/>
        <v>43103.25</v>
      </c>
      <c r="N832">
        <v>1520056800</v>
      </c>
      <c r="O832" s="9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>
        <v>1332738000</v>
      </c>
      <c r="M833" s="11">
        <f t="shared" si="51"/>
        <v>40994.208333333336</v>
      </c>
      <c r="N833">
        <v>1335675600</v>
      </c>
      <c r="O833" s="9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3.1517592592592591</v>
      </c>
      <c r="G834" t="s">
        <v>20</v>
      </c>
      <c r="H834">
        <v>1297</v>
      </c>
      <c r="I834" s="6">
        <f t="shared" si="49"/>
        <v>104.97764070932922</v>
      </c>
      <c r="J834" t="s">
        <v>36</v>
      </c>
      <c r="K834" t="s">
        <v>37</v>
      </c>
      <c r="L834">
        <v>1445490000</v>
      </c>
      <c r="M834" s="11">
        <f t="shared" si="51"/>
        <v>42299.208333333328</v>
      </c>
      <c r="N834">
        <v>1448431200</v>
      </c>
      <c r="O834" s="9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</f>
        <v>1.5769117647058823</v>
      </c>
      <c r="G835" t="s">
        <v>20</v>
      </c>
      <c r="H835">
        <v>165</v>
      </c>
      <c r="I835" s="6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 s="11">
        <f t="shared" si="51"/>
        <v>40588.25</v>
      </c>
      <c r="N835">
        <v>1298613600</v>
      </c>
      <c r="O835" s="9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>
        <v>1371963600</v>
      </c>
      <c r="M836" s="11">
        <f t="shared" ref="M836:M899" si="55">(((L836/60)/60)/24)+DATE(1970,1,1)</f>
        <v>41448.208333333336</v>
      </c>
      <c r="N836">
        <v>1372482000</v>
      </c>
      <c r="O836" s="9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>
        <v>1425103200</v>
      </c>
      <c r="M837" s="11">
        <f t="shared" si="55"/>
        <v>42063.25</v>
      </c>
      <c r="N837">
        <v>1425621600</v>
      </c>
      <c r="O837" s="9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>
        <v>1265349600</v>
      </c>
      <c r="M838" s="11">
        <f t="shared" si="55"/>
        <v>40214.25</v>
      </c>
      <c r="N838">
        <v>1266300000</v>
      </c>
      <c r="O838" s="9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>
        <v>1301202000</v>
      </c>
      <c r="M839" s="11">
        <f t="shared" si="55"/>
        <v>40629.208333333336</v>
      </c>
      <c r="N839">
        <v>1305867600</v>
      </c>
      <c r="O839" s="9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>
        <v>1538024400</v>
      </c>
      <c r="M840" s="11">
        <f t="shared" si="55"/>
        <v>43370.208333333328</v>
      </c>
      <c r="N840">
        <v>1538802000</v>
      </c>
      <c r="O840" s="9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>
        <v>1395032400</v>
      </c>
      <c r="M841" s="11">
        <f t="shared" si="55"/>
        <v>41715.208333333336</v>
      </c>
      <c r="N841">
        <v>1398920400</v>
      </c>
      <c r="O841" s="9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>
        <v>1405486800</v>
      </c>
      <c r="M842" s="11">
        <f t="shared" si="55"/>
        <v>41836.208333333336</v>
      </c>
      <c r="N842">
        <v>1405659600</v>
      </c>
      <c r="O842" s="9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>
        <v>1455861600</v>
      </c>
      <c r="M843" s="11">
        <f t="shared" si="55"/>
        <v>42419.25</v>
      </c>
      <c r="N843">
        <v>1457244000</v>
      </c>
      <c r="O843" s="9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>
        <v>1529038800</v>
      </c>
      <c r="M844" s="11">
        <f t="shared" si="55"/>
        <v>43266.208333333328</v>
      </c>
      <c r="N844">
        <v>1529298000</v>
      </c>
      <c r="O844" s="9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>
        <v>1535259600</v>
      </c>
      <c r="M845" s="11">
        <f t="shared" si="55"/>
        <v>43338.208333333328</v>
      </c>
      <c r="N845">
        <v>1535778000</v>
      </c>
      <c r="O845" s="9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>
        <v>1327212000</v>
      </c>
      <c r="M846" s="11">
        <f t="shared" si="55"/>
        <v>40930.25</v>
      </c>
      <c r="N846">
        <v>1327471200</v>
      </c>
      <c r="O846" s="9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>
        <v>1526360400</v>
      </c>
      <c r="M847" s="11">
        <f t="shared" si="55"/>
        <v>43235.208333333328</v>
      </c>
      <c r="N847">
        <v>1529557200</v>
      </c>
      <c r="O847" s="9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>
        <v>1532149200</v>
      </c>
      <c r="M848" s="11">
        <f t="shared" si="55"/>
        <v>43302.208333333328</v>
      </c>
      <c r="N848">
        <v>1535259600</v>
      </c>
      <c r="O848" s="9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>
        <v>1515304800</v>
      </c>
      <c r="M849" s="11">
        <f t="shared" si="55"/>
        <v>43107.25</v>
      </c>
      <c r="N849">
        <v>1515564000</v>
      </c>
      <c r="O849" s="9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>
        <v>1276318800</v>
      </c>
      <c r="M850" s="11">
        <f t="shared" si="55"/>
        <v>40341.208333333336</v>
      </c>
      <c r="N850">
        <v>1277096400</v>
      </c>
      <c r="O850" s="9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>
        <v>1328767200</v>
      </c>
      <c r="M851" s="11">
        <f t="shared" si="55"/>
        <v>40948.25</v>
      </c>
      <c r="N851">
        <v>1329026400</v>
      </c>
      <c r="O851" s="9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s="6">
        <f t="shared" si="53"/>
        <v>1</v>
      </c>
      <c r="J852" t="s">
        <v>21</v>
      </c>
      <c r="K852" t="s">
        <v>22</v>
      </c>
      <c r="L852">
        <v>1321682400</v>
      </c>
      <c r="M852" s="11">
        <f t="shared" si="55"/>
        <v>40866.25</v>
      </c>
      <c r="N852">
        <v>1322978400</v>
      </c>
      <c r="O852" s="9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>
        <v>1335934800</v>
      </c>
      <c r="M853" s="11">
        <f t="shared" si="55"/>
        <v>41031.208333333336</v>
      </c>
      <c r="N853">
        <v>1338786000</v>
      </c>
      <c r="O853" s="9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>
        <v>1310792400</v>
      </c>
      <c r="M854" s="11">
        <f t="shared" si="55"/>
        <v>40740.208333333336</v>
      </c>
      <c r="N854">
        <v>1311656400</v>
      </c>
      <c r="O854" s="9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>
        <v>1308546000</v>
      </c>
      <c r="M855" s="11">
        <f t="shared" si="55"/>
        <v>40714.208333333336</v>
      </c>
      <c r="N855">
        <v>1308978000</v>
      </c>
      <c r="O855" s="9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>
        <v>1574056800</v>
      </c>
      <c r="M856" s="11">
        <f t="shared" si="55"/>
        <v>43787.25</v>
      </c>
      <c r="N856">
        <v>1576389600</v>
      </c>
      <c r="O856" s="9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 s="6">
        <f t="shared" si="53"/>
        <v>53</v>
      </c>
      <c r="J857" t="s">
        <v>26</v>
      </c>
      <c r="K857" t="s">
        <v>27</v>
      </c>
      <c r="L857">
        <v>1308373200</v>
      </c>
      <c r="M857" s="11">
        <f t="shared" si="55"/>
        <v>40712.208333333336</v>
      </c>
      <c r="N857">
        <v>1311051600</v>
      </c>
      <c r="O857" s="9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>
        <v>1335243600</v>
      </c>
      <c r="M858" s="11">
        <f t="shared" si="55"/>
        <v>41023.208333333336</v>
      </c>
      <c r="N858">
        <v>1336712400</v>
      </c>
      <c r="O858" s="9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>
        <v>1328421600</v>
      </c>
      <c r="M859" s="11">
        <f t="shared" si="55"/>
        <v>40944.25</v>
      </c>
      <c r="N859">
        <v>1330408800</v>
      </c>
      <c r="O859" s="9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>
        <v>1524286800</v>
      </c>
      <c r="M860" s="11">
        <f t="shared" si="55"/>
        <v>43211.208333333328</v>
      </c>
      <c r="N860">
        <v>1524891600</v>
      </c>
      <c r="O860" s="9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>
        <v>1362117600</v>
      </c>
      <c r="M861" s="11">
        <f t="shared" si="55"/>
        <v>41334.25</v>
      </c>
      <c r="N861">
        <v>1363669200</v>
      </c>
      <c r="O861" s="9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>
        <v>1550556000</v>
      </c>
      <c r="M862" s="11">
        <f t="shared" si="55"/>
        <v>43515.25</v>
      </c>
      <c r="N862">
        <v>1551420000</v>
      </c>
      <c r="O862" s="9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>
        <v>1269147600</v>
      </c>
      <c r="M863" s="11">
        <f t="shared" si="55"/>
        <v>40258.208333333336</v>
      </c>
      <c r="N863">
        <v>1269838800</v>
      </c>
      <c r="O863" s="9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>
        <v>1312174800</v>
      </c>
      <c r="M864" s="11">
        <f t="shared" si="55"/>
        <v>40756.208333333336</v>
      </c>
      <c r="N864">
        <v>1312520400</v>
      </c>
      <c r="O864" s="9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>
        <v>1434517200</v>
      </c>
      <c r="M865" s="11">
        <f t="shared" si="55"/>
        <v>42172.208333333328</v>
      </c>
      <c r="N865">
        <v>1436504400</v>
      </c>
      <c r="O865" s="9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 s="6">
        <f t="shared" si="53"/>
        <v>97.18</v>
      </c>
      <c r="J866" t="s">
        <v>21</v>
      </c>
      <c r="K866" t="s">
        <v>22</v>
      </c>
      <c r="L866">
        <v>1471582800</v>
      </c>
      <c r="M866" s="11">
        <f t="shared" si="55"/>
        <v>42601.208333333328</v>
      </c>
      <c r="N866">
        <v>1472014800</v>
      </c>
      <c r="O866" s="9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>
        <v>1410757200</v>
      </c>
      <c r="M867" s="11">
        <f t="shared" si="55"/>
        <v>41897.208333333336</v>
      </c>
      <c r="N867">
        <v>1411534800</v>
      </c>
      <c r="O867" s="9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>
        <v>1304830800</v>
      </c>
      <c r="M868" s="11">
        <f t="shared" si="55"/>
        <v>40671.208333333336</v>
      </c>
      <c r="N868">
        <v>1304917200</v>
      </c>
      <c r="O868" s="9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 s="6">
        <f t="shared" si="53"/>
        <v>25.99</v>
      </c>
      <c r="J869" t="s">
        <v>21</v>
      </c>
      <c r="K869" t="s">
        <v>22</v>
      </c>
      <c r="L869">
        <v>1539061200</v>
      </c>
      <c r="M869" s="11">
        <f t="shared" si="55"/>
        <v>43382.208333333328</v>
      </c>
      <c r="N869">
        <v>1539579600</v>
      </c>
      <c r="O869" s="9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>
        <v>1381554000</v>
      </c>
      <c r="M870" s="11">
        <f t="shared" si="55"/>
        <v>41559.208333333336</v>
      </c>
      <c r="N870">
        <v>1382504400</v>
      </c>
      <c r="O870" s="9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>
        <v>1277096400</v>
      </c>
      <c r="M871" s="11">
        <f t="shared" si="55"/>
        <v>40350.208333333336</v>
      </c>
      <c r="N871">
        <v>1278306000</v>
      </c>
      <c r="O871" s="9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>
        <v>1440392400</v>
      </c>
      <c r="M872" s="11">
        <f t="shared" si="55"/>
        <v>42240.208333333328</v>
      </c>
      <c r="N872">
        <v>1442552400</v>
      </c>
      <c r="O872" s="9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>
        <v>1509512400</v>
      </c>
      <c r="M873" s="11">
        <f t="shared" si="55"/>
        <v>43040.208333333328</v>
      </c>
      <c r="N873">
        <v>1511071200</v>
      </c>
      <c r="O873" s="9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>
        <v>1535950800</v>
      </c>
      <c r="M874" s="11">
        <f t="shared" si="55"/>
        <v>43346.208333333328</v>
      </c>
      <c r="N874">
        <v>1536382800</v>
      </c>
      <c r="O874" s="9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>
        <v>1389160800</v>
      </c>
      <c r="M875" s="11">
        <f t="shared" si="55"/>
        <v>41647.25</v>
      </c>
      <c r="N875">
        <v>1389592800</v>
      </c>
      <c r="O875" s="9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>
        <v>1271998800</v>
      </c>
      <c r="M876" s="11">
        <f t="shared" si="55"/>
        <v>40291.208333333336</v>
      </c>
      <c r="N876">
        <v>1275282000</v>
      </c>
      <c r="O876" s="9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>
        <v>1294898400</v>
      </c>
      <c r="M877" s="11">
        <f t="shared" si="55"/>
        <v>40556.25</v>
      </c>
      <c r="N877">
        <v>1294984800</v>
      </c>
      <c r="O877" s="9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>
        <v>1559970000</v>
      </c>
      <c r="M878" s="11">
        <f t="shared" si="55"/>
        <v>43624.208333333328</v>
      </c>
      <c r="N878">
        <v>1562043600</v>
      </c>
      <c r="O878" s="9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>
        <v>1469509200</v>
      </c>
      <c r="M879" s="11">
        <f t="shared" si="55"/>
        <v>42577.208333333328</v>
      </c>
      <c r="N879">
        <v>1469595600</v>
      </c>
      <c r="O879" s="9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>
        <v>1579068000</v>
      </c>
      <c r="M880" s="11">
        <f t="shared" si="55"/>
        <v>43845.25</v>
      </c>
      <c r="N880">
        <v>1581141600</v>
      </c>
      <c r="O880" s="9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>
        <v>1487743200</v>
      </c>
      <c r="M881" s="11">
        <f t="shared" si="55"/>
        <v>42788.25</v>
      </c>
      <c r="N881">
        <v>1488520800</v>
      </c>
      <c r="O881" s="9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>
        <v>1563685200</v>
      </c>
      <c r="M882" s="11">
        <f t="shared" si="55"/>
        <v>43667.208333333328</v>
      </c>
      <c r="N882">
        <v>1563858000</v>
      </c>
      <c r="O882" s="9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>
        <v>1436418000</v>
      </c>
      <c r="M883" s="11">
        <f t="shared" si="55"/>
        <v>42194.208333333328</v>
      </c>
      <c r="N883">
        <v>1438923600</v>
      </c>
      <c r="O883" s="9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 s="6">
        <f t="shared" si="53"/>
        <v>37</v>
      </c>
      <c r="J884" t="s">
        <v>21</v>
      </c>
      <c r="K884" t="s">
        <v>22</v>
      </c>
      <c r="L884">
        <v>1421820000</v>
      </c>
      <c r="M884" s="11">
        <f t="shared" si="55"/>
        <v>42025.25</v>
      </c>
      <c r="N884">
        <v>1422165600</v>
      </c>
      <c r="O884" s="9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>
        <v>1274763600</v>
      </c>
      <c r="M885" s="11">
        <f t="shared" si="55"/>
        <v>40323.208333333336</v>
      </c>
      <c r="N885">
        <v>1277874000</v>
      </c>
      <c r="O885" s="9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>
        <v>1399179600</v>
      </c>
      <c r="M886" s="11">
        <f t="shared" si="55"/>
        <v>41763.208333333336</v>
      </c>
      <c r="N886">
        <v>1399352400</v>
      </c>
      <c r="O886" s="9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>
        <v>1275800400</v>
      </c>
      <c r="M887" s="11">
        <f t="shared" si="55"/>
        <v>40335.208333333336</v>
      </c>
      <c r="N887">
        <v>1279083600</v>
      </c>
      <c r="O887" s="9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>
        <v>1282798800</v>
      </c>
      <c r="M888" s="11">
        <f t="shared" si="55"/>
        <v>40416.208333333336</v>
      </c>
      <c r="N888">
        <v>1284354000</v>
      </c>
      <c r="O888" s="9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>
        <v>1437109200</v>
      </c>
      <c r="M889" s="11">
        <f t="shared" si="55"/>
        <v>42202.208333333328</v>
      </c>
      <c r="N889">
        <v>1441170000</v>
      </c>
      <c r="O889" s="9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>
        <v>1491886800</v>
      </c>
      <c r="M890" s="11">
        <f t="shared" si="55"/>
        <v>42836.208333333328</v>
      </c>
      <c r="N890">
        <v>1493528400</v>
      </c>
      <c r="O890" s="9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>
        <v>1394600400</v>
      </c>
      <c r="M891" s="11">
        <f t="shared" si="55"/>
        <v>41710.208333333336</v>
      </c>
      <c r="N891">
        <v>1395205200</v>
      </c>
      <c r="O891" s="9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>
        <v>1561352400</v>
      </c>
      <c r="M892" s="11">
        <f t="shared" si="55"/>
        <v>43640.208333333328</v>
      </c>
      <c r="N892">
        <v>1561438800</v>
      </c>
      <c r="O892" s="9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>
        <v>1322892000</v>
      </c>
      <c r="M893" s="11">
        <f t="shared" si="55"/>
        <v>40880.25</v>
      </c>
      <c r="N893">
        <v>1326693600</v>
      </c>
      <c r="O893" s="9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>
        <v>1274418000</v>
      </c>
      <c r="M894" s="11">
        <f t="shared" si="55"/>
        <v>40319.208333333336</v>
      </c>
      <c r="N894">
        <v>1277960400</v>
      </c>
      <c r="O894" s="9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>
        <v>1434344400</v>
      </c>
      <c r="M895" s="11">
        <f t="shared" si="55"/>
        <v>42170.208333333328</v>
      </c>
      <c r="N895">
        <v>1434690000</v>
      </c>
      <c r="O895" s="9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>
        <v>1373518800</v>
      </c>
      <c r="M896" s="11">
        <f t="shared" si="55"/>
        <v>41466.208333333336</v>
      </c>
      <c r="N896">
        <v>1376110800</v>
      </c>
      <c r="O896" s="9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>
        <v>1517637600</v>
      </c>
      <c r="M897" s="11">
        <f t="shared" si="55"/>
        <v>43134.25</v>
      </c>
      <c r="N897">
        <v>1518415200</v>
      </c>
      <c r="O897" s="9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7.7443434343434348</v>
      </c>
      <c r="G898" t="s">
        <v>20</v>
      </c>
      <c r="H898">
        <v>1460</v>
      </c>
      <c r="I898" s="6">
        <f t="shared" si="53"/>
        <v>105.02602739726028</v>
      </c>
      <c r="J898" t="s">
        <v>26</v>
      </c>
      <c r="K898" t="s">
        <v>27</v>
      </c>
      <c r="L898">
        <v>1310619600</v>
      </c>
      <c r="M898" s="11">
        <f t="shared" si="55"/>
        <v>40738.208333333336</v>
      </c>
      <c r="N898">
        <v>1310878800</v>
      </c>
      <c r="O898" s="9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</f>
        <v>0.27693181818181817</v>
      </c>
      <c r="G899" t="s">
        <v>14</v>
      </c>
      <c r="H899">
        <v>27</v>
      </c>
      <c r="I899" s="6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 s="11">
        <f t="shared" si="55"/>
        <v>43583.208333333328</v>
      </c>
      <c r="N899">
        <v>1556600400</v>
      </c>
      <c r="O899" s="9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>
        <v>1576476000</v>
      </c>
      <c r="M900" s="11">
        <f t="shared" ref="M900:M963" si="59">(((L900/60)/60)/24)+DATE(1970,1,1)</f>
        <v>43815.25</v>
      </c>
      <c r="N900">
        <v>1576994400</v>
      </c>
      <c r="O900" s="9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>
        <v>1381122000</v>
      </c>
      <c r="M901" s="11">
        <f t="shared" si="59"/>
        <v>41554.208333333336</v>
      </c>
      <c r="N901">
        <v>1382677200</v>
      </c>
      <c r="O901" s="9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6">
        <f t="shared" si="57"/>
        <v>2</v>
      </c>
      <c r="J902" t="s">
        <v>21</v>
      </c>
      <c r="K902" t="s">
        <v>22</v>
      </c>
      <c r="L902">
        <v>1411102800</v>
      </c>
      <c r="M902" s="11">
        <f t="shared" si="59"/>
        <v>41901.208333333336</v>
      </c>
      <c r="N902">
        <v>1411189200</v>
      </c>
      <c r="O902" s="9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>
        <v>1531803600</v>
      </c>
      <c r="M903" s="11">
        <f t="shared" si="59"/>
        <v>43298.208333333328</v>
      </c>
      <c r="N903">
        <v>1534654800</v>
      </c>
      <c r="O903" s="9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>
        <v>1454133600</v>
      </c>
      <c r="M904" s="11">
        <f t="shared" si="59"/>
        <v>42399.25</v>
      </c>
      <c r="N904">
        <v>1457762400</v>
      </c>
      <c r="O904" s="9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>
        <v>1336194000</v>
      </c>
      <c r="M905" s="11">
        <f t="shared" si="59"/>
        <v>41034.208333333336</v>
      </c>
      <c r="N905">
        <v>1337490000</v>
      </c>
      <c r="O905" s="9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>
        <v>1349326800</v>
      </c>
      <c r="M906" s="11">
        <f t="shared" si="59"/>
        <v>41186.208333333336</v>
      </c>
      <c r="N906">
        <v>1349672400</v>
      </c>
      <c r="O906" s="9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>
        <v>1379566800</v>
      </c>
      <c r="M907" s="11">
        <f t="shared" si="59"/>
        <v>41536.208333333336</v>
      </c>
      <c r="N907">
        <v>1379826000</v>
      </c>
      <c r="O907" s="9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>
        <v>1494651600</v>
      </c>
      <c r="M908" s="11">
        <f t="shared" si="59"/>
        <v>42868.208333333328</v>
      </c>
      <c r="N908">
        <v>1497762000</v>
      </c>
      <c r="O908" s="9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>
        <v>1303880400</v>
      </c>
      <c r="M909" s="11">
        <f t="shared" si="59"/>
        <v>40660.208333333336</v>
      </c>
      <c r="N909">
        <v>1304485200</v>
      </c>
      <c r="O909" s="9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>
        <v>1335934800</v>
      </c>
      <c r="M910" s="11">
        <f t="shared" si="59"/>
        <v>41031.208333333336</v>
      </c>
      <c r="N910">
        <v>1336885200</v>
      </c>
      <c r="O910" s="9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>
        <v>1528088400</v>
      </c>
      <c r="M911" s="11">
        <f t="shared" si="59"/>
        <v>43255.208333333328</v>
      </c>
      <c r="N911">
        <v>1530421200</v>
      </c>
      <c r="O911" s="9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>
        <v>1421906400</v>
      </c>
      <c r="M912" s="11">
        <f t="shared" si="59"/>
        <v>42026.25</v>
      </c>
      <c r="N912">
        <v>1421992800</v>
      </c>
      <c r="O912" s="9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>
        <v>1568005200</v>
      </c>
      <c r="M913" s="11">
        <f t="shared" si="59"/>
        <v>43717.208333333328</v>
      </c>
      <c r="N913">
        <v>1568178000</v>
      </c>
      <c r="O913" s="9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>
        <v>1346821200</v>
      </c>
      <c r="M914" s="11">
        <f t="shared" si="59"/>
        <v>41157.208333333336</v>
      </c>
      <c r="N914">
        <v>1347944400</v>
      </c>
      <c r="O914" s="9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>
        <v>1557637200</v>
      </c>
      <c r="M915" s="11">
        <f t="shared" si="59"/>
        <v>43597.208333333328</v>
      </c>
      <c r="N915">
        <v>1558760400</v>
      </c>
      <c r="O915" s="9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>
        <v>1375592400</v>
      </c>
      <c r="M916" s="11">
        <f t="shared" si="59"/>
        <v>41490.208333333336</v>
      </c>
      <c r="N916">
        <v>1376629200</v>
      </c>
      <c r="O916" s="9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>
        <v>1503982800</v>
      </c>
      <c r="M917" s="11">
        <f t="shared" si="59"/>
        <v>42976.208333333328</v>
      </c>
      <c r="N917">
        <v>1504760400</v>
      </c>
      <c r="O917" s="9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>
        <v>1418882400</v>
      </c>
      <c r="M918" s="11">
        <f t="shared" si="59"/>
        <v>41991.25</v>
      </c>
      <c r="N918">
        <v>1419660000</v>
      </c>
      <c r="O918" s="9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>
        <v>1309237200</v>
      </c>
      <c r="M919" s="11">
        <f t="shared" si="59"/>
        <v>40722.208333333336</v>
      </c>
      <c r="N919">
        <v>1311310800</v>
      </c>
      <c r="O919" s="9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>
        <v>1343365200</v>
      </c>
      <c r="M920" s="11">
        <f t="shared" si="59"/>
        <v>41117.208333333336</v>
      </c>
      <c r="N920">
        <v>1344315600</v>
      </c>
      <c r="O920" s="9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>
        <v>1507957200</v>
      </c>
      <c r="M921" s="11">
        <f t="shared" si="59"/>
        <v>43022.208333333328</v>
      </c>
      <c r="N921">
        <v>1510725600</v>
      </c>
      <c r="O921" s="9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>
        <v>1549519200</v>
      </c>
      <c r="M922" s="11">
        <f t="shared" si="59"/>
        <v>43503.25</v>
      </c>
      <c r="N922">
        <v>1551247200</v>
      </c>
      <c r="O922" s="9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>
        <v>1329026400</v>
      </c>
      <c r="M923" s="11">
        <f t="shared" si="59"/>
        <v>40951.25</v>
      </c>
      <c r="N923">
        <v>1330236000</v>
      </c>
      <c r="O923" s="9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6">
        <f t="shared" si="57"/>
        <v>40</v>
      </c>
      <c r="J924" t="s">
        <v>21</v>
      </c>
      <c r="K924" t="s">
        <v>22</v>
      </c>
      <c r="L924">
        <v>1544335200</v>
      </c>
      <c r="M924" s="11">
        <f t="shared" si="59"/>
        <v>43443.25</v>
      </c>
      <c r="N924">
        <v>1545112800</v>
      </c>
      <c r="O924" s="9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 s="6">
        <f t="shared" si="57"/>
        <v>101.1</v>
      </c>
      <c r="J925" t="s">
        <v>21</v>
      </c>
      <c r="K925" t="s">
        <v>22</v>
      </c>
      <c r="L925">
        <v>1279083600</v>
      </c>
      <c r="M925" s="11">
        <f t="shared" si="59"/>
        <v>40373.208333333336</v>
      </c>
      <c r="N925">
        <v>1279170000</v>
      </c>
      <c r="O925" s="9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>
        <v>1572498000</v>
      </c>
      <c r="M926" s="11">
        <f t="shared" si="59"/>
        <v>43769.208333333328</v>
      </c>
      <c r="N926">
        <v>1573452000</v>
      </c>
      <c r="O926" s="9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>
        <v>1506056400</v>
      </c>
      <c r="M927" s="11">
        <f t="shared" si="59"/>
        <v>43000.208333333328</v>
      </c>
      <c r="N927">
        <v>1507093200</v>
      </c>
      <c r="O927" s="9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>
        <v>1463029200</v>
      </c>
      <c r="M928" s="11">
        <f t="shared" si="59"/>
        <v>42502.208333333328</v>
      </c>
      <c r="N928">
        <v>1463374800</v>
      </c>
      <c r="O928" s="9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>
        <v>1342069200</v>
      </c>
      <c r="M929" s="11">
        <f t="shared" si="59"/>
        <v>41102.208333333336</v>
      </c>
      <c r="N929">
        <v>1344574800</v>
      </c>
      <c r="O929" s="9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>
        <v>1388296800</v>
      </c>
      <c r="M930" s="11">
        <f t="shared" si="59"/>
        <v>41637.25</v>
      </c>
      <c r="N930">
        <v>1389074400</v>
      </c>
      <c r="O930" s="9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>
        <v>1493787600</v>
      </c>
      <c r="M931" s="11">
        <f t="shared" si="59"/>
        <v>42858.208333333328</v>
      </c>
      <c r="N931">
        <v>1494997200</v>
      </c>
      <c r="O931" s="9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>
        <v>1424844000</v>
      </c>
      <c r="M932" s="11">
        <f t="shared" si="59"/>
        <v>42060.25</v>
      </c>
      <c r="N932">
        <v>1425448800</v>
      </c>
      <c r="O932" s="9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>
        <v>1403931600</v>
      </c>
      <c r="M933" s="11">
        <f t="shared" si="59"/>
        <v>41818.208333333336</v>
      </c>
      <c r="N933">
        <v>1404104400</v>
      </c>
      <c r="O933" s="9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>
        <v>1394514000</v>
      </c>
      <c r="M934" s="11">
        <f t="shared" si="59"/>
        <v>41709.208333333336</v>
      </c>
      <c r="N934">
        <v>1394773200</v>
      </c>
      <c r="O934" s="9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>
        <v>1365397200</v>
      </c>
      <c r="M935" s="11">
        <f t="shared" si="59"/>
        <v>41372.208333333336</v>
      </c>
      <c r="N935">
        <v>1366520400</v>
      </c>
      <c r="O935" s="9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>
        <v>1456120800</v>
      </c>
      <c r="M936" s="11">
        <f t="shared" si="59"/>
        <v>42422.25</v>
      </c>
      <c r="N936">
        <v>1456639200</v>
      </c>
      <c r="O936" s="9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>
        <v>1437714000</v>
      </c>
      <c r="M937" s="11">
        <f t="shared" si="59"/>
        <v>42209.208333333328</v>
      </c>
      <c r="N937">
        <v>1438318800</v>
      </c>
      <c r="O937" s="9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>
        <v>1563771600</v>
      </c>
      <c r="M938" s="11">
        <f t="shared" si="59"/>
        <v>43668.208333333328</v>
      </c>
      <c r="N938">
        <v>1564030800</v>
      </c>
      <c r="O938" s="9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>
        <v>1448517600</v>
      </c>
      <c r="M939" s="11">
        <f t="shared" si="59"/>
        <v>42334.25</v>
      </c>
      <c r="N939">
        <v>1449295200</v>
      </c>
      <c r="O939" s="9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>
        <v>1528779600</v>
      </c>
      <c r="M940" s="11">
        <f t="shared" si="59"/>
        <v>43263.208333333328</v>
      </c>
      <c r="N940">
        <v>1531890000</v>
      </c>
      <c r="O940" s="9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>
        <v>1304744400</v>
      </c>
      <c r="M941" s="11">
        <f t="shared" si="59"/>
        <v>40670.208333333336</v>
      </c>
      <c r="N941">
        <v>1306213200</v>
      </c>
      <c r="O941" s="9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>
        <v>1354341600</v>
      </c>
      <c r="M942" s="11">
        <f t="shared" si="59"/>
        <v>41244.25</v>
      </c>
      <c r="N942">
        <v>1356242400</v>
      </c>
      <c r="O942" s="9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>
        <v>1294552800</v>
      </c>
      <c r="M943" s="11">
        <f t="shared" si="59"/>
        <v>40552.25</v>
      </c>
      <c r="N943">
        <v>1297576800</v>
      </c>
      <c r="O943" s="9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>
        <v>1295935200</v>
      </c>
      <c r="M944" s="11">
        <f t="shared" si="59"/>
        <v>40568.25</v>
      </c>
      <c r="N944">
        <v>1296194400</v>
      </c>
      <c r="O944" s="9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>
        <v>1411534800</v>
      </c>
      <c r="M945" s="11">
        <f t="shared" si="59"/>
        <v>41906.208333333336</v>
      </c>
      <c r="N945">
        <v>1414558800</v>
      </c>
      <c r="O945" s="9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>
        <v>1486706400</v>
      </c>
      <c r="M946" s="11">
        <f t="shared" si="59"/>
        <v>42776.25</v>
      </c>
      <c r="N946">
        <v>1488348000</v>
      </c>
      <c r="O946" s="9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>
        <v>1333602000</v>
      </c>
      <c r="M947" s="11">
        <f t="shared" si="59"/>
        <v>41004.208333333336</v>
      </c>
      <c r="N947">
        <v>1334898000</v>
      </c>
      <c r="O947" s="9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>
        <v>1308200400</v>
      </c>
      <c r="M948" s="11">
        <f t="shared" si="59"/>
        <v>40710.208333333336</v>
      </c>
      <c r="N948">
        <v>1308373200</v>
      </c>
      <c r="O948" s="9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>
        <v>1411707600</v>
      </c>
      <c r="M949" s="11">
        <f t="shared" si="59"/>
        <v>41908.208333333336</v>
      </c>
      <c r="N949">
        <v>1412312400</v>
      </c>
      <c r="O949" s="9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>
        <v>1418364000</v>
      </c>
      <c r="M950" s="11">
        <f t="shared" si="59"/>
        <v>41985.25</v>
      </c>
      <c r="N950">
        <v>1419228000</v>
      </c>
      <c r="O950" s="9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>
        <v>1429333200</v>
      </c>
      <c r="M951" s="11">
        <f t="shared" si="59"/>
        <v>42112.208333333328</v>
      </c>
      <c r="N951">
        <v>1430974800</v>
      </c>
      <c r="O951" s="9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s="6">
        <f t="shared" si="57"/>
        <v>5</v>
      </c>
      <c r="J952" t="s">
        <v>21</v>
      </c>
      <c r="K952" t="s">
        <v>22</v>
      </c>
      <c r="L952">
        <v>1555390800</v>
      </c>
      <c r="M952" s="11">
        <f t="shared" si="59"/>
        <v>43571.208333333328</v>
      </c>
      <c r="N952">
        <v>1555822800</v>
      </c>
      <c r="O952" s="9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>
        <v>1482732000</v>
      </c>
      <c r="M953" s="11">
        <f t="shared" si="59"/>
        <v>42730.25</v>
      </c>
      <c r="N953">
        <v>1482818400</v>
      </c>
      <c r="O953" s="9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>
        <v>1470718800</v>
      </c>
      <c r="M954" s="11">
        <f t="shared" si="59"/>
        <v>42591.208333333328</v>
      </c>
      <c r="N954">
        <v>1471928400</v>
      </c>
      <c r="O954" s="9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>
        <v>1450591200</v>
      </c>
      <c r="M955" s="11">
        <f t="shared" si="59"/>
        <v>42358.25</v>
      </c>
      <c r="N955">
        <v>1453701600</v>
      </c>
      <c r="O955" s="9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>
        <v>1348290000</v>
      </c>
      <c r="M956" s="11">
        <f t="shared" si="59"/>
        <v>41174.208333333336</v>
      </c>
      <c r="N956">
        <v>1350363600</v>
      </c>
      <c r="O956" s="9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>
        <v>1353823200</v>
      </c>
      <c r="M957" s="11">
        <f t="shared" si="59"/>
        <v>41238.25</v>
      </c>
      <c r="N957">
        <v>1353996000</v>
      </c>
      <c r="O957" s="9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>
        <v>1450764000</v>
      </c>
      <c r="M958" s="11">
        <f t="shared" si="59"/>
        <v>42360.25</v>
      </c>
      <c r="N958">
        <v>1451109600</v>
      </c>
      <c r="O958" s="9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>
        <v>1329372000</v>
      </c>
      <c r="M959" s="11">
        <f t="shared" si="59"/>
        <v>40955.25</v>
      </c>
      <c r="N959">
        <v>1329631200</v>
      </c>
      <c r="O959" s="9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>
        <v>1277096400</v>
      </c>
      <c r="M960" s="11">
        <f t="shared" si="59"/>
        <v>40350.208333333336</v>
      </c>
      <c r="N960">
        <v>1278997200</v>
      </c>
      <c r="O960" s="9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>
        <v>1277701200</v>
      </c>
      <c r="M961" s="11">
        <f t="shared" si="59"/>
        <v>40357.208333333336</v>
      </c>
      <c r="N961">
        <v>1280120400</v>
      </c>
      <c r="O961" s="9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0.85054545454545449</v>
      </c>
      <c r="G962" t="s">
        <v>14</v>
      </c>
      <c r="H962">
        <v>55</v>
      </c>
      <c r="I962" s="6">
        <f t="shared" si="57"/>
        <v>85.054545454545448</v>
      </c>
      <c r="J962" t="s">
        <v>21</v>
      </c>
      <c r="K962" t="s">
        <v>22</v>
      </c>
      <c r="L962">
        <v>1454911200</v>
      </c>
      <c r="M962" s="11">
        <f t="shared" si="59"/>
        <v>42408.25</v>
      </c>
      <c r="N962">
        <v>1458104400</v>
      </c>
      <c r="O962" s="9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</f>
        <v>1.1929824561403508</v>
      </c>
      <c r="G963" t="s">
        <v>20</v>
      </c>
      <c r="H963">
        <v>155</v>
      </c>
      <c r="I963" s="6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 s="11">
        <f t="shared" si="59"/>
        <v>40591.25</v>
      </c>
      <c r="N963">
        <v>1298268000</v>
      </c>
      <c r="O963" s="9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>
        <v>1384408800</v>
      </c>
      <c r="M964" s="11">
        <f t="shared" ref="M964:M1001" si="63">(((L964/60)/60)/24)+DATE(1970,1,1)</f>
        <v>41592.25</v>
      </c>
      <c r="N964">
        <v>1386223200</v>
      </c>
      <c r="O964" s="9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>
        <v>1299304800</v>
      </c>
      <c r="M965" s="11">
        <f t="shared" si="63"/>
        <v>40607.25</v>
      </c>
      <c r="N965">
        <v>1299823200</v>
      </c>
      <c r="O965" s="9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>
        <v>1431320400</v>
      </c>
      <c r="M966" s="11">
        <f t="shared" si="63"/>
        <v>42135.208333333328</v>
      </c>
      <c r="N966">
        <v>1431752400</v>
      </c>
      <c r="O966" s="9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>
        <v>1264399200</v>
      </c>
      <c r="M967" s="11">
        <f t="shared" si="63"/>
        <v>40203.25</v>
      </c>
      <c r="N967">
        <v>1267855200</v>
      </c>
      <c r="O967" s="9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>
        <v>1497502800</v>
      </c>
      <c r="M968" s="11">
        <f t="shared" si="63"/>
        <v>42901.208333333328</v>
      </c>
      <c r="N968">
        <v>1497675600</v>
      </c>
      <c r="O968" s="9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>
        <v>1333688400</v>
      </c>
      <c r="M969" s="11">
        <f t="shared" si="63"/>
        <v>41005.208333333336</v>
      </c>
      <c r="N969">
        <v>1336885200</v>
      </c>
      <c r="O969" s="9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>
        <v>1293861600</v>
      </c>
      <c r="M970" s="11">
        <f t="shared" si="63"/>
        <v>40544.25</v>
      </c>
      <c r="N970">
        <v>1295157600</v>
      </c>
      <c r="O970" s="9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>
        <v>1576994400</v>
      </c>
      <c r="M971" s="11">
        <f t="shared" si="63"/>
        <v>43821.25</v>
      </c>
      <c r="N971">
        <v>1577599200</v>
      </c>
      <c r="O971" s="9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>
        <v>1304917200</v>
      </c>
      <c r="M972" s="11">
        <f t="shared" si="63"/>
        <v>40672.208333333336</v>
      </c>
      <c r="N972">
        <v>1305003600</v>
      </c>
      <c r="O972" s="9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>
        <v>1381208400</v>
      </c>
      <c r="M973" s="11">
        <f t="shared" si="63"/>
        <v>41555.208333333336</v>
      </c>
      <c r="N973">
        <v>1381726800</v>
      </c>
      <c r="O973" s="9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>
        <v>1401685200</v>
      </c>
      <c r="M974" s="11">
        <f t="shared" si="63"/>
        <v>41792.208333333336</v>
      </c>
      <c r="N974">
        <v>1402462800</v>
      </c>
      <c r="O974" s="9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>
        <v>1291960800</v>
      </c>
      <c r="M975" s="11">
        <f t="shared" si="63"/>
        <v>40522.25</v>
      </c>
      <c r="N975">
        <v>1292133600</v>
      </c>
      <c r="O975" s="9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>
        <v>1368853200</v>
      </c>
      <c r="M976" s="11">
        <f t="shared" si="63"/>
        <v>41412.208333333336</v>
      </c>
      <c r="N976">
        <v>1368939600</v>
      </c>
      <c r="O976" s="9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>
        <v>1448776800</v>
      </c>
      <c r="M977" s="11">
        <f t="shared" si="63"/>
        <v>42337.25</v>
      </c>
      <c r="N977">
        <v>1452146400</v>
      </c>
      <c r="O977" s="9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>
        <v>1296194400</v>
      </c>
      <c r="M978" s="11">
        <f t="shared" si="63"/>
        <v>40571.25</v>
      </c>
      <c r="N978">
        <v>1296712800</v>
      </c>
      <c r="O978" s="9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>
        <v>1517983200</v>
      </c>
      <c r="M979" s="11">
        <f t="shared" si="63"/>
        <v>43138.25</v>
      </c>
      <c r="N979">
        <v>1520748000</v>
      </c>
      <c r="O979" s="9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>
        <v>1478930400</v>
      </c>
      <c r="M980" s="11">
        <f t="shared" si="63"/>
        <v>42686.25</v>
      </c>
      <c r="N980">
        <v>1480831200</v>
      </c>
      <c r="O980" s="9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>
        <v>1426395600</v>
      </c>
      <c r="M981" s="11">
        <f t="shared" si="63"/>
        <v>42078.208333333328</v>
      </c>
      <c r="N981">
        <v>1426914000</v>
      </c>
      <c r="O981" s="9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>
        <v>1446181200</v>
      </c>
      <c r="M982" s="11">
        <f t="shared" si="63"/>
        <v>42307.208333333328</v>
      </c>
      <c r="N982">
        <v>1446616800</v>
      </c>
      <c r="O982" s="9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>
        <v>1514181600</v>
      </c>
      <c r="M983" s="11">
        <f t="shared" si="63"/>
        <v>43094.25</v>
      </c>
      <c r="N983">
        <v>1517032800</v>
      </c>
      <c r="O983" s="9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>
        <v>1311051600</v>
      </c>
      <c r="M984" s="11">
        <f t="shared" si="63"/>
        <v>40743.208333333336</v>
      </c>
      <c r="N984">
        <v>1311224400</v>
      </c>
      <c r="O984" s="9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>
        <v>1564894800</v>
      </c>
      <c r="M985" s="11">
        <f t="shared" si="63"/>
        <v>43681.208333333328</v>
      </c>
      <c r="N985">
        <v>1566190800</v>
      </c>
      <c r="O985" s="9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>
        <v>1567918800</v>
      </c>
      <c r="M986" s="11">
        <f t="shared" si="63"/>
        <v>43716.208333333328</v>
      </c>
      <c r="N986">
        <v>1570165200</v>
      </c>
      <c r="O986" s="9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>
        <v>1386309600</v>
      </c>
      <c r="M987" s="11">
        <f t="shared" si="63"/>
        <v>41614.25</v>
      </c>
      <c r="N987">
        <v>1388556000</v>
      </c>
      <c r="O987" s="9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>
        <v>1301979600</v>
      </c>
      <c r="M988" s="11">
        <f t="shared" si="63"/>
        <v>40638.208333333336</v>
      </c>
      <c r="N988">
        <v>1303189200</v>
      </c>
      <c r="O988" s="9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>
        <v>1493269200</v>
      </c>
      <c r="M989" s="11">
        <f t="shared" si="63"/>
        <v>42852.208333333328</v>
      </c>
      <c r="N989">
        <v>1494478800</v>
      </c>
      <c r="O989" s="9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>
        <v>1478930400</v>
      </c>
      <c r="M990" s="11">
        <f t="shared" si="63"/>
        <v>42686.25</v>
      </c>
      <c r="N990">
        <v>1480744800</v>
      </c>
      <c r="O990" s="9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>
        <v>1555390800</v>
      </c>
      <c r="M991" s="11">
        <f t="shared" si="63"/>
        <v>43571.208333333328</v>
      </c>
      <c r="N991">
        <v>1555822800</v>
      </c>
      <c r="O991" s="9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>
        <v>1456984800</v>
      </c>
      <c r="M992" s="11">
        <f t="shared" si="63"/>
        <v>42432.25</v>
      </c>
      <c r="N992">
        <v>1458882000</v>
      </c>
      <c r="O992" s="9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>
        <v>1411621200</v>
      </c>
      <c r="M993" s="11">
        <f t="shared" si="63"/>
        <v>41907.208333333336</v>
      </c>
      <c r="N993">
        <v>1411966800</v>
      </c>
      <c r="O993" s="9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>
        <v>1525669200</v>
      </c>
      <c r="M994" s="11">
        <f t="shared" si="63"/>
        <v>43227.208333333328</v>
      </c>
      <c r="N994">
        <v>1526878800</v>
      </c>
      <c r="O994" s="9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>
        <v>1450936800</v>
      </c>
      <c r="M995" s="11">
        <f t="shared" si="63"/>
        <v>42362.25</v>
      </c>
      <c r="N995">
        <v>1452405600</v>
      </c>
      <c r="O995" s="9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>
        <v>1413522000</v>
      </c>
      <c r="M996" s="11">
        <f t="shared" si="63"/>
        <v>41929.208333333336</v>
      </c>
      <c r="N996">
        <v>1414040400</v>
      </c>
      <c r="O996" s="9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>
        <v>1541307600</v>
      </c>
      <c r="M997" s="11">
        <f t="shared" si="63"/>
        <v>43408.208333333328</v>
      </c>
      <c r="N997">
        <v>1543816800</v>
      </c>
      <c r="O997" s="9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>
        <v>1357106400</v>
      </c>
      <c r="M998" s="11">
        <f t="shared" si="63"/>
        <v>41276.25</v>
      </c>
      <c r="N998">
        <v>1359698400</v>
      </c>
      <c r="O998" s="9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>
        <v>1390197600</v>
      </c>
      <c r="M999" s="11">
        <f t="shared" si="63"/>
        <v>41659.25</v>
      </c>
      <c r="N999">
        <v>1390629600</v>
      </c>
      <c r="O999" s="9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>
        <v>1265868000</v>
      </c>
      <c r="M1000" s="11">
        <f t="shared" si="63"/>
        <v>40220.25</v>
      </c>
      <c r="N1000">
        <v>1267077600</v>
      </c>
      <c r="O1000" s="9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>
        <v>1467176400</v>
      </c>
      <c r="M1001" s="11">
        <f t="shared" si="63"/>
        <v>42550.208333333328</v>
      </c>
      <c r="N1001">
        <v>1467781200</v>
      </c>
      <c r="O1001" s="9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1:G1048576">
    <cfRule type="cellIs" dxfId="11" priority="8" operator="equal">
      <formula>"canceled"</formula>
    </cfRule>
    <cfRule type="cellIs" dxfId="10" priority="9" operator="equal">
      <formula>"live"</formula>
    </cfRule>
    <cfRule type="cellIs" dxfId="9" priority="10" operator="equal">
      <formula>"failed"</formula>
    </cfRule>
    <cfRule type="cellIs" dxfId="8" priority="11" operator="equal">
      <formula>"successful"</formula>
    </cfRule>
  </conditionalFormatting>
  <conditionalFormatting sqref="F1:F1048576">
    <cfRule type="colorScale" priority="5">
      <colorScale>
        <cfvo type="num" val="0"/>
        <cfvo type="num" val="1"/>
        <cfvo type="num" val="2"/>
        <color rgb="FFF8696B"/>
        <color theme="9"/>
        <color theme="8"/>
      </colorScale>
    </cfRule>
  </conditionalFormatting>
  <conditionalFormatting sqref="U1:U1048576">
    <cfRule type="cellIs" dxfId="7" priority="1" operator="equal">
      <formula>"canceled"</formula>
    </cfRule>
    <cfRule type="cellIs" dxfId="6" priority="2" operator="equal">
      <formula>"live"</formula>
    </cfRule>
    <cfRule type="cellIs" dxfId="5" priority="3" operator="equal">
      <formula>"failed"</formula>
    </cfRule>
    <cfRule type="cellIs" dxfId="4" priority="4" operator="equal">
      <formula>"successful"</formula>
    </cfRule>
  </conditionalFormatting>
  <pageMargins left="0.75" right="0.75" top="1" bottom="1" header="0.5" footer="0.5"/>
  <ignoredErrors>
    <ignoredError sqref="I2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58A9-B4CB-4856-A16F-D0C0D3306516}">
  <dimension ref="A1:F14"/>
  <sheetViews>
    <sheetView zoomScaleNormal="100" workbookViewId="0">
      <selection activeCell="A3" sqref="A3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6</v>
      </c>
      <c r="B1" t="s">
        <v>2045</v>
      </c>
    </row>
    <row r="3" spans="1:6" x14ac:dyDescent="0.3">
      <c r="A3" s="7" t="s">
        <v>2085</v>
      </c>
      <c r="B3" s="7" t="s">
        <v>2035</v>
      </c>
    </row>
    <row r="4" spans="1:6" x14ac:dyDescent="0.3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8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8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3">
      <c r="A7" s="8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8" t="s">
        <v>2039</v>
      </c>
      <c r="E8">
        <v>4</v>
      </c>
      <c r="F8">
        <v>4</v>
      </c>
    </row>
    <row r="9" spans="1:6" x14ac:dyDescent="0.3">
      <c r="A9" s="8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8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8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8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8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8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F8A0-A778-4806-B176-097D5DD215DA}">
  <dimension ref="A1:F30"/>
  <sheetViews>
    <sheetView zoomScaleNormal="100" workbookViewId="0">
      <selection activeCell="A8" sqref="A8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6</v>
      </c>
      <c r="B1" t="s">
        <v>2045</v>
      </c>
    </row>
    <row r="2" spans="1:6" x14ac:dyDescent="0.3">
      <c r="A2" s="7" t="s">
        <v>2031</v>
      </c>
      <c r="B2" t="s">
        <v>2045</v>
      </c>
    </row>
    <row r="4" spans="1:6" x14ac:dyDescent="0.3">
      <c r="A4" s="7" t="s">
        <v>2085</v>
      </c>
      <c r="B4" s="7" t="s">
        <v>2035</v>
      </c>
    </row>
    <row r="5" spans="1:6" x14ac:dyDescent="0.3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8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8" t="s">
        <v>2055</v>
      </c>
      <c r="E7">
        <v>4</v>
      </c>
      <c r="F7">
        <v>4</v>
      </c>
    </row>
    <row r="8" spans="1:6" x14ac:dyDescent="0.3">
      <c r="A8" s="8" t="s">
        <v>2047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8" t="s">
        <v>2048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8" t="s">
        <v>2056</v>
      </c>
      <c r="C10">
        <v>8</v>
      </c>
      <c r="E10">
        <v>10</v>
      </c>
      <c r="F10">
        <v>18</v>
      </c>
    </row>
    <row r="11" spans="1:6" x14ac:dyDescent="0.3">
      <c r="A11" s="8" t="s">
        <v>2063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8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8" t="s">
        <v>2057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8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8" t="s">
        <v>2059</v>
      </c>
      <c r="C15">
        <v>3</v>
      </c>
      <c r="E15">
        <v>4</v>
      </c>
      <c r="F15">
        <v>7</v>
      </c>
    </row>
    <row r="16" spans="1:6" x14ac:dyDescent="0.3">
      <c r="A16" s="8" t="s">
        <v>2053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8" t="s">
        <v>2064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8" t="s">
        <v>2062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8" t="s">
        <v>2069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8" t="s">
        <v>2065</v>
      </c>
      <c r="C20">
        <v>4</v>
      </c>
      <c r="E20">
        <v>4</v>
      </c>
      <c r="F20">
        <v>8</v>
      </c>
    </row>
    <row r="21" spans="1:6" x14ac:dyDescent="0.3">
      <c r="A21" s="8" t="s">
        <v>2060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8" t="s">
        <v>2049</v>
      </c>
      <c r="C22">
        <v>9</v>
      </c>
      <c r="E22">
        <v>5</v>
      </c>
      <c r="F22">
        <v>14</v>
      </c>
    </row>
    <row r="23" spans="1:6" x14ac:dyDescent="0.3">
      <c r="A23" s="8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8" t="s">
        <v>2051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8" t="s">
        <v>2066</v>
      </c>
      <c r="C25">
        <v>7</v>
      </c>
      <c r="E25">
        <v>14</v>
      </c>
      <c r="F25">
        <v>21</v>
      </c>
    </row>
    <row r="26" spans="1:6" x14ac:dyDescent="0.3">
      <c r="A26" s="8" t="s">
        <v>2054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8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8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8" t="s">
        <v>2061</v>
      </c>
      <c r="E29">
        <v>3</v>
      </c>
      <c r="F29">
        <v>3</v>
      </c>
    </row>
    <row r="30" spans="1:6" x14ac:dyDescent="0.3">
      <c r="A30" s="8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3FB1-D4EC-4270-9545-08F12C2EFCB0}">
  <dimension ref="A1:F18"/>
  <sheetViews>
    <sheetView zoomScale="102" zoomScaleNormal="102" workbookViewId="0">
      <selection activeCell="A4" sqref="A4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2031</v>
      </c>
      <c r="B1" t="s">
        <v>2045</v>
      </c>
    </row>
    <row r="2" spans="1:6" x14ac:dyDescent="0.3">
      <c r="A2" s="7" t="s">
        <v>2084</v>
      </c>
      <c r="B2" t="s">
        <v>2045</v>
      </c>
    </row>
    <row r="4" spans="1:6" x14ac:dyDescent="0.3">
      <c r="A4" s="7" t="s">
        <v>2085</v>
      </c>
      <c r="B4" s="7" t="s">
        <v>2035</v>
      </c>
    </row>
    <row r="5" spans="1:6" x14ac:dyDescent="0.3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8" t="s">
        <v>2072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8" t="s">
        <v>2073</v>
      </c>
      <c r="B7">
        <v>7</v>
      </c>
      <c r="C7">
        <v>28</v>
      </c>
      <c r="E7">
        <v>44</v>
      </c>
      <c r="F7">
        <v>79</v>
      </c>
    </row>
    <row r="8" spans="1:6" x14ac:dyDescent="0.3">
      <c r="A8" s="8" t="s">
        <v>2074</v>
      </c>
      <c r="B8">
        <v>4</v>
      </c>
      <c r="C8">
        <v>33</v>
      </c>
      <c r="E8">
        <v>49</v>
      </c>
      <c r="F8">
        <v>86</v>
      </c>
    </row>
    <row r="9" spans="1:6" x14ac:dyDescent="0.3">
      <c r="A9" s="8" t="s">
        <v>2075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8" t="s">
        <v>2076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8" t="s">
        <v>2077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8" t="s">
        <v>2078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8" t="s">
        <v>2079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8" t="s">
        <v>2080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8" t="s">
        <v>2081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8" t="s">
        <v>2082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8" t="s">
        <v>2083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8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AC75-FA1A-4436-9A50-9A6EF3418D08}">
  <dimension ref="A1:H13"/>
  <sheetViews>
    <sheetView workbookViewId="0">
      <selection activeCell="J17" sqref="J17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x14ac:dyDescent="0.3">
      <c r="A1" s="12" t="s">
        <v>2086</v>
      </c>
      <c r="B1" s="12" t="s">
        <v>2087</v>
      </c>
      <c r="C1" s="12" t="s">
        <v>2088</v>
      </c>
      <c r="D1" s="12" t="s">
        <v>2089</v>
      </c>
      <c r="E1" s="12" t="s">
        <v>2090</v>
      </c>
      <c r="F1" s="12" t="s">
        <v>2091</v>
      </c>
      <c r="G1" s="12" t="s">
        <v>2092</v>
      </c>
      <c r="H1" s="12" t="s">
        <v>2093</v>
      </c>
    </row>
    <row r="2" spans="1:8" x14ac:dyDescent="0.3">
      <c r="A2" s="13" t="s">
        <v>2094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3">
      <c r="A3" s="13" t="s">
        <v>2095</v>
      </c>
      <c r="B3">
        <f>COUNTIFS(Crowdfunding!$G:$G,"successful",Crowdfunding!$D:$D,"&gt;=1000",Crowdfunding!$D:$D,"&lt;4999")</f>
        <v>191</v>
      </c>
      <c r="C3">
        <f>COUNTIFS(Crowdfunding!$G:$G,"failed",Crowdfunding!$D:$D,"&gt;=1000",Crowdfunding!$D:$D,"&lt;4999")</f>
        <v>38</v>
      </c>
      <c r="D3">
        <f>COUNTIFS(Crowdfunding!$G:$G,"canceled",Crowdfunding!$D:$D,"&gt;=1000",Crowdfunding!$D:$D,"&lt;4999")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3">
      <c r="A4" s="13" t="s">
        <v>2096</v>
      </c>
      <c r="B4">
        <f>COUNTIFS(Crowdfunding!$G:$G,"successful",Crowdfunding!$D:$D,"&gt;=5000",Crowdfunding!$D:$D,"&lt;9999")</f>
        <v>164</v>
      </c>
      <c r="C4">
        <f>COUNTIFS(Crowdfunding!$G:$G,"failed",Crowdfunding!$D:$D,"&gt;=5000",Crowdfunding!$D:$D,"&lt;9999")</f>
        <v>126</v>
      </c>
      <c r="D4">
        <f>COUNTIFS(Crowdfunding!$G:$G,"canceled",Crowdfunding!$D:$D,"&gt;=5000",Crowdfunding!$D:$D,"&lt;9999")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3">
      <c r="A5" s="13" t="s">
        <v>2097</v>
      </c>
      <c r="B5">
        <f>COUNTIFS(Crowdfunding!$G:$G,"successful",Crowdfunding!$D:$D,"&gt;=10000",Crowdfunding!$D:$D,"&lt;14999")</f>
        <v>4</v>
      </c>
      <c r="C5">
        <f>COUNTIFS(Crowdfunding!$G:$G,"failed",Crowdfunding!$D:$D,"&gt;=10000",Crowdfunding!$D:$D,"&lt;14999")</f>
        <v>5</v>
      </c>
      <c r="D5">
        <f>COUNTIFS(Crowdfunding!$G:$G,"canceled",Crowdfunding!$D:$D,"&gt;=10000",Crowdfunding!$D:$D,"&lt;14999")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3">
      <c r="A6" s="13" t="s">
        <v>2098</v>
      </c>
      <c r="B6">
        <f>COUNTIFS(Crowdfunding!$G:$G,"successful",Crowdfunding!$D:$D,"&gt;=15000",Crowdfunding!$D:$D,"&lt;19999")</f>
        <v>10</v>
      </c>
      <c r="C6">
        <f>COUNTIFS(Crowdfunding!$G:$G,"failed",Crowdfunding!$D:$D,"&gt;=15000",Crowdfunding!$D:$D,"&lt;19999")</f>
        <v>0</v>
      </c>
      <c r="D6">
        <f>COUNTIFS(Crowdfunding!$G:$G,"canceled",Crowdfunding!$D:$D,"&gt;=15000",Crowdfunding!$D:$D,"&lt;19999")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3">
      <c r="A7" s="13" t="s">
        <v>2099</v>
      </c>
      <c r="B7">
        <f>COUNTIFS(Crowdfunding!$G:$G,"successful",Crowdfunding!$D:$D,"&gt;=20000",Crowdfunding!$D:$D,"&lt;24999")</f>
        <v>7</v>
      </c>
      <c r="C7">
        <f>COUNTIFS(Crowdfunding!$G:$G,"failed",Crowdfunding!$D:$D,"&gt;=20000",Crowdfunding!$D:$D,"&lt;24999")</f>
        <v>0</v>
      </c>
      <c r="D7">
        <f>COUNTIFS(Crowdfunding!$G:$G,"canceled",Crowdfunding!$D:$D,"&gt;=20000",Crowdfunding!$D:$D,"&lt;24999")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3">
      <c r="A8" s="13" t="s">
        <v>2100</v>
      </c>
      <c r="B8">
        <f>COUNTIFS(Crowdfunding!$G:$G,"successful",Crowdfunding!$D:$D,"&gt;=25000",Crowdfunding!$D:$D,"&lt;29999")</f>
        <v>11</v>
      </c>
      <c r="C8">
        <f>COUNTIFS(Crowdfunding!$G:$G,"failed",Crowdfunding!$D:$D,"&gt;=25000",Crowdfunding!$D:$D,"&lt;29999")</f>
        <v>3</v>
      </c>
      <c r="D8">
        <f>COUNTIFS(Crowdfunding!$G:$G,"canceled",Crowdfunding!$D:$D,"&gt;=25000",Crowdfunding!$D:$D,"&lt;29999")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3">
      <c r="A9" s="13" t="s">
        <v>2101</v>
      </c>
      <c r="B9">
        <f>COUNTIFS(Crowdfunding!$G:$G,"successful",Crowdfunding!$D:$D,"&gt;=30000",Crowdfunding!$D:$D,"&lt;34999")</f>
        <v>7</v>
      </c>
      <c r="C9">
        <f>COUNTIFS(Crowdfunding!$G:$G,"failed",Crowdfunding!$D:$D,"&gt;=30000",Crowdfunding!$D:$D,"&lt;34999")</f>
        <v>0</v>
      </c>
      <c r="D9">
        <f>COUNTIFS(Crowdfunding!$G:$G,"canceled",Crowdfunding!$D:$D,"&gt;=30000",Crowdfunding!$D:$D,"&lt;34999")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3">
      <c r="A10" s="13" t="s">
        <v>2102</v>
      </c>
      <c r="B10">
        <f>COUNTIFS(Crowdfunding!$G:$G,"successful",Crowdfunding!$D:$D,"&gt;=35000",Crowdfunding!$D:$D,"&lt;39999")</f>
        <v>8</v>
      </c>
      <c r="C10">
        <f>COUNTIFS(Crowdfunding!$G:$G,"failed",Crowdfunding!$D:$D,"&gt;=35000",Crowdfunding!$D:$D,"&lt;39999")</f>
        <v>3</v>
      </c>
      <c r="D10">
        <f>COUNTIFS(Crowdfunding!$G:$G,"canceled",Crowdfunding!$D:$D,"&gt;=35000",Crowdfunding!$D:$D,"&lt;39999")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3">
      <c r="A11" s="13" t="s">
        <v>2103</v>
      </c>
      <c r="B11">
        <f>COUNTIFS(Crowdfunding!$G:$G,"successful",Crowdfunding!$D:$D,"&gt;=40000",Crowdfunding!$D:$D,"&lt;44999")</f>
        <v>11</v>
      </c>
      <c r="C11">
        <f>COUNTIFS(Crowdfunding!$G:$G,"failed",Crowdfunding!$D:$D,"&gt;=40000",Crowdfunding!$D:$D,"&lt;44999")</f>
        <v>3</v>
      </c>
      <c r="D11">
        <f>COUNTIFS(Crowdfunding!$G:$G,"canceled",Crowdfunding!$D:$D,"&gt;=40000",Crowdfunding!$D:$D,"&lt;44999")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3">
      <c r="A12" s="13" t="s">
        <v>2104</v>
      </c>
      <c r="B12">
        <f>COUNTIFS(Crowdfunding!$G:$G,"successful",Crowdfunding!$D:$D,"&gt;=45000",Crowdfunding!$D:$D,"&lt;49999")</f>
        <v>8</v>
      </c>
      <c r="C12">
        <f>COUNTIFS(Crowdfunding!$G:$G,"failed",Crowdfunding!$D:$D,"&gt;=45000",Crowdfunding!$D:$D,"&lt;49999")</f>
        <v>3</v>
      </c>
      <c r="D12">
        <f>COUNTIFS(Crowdfunding!$G:$G,"canceled",Crowdfunding!$D:$D,"&gt;=45000",Crowdfunding!$D:$D,"&lt;49999")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ht="31.2" x14ac:dyDescent="0.3">
      <c r="A13" s="13" t="s">
        <v>2105</v>
      </c>
      <c r="B13">
        <f>COUNTIFS(Crowdfunding!$G:$G,"successful",Crowdfunding!$D:$D,"&gt;50000")</f>
        <v>114</v>
      </c>
      <c r="C13">
        <f>COUNTIFS(Crowdfunding!$G:$G,"failed",Crowdfunding!$D:$D,"&gt;50000")</f>
        <v>163</v>
      </c>
      <c r="D13">
        <f>COUNTIFS(Crowdfunding!$G:$G,"canceled",Crowdfunding!$D:$D,"&gt;50000")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647B-D9AC-4FBB-A097-9CAEDA4E0013}">
  <dimension ref="A1:L942"/>
  <sheetViews>
    <sheetView tabSelected="1" zoomScale="150" zoomScaleNormal="150" workbookViewId="0">
      <selection activeCell="H10" sqref="H10:H13"/>
    </sheetView>
  </sheetViews>
  <sheetFormatPr defaultRowHeight="15.6" x14ac:dyDescent="0.3"/>
  <cols>
    <col min="1" max="1" width="11.19921875"/>
    <col min="2" max="2" width="13" bestFit="1" customWidth="1"/>
    <col min="4" max="4" width="11.19921875"/>
    <col min="5" max="5" width="13" bestFit="1" customWidth="1"/>
    <col min="8" max="8" width="11.19921875" customWidth="1"/>
    <col min="9" max="9" width="10.19921875" customWidth="1"/>
    <col min="11" max="11" width="11.09765625" customWidth="1"/>
    <col min="12" max="12" width="13.5" customWidth="1"/>
  </cols>
  <sheetData>
    <row r="1" spans="1:12" x14ac:dyDescent="0.3">
      <c r="A1" s="1" t="s">
        <v>4</v>
      </c>
      <c r="B1" s="1" t="s">
        <v>5</v>
      </c>
      <c r="C1" s="12"/>
      <c r="D1" s="1" t="s">
        <v>4</v>
      </c>
      <c r="E1" s="1" t="s">
        <v>5</v>
      </c>
      <c r="H1" s="15" t="s">
        <v>2106</v>
      </c>
      <c r="I1" s="15"/>
      <c r="K1" s="15" t="s">
        <v>2107</v>
      </c>
      <c r="L1" s="15"/>
    </row>
    <row r="2" spans="1:12" x14ac:dyDescent="0.3">
      <c r="A2" t="s">
        <v>20</v>
      </c>
      <c r="B2">
        <v>158</v>
      </c>
      <c r="D2" t="s">
        <v>14</v>
      </c>
      <c r="E2">
        <v>0</v>
      </c>
      <c r="H2" t="s">
        <v>2108</v>
      </c>
      <c r="I2" s="14">
        <f>AVERAGE(B:B)</f>
        <v>851.62911795961747</v>
      </c>
      <c r="K2" t="s">
        <v>2108</v>
      </c>
      <c r="L2" s="14">
        <f>AVERAGE(E:E)</f>
        <v>585.61538461538464</v>
      </c>
    </row>
    <row r="3" spans="1:12" x14ac:dyDescent="0.3">
      <c r="A3" t="s">
        <v>20</v>
      </c>
      <c r="B3">
        <v>1425</v>
      </c>
      <c r="D3" t="s">
        <v>14</v>
      </c>
      <c r="E3">
        <v>24</v>
      </c>
      <c r="H3" t="s">
        <v>2109</v>
      </c>
      <c r="I3">
        <f>MEDIAN(B:B)</f>
        <v>202</v>
      </c>
      <c r="K3" t="s">
        <v>2109</v>
      </c>
      <c r="L3">
        <f>MEDIAN(E:E)</f>
        <v>114.5</v>
      </c>
    </row>
    <row r="4" spans="1:12" x14ac:dyDescent="0.3">
      <c r="A4" t="s">
        <v>20</v>
      </c>
      <c r="B4">
        <v>174</v>
      </c>
      <c r="D4" t="s">
        <v>14</v>
      </c>
      <c r="E4">
        <v>53</v>
      </c>
      <c r="H4" t="s">
        <v>2110</v>
      </c>
      <c r="I4">
        <f>MIN(B:B)</f>
        <v>16</v>
      </c>
      <c r="K4" t="s">
        <v>2110</v>
      </c>
      <c r="L4">
        <f>MIN(E:E)</f>
        <v>0</v>
      </c>
    </row>
    <row r="5" spans="1:12" x14ac:dyDescent="0.3">
      <c r="A5" t="s">
        <v>20</v>
      </c>
      <c r="B5">
        <v>227</v>
      </c>
      <c r="D5" t="s">
        <v>14</v>
      </c>
      <c r="E5">
        <v>18</v>
      </c>
      <c r="H5" t="s">
        <v>2111</v>
      </c>
      <c r="I5">
        <f>MAX(B:B)</f>
        <v>7295</v>
      </c>
      <c r="K5" t="s">
        <v>2111</v>
      </c>
      <c r="L5">
        <f>MAX(E:E)</f>
        <v>6080</v>
      </c>
    </row>
    <row r="6" spans="1:12" x14ac:dyDescent="0.3">
      <c r="A6" t="s">
        <v>20</v>
      </c>
      <c r="B6">
        <v>220</v>
      </c>
      <c r="D6" t="s">
        <v>14</v>
      </c>
      <c r="E6">
        <v>44</v>
      </c>
      <c r="H6" t="s">
        <v>2112</v>
      </c>
      <c r="I6">
        <f>_xlfn.VAR.P(B:B)</f>
        <v>1575362.3481000722</v>
      </c>
      <c r="K6" t="s">
        <v>2112</v>
      </c>
      <c r="L6" s="14">
        <f>_xlfn.VAR.P(E:E)</f>
        <v>921574.68174133555</v>
      </c>
    </row>
    <row r="7" spans="1:12" x14ac:dyDescent="0.3">
      <c r="A7" t="s">
        <v>20</v>
      </c>
      <c r="B7">
        <v>98</v>
      </c>
      <c r="D7" t="s">
        <v>14</v>
      </c>
      <c r="E7">
        <v>27</v>
      </c>
      <c r="H7" t="s">
        <v>2113</v>
      </c>
      <c r="I7" s="14">
        <f>_xlfn.STDEV.P(B:B)</f>
        <v>1255.1343944375328</v>
      </c>
      <c r="K7" t="s">
        <v>2113</v>
      </c>
      <c r="L7" s="14">
        <f>_xlfn.STDEV.P(E:E)</f>
        <v>959.98681331637863</v>
      </c>
    </row>
    <row r="8" spans="1:12" x14ac:dyDescent="0.3">
      <c r="A8" t="s">
        <v>20</v>
      </c>
      <c r="B8">
        <v>100</v>
      </c>
      <c r="D8" t="s">
        <v>14</v>
      </c>
      <c r="E8">
        <v>55</v>
      </c>
    </row>
    <row r="9" spans="1:12" x14ac:dyDescent="0.3">
      <c r="A9" t="s">
        <v>20</v>
      </c>
      <c r="B9">
        <v>1249</v>
      </c>
      <c r="D9" t="s">
        <v>14</v>
      </c>
      <c r="E9">
        <v>200</v>
      </c>
      <c r="H9" s="6"/>
    </row>
    <row r="10" spans="1:12" x14ac:dyDescent="0.3">
      <c r="A10" t="s">
        <v>20</v>
      </c>
      <c r="B10">
        <v>1396</v>
      </c>
      <c r="D10" t="s">
        <v>14</v>
      </c>
      <c r="E10">
        <v>452</v>
      </c>
    </row>
    <row r="11" spans="1:12" x14ac:dyDescent="0.3">
      <c r="A11" t="s">
        <v>20</v>
      </c>
      <c r="B11">
        <v>890</v>
      </c>
      <c r="D11" t="s">
        <v>14</v>
      </c>
      <c r="E11">
        <v>674</v>
      </c>
    </row>
    <row r="12" spans="1:12" x14ac:dyDescent="0.3">
      <c r="A12" t="s">
        <v>20</v>
      </c>
      <c r="B12">
        <v>142</v>
      </c>
      <c r="D12" t="s">
        <v>14</v>
      </c>
      <c r="E12">
        <v>558</v>
      </c>
    </row>
    <row r="13" spans="1:12" x14ac:dyDescent="0.3">
      <c r="A13" t="s">
        <v>20</v>
      </c>
      <c r="B13">
        <v>2673</v>
      </c>
      <c r="D13" t="s">
        <v>14</v>
      </c>
      <c r="E13">
        <v>15</v>
      </c>
    </row>
    <row r="14" spans="1:12" x14ac:dyDescent="0.3">
      <c r="A14" t="s">
        <v>20</v>
      </c>
      <c r="B14">
        <v>163</v>
      </c>
      <c r="D14" t="s">
        <v>14</v>
      </c>
      <c r="E14">
        <v>2307</v>
      </c>
    </row>
    <row r="15" spans="1:12" x14ac:dyDescent="0.3">
      <c r="A15" t="s">
        <v>20</v>
      </c>
      <c r="B15">
        <v>2220</v>
      </c>
      <c r="D15" t="s">
        <v>14</v>
      </c>
      <c r="E15">
        <v>88</v>
      </c>
    </row>
    <row r="16" spans="1:12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  <row r="567" spans="1:2" x14ac:dyDescent="0.3">
      <c r="A567" t="s">
        <v>20</v>
      </c>
      <c r="B567">
        <v>307</v>
      </c>
    </row>
    <row r="568" spans="1:2" x14ac:dyDescent="0.3">
      <c r="A568" t="s">
        <v>20</v>
      </c>
      <c r="B568">
        <v>2441</v>
      </c>
    </row>
    <row r="569" spans="1:2" x14ac:dyDescent="0.3">
      <c r="A569" t="s">
        <v>20</v>
      </c>
      <c r="B569">
        <v>1385</v>
      </c>
    </row>
    <row r="570" spans="1:2" x14ac:dyDescent="0.3">
      <c r="A570" t="s">
        <v>20</v>
      </c>
      <c r="B570">
        <v>190</v>
      </c>
    </row>
    <row r="571" spans="1:2" x14ac:dyDescent="0.3">
      <c r="A571" t="s">
        <v>20</v>
      </c>
      <c r="B571">
        <v>470</v>
      </c>
    </row>
    <row r="572" spans="1:2" x14ac:dyDescent="0.3">
      <c r="A572" t="s">
        <v>20</v>
      </c>
      <c r="B572">
        <v>253</v>
      </c>
    </row>
    <row r="573" spans="1:2" x14ac:dyDescent="0.3">
      <c r="A573" t="s">
        <v>20</v>
      </c>
      <c r="B573">
        <v>1113</v>
      </c>
    </row>
    <row r="574" spans="1:2" x14ac:dyDescent="0.3">
      <c r="A574" t="s">
        <v>20</v>
      </c>
      <c r="B574">
        <v>2283</v>
      </c>
    </row>
    <row r="575" spans="1:2" x14ac:dyDescent="0.3">
      <c r="A575" t="s">
        <v>20</v>
      </c>
      <c r="B575">
        <v>1095</v>
      </c>
    </row>
    <row r="576" spans="1:2" x14ac:dyDescent="0.3">
      <c r="A576" t="s">
        <v>20</v>
      </c>
      <c r="B576">
        <v>1690</v>
      </c>
    </row>
    <row r="577" spans="1:2" x14ac:dyDescent="0.3">
      <c r="A577" t="s">
        <v>20</v>
      </c>
      <c r="B577">
        <v>191</v>
      </c>
    </row>
    <row r="578" spans="1:2" x14ac:dyDescent="0.3">
      <c r="A578" t="s">
        <v>20</v>
      </c>
      <c r="B578">
        <v>2013</v>
      </c>
    </row>
    <row r="579" spans="1:2" x14ac:dyDescent="0.3">
      <c r="A579" t="s">
        <v>20</v>
      </c>
      <c r="B579">
        <v>1703</v>
      </c>
    </row>
    <row r="580" spans="1:2" x14ac:dyDescent="0.3">
      <c r="A580" t="s">
        <v>20</v>
      </c>
      <c r="B580">
        <v>80</v>
      </c>
    </row>
    <row r="581" spans="1:2" x14ac:dyDescent="0.3">
      <c r="A581" t="s">
        <v>20</v>
      </c>
      <c r="B581">
        <v>41</v>
      </c>
    </row>
    <row r="582" spans="1:2" x14ac:dyDescent="0.3">
      <c r="A582" t="s">
        <v>20</v>
      </c>
      <c r="B582">
        <v>187</v>
      </c>
    </row>
    <row r="583" spans="1:2" x14ac:dyDescent="0.3">
      <c r="A583" t="s">
        <v>20</v>
      </c>
      <c r="B583">
        <v>2875</v>
      </c>
    </row>
    <row r="584" spans="1:2" x14ac:dyDescent="0.3">
      <c r="A584" t="s">
        <v>20</v>
      </c>
      <c r="B584">
        <v>88</v>
      </c>
    </row>
    <row r="585" spans="1:2" x14ac:dyDescent="0.3">
      <c r="A585" t="s">
        <v>20</v>
      </c>
      <c r="B585">
        <v>191</v>
      </c>
    </row>
    <row r="586" spans="1:2" x14ac:dyDescent="0.3">
      <c r="A586" t="s">
        <v>20</v>
      </c>
      <c r="B586">
        <v>139</v>
      </c>
    </row>
    <row r="587" spans="1:2" x14ac:dyDescent="0.3">
      <c r="A587" t="s">
        <v>20</v>
      </c>
      <c r="B587">
        <v>186</v>
      </c>
    </row>
    <row r="588" spans="1:2" x14ac:dyDescent="0.3">
      <c r="A588" t="s">
        <v>20</v>
      </c>
      <c r="B588">
        <v>112</v>
      </c>
    </row>
    <row r="589" spans="1:2" x14ac:dyDescent="0.3">
      <c r="A589" t="s">
        <v>20</v>
      </c>
      <c r="B589">
        <v>101</v>
      </c>
    </row>
    <row r="590" spans="1:2" x14ac:dyDescent="0.3">
      <c r="A590" t="s">
        <v>20</v>
      </c>
      <c r="B590">
        <v>206</v>
      </c>
    </row>
    <row r="591" spans="1:2" x14ac:dyDescent="0.3">
      <c r="A591" t="s">
        <v>20</v>
      </c>
      <c r="B591">
        <v>154</v>
      </c>
    </row>
    <row r="592" spans="1:2" x14ac:dyDescent="0.3">
      <c r="A592" t="s">
        <v>20</v>
      </c>
      <c r="B592">
        <v>5966</v>
      </c>
    </row>
    <row r="593" spans="1:2" x14ac:dyDescent="0.3">
      <c r="A593" t="s">
        <v>20</v>
      </c>
      <c r="B593">
        <v>169</v>
      </c>
    </row>
    <row r="594" spans="1:2" x14ac:dyDescent="0.3">
      <c r="A594" t="s">
        <v>20</v>
      </c>
      <c r="B594">
        <v>2106</v>
      </c>
    </row>
    <row r="595" spans="1:2" x14ac:dyDescent="0.3">
      <c r="A595" t="s">
        <v>20</v>
      </c>
      <c r="B595">
        <v>131</v>
      </c>
    </row>
    <row r="596" spans="1:2" x14ac:dyDescent="0.3">
      <c r="A596" t="s">
        <v>20</v>
      </c>
      <c r="B596">
        <v>84</v>
      </c>
    </row>
    <row r="597" spans="1:2" x14ac:dyDescent="0.3">
      <c r="A597" t="s">
        <v>20</v>
      </c>
      <c r="B597">
        <v>155</v>
      </c>
    </row>
    <row r="598" spans="1:2" x14ac:dyDescent="0.3">
      <c r="A598" t="s">
        <v>20</v>
      </c>
      <c r="B598">
        <v>189</v>
      </c>
    </row>
    <row r="599" spans="1:2" x14ac:dyDescent="0.3">
      <c r="A599" t="s">
        <v>20</v>
      </c>
      <c r="B599">
        <v>4799</v>
      </c>
    </row>
    <row r="600" spans="1:2" x14ac:dyDescent="0.3">
      <c r="A600" t="s">
        <v>20</v>
      </c>
      <c r="B600">
        <v>1137</v>
      </c>
    </row>
    <row r="601" spans="1:2" x14ac:dyDescent="0.3">
      <c r="A601" t="s">
        <v>20</v>
      </c>
      <c r="B601">
        <v>1152</v>
      </c>
    </row>
    <row r="602" spans="1:2" x14ac:dyDescent="0.3">
      <c r="A602" t="s">
        <v>20</v>
      </c>
      <c r="B602">
        <v>50</v>
      </c>
    </row>
    <row r="603" spans="1:2" x14ac:dyDescent="0.3">
      <c r="A603" t="s">
        <v>20</v>
      </c>
      <c r="B603">
        <v>3059</v>
      </c>
    </row>
    <row r="604" spans="1:2" x14ac:dyDescent="0.3">
      <c r="A604" t="s">
        <v>20</v>
      </c>
      <c r="B604">
        <v>34</v>
      </c>
    </row>
    <row r="605" spans="1:2" x14ac:dyDescent="0.3">
      <c r="A605" t="s">
        <v>20</v>
      </c>
      <c r="B605">
        <v>220</v>
      </c>
    </row>
    <row r="606" spans="1:2" x14ac:dyDescent="0.3">
      <c r="A606" t="s">
        <v>20</v>
      </c>
      <c r="B606">
        <v>1604</v>
      </c>
    </row>
    <row r="607" spans="1:2" x14ac:dyDescent="0.3">
      <c r="A607" t="s">
        <v>20</v>
      </c>
      <c r="B607">
        <v>454</v>
      </c>
    </row>
    <row r="608" spans="1:2" x14ac:dyDescent="0.3">
      <c r="A608" t="s">
        <v>20</v>
      </c>
      <c r="B608">
        <v>123</v>
      </c>
    </row>
    <row r="609" spans="1:2" x14ac:dyDescent="0.3">
      <c r="A609" t="s">
        <v>20</v>
      </c>
      <c r="B609">
        <v>299</v>
      </c>
    </row>
    <row r="610" spans="1:2" x14ac:dyDescent="0.3">
      <c r="A610" t="s">
        <v>20</v>
      </c>
      <c r="B610">
        <v>2237</v>
      </c>
    </row>
    <row r="611" spans="1:2" x14ac:dyDescent="0.3">
      <c r="A611" t="s">
        <v>20</v>
      </c>
      <c r="B611">
        <v>645</v>
      </c>
    </row>
    <row r="612" spans="1:2" x14ac:dyDescent="0.3">
      <c r="A612" t="s">
        <v>20</v>
      </c>
      <c r="B612">
        <v>484</v>
      </c>
    </row>
    <row r="613" spans="1:2" x14ac:dyDescent="0.3">
      <c r="A613" t="s">
        <v>20</v>
      </c>
      <c r="B613">
        <v>154</v>
      </c>
    </row>
    <row r="614" spans="1:2" x14ac:dyDescent="0.3">
      <c r="A614" t="s">
        <v>20</v>
      </c>
      <c r="B614">
        <v>82</v>
      </c>
    </row>
    <row r="615" spans="1:2" x14ac:dyDescent="0.3">
      <c r="A615" t="s">
        <v>20</v>
      </c>
      <c r="B615">
        <v>134</v>
      </c>
    </row>
    <row r="616" spans="1:2" x14ac:dyDescent="0.3">
      <c r="A616" t="s">
        <v>20</v>
      </c>
      <c r="B616">
        <v>5203</v>
      </c>
    </row>
    <row r="617" spans="1:2" x14ac:dyDescent="0.3">
      <c r="A617" t="s">
        <v>20</v>
      </c>
      <c r="B617">
        <v>94</v>
      </c>
    </row>
    <row r="618" spans="1:2" x14ac:dyDescent="0.3">
      <c r="A618" t="s">
        <v>20</v>
      </c>
      <c r="B618">
        <v>205</v>
      </c>
    </row>
    <row r="619" spans="1:2" x14ac:dyDescent="0.3">
      <c r="A619" t="s">
        <v>20</v>
      </c>
      <c r="B619">
        <v>92</v>
      </c>
    </row>
    <row r="620" spans="1:2" x14ac:dyDescent="0.3">
      <c r="A620" t="s">
        <v>20</v>
      </c>
      <c r="B620">
        <v>219</v>
      </c>
    </row>
    <row r="621" spans="1:2" x14ac:dyDescent="0.3">
      <c r="A621" t="s">
        <v>20</v>
      </c>
      <c r="B621">
        <v>2526</v>
      </c>
    </row>
    <row r="622" spans="1:2" x14ac:dyDescent="0.3">
      <c r="A622" t="s">
        <v>20</v>
      </c>
      <c r="B622">
        <v>94</v>
      </c>
    </row>
    <row r="623" spans="1:2" x14ac:dyDescent="0.3">
      <c r="A623" t="s">
        <v>20</v>
      </c>
      <c r="B623">
        <v>1713</v>
      </c>
    </row>
    <row r="624" spans="1:2" x14ac:dyDescent="0.3">
      <c r="A624" t="s">
        <v>20</v>
      </c>
      <c r="B624">
        <v>249</v>
      </c>
    </row>
    <row r="625" spans="1:2" x14ac:dyDescent="0.3">
      <c r="A625" t="s">
        <v>20</v>
      </c>
      <c r="B625">
        <v>192</v>
      </c>
    </row>
    <row r="626" spans="1:2" x14ac:dyDescent="0.3">
      <c r="A626" t="s">
        <v>20</v>
      </c>
      <c r="B626">
        <v>247</v>
      </c>
    </row>
    <row r="627" spans="1:2" x14ac:dyDescent="0.3">
      <c r="A627" t="s">
        <v>20</v>
      </c>
      <c r="B627">
        <v>2293</v>
      </c>
    </row>
    <row r="628" spans="1:2" x14ac:dyDescent="0.3">
      <c r="A628" t="s">
        <v>20</v>
      </c>
      <c r="B628">
        <v>3131</v>
      </c>
    </row>
    <row r="629" spans="1:2" x14ac:dyDescent="0.3">
      <c r="A629" t="s">
        <v>20</v>
      </c>
      <c r="B629">
        <v>143</v>
      </c>
    </row>
    <row r="630" spans="1:2" x14ac:dyDescent="0.3">
      <c r="A630" t="s">
        <v>20</v>
      </c>
      <c r="B630">
        <v>296</v>
      </c>
    </row>
    <row r="631" spans="1:2" x14ac:dyDescent="0.3">
      <c r="A631" t="s">
        <v>20</v>
      </c>
      <c r="B631">
        <v>170</v>
      </c>
    </row>
    <row r="632" spans="1:2" x14ac:dyDescent="0.3">
      <c r="A632" t="s">
        <v>20</v>
      </c>
      <c r="B632">
        <v>86</v>
      </c>
    </row>
    <row r="633" spans="1:2" x14ac:dyDescent="0.3">
      <c r="A633" t="s">
        <v>20</v>
      </c>
      <c r="B633">
        <v>6286</v>
      </c>
    </row>
    <row r="634" spans="1:2" x14ac:dyDescent="0.3">
      <c r="A634" t="s">
        <v>20</v>
      </c>
      <c r="B634">
        <v>3727</v>
      </c>
    </row>
    <row r="635" spans="1:2" x14ac:dyDescent="0.3">
      <c r="A635" t="s">
        <v>20</v>
      </c>
      <c r="B635">
        <v>1605</v>
      </c>
    </row>
    <row r="636" spans="1:2" x14ac:dyDescent="0.3">
      <c r="A636" t="s">
        <v>20</v>
      </c>
      <c r="B636">
        <v>2120</v>
      </c>
    </row>
    <row r="637" spans="1:2" x14ac:dyDescent="0.3">
      <c r="A637" t="s">
        <v>20</v>
      </c>
      <c r="B637">
        <v>50</v>
      </c>
    </row>
    <row r="638" spans="1:2" x14ac:dyDescent="0.3">
      <c r="A638" t="s">
        <v>20</v>
      </c>
      <c r="B638">
        <v>2080</v>
      </c>
    </row>
    <row r="639" spans="1:2" x14ac:dyDescent="0.3">
      <c r="A639" t="s">
        <v>20</v>
      </c>
      <c r="B639">
        <v>2105</v>
      </c>
    </row>
    <row r="640" spans="1:2" x14ac:dyDescent="0.3">
      <c r="A640" t="s">
        <v>20</v>
      </c>
      <c r="B640">
        <v>2436</v>
      </c>
    </row>
    <row r="641" spans="1:2" x14ac:dyDescent="0.3">
      <c r="A641" t="s">
        <v>20</v>
      </c>
      <c r="B641">
        <v>80</v>
      </c>
    </row>
    <row r="642" spans="1:2" x14ac:dyDescent="0.3">
      <c r="A642" t="s">
        <v>20</v>
      </c>
      <c r="B642">
        <v>42</v>
      </c>
    </row>
    <row r="643" spans="1:2" x14ac:dyDescent="0.3">
      <c r="A643" t="s">
        <v>20</v>
      </c>
      <c r="B643">
        <v>139</v>
      </c>
    </row>
    <row r="644" spans="1:2" x14ac:dyDescent="0.3">
      <c r="A644" t="s">
        <v>20</v>
      </c>
      <c r="B644">
        <v>159</v>
      </c>
    </row>
    <row r="645" spans="1:2" x14ac:dyDescent="0.3">
      <c r="A645" t="s">
        <v>20</v>
      </c>
      <c r="B645">
        <v>381</v>
      </c>
    </row>
    <row r="646" spans="1:2" x14ac:dyDescent="0.3">
      <c r="A646" t="s">
        <v>20</v>
      </c>
      <c r="B646">
        <v>194</v>
      </c>
    </row>
    <row r="647" spans="1:2" x14ac:dyDescent="0.3">
      <c r="A647" t="s">
        <v>20</v>
      </c>
      <c r="B647">
        <v>106</v>
      </c>
    </row>
    <row r="648" spans="1:2" x14ac:dyDescent="0.3">
      <c r="A648" t="s">
        <v>20</v>
      </c>
      <c r="B648">
        <v>142</v>
      </c>
    </row>
    <row r="649" spans="1:2" x14ac:dyDescent="0.3">
      <c r="A649" t="s">
        <v>20</v>
      </c>
      <c r="B649">
        <v>211</v>
      </c>
    </row>
    <row r="650" spans="1:2" x14ac:dyDescent="0.3">
      <c r="A650" t="s">
        <v>20</v>
      </c>
      <c r="B650">
        <v>2756</v>
      </c>
    </row>
    <row r="651" spans="1:2" x14ac:dyDescent="0.3">
      <c r="A651" t="s">
        <v>20</v>
      </c>
      <c r="B651">
        <v>173</v>
      </c>
    </row>
    <row r="652" spans="1:2" x14ac:dyDescent="0.3">
      <c r="A652" t="s">
        <v>20</v>
      </c>
      <c r="B652">
        <v>87</v>
      </c>
    </row>
    <row r="653" spans="1:2" x14ac:dyDescent="0.3">
      <c r="A653" t="s">
        <v>20</v>
      </c>
      <c r="B653">
        <v>1572</v>
      </c>
    </row>
    <row r="654" spans="1:2" x14ac:dyDescent="0.3">
      <c r="A654" t="s">
        <v>20</v>
      </c>
      <c r="B654">
        <v>2346</v>
      </c>
    </row>
    <row r="655" spans="1:2" x14ac:dyDescent="0.3">
      <c r="A655" t="s">
        <v>20</v>
      </c>
      <c r="B655">
        <v>115</v>
      </c>
    </row>
    <row r="656" spans="1:2" x14ac:dyDescent="0.3">
      <c r="A656" t="s">
        <v>20</v>
      </c>
      <c r="B656">
        <v>85</v>
      </c>
    </row>
    <row r="657" spans="1:2" x14ac:dyDescent="0.3">
      <c r="A657" t="s">
        <v>20</v>
      </c>
      <c r="B657">
        <v>144</v>
      </c>
    </row>
    <row r="658" spans="1:2" x14ac:dyDescent="0.3">
      <c r="A658" t="s">
        <v>20</v>
      </c>
      <c r="B658">
        <v>2443</v>
      </c>
    </row>
    <row r="659" spans="1:2" x14ac:dyDescent="0.3">
      <c r="A659" t="s">
        <v>20</v>
      </c>
      <c r="B659">
        <v>64</v>
      </c>
    </row>
    <row r="660" spans="1:2" x14ac:dyDescent="0.3">
      <c r="A660" t="s">
        <v>20</v>
      </c>
      <c r="B660">
        <v>268</v>
      </c>
    </row>
    <row r="661" spans="1:2" x14ac:dyDescent="0.3">
      <c r="A661" t="s">
        <v>20</v>
      </c>
      <c r="B661">
        <v>195</v>
      </c>
    </row>
    <row r="662" spans="1:2" x14ac:dyDescent="0.3">
      <c r="A662" t="s">
        <v>20</v>
      </c>
      <c r="B662">
        <v>186</v>
      </c>
    </row>
    <row r="663" spans="1:2" x14ac:dyDescent="0.3">
      <c r="A663" t="s">
        <v>20</v>
      </c>
      <c r="B663">
        <v>460</v>
      </c>
    </row>
    <row r="664" spans="1:2" x14ac:dyDescent="0.3">
      <c r="A664" t="s">
        <v>20</v>
      </c>
      <c r="B664">
        <v>2528</v>
      </c>
    </row>
    <row r="665" spans="1:2" x14ac:dyDescent="0.3">
      <c r="A665" t="s">
        <v>20</v>
      </c>
      <c r="B665">
        <v>3657</v>
      </c>
    </row>
    <row r="666" spans="1:2" x14ac:dyDescent="0.3">
      <c r="A666" t="s">
        <v>20</v>
      </c>
      <c r="B666">
        <v>131</v>
      </c>
    </row>
    <row r="667" spans="1:2" x14ac:dyDescent="0.3">
      <c r="A667" t="s">
        <v>20</v>
      </c>
      <c r="B667">
        <v>239</v>
      </c>
    </row>
    <row r="668" spans="1:2" x14ac:dyDescent="0.3">
      <c r="A668" t="s">
        <v>20</v>
      </c>
      <c r="B668">
        <v>78</v>
      </c>
    </row>
    <row r="669" spans="1:2" x14ac:dyDescent="0.3">
      <c r="A669" t="s">
        <v>20</v>
      </c>
      <c r="B669">
        <v>1773</v>
      </c>
    </row>
    <row r="670" spans="1:2" x14ac:dyDescent="0.3">
      <c r="A670" t="s">
        <v>20</v>
      </c>
      <c r="B670">
        <v>32</v>
      </c>
    </row>
    <row r="671" spans="1:2" x14ac:dyDescent="0.3">
      <c r="A671" t="s">
        <v>20</v>
      </c>
      <c r="B671">
        <v>369</v>
      </c>
    </row>
    <row r="672" spans="1:2" x14ac:dyDescent="0.3">
      <c r="A672" t="s">
        <v>20</v>
      </c>
      <c r="B672">
        <v>89</v>
      </c>
    </row>
    <row r="673" spans="1:2" x14ac:dyDescent="0.3">
      <c r="A673" t="s">
        <v>20</v>
      </c>
      <c r="B673">
        <v>147</v>
      </c>
    </row>
    <row r="674" spans="1:2" x14ac:dyDescent="0.3">
      <c r="A674" t="s">
        <v>20</v>
      </c>
      <c r="B674">
        <v>126</v>
      </c>
    </row>
    <row r="675" spans="1:2" x14ac:dyDescent="0.3">
      <c r="A675" t="s">
        <v>20</v>
      </c>
      <c r="B675">
        <v>2218</v>
      </c>
    </row>
    <row r="676" spans="1:2" x14ac:dyDescent="0.3">
      <c r="A676" t="s">
        <v>20</v>
      </c>
      <c r="B676">
        <v>202</v>
      </c>
    </row>
    <row r="677" spans="1:2" x14ac:dyDescent="0.3">
      <c r="A677" t="s">
        <v>20</v>
      </c>
      <c r="B677">
        <v>140</v>
      </c>
    </row>
    <row r="678" spans="1:2" x14ac:dyDescent="0.3">
      <c r="A678" t="s">
        <v>20</v>
      </c>
      <c r="B678">
        <v>1052</v>
      </c>
    </row>
    <row r="679" spans="1:2" x14ac:dyDescent="0.3">
      <c r="A679" t="s">
        <v>20</v>
      </c>
      <c r="B679">
        <v>247</v>
      </c>
    </row>
    <row r="680" spans="1:2" x14ac:dyDescent="0.3">
      <c r="A680" t="s">
        <v>20</v>
      </c>
      <c r="B680">
        <v>84</v>
      </c>
    </row>
    <row r="681" spans="1:2" x14ac:dyDescent="0.3">
      <c r="A681" t="s">
        <v>20</v>
      </c>
      <c r="B681">
        <v>88</v>
      </c>
    </row>
    <row r="682" spans="1:2" x14ac:dyDescent="0.3">
      <c r="A682" t="s">
        <v>20</v>
      </c>
      <c r="B682">
        <v>156</v>
      </c>
    </row>
    <row r="683" spans="1:2" x14ac:dyDescent="0.3">
      <c r="A683" t="s">
        <v>20</v>
      </c>
      <c r="B683">
        <v>2985</v>
      </c>
    </row>
    <row r="684" spans="1:2" x14ac:dyDescent="0.3">
      <c r="A684" t="s">
        <v>20</v>
      </c>
      <c r="B684">
        <v>762</v>
      </c>
    </row>
    <row r="685" spans="1:2" x14ac:dyDescent="0.3">
      <c r="A685" t="s">
        <v>20</v>
      </c>
      <c r="B685">
        <v>554</v>
      </c>
    </row>
    <row r="686" spans="1:2" x14ac:dyDescent="0.3">
      <c r="A686" t="s">
        <v>20</v>
      </c>
      <c r="B686">
        <v>135</v>
      </c>
    </row>
    <row r="687" spans="1:2" x14ac:dyDescent="0.3">
      <c r="A687" t="s">
        <v>20</v>
      </c>
      <c r="B687">
        <v>122</v>
      </c>
    </row>
    <row r="688" spans="1:2" x14ac:dyDescent="0.3">
      <c r="A688" t="s">
        <v>20</v>
      </c>
      <c r="B688">
        <v>221</v>
      </c>
    </row>
    <row r="689" spans="1:2" x14ac:dyDescent="0.3">
      <c r="A689" t="s">
        <v>20</v>
      </c>
      <c r="B689">
        <v>126</v>
      </c>
    </row>
    <row r="690" spans="1:2" x14ac:dyDescent="0.3">
      <c r="A690" t="s">
        <v>20</v>
      </c>
      <c r="B690">
        <v>1022</v>
      </c>
    </row>
    <row r="691" spans="1:2" x14ac:dyDescent="0.3">
      <c r="A691" t="s">
        <v>20</v>
      </c>
      <c r="B691">
        <v>3177</v>
      </c>
    </row>
    <row r="692" spans="1:2" x14ac:dyDescent="0.3">
      <c r="A692" t="s">
        <v>20</v>
      </c>
      <c r="B692">
        <v>198</v>
      </c>
    </row>
    <row r="693" spans="1:2" x14ac:dyDescent="0.3">
      <c r="A693" t="s">
        <v>20</v>
      </c>
      <c r="B693">
        <v>85</v>
      </c>
    </row>
    <row r="694" spans="1:2" x14ac:dyDescent="0.3">
      <c r="A694" t="s">
        <v>20</v>
      </c>
      <c r="B694">
        <v>3596</v>
      </c>
    </row>
    <row r="695" spans="1:2" x14ac:dyDescent="0.3">
      <c r="A695" t="s">
        <v>20</v>
      </c>
      <c r="B695">
        <v>244</v>
      </c>
    </row>
    <row r="696" spans="1:2" x14ac:dyDescent="0.3">
      <c r="A696" t="s">
        <v>20</v>
      </c>
      <c r="B696">
        <v>5180</v>
      </c>
    </row>
    <row r="697" spans="1:2" x14ac:dyDescent="0.3">
      <c r="A697" t="s">
        <v>20</v>
      </c>
      <c r="B697">
        <v>589</v>
      </c>
    </row>
    <row r="698" spans="1:2" x14ac:dyDescent="0.3">
      <c r="A698" t="s">
        <v>20</v>
      </c>
      <c r="B698">
        <v>2725</v>
      </c>
    </row>
    <row r="699" spans="1:2" x14ac:dyDescent="0.3">
      <c r="A699" t="s">
        <v>20</v>
      </c>
      <c r="B699">
        <v>300</v>
      </c>
    </row>
    <row r="700" spans="1:2" x14ac:dyDescent="0.3">
      <c r="A700" t="s">
        <v>20</v>
      </c>
      <c r="B700">
        <v>144</v>
      </c>
    </row>
    <row r="701" spans="1:2" x14ac:dyDescent="0.3">
      <c r="A701" t="s">
        <v>20</v>
      </c>
      <c r="B701">
        <v>87</v>
      </c>
    </row>
    <row r="702" spans="1:2" x14ac:dyDescent="0.3">
      <c r="A702" t="s">
        <v>20</v>
      </c>
      <c r="B702">
        <v>3116</v>
      </c>
    </row>
    <row r="703" spans="1:2" x14ac:dyDescent="0.3">
      <c r="A703" t="s">
        <v>20</v>
      </c>
      <c r="B703">
        <v>909</v>
      </c>
    </row>
    <row r="704" spans="1:2" x14ac:dyDescent="0.3">
      <c r="A704" t="s">
        <v>20</v>
      </c>
      <c r="B704">
        <v>1613</v>
      </c>
    </row>
    <row r="705" spans="1:2" x14ac:dyDescent="0.3">
      <c r="A705" t="s">
        <v>20</v>
      </c>
      <c r="B705">
        <v>136</v>
      </c>
    </row>
    <row r="706" spans="1:2" x14ac:dyDescent="0.3">
      <c r="A706" t="s">
        <v>20</v>
      </c>
      <c r="B706">
        <v>130</v>
      </c>
    </row>
    <row r="707" spans="1:2" x14ac:dyDescent="0.3">
      <c r="A707" t="s">
        <v>20</v>
      </c>
      <c r="B707">
        <v>102</v>
      </c>
    </row>
    <row r="708" spans="1:2" x14ac:dyDescent="0.3">
      <c r="A708" t="s">
        <v>20</v>
      </c>
      <c r="B708">
        <v>4006</v>
      </c>
    </row>
    <row r="709" spans="1:2" x14ac:dyDescent="0.3">
      <c r="A709" t="s">
        <v>20</v>
      </c>
      <c r="B709">
        <v>1629</v>
      </c>
    </row>
    <row r="710" spans="1:2" x14ac:dyDescent="0.3">
      <c r="A710" t="s">
        <v>20</v>
      </c>
      <c r="B710">
        <v>2188</v>
      </c>
    </row>
    <row r="711" spans="1:2" x14ac:dyDescent="0.3">
      <c r="A711" t="s">
        <v>20</v>
      </c>
      <c r="B711">
        <v>2409</v>
      </c>
    </row>
    <row r="712" spans="1:2" x14ac:dyDescent="0.3">
      <c r="A712" t="s">
        <v>20</v>
      </c>
      <c r="B712">
        <v>194</v>
      </c>
    </row>
    <row r="713" spans="1:2" x14ac:dyDescent="0.3">
      <c r="A713" t="s">
        <v>20</v>
      </c>
      <c r="B713">
        <v>1140</v>
      </c>
    </row>
    <row r="714" spans="1:2" x14ac:dyDescent="0.3">
      <c r="A714" t="s">
        <v>20</v>
      </c>
      <c r="B714">
        <v>102</v>
      </c>
    </row>
    <row r="715" spans="1:2" x14ac:dyDescent="0.3">
      <c r="A715" t="s">
        <v>20</v>
      </c>
      <c r="B715">
        <v>2857</v>
      </c>
    </row>
    <row r="716" spans="1:2" x14ac:dyDescent="0.3">
      <c r="A716" t="s">
        <v>20</v>
      </c>
      <c r="B716">
        <v>107</v>
      </c>
    </row>
    <row r="717" spans="1:2" x14ac:dyDescent="0.3">
      <c r="A717" t="s">
        <v>20</v>
      </c>
      <c r="B717">
        <v>160</v>
      </c>
    </row>
    <row r="718" spans="1:2" x14ac:dyDescent="0.3">
      <c r="A718" t="s">
        <v>20</v>
      </c>
      <c r="B718">
        <v>2230</v>
      </c>
    </row>
    <row r="719" spans="1:2" x14ac:dyDescent="0.3">
      <c r="A719" t="s">
        <v>20</v>
      </c>
      <c r="B719">
        <v>316</v>
      </c>
    </row>
    <row r="720" spans="1:2" x14ac:dyDescent="0.3">
      <c r="A720" t="s">
        <v>20</v>
      </c>
      <c r="B720">
        <v>117</v>
      </c>
    </row>
    <row r="721" spans="1:2" x14ac:dyDescent="0.3">
      <c r="A721" t="s">
        <v>20</v>
      </c>
      <c r="B721">
        <v>6406</v>
      </c>
    </row>
    <row r="722" spans="1:2" x14ac:dyDescent="0.3">
      <c r="A722" t="s">
        <v>20</v>
      </c>
      <c r="B722">
        <v>192</v>
      </c>
    </row>
    <row r="723" spans="1:2" x14ac:dyDescent="0.3">
      <c r="A723" t="s">
        <v>20</v>
      </c>
      <c r="B723">
        <v>26</v>
      </c>
    </row>
    <row r="724" spans="1:2" x14ac:dyDescent="0.3">
      <c r="A724" t="s">
        <v>20</v>
      </c>
      <c r="B724">
        <v>723</v>
      </c>
    </row>
    <row r="725" spans="1:2" x14ac:dyDescent="0.3">
      <c r="A725" t="s">
        <v>20</v>
      </c>
      <c r="B725">
        <v>170</v>
      </c>
    </row>
    <row r="726" spans="1:2" x14ac:dyDescent="0.3">
      <c r="A726" t="s">
        <v>20</v>
      </c>
      <c r="B726">
        <v>238</v>
      </c>
    </row>
    <row r="727" spans="1:2" x14ac:dyDescent="0.3">
      <c r="A727" t="s">
        <v>20</v>
      </c>
      <c r="B727">
        <v>55</v>
      </c>
    </row>
    <row r="728" spans="1:2" x14ac:dyDescent="0.3">
      <c r="A728" t="s">
        <v>20</v>
      </c>
      <c r="B728">
        <v>128</v>
      </c>
    </row>
    <row r="729" spans="1:2" x14ac:dyDescent="0.3">
      <c r="A729" t="s">
        <v>20</v>
      </c>
      <c r="B729">
        <v>2144</v>
      </c>
    </row>
    <row r="730" spans="1:2" x14ac:dyDescent="0.3">
      <c r="A730" t="s">
        <v>20</v>
      </c>
      <c r="B730">
        <v>2693</v>
      </c>
    </row>
    <row r="731" spans="1:2" x14ac:dyDescent="0.3">
      <c r="A731" t="s">
        <v>20</v>
      </c>
      <c r="B731">
        <v>432</v>
      </c>
    </row>
    <row r="732" spans="1:2" x14ac:dyDescent="0.3">
      <c r="A732" t="s">
        <v>20</v>
      </c>
      <c r="B732">
        <v>189</v>
      </c>
    </row>
    <row r="733" spans="1:2" x14ac:dyDescent="0.3">
      <c r="A733" t="s">
        <v>20</v>
      </c>
      <c r="B733">
        <v>154</v>
      </c>
    </row>
    <row r="734" spans="1:2" x14ac:dyDescent="0.3">
      <c r="A734" t="s">
        <v>20</v>
      </c>
      <c r="B734">
        <v>96</v>
      </c>
    </row>
    <row r="735" spans="1:2" x14ac:dyDescent="0.3">
      <c r="A735" t="s">
        <v>20</v>
      </c>
      <c r="B735">
        <v>3063</v>
      </c>
    </row>
    <row r="736" spans="1:2" x14ac:dyDescent="0.3">
      <c r="A736" t="s">
        <v>20</v>
      </c>
      <c r="B736">
        <v>2266</v>
      </c>
    </row>
    <row r="737" spans="1:2" x14ac:dyDescent="0.3">
      <c r="A737" t="s">
        <v>20</v>
      </c>
      <c r="B737">
        <v>194</v>
      </c>
    </row>
    <row r="738" spans="1:2" x14ac:dyDescent="0.3">
      <c r="A738" t="s">
        <v>20</v>
      </c>
      <c r="B738">
        <v>129</v>
      </c>
    </row>
    <row r="739" spans="1:2" x14ac:dyDescent="0.3">
      <c r="A739" t="s">
        <v>20</v>
      </c>
      <c r="B739">
        <v>375</v>
      </c>
    </row>
    <row r="740" spans="1:2" x14ac:dyDescent="0.3">
      <c r="A740" t="s">
        <v>20</v>
      </c>
      <c r="B740">
        <v>409</v>
      </c>
    </row>
    <row r="741" spans="1:2" x14ac:dyDescent="0.3">
      <c r="A741" t="s">
        <v>20</v>
      </c>
      <c r="B741">
        <v>234</v>
      </c>
    </row>
    <row r="742" spans="1:2" x14ac:dyDescent="0.3">
      <c r="A742" t="s">
        <v>20</v>
      </c>
      <c r="B742">
        <v>3016</v>
      </c>
    </row>
    <row r="743" spans="1:2" x14ac:dyDescent="0.3">
      <c r="A743" t="s">
        <v>20</v>
      </c>
      <c r="B743">
        <v>264</v>
      </c>
    </row>
    <row r="744" spans="1:2" x14ac:dyDescent="0.3">
      <c r="A744" t="s">
        <v>20</v>
      </c>
      <c r="B744">
        <v>272</v>
      </c>
    </row>
    <row r="745" spans="1:2" x14ac:dyDescent="0.3">
      <c r="A745" t="s">
        <v>20</v>
      </c>
      <c r="B745">
        <v>419</v>
      </c>
    </row>
    <row r="746" spans="1:2" x14ac:dyDescent="0.3">
      <c r="A746" t="s">
        <v>20</v>
      </c>
      <c r="B746">
        <v>1621</v>
      </c>
    </row>
    <row r="747" spans="1:2" x14ac:dyDescent="0.3">
      <c r="A747" t="s">
        <v>20</v>
      </c>
      <c r="B747">
        <v>1101</v>
      </c>
    </row>
    <row r="748" spans="1:2" x14ac:dyDescent="0.3">
      <c r="A748" t="s">
        <v>20</v>
      </c>
      <c r="B748">
        <v>1073</v>
      </c>
    </row>
    <row r="749" spans="1:2" x14ac:dyDescent="0.3">
      <c r="A749" t="s">
        <v>20</v>
      </c>
      <c r="B749">
        <v>331</v>
      </c>
    </row>
    <row r="750" spans="1:2" x14ac:dyDescent="0.3">
      <c r="A750" t="s">
        <v>20</v>
      </c>
      <c r="B750">
        <v>1170</v>
      </c>
    </row>
    <row r="751" spans="1:2" x14ac:dyDescent="0.3">
      <c r="A751" t="s">
        <v>20</v>
      </c>
      <c r="B751">
        <v>363</v>
      </c>
    </row>
    <row r="752" spans="1:2" x14ac:dyDescent="0.3">
      <c r="A752" t="s">
        <v>20</v>
      </c>
      <c r="B752">
        <v>103</v>
      </c>
    </row>
    <row r="753" spans="1:2" x14ac:dyDescent="0.3">
      <c r="A753" t="s">
        <v>20</v>
      </c>
      <c r="B753">
        <v>147</v>
      </c>
    </row>
    <row r="754" spans="1:2" x14ac:dyDescent="0.3">
      <c r="A754" t="s">
        <v>20</v>
      </c>
      <c r="B754">
        <v>110</v>
      </c>
    </row>
    <row r="755" spans="1:2" x14ac:dyDescent="0.3">
      <c r="A755" t="s">
        <v>20</v>
      </c>
      <c r="B755">
        <v>134</v>
      </c>
    </row>
    <row r="756" spans="1:2" x14ac:dyDescent="0.3">
      <c r="A756" t="s">
        <v>20</v>
      </c>
      <c r="B756">
        <v>269</v>
      </c>
    </row>
    <row r="757" spans="1:2" x14ac:dyDescent="0.3">
      <c r="A757" t="s">
        <v>20</v>
      </c>
      <c r="B757">
        <v>175</v>
      </c>
    </row>
    <row r="758" spans="1:2" x14ac:dyDescent="0.3">
      <c r="A758" t="s">
        <v>20</v>
      </c>
      <c r="B758">
        <v>69</v>
      </c>
    </row>
    <row r="759" spans="1:2" x14ac:dyDescent="0.3">
      <c r="A759" t="s">
        <v>20</v>
      </c>
      <c r="B759">
        <v>190</v>
      </c>
    </row>
    <row r="760" spans="1:2" x14ac:dyDescent="0.3">
      <c r="A760" t="s">
        <v>20</v>
      </c>
      <c r="B760">
        <v>237</v>
      </c>
    </row>
    <row r="761" spans="1:2" x14ac:dyDescent="0.3">
      <c r="A761" t="s">
        <v>20</v>
      </c>
      <c r="B761">
        <v>196</v>
      </c>
    </row>
    <row r="762" spans="1:2" x14ac:dyDescent="0.3">
      <c r="A762" t="s">
        <v>20</v>
      </c>
      <c r="B762">
        <v>7295</v>
      </c>
    </row>
    <row r="763" spans="1:2" x14ac:dyDescent="0.3">
      <c r="A763" t="s">
        <v>20</v>
      </c>
      <c r="B763">
        <v>2893</v>
      </c>
    </row>
    <row r="764" spans="1:2" x14ac:dyDescent="0.3">
      <c r="A764" t="s">
        <v>20</v>
      </c>
      <c r="B764">
        <v>820</v>
      </c>
    </row>
    <row r="765" spans="1:2" x14ac:dyDescent="0.3">
      <c r="A765" t="s">
        <v>20</v>
      </c>
      <c r="B765">
        <v>2038</v>
      </c>
    </row>
    <row r="766" spans="1:2" x14ac:dyDescent="0.3">
      <c r="A766" t="s">
        <v>20</v>
      </c>
      <c r="B766">
        <v>116</v>
      </c>
    </row>
    <row r="767" spans="1:2" x14ac:dyDescent="0.3">
      <c r="A767" t="s">
        <v>20</v>
      </c>
      <c r="B767">
        <v>1345</v>
      </c>
    </row>
    <row r="768" spans="1:2" x14ac:dyDescent="0.3">
      <c r="A768" t="s">
        <v>20</v>
      </c>
      <c r="B768">
        <v>168</v>
      </c>
    </row>
    <row r="769" spans="1:2" x14ac:dyDescent="0.3">
      <c r="A769" t="s">
        <v>20</v>
      </c>
      <c r="B769">
        <v>137</v>
      </c>
    </row>
    <row r="770" spans="1:2" x14ac:dyDescent="0.3">
      <c r="A770" t="s">
        <v>20</v>
      </c>
      <c r="B770">
        <v>186</v>
      </c>
    </row>
    <row r="771" spans="1:2" x14ac:dyDescent="0.3">
      <c r="A771" t="s">
        <v>20</v>
      </c>
      <c r="B771">
        <v>125</v>
      </c>
    </row>
    <row r="772" spans="1:2" x14ac:dyDescent="0.3">
      <c r="A772" t="s">
        <v>20</v>
      </c>
      <c r="B772">
        <v>202</v>
      </c>
    </row>
    <row r="773" spans="1:2" x14ac:dyDescent="0.3">
      <c r="A773" t="s">
        <v>20</v>
      </c>
      <c r="B773">
        <v>103</v>
      </c>
    </row>
    <row r="774" spans="1:2" x14ac:dyDescent="0.3">
      <c r="A774" t="s">
        <v>20</v>
      </c>
      <c r="B774">
        <v>1785</v>
      </c>
    </row>
    <row r="775" spans="1:2" x14ac:dyDescent="0.3">
      <c r="A775" t="s">
        <v>20</v>
      </c>
      <c r="B775">
        <v>157</v>
      </c>
    </row>
    <row r="776" spans="1:2" x14ac:dyDescent="0.3">
      <c r="A776" t="s">
        <v>20</v>
      </c>
      <c r="B776">
        <v>555</v>
      </c>
    </row>
    <row r="777" spans="1:2" x14ac:dyDescent="0.3">
      <c r="A777" t="s">
        <v>20</v>
      </c>
      <c r="B777">
        <v>297</v>
      </c>
    </row>
    <row r="778" spans="1:2" x14ac:dyDescent="0.3">
      <c r="A778" t="s">
        <v>20</v>
      </c>
      <c r="B778">
        <v>123</v>
      </c>
    </row>
    <row r="779" spans="1:2" x14ac:dyDescent="0.3">
      <c r="A779" t="s">
        <v>20</v>
      </c>
      <c r="B779">
        <v>3036</v>
      </c>
    </row>
    <row r="780" spans="1:2" x14ac:dyDescent="0.3">
      <c r="A780" t="s">
        <v>20</v>
      </c>
      <c r="B780">
        <v>144</v>
      </c>
    </row>
    <row r="781" spans="1:2" x14ac:dyDescent="0.3">
      <c r="A781" t="s">
        <v>20</v>
      </c>
      <c r="B781">
        <v>121</v>
      </c>
    </row>
    <row r="782" spans="1:2" x14ac:dyDescent="0.3">
      <c r="A782" t="s">
        <v>20</v>
      </c>
      <c r="B782">
        <v>181</v>
      </c>
    </row>
    <row r="783" spans="1:2" x14ac:dyDescent="0.3">
      <c r="A783" t="s">
        <v>20</v>
      </c>
      <c r="B783">
        <v>122</v>
      </c>
    </row>
    <row r="784" spans="1:2" x14ac:dyDescent="0.3">
      <c r="A784" t="s">
        <v>20</v>
      </c>
      <c r="B784">
        <v>1071</v>
      </c>
    </row>
    <row r="785" spans="1:2" x14ac:dyDescent="0.3">
      <c r="A785" t="s">
        <v>20</v>
      </c>
      <c r="B785">
        <v>980</v>
      </c>
    </row>
    <row r="786" spans="1:2" x14ac:dyDescent="0.3">
      <c r="A786" t="s">
        <v>20</v>
      </c>
      <c r="B786">
        <v>536</v>
      </c>
    </row>
    <row r="787" spans="1:2" x14ac:dyDescent="0.3">
      <c r="A787" t="s">
        <v>20</v>
      </c>
      <c r="B787">
        <v>1991</v>
      </c>
    </row>
    <row r="788" spans="1:2" x14ac:dyDescent="0.3">
      <c r="A788" t="s">
        <v>20</v>
      </c>
      <c r="B788">
        <v>180</v>
      </c>
    </row>
    <row r="789" spans="1:2" x14ac:dyDescent="0.3">
      <c r="A789" t="s">
        <v>20</v>
      </c>
      <c r="B789">
        <v>130</v>
      </c>
    </row>
    <row r="790" spans="1:2" x14ac:dyDescent="0.3">
      <c r="A790" t="s">
        <v>20</v>
      </c>
      <c r="B790">
        <v>122</v>
      </c>
    </row>
    <row r="791" spans="1:2" x14ac:dyDescent="0.3">
      <c r="A791" t="s">
        <v>20</v>
      </c>
      <c r="B791">
        <v>140</v>
      </c>
    </row>
    <row r="792" spans="1:2" x14ac:dyDescent="0.3">
      <c r="A792" t="s">
        <v>20</v>
      </c>
      <c r="B792">
        <v>3388</v>
      </c>
    </row>
    <row r="793" spans="1:2" x14ac:dyDescent="0.3">
      <c r="A793" t="s">
        <v>20</v>
      </c>
      <c r="B793">
        <v>280</v>
      </c>
    </row>
    <row r="794" spans="1:2" x14ac:dyDescent="0.3">
      <c r="A794" t="s">
        <v>20</v>
      </c>
      <c r="B794">
        <v>366</v>
      </c>
    </row>
    <row r="795" spans="1:2" x14ac:dyDescent="0.3">
      <c r="A795" t="s">
        <v>20</v>
      </c>
      <c r="B795">
        <v>270</v>
      </c>
    </row>
    <row r="796" spans="1:2" x14ac:dyDescent="0.3">
      <c r="A796" t="s">
        <v>20</v>
      </c>
      <c r="B796">
        <v>137</v>
      </c>
    </row>
    <row r="797" spans="1:2" x14ac:dyDescent="0.3">
      <c r="A797" t="s">
        <v>20</v>
      </c>
      <c r="B797">
        <v>3205</v>
      </c>
    </row>
    <row r="798" spans="1:2" x14ac:dyDescent="0.3">
      <c r="A798" t="s">
        <v>20</v>
      </c>
      <c r="B798">
        <v>288</v>
      </c>
    </row>
    <row r="799" spans="1:2" x14ac:dyDescent="0.3">
      <c r="A799" t="s">
        <v>20</v>
      </c>
      <c r="B799">
        <v>148</v>
      </c>
    </row>
    <row r="800" spans="1:2" x14ac:dyDescent="0.3">
      <c r="A800" t="s">
        <v>20</v>
      </c>
      <c r="B800">
        <v>114</v>
      </c>
    </row>
    <row r="801" spans="1:2" x14ac:dyDescent="0.3">
      <c r="A801" t="s">
        <v>20</v>
      </c>
      <c r="B801">
        <v>1518</v>
      </c>
    </row>
    <row r="802" spans="1:2" x14ac:dyDescent="0.3">
      <c r="A802" t="s">
        <v>20</v>
      </c>
      <c r="B802">
        <v>166</v>
      </c>
    </row>
    <row r="803" spans="1:2" x14ac:dyDescent="0.3">
      <c r="A803" t="s">
        <v>20</v>
      </c>
      <c r="B803">
        <v>100</v>
      </c>
    </row>
    <row r="804" spans="1:2" x14ac:dyDescent="0.3">
      <c r="A804" t="s">
        <v>20</v>
      </c>
      <c r="B804">
        <v>235</v>
      </c>
    </row>
    <row r="805" spans="1:2" x14ac:dyDescent="0.3">
      <c r="A805" t="s">
        <v>20</v>
      </c>
      <c r="B805">
        <v>148</v>
      </c>
    </row>
    <row r="806" spans="1:2" x14ac:dyDescent="0.3">
      <c r="A806" t="s">
        <v>20</v>
      </c>
      <c r="B806">
        <v>198</v>
      </c>
    </row>
    <row r="807" spans="1:2" x14ac:dyDescent="0.3">
      <c r="A807" t="s">
        <v>20</v>
      </c>
      <c r="B807">
        <v>150</v>
      </c>
    </row>
    <row r="808" spans="1:2" x14ac:dyDescent="0.3">
      <c r="A808" t="s">
        <v>20</v>
      </c>
      <c r="B808">
        <v>216</v>
      </c>
    </row>
    <row r="809" spans="1:2" x14ac:dyDescent="0.3">
      <c r="A809" t="s">
        <v>20</v>
      </c>
      <c r="B809">
        <v>5139</v>
      </c>
    </row>
    <row r="810" spans="1:2" x14ac:dyDescent="0.3">
      <c r="A810" t="s">
        <v>20</v>
      </c>
      <c r="B810">
        <v>2353</v>
      </c>
    </row>
    <row r="811" spans="1:2" x14ac:dyDescent="0.3">
      <c r="A811" t="s">
        <v>20</v>
      </c>
      <c r="B811">
        <v>78</v>
      </c>
    </row>
    <row r="812" spans="1:2" x14ac:dyDescent="0.3">
      <c r="A812" t="s">
        <v>20</v>
      </c>
      <c r="B812">
        <v>174</v>
      </c>
    </row>
    <row r="813" spans="1:2" x14ac:dyDescent="0.3">
      <c r="A813" t="s">
        <v>20</v>
      </c>
      <c r="B813">
        <v>164</v>
      </c>
    </row>
    <row r="814" spans="1:2" x14ac:dyDescent="0.3">
      <c r="A814" t="s">
        <v>20</v>
      </c>
      <c r="B814">
        <v>161</v>
      </c>
    </row>
    <row r="815" spans="1:2" x14ac:dyDescent="0.3">
      <c r="A815" t="s">
        <v>20</v>
      </c>
      <c r="B815">
        <v>138</v>
      </c>
    </row>
    <row r="816" spans="1:2" x14ac:dyDescent="0.3">
      <c r="A816" t="s">
        <v>20</v>
      </c>
      <c r="B816">
        <v>3308</v>
      </c>
    </row>
    <row r="817" spans="1:2" x14ac:dyDescent="0.3">
      <c r="A817" t="s">
        <v>20</v>
      </c>
      <c r="B817">
        <v>127</v>
      </c>
    </row>
    <row r="818" spans="1:2" x14ac:dyDescent="0.3">
      <c r="A818" t="s">
        <v>20</v>
      </c>
      <c r="B818">
        <v>207</v>
      </c>
    </row>
    <row r="819" spans="1:2" x14ac:dyDescent="0.3">
      <c r="A819" t="s">
        <v>20</v>
      </c>
      <c r="B819">
        <v>181</v>
      </c>
    </row>
    <row r="820" spans="1:2" x14ac:dyDescent="0.3">
      <c r="A820" t="s">
        <v>20</v>
      </c>
      <c r="B820">
        <v>110</v>
      </c>
    </row>
    <row r="821" spans="1:2" x14ac:dyDescent="0.3">
      <c r="A821" t="s">
        <v>20</v>
      </c>
      <c r="B821">
        <v>185</v>
      </c>
    </row>
    <row r="822" spans="1:2" x14ac:dyDescent="0.3">
      <c r="A822" t="s">
        <v>20</v>
      </c>
      <c r="B822">
        <v>121</v>
      </c>
    </row>
    <row r="823" spans="1:2" x14ac:dyDescent="0.3">
      <c r="A823" t="s">
        <v>20</v>
      </c>
      <c r="B823">
        <v>106</v>
      </c>
    </row>
    <row r="824" spans="1:2" x14ac:dyDescent="0.3">
      <c r="A824" t="s">
        <v>20</v>
      </c>
      <c r="B824">
        <v>142</v>
      </c>
    </row>
    <row r="825" spans="1:2" x14ac:dyDescent="0.3">
      <c r="A825" t="s">
        <v>20</v>
      </c>
      <c r="B825">
        <v>233</v>
      </c>
    </row>
    <row r="826" spans="1:2" x14ac:dyDescent="0.3">
      <c r="A826" t="s">
        <v>20</v>
      </c>
      <c r="B826">
        <v>218</v>
      </c>
    </row>
    <row r="827" spans="1:2" x14ac:dyDescent="0.3">
      <c r="A827" t="s">
        <v>20</v>
      </c>
      <c r="B827">
        <v>76</v>
      </c>
    </row>
    <row r="828" spans="1:2" x14ac:dyDescent="0.3">
      <c r="A828" t="s">
        <v>20</v>
      </c>
      <c r="B828">
        <v>43</v>
      </c>
    </row>
    <row r="829" spans="1:2" x14ac:dyDescent="0.3">
      <c r="A829" t="s">
        <v>20</v>
      </c>
      <c r="B829">
        <v>221</v>
      </c>
    </row>
    <row r="830" spans="1:2" x14ac:dyDescent="0.3">
      <c r="A830" t="s">
        <v>20</v>
      </c>
      <c r="B830">
        <v>2805</v>
      </c>
    </row>
    <row r="831" spans="1:2" x14ac:dyDescent="0.3">
      <c r="A831" t="s">
        <v>20</v>
      </c>
      <c r="B831">
        <v>68</v>
      </c>
    </row>
    <row r="832" spans="1:2" x14ac:dyDescent="0.3">
      <c r="A832" t="s">
        <v>20</v>
      </c>
      <c r="B832">
        <v>183</v>
      </c>
    </row>
    <row r="833" spans="1:2" x14ac:dyDescent="0.3">
      <c r="A833" t="s">
        <v>20</v>
      </c>
      <c r="B833">
        <v>133</v>
      </c>
    </row>
    <row r="834" spans="1:2" x14ac:dyDescent="0.3">
      <c r="A834" t="s">
        <v>20</v>
      </c>
      <c r="B834">
        <v>2489</v>
      </c>
    </row>
    <row r="835" spans="1:2" x14ac:dyDescent="0.3">
      <c r="A835" t="s">
        <v>20</v>
      </c>
      <c r="B835">
        <v>69</v>
      </c>
    </row>
    <row r="836" spans="1:2" x14ac:dyDescent="0.3">
      <c r="A836" t="s">
        <v>20</v>
      </c>
      <c r="B836">
        <v>279</v>
      </c>
    </row>
    <row r="837" spans="1:2" x14ac:dyDescent="0.3">
      <c r="A837" t="s">
        <v>20</v>
      </c>
      <c r="B837">
        <v>210</v>
      </c>
    </row>
    <row r="838" spans="1:2" x14ac:dyDescent="0.3">
      <c r="A838" t="s">
        <v>20</v>
      </c>
      <c r="B838">
        <v>2100</v>
      </c>
    </row>
    <row r="839" spans="1:2" x14ac:dyDescent="0.3">
      <c r="A839" t="s">
        <v>20</v>
      </c>
      <c r="B839">
        <v>252</v>
      </c>
    </row>
    <row r="840" spans="1:2" x14ac:dyDescent="0.3">
      <c r="A840" t="s">
        <v>20</v>
      </c>
      <c r="B840">
        <v>1280</v>
      </c>
    </row>
    <row r="841" spans="1:2" x14ac:dyDescent="0.3">
      <c r="A841" t="s">
        <v>20</v>
      </c>
      <c r="B841">
        <v>157</v>
      </c>
    </row>
    <row r="842" spans="1:2" x14ac:dyDescent="0.3">
      <c r="A842" t="s">
        <v>20</v>
      </c>
      <c r="B842">
        <v>194</v>
      </c>
    </row>
    <row r="843" spans="1:2" x14ac:dyDescent="0.3">
      <c r="A843" t="s">
        <v>20</v>
      </c>
      <c r="B843">
        <v>82</v>
      </c>
    </row>
    <row r="844" spans="1:2" x14ac:dyDescent="0.3">
      <c r="A844" t="s">
        <v>20</v>
      </c>
      <c r="B844">
        <v>4233</v>
      </c>
    </row>
    <row r="845" spans="1:2" x14ac:dyDescent="0.3">
      <c r="A845" t="s">
        <v>20</v>
      </c>
      <c r="B845">
        <v>1297</v>
      </c>
    </row>
    <row r="846" spans="1:2" x14ac:dyDescent="0.3">
      <c r="A846" t="s">
        <v>20</v>
      </c>
      <c r="B846">
        <v>165</v>
      </c>
    </row>
    <row r="847" spans="1:2" x14ac:dyDescent="0.3">
      <c r="A847" t="s">
        <v>20</v>
      </c>
      <c r="B847">
        <v>119</v>
      </c>
    </row>
    <row r="848" spans="1:2" x14ac:dyDescent="0.3">
      <c r="A848" t="s">
        <v>20</v>
      </c>
      <c r="B848">
        <v>1797</v>
      </c>
    </row>
    <row r="849" spans="1:2" x14ac:dyDescent="0.3">
      <c r="A849" t="s">
        <v>20</v>
      </c>
      <c r="B849">
        <v>261</v>
      </c>
    </row>
    <row r="850" spans="1:2" x14ac:dyDescent="0.3">
      <c r="A850" t="s">
        <v>20</v>
      </c>
      <c r="B850">
        <v>157</v>
      </c>
    </row>
    <row r="851" spans="1:2" x14ac:dyDescent="0.3">
      <c r="A851" t="s">
        <v>20</v>
      </c>
      <c r="B851">
        <v>3533</v>
      </c>
    </row>
    <row r="852" spans="1:2" x14ac:dyDescent="0.3">
      <c r="A852" t="s">
        <v>20</v>
      </c>
      <c r="B852">
        <v>155</v>
      </c>
    </row>
    <row r="853" spans="1:2" x14ac:dyDescent="0.3">
      <c r="A853" t="s">
        <v>20</v>
      </c>
      <c r="B853">
        <v>132</v>
      </c>
    </row>
    <row r="854" spans="1:2" x14ac:dyDescent="0.3">
      <c r="A854" t="s">
        <v>20</v>
      </c>
      <c r="B854">
        <v>1354</v>
      </c>
    </row>
    <row r="855" spans="1:2" x14ac:dyDescent="0.3">
      <c r="A855" t="s">
        <v>20</v>
      </c>
      <c r="B855">
        <v>48</v>
      </c>
    </row>
    <row r="856" spans="1:2" x14ac:dyDescent="0.3">
      <c r="A856" t="s">
        <v>20</v>
      </c>
      <c r="B856">
        <v>110</v>
      </c>
    </row>
    <row r="857" spans="1:2" x14ac:dyDescent="0.3">
      <c r="A857" t="s">
        <v>20</v>
      </c>
      <c r="B857">
        <v>172</v>
      </c>
    </row>
    <row r="858" spans="1:2" x14ac:dyDescent="0.3">
      <c r="A858" t="s">
        <v>20</v>
      </c>
      <c r="B858">
        <v>307</v>
      </c>
    </row>
    <row r="859" spans="1:2" x14ac:dyDescent="0.3">
      <c r="A859" t="s">
        <v>20</v>
      </c>
      <c r="B859">
        <v>160</v>
      </c>
    </row>
    <row r="860" spans="1:2" x14ac:dyDescent="0.3">
      <c r="A860" t="s">
        <v>20</v>
      </c>
      <c r="B860">
        <v>1467</v>
      </c>
    </row>
    <row r="861" spans="1:2" x14ac:dyDescent="0.3">
      <c r="A861" t="s">
        <v>20</v>
      </c>
      <c r="B861">
        <v>2662</v>
      </c>
    </row>
    <row r="862" spans="1:2" x14ac:dyDescent="0.3">
      <c r="A862" t="s">
        <v>20</v>
      </c>
      <c r="B862">
        <v>452</v>
      </c>
    </row>
    <row r="863" spans="1:2" x14ac:dyDescent="0.3">
      <c r="A863" t="s">
        <v>20</v>
      </c>
      <c r="B863">
        <v>158</v>
      </c>
    </row>
    <row r="864" spans="1:2" x14ac:dyDescent="0.3">
      <c r="A864" t="s">
        <v>20</v>
      </c>
      <c r="B864">
        <v>225</v>
      </c>
    </row>
    <row r="865" spans="1:2" x14ac:dyDescent="0.3">
      <c r="A865" t="s">
        <v>20</v>
      </c>
      <c r="B865">
        <v>65</v>
      </c>
    </row>
    <row r="866" spans="1:2" x14ac:dyDescent="0.3">
      <c r="A866" t="s">
        <v>20</v>
      </c>
      <c r="B866">
        <v>163</v>
      </c>
    </row>
    <row r="867" spans="1:2" x14ac:dyDescent="0.3">
      <c r="A867" t="s">
        <v>20</v>
      </c>
      <c r="B867">
        <v>85</v>
      </c>
    </row>
    <row r="868" spans="1:2" x14ac:dyDescent="0.3">
      <c r="A868" t="s">
        <v>20</v>
      </c>
      <c r="B868">
        <v>217</v>
      </c>
    </row>
    <row r="869" spans="1:2" x14ac:dyDescent="0.3">
      <c r="A869" t="s">
        <v>20</v>
      </c>
      <c r="B869">
        <v>150</v>
      </c>
    </row>
    <row r="870" spans="1:2" x14ac:dyDescent="0.3">
      <c r="A870" t="s">
        <v>20</v>
      </c>
      <c r="B870">
        <v>3272</v>
      </c>
    </row>
    <row r="871" spans="1:2" x14ac:dyDescent="0.3">
      <c r="A871" t="s">
        <v>20</v>
      </c>
      <c r="B871">
        <v>300</v>
      </c>
    </row>
    <row r="872" spans="1:2" x14ac:dyDescent="0.3">
      <c r="A872" t="s">
        <v>20</v>
      </c>
      <c r="B872">
        <v>126</v>
      </c>
    </row>
    <row r="873" spans="1:2" x14ac:dyDescent="0.3">
      <c r="A873" t="s">
        <v>20</v>
      </c>
      <c r="B873">
        <v>2320</v>
      </c>
    </row>
    <row r="874" spans="1:2" x14ac:dyDescent="0.3">
      <c r="A874" t="s">
        <v>20</v>
      </c>
      <c r="B874">
        <v>81</v>
      </c>
    </row>
    <row r="875" spans="1:2" x14ac:dyDescent="0.3">
      <c r="A875" t="s">
        <v>20</v>
      </c>
      <c r="B875">
        <v>1887</v>
      </c>
    </row>
    <row r="876" spans="1:2" x14ac:dyDescent="0.3">
      <c r="A876" t="s">
        <v>20</v>
      </c>
      <c r="B876">
        <v>4358</v>
      </c>
    </row>
    <row r="877" spans="1:2" x14ac:dyDescent="0.3">
      <c r="A877" t="s">
        <v>20</v>
      </c>
      <c r="B877">
        <v>53</v>
      </c>
    </row>
    <row r="878" spans="1:2" x14ac:dyDescent="0.3">
      <c r="A878" t="s">
        <v>20</v>
      </c>
      <c r="B878">
        <v>2414</v>
      </c>
    </row>
    <row r="879" spans="1:2" x14ac:dyDescent="0.3">
      <c r="A879" t="s">
        <v>20</v>
      </c>
      <c r="B879">
        <v>80</v>
      </c>
    </row>
    <row r="880" spans="1:2" x14ac:dyDescent="0.3">
      <c r="A880" t="s">
        <v>20</v>
      </c>
      <c r="B880">
        <v>193</v>
      </c>
    </row>
    <row r="881" spans="1:2" x14ac:dyDescent="0.3">
      <c r="A881" t="s">
        <v>20</v>
      </c>
      <c r="B881">
        <v>52</v>
      </c>
    </row>
    <row r="882" spans="1:2" x14ac:dyDescent="0.3">
      <c r="A882" t="s">
        <v>20</v>
      </c>
      <c r="B882">
        <v>290</v>
      </c>
    </row>
    <row r="883" spans="1:2" x14ac:dyDescent="0.3">
      <c r="A883" t="s">
        <v>20</v>
      </c>
      <c r="B883">
        <v>122</v>
      </c>
    </row>
    <row r="884" spans="1:2" x14ac:dyDescent="0.3">
      <c r="A884" t="s">
        <v>20</v>
      </c>
      <c r="B884">
        <v>1470</v>
      </c>
    </row>
    <row r="885" spans="1:2" x14ac:dyDescent="0.3">
      <c r="A885" t="s">
        <v>20</v>
      </c>
      <c r="B885">
        <v>165</v>
      </c>
    </row>
    <row r="886" spans="1:2" x14ac:dyDescent="0.3">
      <c r="A886" t="s">
        <v>20</v>
      </c>
      <c r="B886">
        <v>182</v>
      </c>
    </row>
    <row r="887" spans="1:2" x14ac:dyDescent="0.3">
      <c r="A887" t="s">
        <v>20</v>
      </c>
      <c r="B887">
        <v>199</v>
      </c>
    </row>
    <row r="888" spans="1:2" x14ac:dyDescent="0.3">
      <c r="A888" t="s">
        <v>20</v>
      </c>
      <c r="B888">
        <v>56</v>
      </c>
    </row>
    <row r="889" spans="1:2" x14ac:dyDescent="0.3">
      <c r="A889" t="s">
        <v>20</v>
      </c>
      <c r="B889">
        <v>1460</v>
      </c>
    </row>
    <row r="890" spans="1:2" x14ac:dyDescent="0.3">
      <c r="A890" t="s">
        <v>20</v>
      </c>
      <c r="B890">
        <v>123</v>
      </c>
    </row>
    <row r="891" spans="1:2" x14ac:dyDescent="0.3">
      <c r="A891" t="s">
        <v>20</v>
      </c>
      <c r="B891">
        <v>159</v>
      </c>
    </row>
    <row r="892" spans="1:2" x14ac:dyDescent="0.3">
      <c r="A892" t="s">
        <v>20</v>
      </c>
      <c r="B892">
        <v>110</v>
      </c>
    </row>
    <row r="893" spans="1:2" x14ac:dyDescent="0.3">
      <c r="A893" t="s">
        <v>20</v>
      </c>
      <c r="B893">
        <v>236</v>
      </c>
    </row>
    <row r="894" spans="1:2" x14ac:dyDescent="0.3">
      <c r="A894" t="s">
        <v>20</v>
      </c>
      <c r="B894">
        <v>191</v>
      </c>
    </row>
    <row r="895" spans="1:2" x14ac:dyDescent="0.3">
      <c r="A895" t="s">
        <v>20</v>
      </c>
      <c r="B895">
        <v>3934</v>
      </c>
    </row>
    <row r="896" spans="1:2" x14ac:dyDescent="0.3">
      <c r="A896" t="s">
        <v>20</v>
      </c>
      <c r="B896">
        <v>80</v>
      </c>
    </row>
    <row r="897" spans="1:2" x14ac:dyDescent="0.3">
      <c r="A897" t="s">
        <v>20</v>
      </c>
      <c r="B897">
        <v>462</v>
      </c>
    </row>
    <row r="898" spans="1:2" x14ac:dyDescent="0.3">
      <c r="A898" t="s">
        <v>20</v>
      </c>
      <c r="B898">
        <v>179</v>
      </c>
    </row>
    <row r="899" spans="1:2" x14ac:dyDescent="0.3">
      <c r="A899" t="s">
        <v>20</v>
      </c>
      <c r="B899">
        <v>1866</v>
      </c>
    </row>
    <row r="900" spans="1:2" x14ac:dyDescent="0.3">
      <c r="A900" t="s">
        <v>20</v>
      </c>
      <c r="B900">
        <v>156</v>
      </c>
    </row>
    <row r="901" spans="1:2" x14ac:dyDescent="0.3">
      <c r="A901" t="s">
        <v>20</v>
      </c>
      <c r="B901">
        <v>255</v>
      </c>
    </row>
    <row r="902" spans="1:2" x14ac:dyDescent="0.3">
      <c r="A902" t="s">
        <v>20</v>
      </c>
      <c r="B902">
        <v>2261</v>
      </c>
    </row>
    <row r="903" spans="1:2" x14ac:dyDescent="0.3">
      <c r="A903" t="s">
        <v>20</v>
      </c>
      <c r="B903">
        <v>40</v>
      </c>
    </row>
    <row r="904" spans="1:2" x14ac:dyDescent="0.3">
      <c r="A904" t="s">
        <v>20</v>
      </c>
      <c r="B904">
        <v>2289</v>
      </c>
    </row>
    <row r="905" spans="1:2" x14ac:dyDescent="0.3">
      <c r="A905" t="s">
        <v>20</v>
      </c>
      <c r="B905">
        <v>65</v>
      </c>
    </row>
    <row r="906" spans="1:2" x14ac:dyDescent="0.3">
      <c r="A906" t="s">
        <v>20</v>
      </c>
      <c r="B906">
        <v>3777</v>
      </c>
    </row>
    <row r="907" spans="1:2" x14ac:dyDescent="0.3">
      <c r="A907" t="s">
        <v>20</v>
      </c>
      <c r="B907">
        <v>184</v>
      </c>
    </row>
    <row r="908" spans="1:2" x14ac:dyDescent="0.3">
      <c r="A908" t="s">
        <v>20</v>
      </c>
      <c r="B908">
        <v>85</v>
      </c>
    </row>
    <row r="909" spans="1:2" x14ac:dyDescent="0.3">
      <c r="A909" t="s">
        <v>20</v>
      </c>
      <c r="B909">
        <v>144</v>
      </c>
    </row>
    <row r="910" spans="1:2" x14ac:dyDescent="0.3">
      <c r="A910" t="s">
        <v>20</v>
      </c>
      <c r="B910">
        <v>1902</v>
      </c>
    </row>
    <row r="911" spans="1:2" x14ac:dyDescent="0.3">
      <c r="A911" t="s">
        <v>20</v>
      </c>
      <c r="B911">
        <v>105</v>
      </c>
    </row>
    <row r="912" spans="1:2" x14ac:dyDescent="0.3">
      <c r="A912" t="s">
        <v>20</v>
      </c>
      <c r="B912">
        <v>132</v>
      </c>
    </row>
    <row r="913" spans="1:2" x14ac:dyDescent="0.3">
      <c r="A913" t="s">
        <v>20</v>
      </c>
      <c r="B913">
        <v>96</v>
      </c>
    </row>
    <row r="914" spans="1:2" x14ac:dyDescent="0.3">
      <c r="A914" t="s">
        <v>20</v>
      </c>
      <c r="B914">
        <v>114</v>
      </c>
    </row>
    <row r="915" spans="1:2" x14ac:dyDescent="0.3">
      <c r="A915" t="s">
        <v>20</v>
      </c>
      <c r="B915">
        <v>203</v>
      </c>
    </row>
    <row r="916" spans="1:2" x14ac:dyDescent="0.3">
      <c r="A916" t="s">
        <v>20</v>
      </c>
      <c r="B916">
        <v>1559</v>
      </c>
    </row>
    <row r="917" spans="1:2" x14ac:dyDescent="0.3">
      <c r="A917" t="s">
        <v>20</v>
      </c>
      <c r="B917">
        <v>1548</v>
      </c>
    </row>
    <row r="918" spans="1:2" x14ac:dyDescent="0.3">
      <c r="A918" t="s">
        <v>20</v>
      </c>
      <c r="B918">
        <v>80</v>
      </c>
    </row>
    <row r="919" spans="1:2" x14ac:dyDescent="0.3">
      <c r="A919" t="s">
        <v>20</v>
      </c>
      <c r="B919">
        <v>131</v>
      </c>
    </row>
    <row r="920" spans="1:2" x14ac:dyDescent="0.3">
      <c r="A920" t="s">
        <v>20</v>
      </c>
      <c r="B920">
        <v>112</v>
      </c>
    </row>
    <row r="921" spans="1:2" x14ac:dyDescent="0.3">
      <c r="A921" t="s">
        <v>20</v>
      </c>
      <c r="B921">
        <v>155</v>
      </c>
    </row>
    <row r="922" spans="1:2" x14ac:dyDescent="0.3">
      <c r="A922" t="s">
        <v>20</v>
      </c>
      <c r="B922">
        <v>266</v>
      </c>
    </row>
    <row r="923" spans="1:2" x14ac:dyDescent="0.3">
      <c r="A923" t="s">
        <v>20</v>
      </c>
      <c r="B923">
        <v>155</v>
      </c>
    </row>
    <row r="924" spans="1:2" x14ac:dyDescent="0.3">
      <c r="A924" t="s">
        <v>20</v>
      </c>
      <c r="B924">
        <v>207</v>
      </c>
    </row>
    <row r="925" spans="1:2" x14ac:dyDescent="0.3">
      <c r="A925" t="s">
        <v>20</v>
      </c>
      <c r="B925">
        <v>245</v>
      </c>
    </row>
    <row r="926" spans="1:2" x14ac:dyDescent="0.3">
      <c r="A926" t="s">
        <v>20</v>
      </c>
      <c r="B926">
        <v>1573</v>
      </c>
    </row>
    <row r="927" spans="1:2" x14ac:dyDescent="0.3">
      <c r="A927" t="s">
        <v>20</v>
      </c>
      <c r="B927">
        <v>114</v>
      </c>
    </row>
    <row r="928" spans="1:2" x14ac:dyDescent="0.3">
      <c r="A928" t="s">
        <v>20</v>
      </c>
      <c r="B928">
        <v>93</v>
      </c>
    </row>
    <row r="929" spans="1:2" x14ac:dyDescent="0.3">
      <c r="A929" t="s">
        <v>20</v>
      </c>
      <c r="B929">
        <v>1681</v>
      </c>
    </row>
    <row r="930" spans="1:2" x14ac:dyDescent="0.3">
      <c r="A930" t="s">
        <v>20</v>
      </c>
      <c r="B930">
        <v>32</v>
      </c>
    </row>
    <row r="931" spans="1:2" x14ac:dyDescent="0.3">
      <c r="A931" t="s">
        <v>20</v>
      </c>
      <c r="B931">
        <v>135</v>
      </c>
    </row>
    <row r="932" spans="1:2" x14ac:dyDescent="0.3">
      <c r="A932" t="s">
        <v>20</v>
      </c>
      <c r="B932">
        <v>140</v>
      </c>
    </row>
    <row r="933" spans="1:2" x14ac:dyDescent="0.3">
      <c r="A933" t="s">
        <v>20</v>
      </c>
      <c r="B933">
        <v>92</v>
      </c>
    </row>
    <row r="934" spans="1:2" x14ac:dyDescent="0.3">
      <c r="A934" t="s">
        <v>20</v>
      </c>
      <c r="B934">
        <v>1015</v>
      </c>
    </row>
    <row r="935" spans="1:2" x14ac:dyDescent="0.3">
      <c r="A935" t="s">
        <v>20</v>
      </c>
      <c r="B935">
        <v>323</v>
      </c>
    </row>
    <row r="936" spans="1:2" x14ac:dyDescent="0.3">
      <c r="A936" t="s">
        <v>20</v>
      </c>
      <c r="B936">
        <v>2326</v>
      </c>
    </row>
    <row r="937" spans="1:2" x14ac:dyDescent="0.3">
      <c r="A937" t="s">
        <v>20</v>
      </c>
      <c r="B937">
        <v>381</v>
      </c>
    </row>
    <row r="938" spans="1:2" x14ac:dyDescent="0.3">
      <c r="A938" t="s">
        <v>20</v>
      </c>
      <c r="B938">
        <v>480</v>
      </c>
    </row>
    <row r="939" spans="1:2" x14ac:dyDescent="0.3">
      <c r="A939" t="s">
        <v>20</v>
      </c>
      <c r="B939">
        <v>226</v>
      </c>
    </row>
    <row r="940" spans="1:2" x14ac:dyDescent="0.3">
      <c r="A940" t="s">
        <v>20</v>
      </c>
      <c r="B940">
        <v>241</v>
      </c>
    </row>
    <row r="941" spans="1:2" x14ac:dyDescent="0.3">
      <c r="A941" t="s">
        <v>20</v>
      </c>
      <c r="B941">
        <v>132</v>
      </c>
    </row>
    <row r="942" spans="1:2" x14ac:dyDescent="0.3">
      <c r="A942" t="s">
        <v>20</v>
      </c>
      <c r="B942">
        <v>2043</v>
      </c>
    </row>
  </sheetData>
  <mergeCells count="2">
    <mergeCell ref="H1:I1"/>
    <mergeCell ref="K1:L1"/>
  </mergeCells>
  <conditionalFormatting sqref="A1:A1048576 D1:D1048576">
    <cfRule type="cellIs" dxfId="3" priority="5" operator="equal">
      <formula>"canceled"</formula>
    </cfRule>
    <cfRule type="cellIs" dxfId="2" priority="6" operator="equal">
      <formula>"live"</formula>
    </cfRule>
    <cfRule type="cellIs" dxfId="1" priority="7" operator="equal">
      <formula>"failed"</formula>
    </cfRule>
    <cfRule type="cellIs" dxfId="0" priority="8" operator="equal">
      <formula>"successful"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PT - Category</vt:lpstr>
      <vt:lpstr>PT - Sub-category</vt:lpstr>
      <vt:lpstr>PT - Date Created</vt:lpstr>
      <vt:lpstr>Goals Outcomes</vt:lpstr>
      <vt:lpstr>Backers 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Katherine Young</cp:lastModifiedBy>
  <dcterms:created xsi:type="dcterms:W3CDTF">2021-09-29T18:52:28Z</dcterms:created>
  <dcterms:modified xsi:type="dcterms:W3CDTF">2023-06-09T01:37:29Z</dcterms:modified>
</cp:coreProperties>
</file>