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gador\Documents\Excel\Projetos\vendas_startup\"/>
    </mc:Choice>
  </mc:AlternateContent>
  <xr:revisionPtr revIDLastSave="0" documentId="13_ncr:1_{E6F97C5E-4C98-4CF1-8BF9-E8FD445972FF}" xr6:coauthVersionLast="47" xr6:coauthVersionMax="47" xr10:uidLastSave="{00000000-0000-0000-0000-000000000000}"/>
  <bookViews>
    <workbookView xWindow="-120" yWindow="-120" windowWidth="29040" windowHeight="15720" activeTab="2" xr2:uid="{C5D4EB72-5B8D-934A-BB69-595EB3CD4841}"/>
  </bookViews>
  <sheets>
    <sheet name="Metadados" sheetId="3" r:id="rId1"/>
    <sheet name="dados_da_campanha" sheetId="1" r:id="rId2"/>
    <sheet name="Insights" sheetId="5" r:id="rId3"/>
    <sheet name="Análise Exploratória" sheetId="4" r:id="rId4"/>
    <sheet name="Correlações" sheetId="6" r:id="rId5"/>
    <sheet name="Inferência" sheetId="7" r:id="rId6"/>
  </sheets>
  <definedNames>
    <definedName name="_xlnm._FilterDatabase" localSheetId="3" hidden="1">'Análise Exploratória'!$C$42:$C$162</definedName>
    <definedName name="_xlnm._FilterDatabase" localSheetId="1" hidden="1">dados_da_campanha!$A$1:$F$121</definedName>
    <definedName name="_xlchart.v1.0" hidden="1">'Análise Exploratória'!$J$16</definedName>
    <definedName name="_xlchart.v1.1" hidden="1">'Análise Exploratória'!$J$17:$J$55</definedName>
    <definedName name="_xlchart.v1.2" hidden="1">'Análise Exploratória'!$J$16</definedName>
    <definedName name="_xlchart.v1.3" hidden="1">'Análise Exploratória'!$J$17:$J$55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6" l="1"/>
  <c r="N12" i="6"/>
  <c r="N11" i="6"/>
  <c r="K16" i="7"/>
  <c r="K15" i="7"/>
  <c r="D4" i="7"/>
  <c r="C91" i="6"/>
  <c r="C90" i="6"/>
  <c r="C77" i="6"/>
  <c r="E72" i="6"/>
  <c r="E67" i="6"/>
  <c r="E66" i="6"/>
  <c r="C58" i="6"/>
  <c r="C59" i="6" s="1"/>
  <c r="C78" i="6" l="1"/>
  <c r="D15" i="7" l="1"/>
  <c r="D16" i="7" s="1"/>
  <c r="K4" i="7" l="1"/>
  <c r="K7" i="7"/>
  <c r="K5" i="7" s="1"/>
  <c r="K3" i="7"/>
  <c r="D7" i="7"/>
  <c r="D5" i="7" s="1"/>
  <c r="D9" i="7" s="1"/>
  <c r="D11" i="7" s="1"/>
  <c r="D3" i="7"/>
  <c r="K9" i="7" l="1"/>
  <c r="K11" i="7" s="1"/>
  <c r="K10" i="7"/>
  <c r="D10" i="7"/>
  <c r="E86" i="6"/>
  <c r="E85" i="6"/>
  <c r="E53" i="6"/>
  <c r="E54" i="6"/>
  <c r="E55" i="6"/>
  <c r="E52" i="6"/>
  <c r="E71" i="6"/>
  <c r="E68" i="6"/>
  <c r="E69" i="6"/>
  <c r="E70" i="6"/>
  <c r="I41" i="6"/>
  <c r="I42" i="6"/>
  <c r="I43" i="6"/>
  <c r="I44" i="6"/>
  <c r="I40" i="6"/>
  <c r="H41" i="6"/>
  <c r="H42" i="6"/>
  <c r="H43" i="6"/>
  <c r="H40" i="6"/>
  <c r="G41" i="6"/>
  <c r="G42" i="6"/>
  <c r="G43" i="6"/>
  <c r="G40" i="6"/>
  <c r="F41" i="6"/>
  <c r="F42" i="6"/>
  <c r="F43" i="6"/>
  <c r="F44" i="6"/>
  <c r="F40" i="6"/>
  <c r="I26" i="6"/>
  <c r="I27" i="6"/>
  <c r="I28" i="6"/>
  <c r="I29" i="6"/>
  <c r="I30" i="6"/>
  <c r="I31" i="6"/>
  <c r="I32" i="6"/>
  <c r="I33" i="6"/>
  <c r="I25" i="6"/>
  <c r="H11" i="6"/>
  <c r="H26" i="6"/>
  <c r="H27" i="6"/>
  <c r="H28" i="6"/>
  <c r="H29" i="6"/>
  <c r="H30" i="6"/>
  <c r="H31" i="6"/>
  <c r="H32" i="6"/>
  <c r="H25" i="6"/>
  <c r="G26" i="6"/>
  <c r="G27" i="6"/>
  <c r="G28" i="6"/>
  <c r="G29" i="6"/>
  <c r="G30" i="6"/>
  <c r="G31" i="6"/>
  <c r="G32" i="6"/>
  <c r="G25" i="6"/>
  <c r="F26" i="6"/>
  <c r="F27" i="6"/>
  <c r="F28" i="6"/>
  <c r="F29" i="6"/>
  <c r="F30" i="6"/>
  <c r="F31" i="6"/>
  <c r="F32" i="6"/>
  <c r="F33" i="6"/>
  <c r="F25" i="6"/>
  <c r="J29" i="6" l="1"/>
  <c r="J30" i="6"/>
  <c r="J32" i="6"/>
  <c r="K32" i="6" s="1"/>
  <c r="J31" i="6"/>
  <c r="K31" i="6" s="1"/>
  <c r="J28" i="6"/>
  <c r="K28" i="6" s="1"/>
  <c r="J27" i="6"/>
  <c r="K27" i="6"/>
  <c r="J26" i="6"/>
  <c r="K26" i="6" s="1"/>
  <c r="J40" i="6"/>
  <c r="K40" i="6" s="1"/>
  <c r="K29" i="6"/>
  <c r="J43" i="6"/>
  <c r="K43" i="6" s="1"/>
  <c r="J25" i="6"/>
  <c r="K25" i="6" s="1"/>
  <c r="J42" i="6"/>
  <c r="K42" i="6" s="1"/>
  <c r="J41" i="6"/>
  <c r="K41" i="6" s="1"/>
  <c r="K33" i="6" l="1"/>
  <c r="K44" i="6"/>
  <c r="I13" i="6"/>
  <c r="I12" i="6"/>
  <c r="I11" i="6"/>
  <c r="H12" i="6"/>
  <c r="G11" i="6"/>
  <c r="J11" i="6" s="1"/>
  <c r="K11" i="6" s="1"/>
  <c r="G12" i="6"/>
  <c r="F12" i="6"/>
  <c r="F13" i="6"/>
  <c r="F11" i="6"/>
  <c r="J12" i="6" l="1"/>
  <c r="K12" i="6" s="1"/>
  <c r="K13" i="6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B11" i="3"/>
</calcChain>
</file>

<file path=xl/sharedStrings.xml><?xml version="1.0" encoding="utf-8"?>
<sst xmlns="http://schemas.openxmlformats.org/spreadsheetml/2006/main" count="570" uniqueCount="107">
  <si>
    <t>sexo</t>
  </si>
  <si>
    <t>30-34</t>
  </si>
  <si>
    <t>M</t>
  </si>
  <si>
    <t>35-39</t>
  </si>
  <si>
    <t>40-44</t>
  </si>
  <si>
    <t>45-49</t>
  </si>
  <si>
    <t>F</t>
  </si>
  <si>
    <t>id_do_respondente</t>
  </si>
  <si>
    <t>faixa_etária</t>
  </si>
  <si>
    <t>escolaridade</t>
  </si>
  <si>
    <t>Menos de 18</t>
  </si>
  <si>
    <t>18-24</t>
  </si>
  <si>
    <t>25-29</t>
  </si>
  <si>
    <t>50-54</t>
  </si>
  <si>
    <t>Ensino Fundamental</t>
  </si>
  <si>
    <t>Ensino Médio</t>
  </si>
  <si>
    <t>Ensino Superior</t>
  </si>
  <si>
    <t>Pós Graduação</t>
  </si>
  <si>
    <t>valor_que_pagaria</t>
  </si>
  <si>
    <t>interesse_no_Curso</t>
  </si>
  <si>
    <t>Variável</t>
  </si>
  <si>
    <t>Descrição</t>
  </si>
  <si>
    <t>Identificação única respondente da pesquisa.</t>
  </si>
  <si>
    <t>Valor 1 se o respondente teria interesse no curso. Valor 0 caso contrário.</t>
  </si>
  <si>
    <t>Valor que o respondente pagaria em caso de interesse no curso.</t>
  </si>
  <si>
    <t>Sexo do respondente da pesquisa.</t>
  </si>
  <si>
    <t>Faixa de idade do respondente da pesquisa.</t>
  </si>
  <si>
    <t>Nível de escolaridade do respondente da pesquisa.</t>
  </si>
  <si>
    <t>Valores na Tabela</t>
  </si>
  <si>
    <t>Total Geral</t>
  </si>
  <si>
    <t>Interesse no curso</t>
  </si>
  <si>
    <t xml:space="preserve">Pessoas </t>
  </si>
  <si>
    <t>1. Com dados referentes a pesquisa com 120 pessoas, obtemos que 39 teriam interesse no curso o que representa  32% de interessados.</t>
  </si>
  <si>
    <t>Valor_de_interesse</t>
  </si>
  <si>
    <t>% relativa de pessoas</t>
  </si>
  <si>
    <t>% acumulada de pessoas</t>
  </si>
  <si>
    <t>2. Valor mínimo que pagariam no curso seria de R$ 73 e R$ 110 como valolr máximo.</t>
  </si>
  <si>
    <t>% Relativa de Pessoas</t>
  </si>
  <si>
    <t>Quantidade</t>
  </si>
  <si>
    <t>Valor de Interesse</t>
  </si>
  <si>
    <t>Média</t>
  </si>
  <si>
    <t xml:space="preserve">4. Os dados do preço de interesse apresentam uma distribuição normal </t>
  </si>
  <si>
    <t>3. A média do valor que seria pago ficou em R$ 91,46 e a mediana em R$ 90.</t>
  </si>
  <si>
    <t>5.  75% dos clientes que teriam interesse pagariam até R$ 97 no curso.</t>
  </si>
  <si>
    <t>6. Com essas informações, já seria possível passar para os investidores que os requisitos passados foram batidos, porém é necessário checar outras possibilidades</t>
  </si>
  <si>
    <t>Preço</t>
  </si>
  <si>
    <t>Sexo</t>
  </si>
  <si>
    <t>Pessoas</t>
  </si>
  <si>
    <t>% Relativa das pessoas</t>
  </si>
  <si>
    <t>% Acumulada das Pessoas</t>
  </si>
  <si>
    <t>Faixa Etária</t>
  </si>
  <si>
    <t>% Relativa das Pessoas</t>
  </si>
  <si>
    <t>7. 73% das pessoas que enviaram o formulário são do sexo masculino</t>
  </si>
  <si>
    <t>9. As idades que menos apareceram foram a de menos de 18 (2,5%), 18-24 (4,1%) e 50-54 (3,33%).</t>
  </si>
  <si>
    <t>Escolaridade</t>
  </si>
  <si>
    <t>10. 70% dos contatos possuem até 39 anos.</t>
  </si>
  <si>
    <t>Freq Relativa</t>
  </si>
  <si>
    <t>% Interesse</t>
  </si>
  <si>
    <t>% Sem interesse</t>
  </si>
  <si>
    <t>%Interessados</t>
  </si>
  <si>
    <t>Odds</t>
  </si>
  <si>
    <t>Iv's</t>
  </si>
  <si>
    <t>Var Ponderada</t>
  </si>
  <si>
    <t>R2</t>
  </si>
  <si>
    <t>Parâmetro de Interesse</t>
  </si>
  <si>
    <t>Pessoas que comprariam o curso</t>
  </si>
  <si>
    <t>Preço médio pago no curso</t>
  </si>
  <si>
    <t>S2</t>
  </si>
  <si>
    <t>tn-1</t>
  </si>
  <si>
    <t>Confiança</t>
  </si>
  <si>
    <t>Limite Superior</t>
  </si>
  <si>
    <t>Limite Inferior</t>
  </si>
  <si>
    <t>Margem de Erro</t>
  </si>
  <si>
    <t>Variação de Preço</t>
  </si>
  <si>
    <t>Contagem de Pessoas</t>
  </si>
  <si>
    <t>Interesse no Curso</t>
  </si>
  <si>
    <t>Contagem de pessoas</t>
  </si>
  <si>
    <t>11.Em relação ao interesse no curso as variáveis Sexo e Escolaridade apresentam um fraco poder de separação, enquanto faixa etária se torna um pouco mais explicativa tendo um poder médio de separação</t>
  </si>
  <si>
    <t>12. Pessoas de 30 a 39 anos são as que mais tendem a ter interesse no curso ofertado, poderia ter uma capanha criada para direcionar o produto direcionada para esse público.</t>
  </si>
  <si>
    <t>13. Em relação ao preço médio a variável que menos explica a diferença de preço médio é a escolaridade. Levamos em consideração apenas pessoas interessadas no curso.</t>
  </si>
  <si>
    <t>14. O genêro explica 48% dos preços que vão ser pagos, mulheres e homens tem diferentes opinões</t>
  </si>
  <si>
    <t>15. Com a faixa etária existe uma forte associação em relação aos preços, onde ela explica 90% da diferença dos preços, assim sendo, conforme muda a faixa etária, ocorre diferentes opinões relacionadas ao preço.</t>
  </si>
  <si>
    <t>16. Mesmo obtendo bons resultados, é necessario ter calma e cuidado com esses valores, pois se tratar de uma amostra, pode não ser o valor real, visto que muitas categorias das variáveis continham poucos valores ou nenhum, sendo assim não é possivel entender precisamente o perfil dos interessados</t>
  </si>
  <si>
    <t>Análise Exploratória</t>
  </si>
  <si>
    <t>Correlação Iv e Determinação</t>
  </si>
  <si>
    <t>Inferência Estatística</t>
  </si>
  <si>
    <t>Erro desejado</t>
  </si>
  <si>
    <t>Z</t>
  </si>
  <si>
    <t>Tamanho necessário</t>
  </si>
  <si>
    <t>19. Para os dois estudos vai ser considerado 90% de confiança.</t>
  </si>
  <si>
    <t>20. Em relação a quem teria o interesse no curso, os investidores afirmaram que so investiriam caso tivesse uma taxa de aprovação em 25% pelo menos.</t>
  </si>
  <si>
    <t>Variancia</t>
  </si>
  <si>
    <t xml:space="preserve">21. Obtemos o intervalo de confiança de 25,4% e 39,6% isso nos diz que fosse realizado um grande estudo com 100 diferentes amostras em 90 delas conteriam a real média. </t>
  </si>
  <si>
    <t>23. Porém, o intervalo contem uma margem de erro de 7%, talvez seja uma incerteza muito grande em cima de nossa estimativa, então realizo um cálculo para descobrir o número de amostras adequado para gerar um melhor resultado para os investidores.</t>
  </si>
  <si>
    <t>24. Concluimos que para obter uma margem de erro no valor de 5%, seria necessário uma pesquisa realizada com 240 pessoas, o dobro da amostra que temos no momento.</t>
  </si>
  <si>
    <t>28. A margem de erro ficou em 2,19 reais, caso o valor fique fora dos requisitos, também estimo o tamanho adequado da amostra e obtenho que o tamanho ideal seria de 80 pessoas para obter uma margem de erro de 1,5%, no estudo foi observado apenas 39 pessoas.</t>
  </si>
  <si>
    <t>Inferência Estatística - Interesse no Curso</t>
  </si>
  <si>
    <t>Inferência Estatística - Preço médio a ser pago no curso</t>
  </si>
  <si>
    <t>22. Com base na nossa estimativa, podemos confirmar que eles poderiam investir seu tempo para criar um curso, que a população teria um interesse no curso acima do que foi estabelecido.</t>
  </si>
  <si>
    <t>27. Também podemos confirmar com eles que o real preço médio superaria os seus requisitos e pagar a operação da startup, dado que a população pagaria um valor acima do valor mínimo estabelecido, com base na nossa estimativa.</t>
  </si>
  <si>
    <t>25. Trabalhando com o preço médio a ser pago no curso, os investidores também tinha um requisito com o valor de venda mínimo sendo de R$ 85.</t>
  </si>
  <si>
    <t>26. Obtemos os seguintes valores do intervalo R$ 89,27 e R$ 93,65 , assim como no outro estudo, a cada 100 estudos em 90 deles conteriam o real preço médio a ser pago no curso.</t>
  </si>
  <si>
    <t>8. A faixa etária mais frequente na pesquisa é a de 35-39, sendo um total de 36 (30%) pessoas.</t>
  </si>
  <si>
    <t>Auxiliar</t>
  </si>
  <si>
    <t>18. Como não ficou explicito a prioridade de interesse, vou realizar dois estudos sobre a inferência estatística, um analisando a população como quem tem interesse no curso e parâmetro de interesse pessoas que buscam aprender sobre o mercado financeiro e outro com o preço médio como parâmetro de interesse e a população como quem compraria o curso.</t>
  </si>
  <si>
    <t>IV</t>
  </si>
  <si>
    <t>17. Antes de fazer as estimativas, é bom deixar claro que a nossa amostra não é totalmente representativa, dado que a amostra ou pesquisa contém apenas pessoas a rede de contatos dos investidores o que pode acabar causando o viés de seleção, para ser uma possível amostra válida, seria necessário considerar uma Amostragem Aleatória Simples para realização da pesquisa.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</si>
</sst>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6" fillId="4" borderId="0" xfId="0" applyNumberFormat="1" applyFont="1" applyFill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164" fontId="5" fillId="5" borderId="0" xfId="0" applyNumberFormat="1" applyFont="1" applyFill="1"/>
    <xf numFmtId="0" fontId="5" fillId="0" borderId="0" xfId="0" applyFont="1"/>
    <xf numFmtId="9" fontId="0" fillId="0" borderId="0" xfId="0" applyNumberFormat="1"/>
    <xf numFmtId="2" fontId="5" fillId="5" borderId="0" xfId="0" applyNumberFormat="1" applyFont="1" applyFill="1"/>
    <xf numFmtId="0" fontId="1" fillId="6" borderId="0" xfId="0" applyFont="1" applyFill="1" applyAlignment="1">
      <alignment horizontal="center" vertical="center" wrapText="1"/>
    </xf>
    <xf numFmtId="2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orcentagem" xfId="1" builtinId="5"/>
  </cellStyles>
  <dxfs count="7">
    <dxf>
      <numFmt numFmtId="2" formatCode="0.00"/>
    </dxf>
    <dxf>
      <font>
        <b/>
      </font>
    </dxf>
    <dxf>
      <font>
        <color theme="9" tint="-0.499984740745262"/>
      </font>
    </dxf>
    <dxf>
      <fill>
        <patternFill patternType="solid">
          <bgColor theme="9" tint="0.79998168889431442"/>
        </patternFill>
      </fill>
    </dxf>
    <dxf>
      <font>
        <color theme="9" tint="0.39997558519241921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[pesquisas_startup.xlsx]Análise Exploratória!Tabela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Interesse no Curso?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Exploratória'!$D$4</c:f>
              <c:strCache>
                <c:ptCount val="1"/>
                <c:pt idx="0">
                  <c:v>Pessoas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F-436B-B55A-1169609672B7}"/>
              </c:ext>
            </c:extLst>
          </c:dPt>
          <c:dPt>
            <c:idx val="1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8-4D1C-B9CC-3EF38E9EEDCE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BF-436B-B55A-1169609672B7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28-4D1C-B9CC-3EF38E9EE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Exploratória'!$C$5:$C$7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'Análise Exploratória'!$D$5:$D$7</c:f>
              <c:numCache>
                <c:formatCode>General</c:formatCode>
                <c:ptCount val="2"/>
                <c:pt idx="0">
                  <c:v>81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4D1C-B9CC-3EF38E9EEDCE}"/>
            </c:ext>
          </c:extLst>
        </c:ser>
        <c:ser>
          <c:idx val="1"/>
          <c:order val="1"/>
          <c:tx>
            <c:strRef>
              <c:f>'Análise Exploratória'!$E$4</c:f>
              <c:strCache>
                <c:ptCount val="1"/>
                <c:pt idx="0">
                  <c:v>% relativa de pessoas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F-436B-B55A-116960967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F-436B-B55A-1169609672B7}"/>
              </c:ext>
            </c:extLst>
          </c:dPt>
          <c:cat>
            <c:strRef>
              <c:f>'Análise Exploratória'!$C$5:$C$7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'Análise Exploratória'!$E$5:$E$7</c:f>
              <c:numCache>
                <c:formatCode>0.00%</c:formatCode>
                <c:ptCount val="2"/>
                <c:pt idx="0">
                  <c:v>0.67500000000000004</c:v>
                </c:pt>
                <c:pt idx="1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8-4D1C-B9CC-3EF38E9EEDCE}"/>
            </c:ext>
          </c:extLst>
        </c:ser>
        <c:ser>
          <c:idx val="2"/>
          <c:order val="2"/>
          <c:tx>
            <c:strRef>
              <c:f>'Análise Exploratória'!$F$4</c:f>
              <c:strCache>
                <c:ptCount val="1"/>
                <c:pt idx="0">
                  <c:v>% acumulada de pessoas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A-48E3-A786-9E2087DC16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A-48E3-A786-9E2087DC160A}"/>
              </c:ext>
            </c:extLst>
          </c:dPt>
          <c:cat>
            <c:strRef>
              <c:f>'Análise Exploratória'!$C$5:$C$7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'Análise Exploratória'!$F$5:$F$7</c:f>
              <c:numCache>
                <c:formatCode>0.00%</c:formatCode>
                <c:ptCount val="2"/>
                <c:pt idx="0">
                  <c:v>0.67500000000000004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BD-4DEA-9AA7-33FCAA6D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[pesquisas_startup.xlsx]Análise Exploratória!Tabela dinâmica5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Sexo</a:t>
            </a:r>
            <a:r>
              <a:rPr lang="pt-BR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0099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44546A">
              <a:lumMod val="40000"/>
              <a:lumOff val="6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Exploratória'!$D$63</c:f>
              <c:strCache>
                <c:ptCount val="1"/>
                <c:pt idx="0">
                  <c:v>Pessoas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rgbClr val="CC00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F-436B-B55A-1169609672B7}"/>
              </c:ext>
            </c:extLst>
          </c:dPt>
          <c:dPt>
            <c:idx val="1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8-4D1C-B9CC-3EF38E9EED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Exploratória'!$C$64:$C$66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'Análise Exploratória'!$D$64:$D$66</c:f>
              <c:numCache>
                <c:formatCode>General</c:formatCode>
                <c:ptCount val="2"/>
                <c:pt idx="0">
                  <c:v>32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4D1C-B9CC-3EF38E9EEDCE}"/>
            </c:ext>
          </c:extLst>
        </c:ser>
        <c:ser>
          <c:idx val="1"/>
          <c:order val="1"/>
          <c:tx>
            <c:strRef>
              <c:f>'Análise Exploratória'!$E$63</c:f>
              <c:strCache>
                <c:ptCount val="1"/>
                <c:pt idx="0">
                  <c:v>% Relativa das pessoas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F-436B-B55A-116960967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F-436B-B55A-1169609672B7}"/>
              </c:ext>
            </c:extLst>
          </c:dPt>
          <c:cat>
            <c:strRef>
              <c:f>'Análise Exploratória'!$C$64:$C$66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'Análise Exploratória'!$E$64:$E$66</c:f>
              <c:numCache>
                <c:formatCode>0.00%</c:formatCode>
                <c:ptCount val="2"/>
                <c:pt idx="0">
                  <c:v>0.26666666666666666</c:v>
                </c:pt>
                <c:pt idx="1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8-4D1C-B9CC-3EF38E9EEDCE}"/>
            </c:ext>
          </c:extLst>
        </c:ser>
        <c:ser>
          <c:idx val="2"/>
          <c:order val="2"/>
          <c:tx>
            <c:strRef>
              <c:f>'Análise Exploratória'!$F$63</c:f>
              <c:strCache>
                <c:ptCount val="1"/>
                <c:pt idx="0">
                  <c:v>% Acumulada das Pessoas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F1-4638-B4DE-4D10417E19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F1-4638-B4DE-4D10417E19BE}"/>
              </c:ext>
            </c:extLst>
          </c:dPt>
          <c:cat>
            <c:strRef>
              <c:f>'Análise Exploratória'!$C$64:$C$66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'Análise Exploratória'!$F$64:$F$66</c:f>
              <c:numCache>
                <c:formatCode>0.00%</c:formatCode>
                <c:ptCount val="2"/>
                <c:pt idx="0">
                  <c:v>0.26666666666666666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4C-4EE0-80EF-AB0A6181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[pesquisas_startup.xlsx]Análise Exploratória!Tabela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 Etária da Pesquisa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20000"/>
              <a:lumOff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Exploratória'!$D$77</c:f>
              <c:strCache>
                <c:ptCount val="1"/>
                <c:pt idx="0">
                  <c:v>Pessoas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 Exploratória'!$C$78:$C$86</c:f>
              <c:strCache>
                <c:ptCount val="8"/>
                <c:pt idx="0">
                  <c:v>Menos de 18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</c:strCache>
            </c:strRef>
          </c:cat>
          <c:val>
            <c:numRef>
              <c:f>'Análise Exploratória'!$D$78:$D$86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16</c:v>
                </c:pt>
                <c:pt idx="3">
                  <c:v>24</c:v>
                </c:pt>
                <c:pt idx="4">
                  <c:v>36</c:v>
                </c:pt>
                <c:pt idx="5">
                  <c:v>18</c:v>
                </c:pt>
                <c:pt idx="6">
                  <c:v>14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Exploratória'!$E$77</c:f>
              <c:strCache>
                <c:ptCount val="1"/>
                <c:pt idx="0">
                  <c:v>% Relativa das Pessoas</c:v>
                </c:pt>
              </c:strCache>
            </c:strRef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Exploratória'!$C$78:$C$86</c:f>
              <c:strCache>
                <c:ptCount val="8"/>
                <c:pt idx="0">
                  <c:v>Menos de 18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</c:strCache>
            </c:strRef>
          </c:cat>
          <c:val>
            <c:numRef>
              <c:f>'Análise Exploratória'!$E$78:$E$86</c:f>
              <c:numCache>
                <c:formatCode>0.00%</c:formatCode>
                <c:ptCount val="8"/>
                <c:pt idx="0">
                  <c:v>2.5000000000000001E-2</c:v>
                </c:pt>
                <c:pt idx="1">
                  <c:v>4.1666666666666664E-2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0.3</c:v>
                </c:pt>
                <c:pt idx="5">
                  <c:v>0.15</c:v>
                </c:pt>
                <c:pt idx="6">
                  <c:v>0.11666666666666667</c:v>
                </c:pt>
                <c:pt idx="7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Exploratória'!$F$77</c:f>
              <c:strCache>
                <c:ptCount val="1"/>
                <c:pt idx="0">
                  <c:v>% Acumulada das Pessoas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Exploratória'!$C$78:$C$86</c:f>
              <c:strCache>
                <c:ptCount val="8"/>
                <c:pt idx="0">
                  <c:v>Menos de 18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</c:strCache>
            </c:strRef>
          </c:cat>
          <c:val>
            <c:numRef>
              <c:f>'Análise Exploratória'!$F$78:$F$86</c:f>
              <c:numCache>
                <c:formatCode>0.00%</c:formatCode>
                <c:ptCount val="8"/>
                <c:pt idx="0">
                  <c:v>2.5000000000000001E-2</c:v>
                </c:pt>
                <c:pt idx="1">
                  <c:v>6.6666666666666666E-2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0.85</c:v>
                </c:pt>
                <c:pt idx="6">
                  <c:v>0.96666666666666667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[pesquisas_startup.xlsx]Análise Exploratória!Tabela dinâmica11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Escolaridade dos Contatos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>
              <a:lumMod val="20000"/>
              <a:lumOff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Exploratória'!$D$94</c:f>
              <c:strCache>
                <c:ptCount val="1"/>
                <c:pt idx="0">
                  <c:v>Pessoas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 Exploratória'!$C$95:$C$99</c:f>
              <c:strCache>
                <c:ptCount val="4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Pós Graduação</c:v>
                </c:pt>
              </c:strCache>
            </c:strRef>
          </c:cat>
          <c:val>
            <c:numRef>
              <c:f>'Análise Exploratória'!$D$95:$D$99</c:f>
              <c:numCache>
                <c:formatCode>General</c:formatCode>
                <c:ptCount val="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Exploratória'!$E$94</c:f>
              <c:strCache>
                <c:ptCount val="1"/>
                <c:pt idx="0">
                  <c:v>% Relativa das Pessoas</c:v>
                </c:pt>
              </c:strCache>
            </c:strRef>
          </c:tx>
          <c:spPr>
            <a:solidFill>
              <a:srgbClr val="4472C4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Exploratória'!$C$95:$C$99</c:f>
              <c:strCache>
                <c:ptCount val="4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Pós Graduação</c:v>
                </c:pt>
              </c:strCache>
            </c:strRef>
          </c:cat>
          <c:val>
            <c:numRef>
              <c:f>'Análise Exploratória'!$E$95:$E$99</c:f>
              <c:numCache>
                <c:formatCode>0.00%</c:formatCode>
                <c:ptCount val="4"/>
                <c:pt idx="0">
                  <c:v>0.25833333333333336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Exploratória'!$F$94</c:f>
              <c:strCache>
                <c:ptCount val="1"/>
                <c:pt idx="0">
                  <c:v>% Acumulada das Pessoas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Exploratória'!$C$95:$C$99</c:f>
              <c:strCache>
                <c:ptCount val="4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Pós Graduação</c:v>
                </c:pt>
              </c:strCache>
            </c:strRef>
          </c:cat>
          <c:val>
            <c:numRef>
              <c:f>'Análise Exploratória'!$F$95:$F$99</c:f>
              <c:numCache>
                <c:formatCode>0.00%</c:formatCode>
                <c:ptCount val="4"/>
                <c:pt idx="0">
                  <c:v>0.25833333333333336</c:v>
                </c:pt>
                <c:pt idx="1">
                  <c:v>0.48333333333333334</c:v>
                </c:pt>
                <c:pt idx="2">
                  <c:v>0.70833333333333337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Box-Plot dos Preços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 dos Preços</a:t>
          </a:r>
        </a:p>
      </cx:txPr>
    </cx:title>
    <cx:plotArea>
      <cx:plotAreaRegion>
        <cx:series layoutId="boxWhisker" uniqueId="{AE4615DA-D5C4-4D76-9DF6-11E96D136F2C}">
          <cx:tx>
            <cx:txData>
              <cx:f>_xlchart.v1.0</cx:f>
              <cx:v>Valor_de_interesse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6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Preço das pessoas Interessadas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Preço das pessoas Interessadas</a:t>
          </a:r>
        </a:p>
      </cx:txPr>
    </cx:title>
    <cx:plotArea>
      <cx:plotAreaRegion>
        <cx:series layoutId="clusteredColumn" uniqueId="{1A3FE477-2AFD-4640-A253-F0A36FD03567}">
          <cx:tx>
            <cx:txData>
              <cx:f>_xlchart.v1.2</cx:f>
              <cx:v>Valor_de_interesse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14</xdr:row>
      <xdr:rowOff>180974</xdr:rowOff>
    </xdr:from>
    <xdr:to>
      <xdr:col>13</xdr:col>
      <xdr:colOff>447675</xdr:colOff>
      <xdr:row>55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5F941B4-7033-7675-8C85-92778CDF7E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2981324"/>
              <a:ext cx="4572000" cy="8210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657225</xdr:colOff>
      <xdr:row>40</xdr:row>
      <xdr:rowOff>114300</xdr:rowOff>
    </xdr:from>
    <xdr:to>
      <xdr:col>6</xdr:col>
      <xdr:colOff>19050</xdr:colOff>
      <xdr:row>54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35FBDBAE-FD49-DACF-F6A4-C37D4C7AA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" y="8115300"/>
              <a:ext cx="6229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642936</xdr:colOff>
      <xdr:row>2</xdr:row>
      <xdr:rowOff>28575</xdr:rowOff>
    </xdr:from>
    <xdr:to>
      <xdr:col>13</xdr:col>
      <xdr:colOff>266699</xdr:colOff>
      <xdr:row>13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21060BA-0C2C-7FED-D252-C2E5BC326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681037</xdr:colOff>
      <xdr:row>57</xdr:row>
      <xdr:rowOff>190500</xdr:rowOff>
    </xdr:from>
    <xdr:to>
      <xdr:col>13</xdr:col>
      <xdr:colOff>452437</xdr:colOff>
      <xdr:row>71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3EA48F2-66B3-2F1C-E508-723107ADC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14286</xdr:colOff>
      <xdr:row>75</xdr:row>
      <xdr:rowOff>9525</xdr:rowOff>
    </xdr:from>
    <xdr:to>
      <xdr:col>15</xdr:col>
      <xdr:colOff>495299</xdr:colOff>
      <xdr:row>88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681CC04-9F09-55FD-93FF-899F2E8EF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681037</xdr:colOff>
      <xdr:row>91</xdr:row>
      <xdr:rowOff>123825</xdr:rowOff>
    </xdr:from>
    <xdr:to>
      <xdr:col>15</xdr:col>
      <xdr:colOff>276225</xdr:colOff>
      <xdr:row>105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221A41-ECC4-A88A-E3FC-E1994620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gador" refreshedDate="45299.558112037033" createdVersion="8" refreshedVersion="8" minRefreshableVersion="3" recordCount="120" xr:uid="{21832B34-A461-4D17-A1DC-7527492730FD}">
  <cacheSource type="worksheet">
    <worksheetSource name="Tabela1"/>
  </cacheSource>
  <cacheFields count="7">
    <cacheField name="id_do_respondente" numFmtId="0">
      <sharedItems containsSemiMixedTypes="0" containsString="0" containsNumber="1" containsInteger="1" minValue="1" maxValue="120"/>
    </cacheField>
    <cacheField name="interesse_no_Curso" numFmtId="0">
      <sharedItems containsSemiMixedTypes="0" containsString="0" containsNumber="1" containsInteger="1" minValue="0" maxValue="1" count="2">
        <n v="0"/>
        <n v="1"/>
      </sharedItems>
    </cacheField>
    <cacheField name="valor_que_pagaria" numFmtId="0">
      <sharedItems containsSemiMixedTypes="0" containsString="0" containsNumber="1" containsInteger="1" minValue="50" maxValue="110"/>
    </cacheField>
    <cacheField name="sexo" numFmtId="0">
      <sharedItems count="2">
        <s v="M"/>
        <s v="F"/>
      </sharedItems>
    </cacheField>
    <cacheField name="faixa_etária" numFmtId="0">
      <sharedItems count="8">
        <s v="35-39"/>
        <s v="45-49"/>
        <s v="30-34"/>
        <s v="25-29"/>
        <s v="40-44"/>
        <s v="50-54"/>
        <s v="18-24"/>
        <s v="Menos de 18"/>
      </sharedItems>
    </cacheField>
    <cacheField name="escolaridade" numFmtId="0">
      <sharedItems count="4">
        <s v="Ensino Fundamental"/>
        <s v="Ensino Médio"/>
        <s v="Ensino Superior"/>
        <s v="Pós Graduação"/>
      </sharedItems>
    </cacheField>
    <cacheField name="Valor_de_interesse" numFmtId="0">
      <sharedItems containsSemiMixedTypes="0" containsString="0" containsNumber="1" containsInteger="1" minValue="0" maxValue="110" count="23">
        <n v="0"/>
        <n v="86"/>
        <n v="110"/>
        <n v="87"/>
        <n v="74"/>
        <n v="89"/>
        <n v="105"/>
        <n v="106"/>
        <n v="88"/>
        <n v="99"/>
        <n v="80"/>
        <n v="91"/>
        <n v="94"/>
        <n v="90"/>
        <n v="98"/>
        <n v="82"/>
        <n v="97"/>
        <n v="95"/>
        <n v="84"/>
        <n v="103"/>
        <n v="96"/>
        <n v="92"/>
        <n v="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x v="0"/>
    <n v="50"/>
    <x v="0"/>
    <x v="0"/>
    <x v="0"/>
    <x v="0"/>
  </r>
  <r>
    <n v="2"/>
    <x v="0"/>
    <n v="50"/>
    <x v="0"/>
    <x v="1"/>
    <x v="1"/>
    <x v="0"/>
  </r>
  <r>
    <n v="3"/>
    <x v="0"/>
    <n v="50"/>
    <x v="0"/>
    <x v="0"/>
    <x v="1"/>
    <x v="0"/>
  </r>
  <r>
    <n v="4"/>
    <x v="0"/>
    <n v="50"/>
    <x v="1"/>
    <x v="0"/>
    <x v="2"/>
    <x v="0"/>
  </r>
  <r>
    <n v="5"/>
    <x v="0"/>
    <n v="50"/>
    <x v="0"/>
    <x v="2"/>
    <x v="2"/>
    <x v="0"/>
  </r>
  <r>
    <n v="6"/>
    <x v="1"/>
    <n v="86"/>
    <x v="1"/>
    <x v="3"/>
    <x v="3"/>
    <x v="1"/>
  </r>
  <r>
    <n v="7"/>
    <x v="0"/>
    <n v="50"/>
    <x v="1"/>
    <x v="4"/>
    <x v="0"/>
    <x v="0"/>
  </r>
  <r>
    <n v="8"/>
    <x v="1"/>
    <n v="110"/>
    <x v="0"/>
    <x v="5"/>
    <x v="0"/>
    <x v="2"/>
  </r>
  <r>
    <n v="9"/>
    <x v="0"/>
    <n v="50"/>
    <x v="0"/>
    <x v="3"/>
    <x v="2"/>
    <x v="0"/>
  </r>
  <r>
    <n v="10"/>
    <x v="1"/>
    <n v="87"/>
    <x v="1"/>
    <x v="2"/>
    <x v="3"/>
    <x v="3"/>
  </r>
  <r>
    <n v="11"/>
    <x v="0"/>
    <n v="50"/>
    <x v="0"/>
    <x v="6"/>
    <x v="0"/>
    <x v="0"/>
  </r>
  <r>
    <n v="12"/>
    <x v="1"/>
    <n v="74"/>
    <x v="1"/>
    <x v="7"/>
    <x v="1"/>
    <x v="4"/>
  </r>
  <r>
    <n v="13"/>
    <x v="1"/>
    <n v="89"/>
    <x v="0"/>
    <x v="2"/>
    <x v="2"/>
    <x v="5"/>
  </r>
  <r>
    <n v="14"/>
    <x v="1"/>
    <n v="105"/>
    <x v="0"/>
    <x v="1"/>
    <x v="1"/>
    <x v="6"/>
  </r>
  <r>
    <n v="15"/>
    <x v="1"/>
    <n v="106"/>
    <x v="0"/>
    <x v="1"/>
    <x v="2"/>
    <x v="7"/>
  </r>
  <r>
    <n v="16"/>
    <x v="0"/>
    <n v="50"/>
    <x v="0"/>
    <x v="4"/>
    <x v="1"/>
    <x v="0"/>
  </r>
  <r>
    <n v="17"/>
    <x v="0"/>
    <n v="50"/>
    <x v="1"/>
    <x v="2"/>
    <x v="1"/>
    <x v="0"/>
  </r>
  <r>
    <n v="18"/>
    <x v="1"/>
    <n v="88"/>
    <x v="0"/>
    <x v="2"/>
    <x v="1"/>
    <x v="8"/>
  </r>
  <r>
    <n v="19"/>
    <x v="0"/>
    <n v="50"/>
    <x v="0"/>
    <x v="2"/>
    <x v="0"/>
    <x v="0"/>
  </r>
  <r>
    <n v="20"/>
    <x v="0"/>
    <n v="50"/>
    <x v="0"/>
    <x v="1"/>
    <x v="1"/>
    <x v="0"/>
  </r>
  <r>
    <n v="21"/>
    <x v="0"/>
    <n v="50"/>
    <x v="0"/>
    <x v="1"/>
    <x v="2"/>
    <x v="0"/>
  </r>
  <r>
    <n v="22"/>
    <x v="1"/>
    <n v="99"/>
    <x v="0"/>
    <x v="0"/>
    <x v="3"/>
    <x v="9"/>
  </r>
  <r>
    <n v="23"/>
    <x v="1"/>
    <n v="88"/>
    <x v="0"/>
    <x v="0"/>
    <x v="3"/>
    <x v="8"/>
  </r>
  <r>
    <n v="24"/>
    <x v="0"/>
    <n v="50"/>
    <x v="1"/>
    <x v="3"/>
    <x v="3"/>
    <x v="0"/>
  </r>
  <r>
    <n v="25"/>
    <x v="1"/>
    <n v="80"/>
    <x v="1"/>
    <x v="6"/>
    <x v="3"/>
    <x v="10"/>
  </r>
  <r>
    <n v="26"/>
    <x v="0"/>
    <n v="50"/>
    <x v="0"/>
    <x v="4"/>
    <x v="0"/>
    <x v="0"/>
  </r>
  <r>
    <n v="27"/>
    <x v="0"/>
    <n v="50"/>
    <x v="0"/>
    <x v="3"/>
    <x v="0"/>
    <x v="0"/>
  </r>
  <r>
    <n v="28"/>
    <x v="0"/>
    <n v="50"/>
    <x v="0"/>
    <x v="2"/>
    <x v="0"/>
    <x v="0"/>
  </r>
  <r>
    <n v="29"/>
    <x v="1"/>
    <n v="91"/>
    <x v="0"/>
    <x v="0"/>
    <x v="2"/>
    <x v="11"/>
  </r>
  <r>
    <n v="30"/>
    <x v="1"/>
    <n v="94"/>
    <x v="0"/>
    <x v="0"/>
    <x v="3"/>
    <x v="12"/>
  </r>
  <r>
    <n v="31"/>
    <x v="0"/>
    <n v="50"/>
    <x v="1"/>
    <x v="3"/>
    <x v="3"/>
    <x v="0"/>
  </r>
  <r>
    <n v="32"/>
    <x v="0"/>
    <n v="50"/>
    <x v="0"/>
    <x v="1"/>
    <x v="2"/>
    <x v="0"/>
  </r>
  <r>
    <n v="33"/>
    <x v="1"/>
    <n v="99"/>
    <x v="0"/>
    <x v="0"/>
    <x v="1"/>
    <x v="9"/>
  </r>
  <r>
    <n v="34"/>
    <x v="1"/>
    <n v="90"/>
    <x v="0"/>
    <x v="2"/>
    <x v="1"/>
    <x v="13"/>
  </r>
  <r>
    <n v="35"/>
    <x v="0"/>
    <n v="50"/>
    <x v="1"/>
    <x v="3"/>
    <x v="0"/>
    <x v="0"/>
  </r>
  <r>
    <n v="36"/>
    <x v="0"/>
    <n v="50"/>
    <x v="0"/>
    <x v="0"/>
    <x v="1"/>
    <x v="0"/>
  </r>
  <r>
    <n v="37"/>
    <x v="0"/>
    <n v="50"/>
    <x v="1"/>
    <x v="1"/>
    <x v="0"/>
    <x v="0"/>
  </r>
  <r>
    <n v="38"/>
    <x v="0"/>
    <n v="50"/>
    <x v="0"/>
    <x v="3"/>
    <x v="1"/>
    <x v="0"/>
  </r>
  <r>
    <n v="39"/>
    <x v="0"/>
    <n v="50"/>
    <x v="0"/>
    <x v="5"/>
    <x v="1"/>
    <x v="0"/>
  </r>
  <r>
    <n v="40"/>
    <x v="0"/>
    <n v="50"/>
    <x v="0"/>
    <x v="4"/>
    <x v="1"/>
    <x v="0"/>
  </r>
  <r>
    <n v="41"/>
    <x v="0"/>
    <n v="50"/>
    <x v="0"/>
    <x v="2"/>
    <x v="3"/>
    <x v="0"/>
  </r>
  <r>
    <n v="42"/>
    <x v="1"/>
    <n v="91"/>
    <x v="0"/>
    <x v="2"/>
    <x v="2"/>
    <x v="11"/>
  </r>
  <r>
    <n v="43"/>
    <x v="0"/>
    <n v="50"/>
    <x v="0"/>
    <x v="4"/>
    <x v="3"/>
    <x v="0"/>
  </r>
  <r>
    <n v="44"/>
    <x v="0"/>
    <n v="50"/>
    <x v="0"/>
    <x v="2"/>
    <x v="0"/>
    <x v="0"/>
  </r>
  <r>
    <n v="45"/>
    <x v="0"/>
    <n v="50"/>
    <x v="0"/>
    <x v="4"/>
    <x v="3"/>
    <x v="0"/>
  </r>
  <r>
    <n v="46"/>
    <x v="0"/>
    <n v="50"/>
    <x v="0"/>
    <x v="0"/>
    <x v="3"/>
    <x v="0"/>
  </r>
  <r>
    <n v="47"/>
    <x v="1"/>
    <n v="94"/>
    <x v="0"/>
    <x v="0"/>
    <x v="0"/>
    <x v="12"/>
  </r>
  <r>
    <n v="48"/>
    <x v="0"/>
    <n v="50"/>
    <x v="0"/>
    <x v="1"/>
    <x v="0"/>
    <x v="0"/>
  </r>
  <r>
    <n v="49"/>
    <x v="1"/>
    <n v="90"/>
    <x v="0"/>
    <x v="2"/>
    <x v="0"/>
    <x v="13"/>
  </r>
  <r>
    <n v="50"/>
    <x v="0"/>
    <n v="50"/>
    <x v="0"/>
    <x v="0"/>
    <x v="2"/>
    <x v="0"/>
  </r>
  <r>
    <n v="51"/>
    <x v="0"/>
    <n v="50"/>
    <x v="1"/>
    <x v="0"/>
    <x v="3"/>
    <x v="0"/>
  </r>
  <r>
    <n v="52"/>
    <x v="0"/>
    <n v="50"/>
    <x v="0"/>
    <x v="4"/>
    <x v="0"/>
    <x v="0"/>
  </r>
  <r>
    <n v="53"/>
    <x v="1"/>
    <n v="89"/>
    <x v="0"/>
    <x v="2"/>
    <x v="0"/>
    <x v="5"/>
  </r>
  <r>
    <n v="54"/>
    <x v="1"/>
    <n v="98"/>
    <x v="0"/>
    <x v="0"/>
    <x v="3"/>
    <x v="14"/>
  </r>
  <r>
    <n v="55"/>
    <x v="0"/>
    <n v="50"/>
    <x v="0"/>
    <x v="7"/>
    <x v="2"/>
    <x v="0"/>
  </r>
  <r>
    <n v="56"/>
    <x v="0"/>
    <n v="50"/>
    <x v="0"/>
    <x v="0"/>
    <x v="1"/>
    <x v="0"/>
  </r>
  <r>
    <n v="57"/>
    <x v="0"/>
    <n v="50"/>
    <x v="0"/>
    <x v="2"/>
    <x v="1"/>
    <x v="0"/>
  </r>
  <r>
    <n v="58"/>
    <x v="1"/>
    <n v="82"/>
    <x v="1"/>
    <x v="6"/>
    <x v="0"/>
    <x v="15"/>
  </r>
  <r>
    <n v="59"/>
    <x v="0"/>
    <n v="50"/>
    <x v="0"/>
    <x v="0"/>
    <x v="2"/>
    <x v="0"/>
  </r>
  <r>
    <n v="60"/>
    <x v="0"/>
    <n v="50"/>
    <x v="1"/>
    <x v="3"/>
    <x v="2"/>
    <x v="0"/>
  </r>
  <r>
    <n v="61"/>
    <x v="0"/>
    <n v="50"/>
    <x v="0"/>
    <x v="4"/>
    <x v="3"/>
    <x v="0"/>
  </r>
  <r>
    <n v="62"/>
    <x v="0"/>
    <n v="50"/>
    <x v="1"/>
    <x v="0"/>
    <x v="2"/>
    <x v="0"/>
  </r>
  <r>
    <n v="63"/>
    <x v="0"/>
    <n v="50"/>
    <x v="1"/>
    <x v="0"/>
    <x v="3"/>
    <x v="0"/>
  </r>
  <r>
    <n v="64"/>
    <x v="1"/>
    <n v="97"/>
    <x v="0"/>
    <x v="0"/>
    <x v="3"/>
    <x v="16"/>
  </r>
  <r>
    <n v="65"/>
    <x v="0"/>
    <n v="50"/>
    <x v="0"/>
    <x v="2"/>
    <x v="0"/>
    <x v="0"/>
  </r>
  <r>
    <n v="66"/>
    <x v="0"/>
    <n v="50"/>
    <x v="1"/>
    <x v="1"/>
    <x v="2"/>
    <x v="0"/>
  </r>
  <r>
    <n v="67"/>
    <x v="1"/>
    <n v="95"/>
    <x v="0"/>
    <x v="0"/>
    <x v="1"/>
    <x v="17"/>
  </r>
  <r>
    <n v="68"/>
    <x v="1"/>
    <n v="86"/>
    <x v="1"/>
    <x v="3"/>
    <x v="0"/>
    <x v="1"/>
  </r>
  <r>
    <n v="69"/>
    <x v="0"/>
    <n v="50"/>
    <x v="0"/>
    <x v="2"/>
    <x v="3"/>
    <x v="0"/>
  </r>
  <r>
    <n v="70"/>
    <x v="1"/>
    <n v="86"/>
    <x v="1"/>
    <x v="2"/>
    <x v="0"/>
    <x v="1"/>
  </r>
  <r>
    <n v="71"/>
    <x v="0"/>
    <n v="50"/>
    <x v="0"/>
    <x v="3"/>
    <x v="1"/>
    <x v="0"/>
  </r>
  <r>
    <n v="72"/>
    <x v="1"/>
    <n v="84"/>
    <x v="1"/>
    <x v="3"/>
    <x v="1"/>
    <x v="18"/>
  </r>
  <r>
    <n v="73"/>
    <x v="1"/>
    <n v="86"/>
    <x v="1"/>
    <x v="2"/>
    <x v="3"/>
    <x v="1"/>
  </r>
  <r>
    <n v="74"/>
    <x v="0"/>
    <n v="50"/>
    <x v="1"/>
    <x v="6"/>
    <x v="0"/>
    <x v="0"/>
  </r>
  <r>
    <n v="75"/>
    <x v="1"/>
    <n v="103"/>
    <x v="0"/>
    <x v="1"/>
    <x v="2"/>
    <x v="19"/>
  </r>
  <r>
    <n v="76"/>
    <x v="1"/>
    <n v="89"/>
    <x v="0"/>
    <x v="0"/>
    <x v="1"/>
    <x v="5"/>
  </r>
  <r>
    <n v="77"/>
    <x v="1"/>
    <n v="84"/>
    <x v="1"/>
    <x v="3"/>
    <x v="1"/>
    <x v="18"/>
  </r>
  <r>
    <n v="78"/>
    <x v="0"/>
    <n v="50"/>
    <x v="1"/>
    <x v="2"/>
    <x v="2"/>
    <x v="0"/>
  </r>
  <r>
    <n v="79"/>
    <x v="0"/>
    <n v="50"/>
    <x v="0"/>
    <x v="0"/>
    <x v="1"/>
    <x v="0"/>
  </r>
  <r>
    <n v="80"/>
    <x v="0"/>
    <n v="50"/>
    <x v="0"/>
    <x v="1"/>
    <x v="3"/>
    <x v="0"/>
  </r>
  <r>
    <n v="81"/>
    <x v="1"/>
    <n v="96"/>
    <x v="0"/>
    <x v="0"/>
    <x v="0"/>
    <x v="20"/>
  </r>
  <r>
    <n v="82"/>
    <x v="1"/>
    <n v="92"/>
    <x v="0"/>
    <x v="0"/>
    <x v="3"/>
    <x v="21"/>
  </r>
  <r>
    <n v="83"/>
    <x v="0"/>
    <n v="50"/>
    <x v="0"/>
    <x v="5"/>
    <x v="3"/>
    <x v="0"/>
  </r>
  <r>
    <n v="84"/>
    <x v="0"/>
    <n v="50"/>
    <x v="0"/>
    <x v="3"/>
    <x v="2"/>
    <x v="0"/>
  </r>
  <r>
    <n v="85"/>
    <x v="0"/>
    <n v="50"/>
    <x v="1"/>
    <x v="0"/>
    <x v="2"/>
    <x v="0"/>
  </r>
  <r>
    <n v="86"/>
    <x v="0"/>
    <n v="50"/>
    <x v="0"/>
    <x v="2"/>
    <x v="1"/>
    <x v="0"/>
  </r>
  <r>
    <n v="87"/>
    <x v="0"/>
    <n v="50"/>
    <x v="0"/>
    <x v="2"/>
    <x v="2"/>
    <x v="0"/>
  </r>
  <r>
    <n v="88"/>
    <x v="0"/>
    <n v="50"/>
    <x v="0"/>
    <x v="4"/>
    <x v="3"/>
    <x v="0"/>
  </r>
  <r>
    <n v="89"/>
    <x v="0"/>
    <n v="50"/>
    <x v="0"/>
    <x v="2"/>
    <x v="3"/>
    <x v="0"/>
  </r>
  <r>
    <n v="90"/>
    <x v="0"/>
    <n v="50"/>
    <x v="1"/>
    <x v="1"/>
    <x v="3"/>
    <x v="0"/>
  </r>
  <r>
    <n v="91"/>
    <x v="1"/>
    <n v="97"/>
    <x v="0"/>
    <x v="0"/>
    <x v="2"/>
    <x v="16"/>
  </r>
  <r>
    <n v="92"/>
    <x v="0"/>
    <n v="50"/>
    <x v="0"/>
    <x v="4"/>
    <x v="0"/>
    <x v="0"/>
  </r>
  <r>
    <n v="93"/>
    <x v="1"/>
    <n v="90"/>
    <x v="0"/>
    <x v="2"/>
    <x v="1"/>
    <x v="13"/>
  </r>
  <r>
    <n v="94"/>
    <x v="0"/>
    <n v="50"/>
    <x v="1"/>
    <x v="3"/>
    <x v="1"/>
    <x v="0"/>
  </r>
  <r>
    <n v="95"/>
    <x v="0"/>
    <n v="50"/>
    <x v="0"/>
    <x v="4"/>
    <x v="2"/>
    <x v="0"/>
  </r>
  <r>
    <n v="96"/>
    <x v="0"/>
    <n v="50"/>
    <x v="0"/>
    <x v="1"/>
    <x v="0"/>
    <x v="0"/>
  </r>
  <r>
    <n v="97"/>
    <x v="1"/>
    <n v="92"/>
    <x v="0"/>
    <x v="0"/>
    <x v="2"/>
    <x v="21"/>
  </r>
  <r>
    <n v="98"/>
    <x v="0"/>
    <n v="50"/>
    <x v="0"/>
    <x v="0"/>
    <x v="3"/>
    <x v="0"/>
  </r>
  <r>
    <n v="99"/>
    <x v="0"/>
    <n v="50"/>
    <x v="1"/>
    <x v="4"/>
    <x v="0"/>
    <x v="0"/>
  </r>
  <r>
    <n v="100"/>
    <x v="0"/>
    <n v="50"/>
    <x v="0"/>
    <x v="4"/>
    <x v="0"/>
    <x v="0"/>
  </r>
  <r>
    <n v="101"/>
    <x v="0"/>
    <n v="50"/>
    <x v="0"/>
    <x v="0"/>
    <x v="3"/>
    <x v="0"/>
  </r>
  <r>
    <n v="102"/>
    <x v="0"/>
    <n v="50"/>
    <x v="1"/>
    <x v="4"/>
    <x v="3"/>
    <x v="0"/>
  </r>
  <r>
    <n v="103"/>
    <x v="1"/>
    <n v="94"/>
    <x v="0"/>
    <x v="0"/>
    <x v="3"/>
    <x v="12"/>
  </r>
  <r>
    <n v="104"/>
    <x v="0"/>
    <n v="50"/>
    <x v="0"/>
    <x v="0"/>
    <x v="3"/>
    <x v="0"/>
  </r>
  <r>
    <n v="105"/>
    <x v="1"/>
    <n v="105"/>
    <x v="0"/>
    <x v="1"/>
    <x v="3"/>
    <x v="6"/>
  </r>
  <r>
    <n v="106"/>
    <x v="0"/>
    <n v="50"/>
    <x v="0"/>
    <x v="4"/>
    <x v="0"/>
    <x v="0"/>
  </r>
  <r>
    <n v="107"/>
    <x v="0"/>
    <n v="50"/>
    <x v="0"/>
    <x v="4"/>
    <x v="3"/>
    <x v="0"/>
  </r>
  <r>
    <n v="108"/>
    <x v="0"/>
    <n v="50"/>
    <x v="0"/>
    <x v="2"/>
    <x v="2"/>
    <x v="0"/>
  </r>
  <r>
    <n v="109"/>
    <x v="0"/>
    <n v="50"/>
    <x v="0"/>
    <x v="6"/>
    <x v="2"/>
    <x v="0"/>
  </r>
  <r>
    <n v="110"/>
    <x v="0"/>
    <n v="50"/>
    <x v="0"/>
    <x v="5"/>
    <x v="2"/>
    <x v="0"/>
  </r>
  <r>
    <n v="111"/>
    <x v="0"/>
    <n v="50"/>
    <x v="0"/>
    <x v="0"/>
    <x v="0"/>
    <x v="0"/>
  </r>
  <r>
    <n v="112"/>
    <x v="0"/>
    <n v="50"/>
    <x v="0"/>
    <x v="4"/>
    <x v="3"/>
    <x v="0"/>
  </r>
  <r>
    <n v="113"/>
    <x v="1"/>
    <n v="88"/>
    <x v="0"/>
    <x v="0"/>
    <x v="2"/>
    <x v="8"/>
  </r>
  <r>
    <n v="114"/>
    <x v="0"/>
    <n v="50"/>
    <x v="1"/>
    <x v="3"/>
    <x v="0"/>
    <x v="0"/>
  </r>
  <r>
    <n v="115"/>
    <x v="0"/>
    <n v="50"/>
    <x v="1"/>
    <x v="0"/>
    <x v="1"/>
    <x v="0"/>
  </r>
  <r>
    <n v="116"/>
    <x v="0"/>
    <n v="50"/>
    <x v="0"/>
    <x v="3"/>
    <x v="0"/>
    <x v="0"/>
  </r>
  <r>
    <n v="117"/>
    <x v="0"/>
    <n v="50"/>
    <x v="0"/>
    <x v="0"/>
    <x v="1"/>
    <x v="0"/>
  </r>
  <r>
    <n v="118"/>
    <x v="0"/>
    <n v="50"/>
    <x v="0"/>
    <x v="0"/>
    <x v="0"/>
    <x v="0"/>
  </r>
  <r>
    <n v="119"/>
    <x v="0"/>
    <n v="50"/>
    <x v="0"/>
    <x v="4"/>
    <x v="3"/>
    <x v="0"/>
  </r>
  <r>
    <n v="120"/>
    <x v="1"/>
    <n v="73"/>
    <x v="1"/>
    <x v="7"/>
    <x v="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530C6-9274-4C76-9D3F-C698E4512E9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alor de Interesse">
  <location ref="C16:F39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24">
        <item h="1" x="0"/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t="default"/>
      </items>
    </pivotField>
  </pivotFields>
  <rowFields count="1">
    <field x="6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dade" fld="6" subtotal="count" baseField="6" baseItem="0"/>
    <dataField name="% Relativa de Pessoas" fld="6" subtotal="count" showDataAs="percentOfTotal" baseField="6" baseItem="1" numFmtId="10"/>
    <dataField name="Média" fld="6" subtotal="average" baseField="6" baseItem="13"/>
  </dataFields>
  <formats count="1">
    <format dxfId="0">
      <pivotArea field="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F50AE-DBD8-4481-B562-47AA419EAC24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 colHeaderCaption="Interesse no curso">
  <location ref="B38:E44" firstHeaderRow="1" firstDataRow="2" firstDataCol="1"/>
  <pivotFields count="7">
    <pivotField dataField="1"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pessoas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4E0DE-F361-4668-A981-BC9BFB7DD27D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Etária" colHeaderCaption="Interesse no Curso">
  <location ref="B23:E33" firstHeaderRow="1" firstDataRow="2" firstDataCol="1"/>
  <pivotFields count="7">
    <pivotField dataField="1"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pessoas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B065A-3A22-4DF3-A066-AA089723F91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Interesse no curso">
  <location ref="C4:F7" firstHeaderRow="0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ssoas " fld="1" subtotal="count" baseField="1" baseItem="0"/>
    <dataField name="% relativa de pessoas" fld="1" subtotal="count" showDataAs="percentOfTotal" baseField="0" baseItem="0" numFmtId="10"/>
    <dataField name="% acumulada de pessoas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4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</formats>
  <chartFormats count="9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D2DD7-2E93-4353-8E6B-92F39665B77A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Escolaridade">
  <location ref="C94:F99" firstHeaderRow="0" firstDataRow="1" firstDataCol="1"/>
  <pivotFields count="7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24">
        <item h="1" x="0"/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ssoas" fld="5" subtotal="count" baseField="0" baseItem="0"/>
    <dataField name="% Relativa das Pessoas" fld="5" subtotal="count" showDataAs="percentOfTotal" baseField="0" baseItem="0" numFmtId="10"/>
    <dataField name="% Acumulada das Pessoas" fld="5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4B0CA-C963-48FD-80AC-DF04AC669A6B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Faixa Etária">
  <location ref="C77:F86" firstHeaderRow="0" firstDataRow="1" firstDataCol="1"/>
  <pivotFields count="7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/>
    <pivotField showAll="0">
      <items count="24">
        <item h="1" x="0"/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ssoas" fld="4" subtotal="count" baseField="0" baseItem="0"/>
    <dataField name="% Relativa das Pessoas" fld="4" subtotal="count" showDataAs="percentOfTotal" baseField="0" baseItem="0" numFmtId="10"/>
    <dataField name="% Acumulada das Pessoas" fld="4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F96D1-231F-4948-93CA-9E5FB71F0E2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Sexo">
  <location ref="C63:F66" firstHeaderRow="0" firstDataRow="1" firstDataCol="1"/>
  <pivotFields count="7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>
      <items count="24">
        <item h="1" x="0"/>
        <item x="22"/>
        <item x="4"/>
        <item x="10"/>
        <item x="15"/>
        <item x="18"/>
        <item x="1"/>
        <item x="3"/>
        <item x="8"/>
        <item x="5"/>
        <item x="13"/>
        <item x="11"/>
        <item x="21"/>
        <item x="12"/>
        <item x="17"/>
        <item x="20"/>
        <item x="16"/>
        <item x="14"/>
        <item x="9"/>
        <item x="19"/>
        <item x="6"/>
        <item x="7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ssoas" fld="3" subtotal="count" baseField="0" baseItem="0"/>
    <dataField name="% Relativa das pessoas" fld="3" subtotal="count" showDataAs="percentOfTotal" baseField="3" baseItem="0" numFmtId="10"/>
    <dataField name="% Acumulada das Pessoas" fld="3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4DB2E-D591-4B62-BFD9-6E4643C63AA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>
  <location ref="B84:D87" firstHeaderRow="0" firstDataRow="1" firstDataCol="1" rowPageCount="1" colPageCount="1"/>
  <pivotFields count="7">
    <pivotField dataField="1"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Pessoas" fld="0" subtotal="count" baseField="3" baseItem="0"/>
    <dataField name="Variação de Preço" fld="6" subtotal="varp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0BB03-01AE-4DA9-A6D2-4F23D12C37A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>
  <location ref="B65:D73" firstHeaderRow="0" firstDataRow="1" firstDataCol="1" rowPageCount="1" colPageCount="1"/>
  <pivotFields count="7">
    <pivotField dataField="1"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9">
        <item x="7"/>
        <item x="6"/>
        <item x="3"/>
        <item x="2"/>
        <item x="0"/>
        <item x="4"/>
        <item x="1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Pessoas" fld="0" subtotal="count" baseField="3" baseItem="0"/>
    <dataField name="Variação de Preço" fld="6" subtotal="varp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A7524-F84A-45A2-85C9-FF50C6526E6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>
  <location ref="B51:D56" firstHeaderRow="0" firstDataRow="1" firstDataCol="1" rowPageCount="1" colPageCount="1"/>
  <pivotFields count="7">
    <pivotField dataField="1"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Pessoas" fld="0" subtotal="count" baseField="3" baseItem="0"/>
    <dataField name="Variação de Preço" fld="6" subtotal="varp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4B2C2-C2A9-46FC-A483-1D6047E1A42C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xo" colHeaderCaption="Interesse no Curso">
  <location ref="B9:E13" firstHeaderRow="1" firstDataRow="2" firstDataCol="1"/>
  <pivotFields count="7">
    <pivotField dataField="1"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Pessoas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CA8E5-9828-4586-987C-72F50FF05B7D}" name="Tabela1" displayName="Tabela1" ref="A1:G121" totalsRowShown="0" headerRowDxfId="6">
  <autoFilter ref="A1:G121" xr:uid="{D69CA8E5-9828-4586-987C-72F50FF05B7D}"/>
  <tableColumns count="7">
    <tableColumn id="1" xr3:uid="{1D3A9B8C-24E1-4782-8BEB-39F11EDC4CCA}" name="id_do_respondente"/>
    <tableColumn id="2" xr3:uid="{D241CA1F-E524-41CD-BD4A-A8EC552595B6}" name="interesse_no_Curso"/>
    <tableColumn id="3" xr3:uid="{C0CE44BD-42C3-4E9B-AF84-1372AE563C58}" name="valor_que_pagaria"/>
    <tableColumn id="4" xr3:uid="{C022D3DA-7F84-4139-A50C-829E19C623D2}" name="sexo"/>
    <tableColumn id="5" xr3:uid="{B3691D35-C471-447C-A8CC-93CBF241950B}" name="faixa_etária"/>
    <tableColumn id="6" xr3:uid="{B6787069-BCB2-4439-B038-63E97D5DC80F}" name="escolaridade"/>
    <tableColumn id="7" xr3:uid="{A6DC8B63-9A1E-4044-99F7-26F86DED7341}" name="Preço" dataDxfId="5">
      <calculatedColumnFormula>IF(Tabela1[[#This Row],[interesse_no_Curso]]=0,0,Tabela1[[#This Row],[valor_que_pagaria]])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EFB7-FBB1-4649-BF85-B61A91CEB098}">
  <sheetPr>
    <tabColor theme="9" tint="0.59999389629810485"/>
  </sheetPr>
  <dimension ref="A1:B11"/>
  <sheetViews>
    <sheetView workbookViewId="0">
      <selection activeCell="A12" sqref="A12"/>
    </sheetView>
  </sheetViews>
  <sheetFormatPr defaultColWidth="11" defaultRowHeight="15.75" x14ac:dyDescent="0.25"/>
  <cols>
    <col min="1" max="1" width="42.125" customWidth="1"/>
    <col min="2" max="2" width="101.5" customWidth="1"/>
  </cols>
  <sheetData>
    <row r="1" spans="1:2" ht="26.25" x14ac:dyDescent="0.25">
      <c r="A1" s="2" t="s">
        <v>20</v>
      </c>
      <c r="B1" s="2" t="s">
        <v>21</v>
      </c>
    </row>
    <row r="2" spans="1:2" ht="26.25" x14ac:dyDescent="0.25">
      <c r="A2" s="3" t="s">
        <v>7</v>
      </c>
      <c r="B2" s="3" t="s">
        <v>22</v>
      </c>
    </row>
    <row r="3" spans="1:2" ht="52.5" x14ac:dyDescent="0.25">
      <c r="A3" s="3" t="s">
        <v>19</v>
      </c>
      <c r="B3" s="3" t="s">
        <v>23</v>
      </c>
    </row>
    <row r="4" spans="1:2" ht="26.25" x14ac:dyDescent="0.25">
      <c r="A4" s="3" t="s">
        <v>18</v>
      </c>
      <c r="B4" s="3" t="s">
        <v>24</v>
      </c>
    </row>
    <row r="5" spans="1:2" ht="26.25" x14ac:dyDescent="0.25">
      <c r="A5" s="3" t="s">
        <v>0</v>
      </c>
      <c r="B5" s="3" t="s">
        <v>25</v>
      </c>
    </row>
    <row r="6" spans="1:2" ht="26.25" x14ac:dyDescent="0.25">
      <c r="A6" s="3" t="s">
        <v>8</v>
      </c>
      <c r="B6" s="3" t="s">
        <v>26</v>
      </c>
    </row>
    <row r="7" spans="1:2" ht="26.25" x14ac:dyDescent="0.25">
      <c r="A7" s="3" t="s">
        <v>9</v>
      </c>
      <c r="B7" s="3" t="s">
        <v>27</v>
      </c>
    </row>
    <row r="11" spans="1:2" x14ac:dyDescent="0.25">
      <c r="A11" t="s">
        <v>28</v>
      </c>
      <c r="B11">
        <f>COUNTA(dados_da_campanha!F2:F121)</f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4AD3-D54F-A04A-AE50-24195AD5C561}">
  <sheetPr>
    <tabColor theme="9" tint="0.59999389629810485"/>
  </sheetPr>
  <dimension ref="A1:G121"/>
  <sheetViews>
    <sheetView zoomScaleNormal="100" workbookViewId="0">
      <selection activeCell="B2" sqref="B2:B121"/>
    </sheetView>
  </sheetViews>
  <sheetFormatPr defaultColWidth="11" defaultRowHeight="15.75" x14ac:dyDescent="0.25"/>
  <cols>
    <col min="1" max="1" width="23.75" customWidth="1"/>
    <col min="2" max="2" width="29.375" customWidth="1"/>
    <col min="3" max="3" width="26.375" customWidth="1"/>
    <col min="4" max="4" width="11.125" bestFit="1" customWidth="1"/>
    <col min="5" max="5" width="25.125" customWidth="1"/>
    <col min="6" max="6" width="20.5" bestFit="1" customWidth="1"/>
    <col min="7" max="7" width="23.875" customWidth="1"/>
  </cols>
  <sheetData>
    <row r="1" spans="1:7" ht="56.1" customHeight="1" x14ac:dyDescent="0.25">
      <c r="A1" s="1" t="s">
        <v>7</v>
      </c>
      <c r="B1" s="1" t="s">
        <v>19</v>
      </c>
      <c r="C1" s="1" t="s">
        <v>18</v>
      </c>
      <c r="D1" s="1" t="s">
        <v>0</v>
      </c>
      <c r="E1" s="1" t="s">
        <v>8</v>
      </c>
      <c r="F1" s="1" t="s">
        <v>9</v>
      </c>
      <c r="G1" s="1" t="s">
        <v>45</v>
      </c>
    </row>
    <row r="2" spans="1:7" x14ac:dyDescent="0.25">
      <c r="A2">
        <v>1</v>
      </c>
      <c r="B2">
        <v>0</v>
      </c>
      <c r="C2">
        <v>50</v>
      </c>
      <c r="D2" t="s">
        <v>2</v>
      </c>
      <c r="E2" t="s">
        <v>3</v>
      </c>
      <c r="F2" t="s">
        <v>14</v>
      </c>
      <c r="G2">
        <f>IF(Tabela1[[#This Row],[interesse_no_Curso]]=0,0,Tabela1[[#This Row],[valor_que_pagaria]])</f>
        <v>0</v>
      </c>
    </row>
    <row r="3" spans="1:7" x14ac:dyDescent="0.25">
      <c r="A3">
        <v>2</v>
      </c>
      <c r="B3">
        <v>0</v>
      </c>
      <c r="C3">
        <v>50</v>
      </c>
      <c r="D3" t="s">
        <v>2</v>
      </c>
      <c r="E3" t="s">
        <v>5</v>
      </c>
      <c r="F3" t="s">
        <v>15</v>
      </c>
      <c r="G3">
        <f>IF(Tabela1[[#This Row],[interesse_no_Curso]]=0,0,Tabela1[[#This Row],[valor_que_pagaria]])</f>
        <v>0</v>
      </c>
    </row>
    <row r="4" spans="1:7" x14ac:dyDescent="0.25">
      <c r="A4">
        <v>3</v>
      </c>
      <c r="B4">
        <v>0</v>
      </c>
      <c r="C4">
        <v>50</v>
      </c>
      <c r="D4" t="s">
        <v>2</v>
      </c>
      <c r="E4" t="s">
        <v>3</v>
      </c>
      <c r="F4" t="s">
        <v>15</v>
      </c>
      <c r="G4">
        <f>IF(Tabela1[[#This Row],[interesse_no_Curso]]=0,0,Tabela1[[#This Row],[valor_que_pagaria]])</f>
        <v>0</v>
      </c>
    </row>
    <row r="5" spans="1:7" x14ac:dyDescent="0.25">
      <c r="A5">
        <v>4</v>
      </c>
      <c r="B5">
        <v>0</v>
      </c>
      <c r="C5">
        <v>50</v>
      </c>
      <c r="D5" t="s">
        <v>6</v>
      </c>
      <c r="E5" t="s">
        <v>3</v>
      </c>
      <c r="F5" t="s">
        <v>16</v>
      </c>
      <c r="G5">
        <f>IF(Tabela1[[#This Row],[interesse_no_Curso]]=0,0,Tabela1[[#This Row],[valor_que_pagaria]])</f>
        <v>0</v>
      </c>
    </row>
    <row r="6" spans="1:7" x14ac:dyDescent="0.25">
      <c r="A6">
        <v>5</v>
      </c>
      <c r="B6">
        <v>0</v>
      </c>
      <c r="C6">
        <v>50</v>
      </c>
      <c r="D6" t="s">
        <v>2</v>
      </c>
      <c r="E6" t="s">
        <v>1</v>
      </c>
      <c r="F6" t="s">
        <v>16</v>
      </c>
      <c r="G6">
        <f>IF(Tabela1[[#This Row],[interesse_no_Curso]]=0,0,Tabela1[[#This Row],[valor_que_pagaria]])</f>
        <v>0</v>
      </c>
    </row>
    <row r="7" spans="1:7" x14ac:dyDescent="0.25">
      <c r="A7">
        <v>6</v>
      </c>
      <c r="B7">
        <v>1</v>
      </c>
      <c r="C7">
        <v>86</v>
      </c>
      <c r="D7" t="s">
        <v>6</v>
      </c>
      <c r="E7" t="s">
        <v>12</v>
      </c>
      <c r="F7" t="s">
        <v>17</v>
      </c>
      <c r="G7">
        <f>IF(Tabela1[[#This Row],[interesse_no_Curso]]=0,0,Tabela1[[#This Row],[valor_que_pagaria]])</f>
        <v>86</v>
      </c>
    </row>
    <row r="8" spans="1:7" x14ac:dyDescent="0.25">
      <c r="A8">
        <v>7</v>
      </c>
      <c r="B8">
        <v>0</v>
      </c>
      <c r="C8">
        <v>50</v>
      </c>
      <c r="D8" t="s">
        <v>6</v>
      </c>
      <c r="E8" t="s">
        <v>4</v>
      </c>
      <c r="F8" t="s">
        <v>14</v>
      </c>
      <c r="G8">
        <f>IF(Tabela1[[#This Row],[interesse_no_Curso]]=0,0,Tabela1[[#This Row],[valor_que_pagaria]])</f>
        <v>0</v>
      </c>
    </row>
    <row r="9" spans="1:7" x14ac:dyDescent="0.25">
      <c r="A9">
        <v>8</v>
      </c>
      <c r="B9">
        <v>1</v>
      </c>
      <c r="C9">
        <v>110</v>
      </c>
      <c r="D9" t="s">
        <v>2</v>
      </c>
      <c r="E9" t="s">
        <v>13</v>
      </c>
      <c r="F9" t="s">
        <v>14</v>
      </c>
      <c r="G9">
        <f>IF(Tabela1[[#This Row],[interesse_no_Curso]]=0,0,Tabela1[[#This Row],[valor_que_pagaria]])</f>
        <v>110</v>
      </c>
    </row>
    <row r="10" spans="1:7" x14ac:dyDescent="0.25">
      <c r="A10">
        <v>9</v>
      </c>
      <c r="B10">
        <v>0</v>
      </c>
      <c r="C10">
        <v>50</v>
      </c>
      <c r="D10" t="s">
        <v>2</v>
      </c>
      <c r="E10" t="s">
        <v>12</v>
      </c>
      <c r="F10" t="s">
        <v>16</v>
      </c>
      <c r="G10">
        <f>IF(Tabela1[[#This Row],[interesse_no_Curso]]=0,0,Tabela1[[#This Row],[valor_que_pagaria]])</f>
        <v>0</v>
      </c>
    </row>
    <row r="11" spans="1:7" x14ac:dyDescent="0.25">
      <c r="A11">
        <v>10</v>
      </c>
      <c r="B11">
        <v>1</v>
      </c>
      <c r="C11">
        <v>87</v>
      </c>
      <c r="D11" t="s">
        <v>6</v>
      </c>
      <c r="E11" t="s">
        <v>1</v>
      </c>
      <c r="F11" t="s">
        <v>17</v>
      </c>
      <c r="G11">
        <f>IF(Tabela1[[#This Row],[interesse_no_Curso]]=0,0,Tabela1[[#This Row],[valor_que_pagaria]])</f>
        <v>87</v>
      </c>
    </row>
    <row r="12" spans="1:7" x14ac:dyDescent="0.25">
      <c r="A12">
        <v>11</v>
      </c>
      <c r="B12">
        <v>0</v>
      </c>
      <c r="C12">
        <v>50</v>
      </c>
      <c r="D12" t="s">
        <v>2</v>
      </c>
      <c r="E12" t="s">
        <v>11</v>
      </c>
      <c r="F12" t="s">
        <v>14</v>
      </c>
      <c r="G12">
        <f>IF(Tabela1[[#This Row],[interesse_no_Curso]]=0,0,Tabela1[[#This Row],[valor_que_pagaria]])</f>
        <v>0</v>
      </c>
    </row>
    <row r="13" spans="1:7" x14ac:dyDescent="0.25">
      <c r="A13">
        <v>12</v>
      </c>
      <c r="B13">
        <v>1</v>
      </c>
      <c r="C13">
        <v>74</v>
      </c>
      <c r="D13" t="s">
        <v>6</v>
      </c>
      <c r="E13" t="s">
        <v>10</v>
      </c>
      <c r="F13" t="s">
        <v>15</v>
      </c>
      <c r="G13">
        <f>IF(Tabela1[[#This Row],[interesse_no_Curso]]=0,0,Tabela1[[#This Row],[valor_que_pagaria]])</f>
        <v>74</v>
      </c>
    </row>
    <row r="14" spans="1:7" x14ac:dyDescent="0.25">
      <c r="A14">
        <v>13</v>
      </c>
      <c r="B14">
        <v>1</v>
      </c>
      <c r="C14">
        <v>89</v>
      </c>
      <c r="D14" t="s">
        <v>2</v>
      </c>
      <c r="E14" t="s">
        <v>1</v>
      </c>
      <c r="F14" t="s">
        <v>16</v>
      </c>
      <c r="G14">
        <f>IF(Tabela1[[#This Row],[interesse_no_Curso]]=0,0,Tabela1[[#This Row],[valor_que_pagaria]])</f>
        <v>89</v>
      </c>
    </row>
    <row r="15" spans="1:7" x14ac:dyDescent="0.25">
      <c r="A15">
        <v>14</v>
      </c>
      <c r="B15">
        <v>1</v>
      </c>
      <c r="C15">
        <v>105</v>
      </c>
      <c r="D15" t="s">
        <v>2</v>
      </c>
      <c r="E15" t="s">
        <v>5</v>
      </c>
      <c r="F15" t="s">
        <v>15</v>
      </c>
      <c r="G15">
        <f>IF(Tabela1[[#This Row],[interesse_no_Curso]]=0,0,Tabela1[[#This Row],[valor_que_pagaria]])</f>
        <v>105</v>
      </c>
    </row>
    <row r="16" spans="1:7" x14ac:dyDescent="0.25">
      <c r="A16">
        <v>15</v>
      </c>
      <c r="B16">
        <v>1</v>
      </c>
      <c r="C16">
        <v>106</v>
      </c>
      <c r="D16" t="s">
        <v>2</v>
      </c>
      <c r="E16" t="s">
        <v>5</v>
      </c>
      <c r="F16" t="s">
        <v>16</v>
      </c>
      <c r="G16">
        <f>IF(Tabela1[[#This Row],[interesse_no_Curso]]=0,0,Tabela1[[#This Row],[valor_que_pagaria]])</f>
        <v>106</v>
      </c>
    </row>
    <row r="17" spans="1:7" x14ac:dyDescent="0.25">
      <c r="A17">
        <v>16</v>
      </c>
      <c r="B17">
        <v>0</v>
      </c>
      <c r="C17">
        <v>50</v>
      </c>
      <c r="D17" t="s">
        <v>2</v>
      </c>
      <c r="E17" t="s">
        <v>4</v>
      </c>
      <c r="F17" t="s">
        <v>15</v>
      </c>
      <c r="G17">
        <f>IF(Tabela1[[#This Row],[interesse_no_Curso]]=0,0,Tabela1[[#This Row],[valor_que_pagaria]])</f>
        <v>0</v>
      </c>
    </row>
    <row r="18" spans="1:7" x14ac:dyDescent="0.25">
      <c r="A18">
        <v>17</v>
      </c>
      <c r="B18">
        <v>0</v>
      </c>
      <c r="C18">
        <v>50</v>
      </c>
      <c r="D18" t="s">
        <v>6</v>
      </c>
      <c r="E18" t="s">
        <v>1</v>
      </c>
      <c r="F18" t="s">
        <v>15</v>
      </c>
      <c r="G18">
        <f>IF(Tabela1[[#This Row],[interesse_no_Curso]]=0,0,Tabela1[[#This Row],[valor_que_pagaria]])</f>
        <v>0</v>
      </c>
    </row>
    <row r="19" spans="1:7" x14ac:dyDescent="0.25">
      <c r="A19">
        <v>18</v>
      </c>
      <c r="B19">
        <v>1</v>
      </c>
      <c r="C19">
        <v>88</v>
      </c>
      <c r="D19" t="s">
        <v>2</v>
      </c>
      <c r="E19" t="s">
        <v>1</v>
      </c>
      <c r="F19" t="s">
        <v>15</v>
      </c>
      <c r="G19">
        <f>IF(Tabela1[[#This Row],[interesse_no_Curso]]=0,0,Tabela1[[#This Row],[valor_que_pagaria]])</f>
        <v>88</v>
      </c>
    </row>
    <row r="20" spans="1:7" x14ac:dyDescent="0.25">
      <c r="A20">
        <v>19</v>
      </c>
      <c r="B20">
        <v>0</v>
      </c>
      <c r="C20">
        <v>50</v>
      </c>
      <c r="D20" t="s">
        <v>2</v>
      </c>
      <c r="E20" t="s">
        <v>1</v>
      </c>
      <c r="F20" t="s">
        <v>14</v>
      </c>
      <c r="G20">
        <f>IF(Tabela1[[#This Row],[interesse_no_Curso]]=0,0,Tabela1[[#This Row],[valor_que_pagaria]])</f>
        <v>0</v>
      </c>
    </row>
    <row r="21" spans="1:7" x14ac:dyDescent="0.25">
      <c r="A21">
        <v>20</v>
      </c>
      <c r="B21">
        <v>0</v>
      </c>
      <c r="C21">
        <v>50</v>
      </c>
      <c r="D21" t="s">
        <v>2</v>
      </c>
      <c r="E21" t="s">
        <v>5</v>
      </c>
      <c r="F21" t="s">
        <v>15</v>
      </c>
      <c r="G21">
        <f>IF(Tabela1[[#This Row],[interesse_no_Curso]]=0,0,Tabela1[[#This Row],[valor_que_pagaria]])</f>
        <v>0</v>
      </c>
    </row>
    <row r="22" spans="1:7" x14ac:dyDescent="0.25">
      <c r="A22">
        <v>21</v>
      </c>
      <c r="B22">
        <v>0</v>
      </c>
      <c r="C22">
        <v>50</v>
      </c>
      <c r="D22" t="s">
        <v>2</v>
      </c>
      <c r="E22" t="s">
        <v>5</v>
      </c>
      <c r="F22" t="s">
        <v>16</v>
      </c>
      <c r="G22">
        <f>IF(Tabela1[[#This Row],[interesse_no_Curso]]=0,0,Tabela1[[#This Row],[valor_que_pagaria]])</f>
        <v>0</v>
      </c>
    </row>
    <row r="23" spans="1:7" x14ac:dyDescent="0.25">
      <c r="A23">
        <v>22</v>
      </c>
      <c r="B23">
        <v>1</v>
      </c>
      <c r="C23">
        <v>99</v>
      </c>
      <c r="D23" t="s">
        <v>2</v>
      </c>
      <c r="E23" t="s">
        <v>3</v>
      </c>
      <c r="F23" t="s">
        <v>17</v>
      </c>
      <c r="G23">
        <f>IF(Tabela1[[#This Row],[interesse_no_Curso]]=0,0,Tabela1[[#This Row],[valor_que_pagaria]])</f>
        <v>99</v>
      </c>
    </row>
    <row r="24" spans="1:7" x14ac:dyDescent="0.25">
      <c r="A24">
        <v>23</v>
      </c>
      <c r="B24">
        <v>1</v>
      </c>
      <c r="C24">
        <v>88</v>
      </c>
      <c r="D24" t="s">
        <v>2</v>
      </c>
      <c r="E24" t="s">
        <v>3</v>
      </c>
      <c r="F24" t="s">
        <v>17</v>
      </c>
      <c r="G24">
        <f>IF(Tabela1[[#This Row],[interesse_no_Curso]]=0,0,Tabela1[[#This Row],[valor_que_pagaria]])</f>
        <v>88</v>
      </c>
    </row>
    <row r="25" spans="1:7" x14ac:dyDescent="0.25">
      <c r="A25">
        <v>24</v>
      </c>
      <c r="B25">
        <v>0</v>
      </c>
      <c r="C25">
        <v>50</v>
      </c>
      <c r="D25" t="s">
        <v>6</v>
      </c>
      <c r="E25" t="s">
        <v>12</v>
      </c>
      <c r="F25" t="s">
        <v>17</v>
      </c>
      <c r="G25">
        <f>IF(Tabela1[[#This Row],[interesse_no_Curso]]=0,0,Tabela1[[#This Row],[valor_que_pagaria]])</f>
        <v>0</v>
      </c>
    </row>
    <row r="26" spans="1:7" x14ac:dyDescent="0.25">
      <c r="A26">
        <v>25</v>
      </c>
      <c r="B26">
        <v>1</v>
      </c>
      <c r="C26">
        <v>80</v>
      </c>
      <c r="D26" t="s">
        <v>6</v>
      </c>
      <c r="E26" t="s">
        <v>11</v>
      </c>
      <c r="F26" t="s">
        <v>17</v>
      </c>
      <c r="G26">
        <f>IF(Tabela1[[#This Row],[interesse_no_Curso]]=0,0,Tabela1[[#This Row],[valor_que_pagaria]])</f>
        <v>80</v>
      </c>
    </row>
    <row r="27" spans="1:7" x14ac:dyDescent="0.25">
      <c r="A27">
        <v>26</v>
      </c>
      <c r="B27">
        <v>0</v>
      </c>
      <c r="C27">
        <v>50</v>
      </c>
      <c r="D27" t="s">
        <v>2</v>
      </c>
      <c r="E27" t="s">
        <v>4</v>
      </c>
      <c r="F27" t="s">
        <v>14</v>
      </c>
      <c r="G27">
        <f>IF(Tabela1[[#This Row],[interesse_no_Curso]]=0,0,Tabela1[[#This Row],[valor_que_pagaria]])</f>
        <v>0</v>
      </c>
    </row>
    <row r="28" spans="1:7" x14ac:dyDescent="0.25">
      <c r="A28">
        <v>27</v>
      </c>
      <c r="B28">
        <v>0</v>
      </c>
      <c r="C28">
        <v>50</v>
      </c>
      <c r="D28" t="s">
        <v>2</v>
      </c>
      <c r="E28" t="s">
        <v>12</v>
      </c>
      <c r="F28" t="s">
        <v>14</v>
      </c>
      <c r="G28">
        <f>IF(Tabela1[[#This Row],[interesse_no_Curso]]=0,0,Tabela1[[#This Row],[valor_que_pagaria]])</f>
        <v>0</v>
      </c>
    </row>
    <row r="29" spans="1:7" x14ac:dyDescent="0.25">
      <c r="A29">
        <v>28</v>
      </c>
      <c r="B29">
        <v>0</v>
      </c>
      <c r="C29">
        <v>50</v>
      </c>
      <c r="D29" t="s">
        <v>2</v>
      </c>
      <c r="E29" t="s">
        <v>1</v>
      </c>
      <c r="F29" t="s">
        <v>14</v>
      </c>
      <c r="G29">
        <f>IF(Tabela1[[#This Row],[interesse_no_Curso]]=0,0,Tabela1[[#This Row],[valor_que_pagaria]])</f>
        <v>0</v>
      </c>
    </row>
    <row r="30" spans="1:7" x14ac:dyDescent="0.25">
      <c r="A30">
        <v>29</v>
      </c>
      <c r="B30">
        <v>1</v>
      </c>
      <c r="C30">
        <v>91</v>
      </c>
      <c r="D30" t="s">
        <v>2</v>
      </c>
      <c r="E30" t="s">
        <v>3</v>
      </c>
      <c r="F30" t="s">
        <v>16</v>
      </c>
      <c r="G30">
        <f>IF(Tabela1[[#This Row],[interesse_no_Curso]]=0,0,Tabela1[[#This Row],[valor_que_pagaria]])</f>
        <v>91</v>
      </c>
    </row>
    <row r="31" spans="1:7" x14ac:dyDescent="0.25">
      <c r="A31">
        <v>30</v>
      </c>
      <c r="B31">
        <v>1</v>
      </c>
      <c r="C31">
        <v>94</v>
      </c>
      <c r="D31" t="s">
        <v>2</v>
      </c>
      <c r="E31" t="s">
        <v>3</v>
      </c>
      <c r="F31" t="s">
        <v>17</v>
      </c>
      <c r="G31">
        <f>IF(Tabela1[[#This Row],[interesse_no_Curso]]=0,0,Tabela1[[#This Row],[valor_que_pagaria]])</f>
        <v>94</v>
      </c>
    </row>
    <row r="32" spans="1:7" x14ac:dyDescent="0.25">
      <c r="A32">
        <v>31</v>
      </c>
      <c r="B32">
        <v>0</v>
      </c>
      <c r="C32">
        <v>50</v>
      </c>
      <c r="D32" t="s">
        <v>6</v>
      </c>
      <c r="E32" t="s">
        <v>12</v>
      </c>
      <c r="F32" t="s">
        <v>17</v>
      </c>
      <c r="G32">
        <f>IF(Tabela1[[#This Row],[interesse_no_Curso]]=0,0,Tabela1[[#This Row],[valor_que_pagaria]])</f>
        <v>0</v>
      </c>
    </row>
    <row r="33" spans="1:7" x14ac:dyDescent="0.25">
      <c r="A33">
        <v>32</v>
      </c>
      <c r="B33">
        <v>0</v>
      </c>
      <c r="C33">
        <v>50</v>
      </c>
      <c r="D33" t="s">
        <v>2</v>
      </c>
      <c r="E33" t="s">
        <v>5</v>
      </c>
      <c r="F33" t="s">
        <v>16</v>
      </c>
      <c r="G33">
        <f>IF(Tabela1[[#This Row],[interesse_no_Curso]]=0,0,Tabela1[[#This Row],[valor_que_pagaria]])</f>
        <v>0</v>
      </c>
    </row>
    <row r="34" spans="1:7" x14ac:dyDescent="0.25">
      <c r="A34">
        <v>33</v>
      </c>
      <c r="B34">
        <v>1</v>
      </c>
      <c r="C34">
        <v>99</v>
      </c>
      <c r="D34" t="s">
        <v>2</v>
      </c>
      <c r="E34" t="s">
        <v>3</v>
      </c>
      <c r="F34" t="s">
        <v>15</v>
      </c>
      <c r="G34">
        <f>IF(Tabela1[[#This Row],[interesse_no_Curso]]=0,0,Tabela1[[#This Row],[valor_que_pagaria]])</f>
        <v>99</v>
      </c>
    </row>
    <row r="35" spans="1:7" x14ac:dyDescent="0.25">
      <c r="A35">
        <v>34</v>
      </c>
      <c r="B35">
        <v>1</v>
      </c>
      <c r="C35">
        <v>90</v>
      </c>
      <c r="D35" t="s">
        <v>2</v>
      </c>
      <c r="E35" t="s">
        <v>1</v>
      </c>
      <c r="F35" t="s">
        <v>15</v>
      </c>
      <c r="G35">
        <f>IF(Tabela1[[#This Row],[interesse_no_Curso]]=0,0,Tabela1[[#This Row],[valor_que_pagaria]])</f>
        <v>90</v>
      </c>
    </row>
    <row r="36" spans="1:7" x14ac:dyDescent="0.25">
      <c r="A36">
        <v>35</v>
      </c>
      <c r="B36">
        <v>0</v>
      </c>
      <c r="C36">
        <v>50</v>
      </c>
      <c r="D36" t="s">
        <v>6</v>
      </c>
      <c r="E36" t="s">
        <v>12</v>
      </c>
      <c r="F36" t="s">
        <v>14</v>
      </c>
      <c r="G36">
        <f>IF(Tabela1[[#This Row],[interesse_no_Curso]]=0,0,Tabela1[[#This Row],[valor_que_pagaria]])</f>
        <v>0</v>
      </c>
    </row>
    <row r="37" spans="1:7" x14ac:dyDescent="0.25">
      <c r="A37">
        <v>36</v>
      </c>
      <c r="B37">
        <v>0</v>
      </c>
      <c r="C37">
        <v>50</v>
      </c>
      <c r="D37" t="s">
        <v>2</v>
      </c>
      <c r="E37" t="s">
        <v>3</v>
      </c>
      <c r="F37" t="s">
        <v>15</v>
      </c>
      <c r="G37">
        <f>IF(Tabela1[[#This Row],[interesse_no_Curso]]=0,0,Tabela1[[#This Row],[valor_que_pagaria]])</f>
        <v>0</v>
      </c>
    </row>
    <row r="38" spans="1:7" x14ac:dyDescent="0.25">
      <c r="A38">
        <v>37</v>
      </c>
      <c r="B38">
        <v>0</v>
      </c>
      <c r="C38">
        <v>50</v>
      </c>
      <c r="D38" t="s">
        <v>6</v>
      </c>
      <c r="E38" t="s">
        <v>5</v>
      </c>
      <c r="F38" t="s">
        <v>14</v>
      </c>
      <c r="G38">
        <f>IF(Tabela1[[#This Row],[interesse_no_Curso]]=0,0,Tabela1[[#This Row],[valor_que_pagaria]])</f>
        <v>0</v>
      </c>
    </row>
    <row r="39" spans="1:7" x14ac:dyDescent="0.25">
      <c r="A39">
        <v>38</v>
      </c>
      <c r="B39">
        <v>0</v>
      </c>
      <c r="C39">
        <v>50</v>
      </c>
      <c r="D39" t="s">
        <v>2</v>
      </c>
      <c r="E39" t="s">
        <v>12</v>
      </c>
      <c r="F39" t="s">
        <v>15</v>
      </c>
      <c r="G39">
        <f>IF(Tabela1[[#This Row],[interesse_no_Curso]]=0,0,Tabela1[[#This Row],[valor_que_pagaria]])</f>
        <v>0</v>
      </c>
    </row>
    <row r="40" spans="1:7" x14ac:dyDescent="0.25">
      <c r="A40">
        <v>39</v>
      </c>
      <c r="B40">
        <v>0</v>
      </c>
      <c r="C40">
        <v>50</v>
      </c>
      <c r="D40" t="s">
        <v>2</v>
      </c>
      <c r="E40" t="s">
        <v>13</v>
      </c>
      <c r="F40" t="s">
        <v>15</v>
      </c>
      <c r="G40">
        <f>IF(Tabela1[[#This Row],[interesse_no_Curso]]=0,0,Tabela1[[#This Row],[valor_que_pagaria]])</f>
        <v>0</v>
      </c>
    </row>
    <row r="41" spans="1:7" x14ac:dyDescent="0.25">
      <c r="A41">
        <v>40</v>
      </c>
      <c r="B41">
        <v>0</v>
      </c>
      <c r="C41">
        <v>50</v>
      </c>
      <c r="D41" t="s">
        <v>2</v>
      </c>
      <c r="E41" t="s">
        <v>4</v>
      </c>
      <c r="F41" t="s">
        <v>15</v>
      </c>
      <c r="G41">
        <f>IF(Tabela1[[#This Row],[interesse_no_Curso]]=0,0,Tabela1[[#This Row],[valor_que_pagaria]])</f>
        <v>0</v>
      </c>
    </row>
    <row r="42" spans="1:7" x14ac:dyDescent="0.25">
      <c r="A42">
        <v>41</v>
      </c>
      <c r="B42">
        <v>0</v>
      </c>
      <c r="C42">
        <v>50</v>
      </c>
      <c r="D42" t="s">
        <v>2</v>
      </c>
      <c r="E42" t="s">
        <v>1</v>
      </c>
      <c r="F42" t="s">
        <v>17</v>
      </c>
      <c r="G42">
        <f>IF(Tabela1[[#This Row],[interesse_no_Curso]]=0,0,Tabela1[[#This Row],[valor_que_pagaria]])</f>
        <v>0</v>
      </c>
    </row>
    <row r="43" spans="1:7" x14ac:dyDescent="0.25">
      <c r="A43">
        <v>42</v>
      </c>
      <c r="B43">
        <v>1</v>
      </c>
      <c r="C43">
        <v>91</v>
      </c>
      <c r="D43" t="s">
        <v>2</v>
      </c>
      <c r="E43" t="s">
        <v>1</v>
      </c>
      <c r="F43" t="s">
        <v>16</v>
      </c>
      <c r="G43">
        <f>IF(Tabela1[[#This Row],[interesse_no_Curso]]=0,0,Tabela1[[#This Row],[valor_que_pagaria]])</f>
        <v>91</v>
      </c>
    </row>
    <row r="44" spans="1:7" x14ac:dyDescent="0.25">
      <c r="A44">
        <v>43</v>
      </c>
      <c r="B44">
        <v>0</v>
      </c>
      <c r="C44">
        <v>50</v>
      </c>
      <c r="D44" t="s">
        <v>2</v>
      </c>
      <c r="E44" t="s">
        <v>4</v>
      </c>
      <c r="F44" t="s">
        <v>17</v>
      </c>
      <c r="G44">
        <f>IF(Tabela1[[#This Row],[interesse_no_Curso]]=0,0,Tabela1[[#This Row],[valor_que_pagaria]])</f>
        <v>0</v>
      </c>
    </row>
    <row r="45" spans="1:7" x14ac:dyDescent="0.25">
      <c r="A45">
        <v>44</v>
      </c>
      <c r="B45">
        <v>0</v>
      </c>
      <c r="C45">
        <v>50</v>
      </c>
      <c r="D45" t="s">
        <v>2</v>
      </c>
      <c r="E45" t="s">
        <v>1</v>
      </c>
      <c r="F45" t="s">
        <v>14</v>
      </c>
      <c r="G45">
        <f>IF(Tabela1[[#This Row],[interesse_no_Curso]]=0,0,Tabela1[[#This Row],[valor_que_pagaria]])</f>
        <v>0</v>
      </c>
    </row>
    <row r="46" spans="1:7" x14ac:dyDescent="0.25">
      <c r="A46">
        <v>45</v>
      </c>
      <c r="B46">
        <v>0</v>
      </c>
      <c r="C46">
        <v>50</v>
      </c>
      <c r="D46" t="s">
        <v>2</v>
      </c>
      <c r="E46" t="s">
        <v>4</v>
      </c>
      <c r="F46" t="s">
        <v>17</v>
      </c>
      <c r="G46">
        <f>IF(Tabela1[[#This Row],[interesse_no_Curso]]=0,0,Tabela1[[#This Row],[valor_que_pagaria]])</f>
        <v>0</v>
      </c>
    </row>
    <row r="47" spans="1:7" x14ac:dyDescent="0.25">
      <c r="A47">
        <v>46</v>
      </c>
      <c r="B47">
        <v>0</v>
      </c>
      <c r="C47">
        <v>50</v>
      </c>
      <c r="D47" t="s">
        <v>2</v>
      </c>
      <c r="E47" t="s">
        <v>3</v>
      </c>
      <c r="F47" t="s">
        <v>17</v>
      </c>
      <c r="G47">
        <f>IF(Tabela1[[#This Row],[interesse_no_Curso]]=0,0,Tabela1[[#This Row],[valor_que_pagaria]])</f>
        <v>0</v>
      </c>
    </row>
    <row r="48" spans="1:7" x14ac:dyDescent="0.25">
      <c r="A48">
        <v>47</v>
      </c>
      <c r="B48">
        <v>1</v>
      </c>
      <c r="C48">
        <v>94</v>
      </c>
      <c r="D48" t="s">
        <v>2</v>
      </c>
      <c r="E48" t="s">
        <v>3</v>
      </c>
      <c r="F48" t="s">
        <v>14</v>
      </c>
      <c r="G48">
        <f>IF(Tabela1[[#This Row],[interesse_no_Curso]]=0,0,Tabela1[[#This Row],[valor_que_pagaria]])</f>
        <v>94</v>
      </c>
    </row>
    <row r="49" spans="1:7" x14ac:dyDescent="0.25">
      <c r="A49">
        <v>48</v>
      </c>
      <c r="B49">
        <v>0</v>
      </c>
      <c r="C49">
        <v>50</v>
      </c>
      <c r="D49" t="s">
        <v>2</v>
      </c>
      <c r="E49" t="s">
        <v>5</v>
      </c>
      <c r="F49" t="s">
        <v>14</v>
      </c>
      <c r="G49">
        <f>IF(Tabela1[[#This Row],[interesse_no_Curso]]=0,0,Tabela1[[#This Row],[valor_que_pagaria]])</f>
        <v>0</v>
      </c>
    </row>
    <row r="50" spans="1:7" x14ac:dyDescent="0.25">
      <c r="A50">
        <v>49</v>
      </c>
      <c r="B50">
        <v>1</v>
      </c>
      <c r="C50">
        <v>90</v>
      </c>
      <c r="D50" t="s">
        <v>2</v>
      </c>
      <c r="E50" t="s">
        <v>1</v>
      </c>
      <c r="F50" t="s">
        <v>14</v>
      </c>
      <c r="G50">
        <f>IF(Tabela1[[#This Row],[interesse_no_Curso]]=0,0,Tabela1[[#This Row],[valor_que_pagaria]])</f>
        <v>90</v>
      </c>
    </row>
    <row r="51" spans="1:7" x14ac:dyDescent="0.25">
      <c r="A51">
        <v>50</v>
      </c>
      <c r="B51">
        <v>0</v>
      </c>
      <c r="C51">
        <v>50</v>
      </c>
      <c r="D51" t="s">
        <v>2</v>
      </c>
      <c r="E51" t="s">
        <v>3</v>
      </c>
      <c r="F51" t="s">
        <v>16</v>
      </c>
      <c r="G51">
        <f>IF(Tabela1[[#This Row],[interesse_no_Curso]]=0,0,Tabela1[[#This Row],[valor_que_pagaria]])</f>
        <v>0</v>
      </c>
    </row>
    <row r="52" spans="1:7" x14ac:dyDescent="0.25">
      <c r="A52">
        <v>51</v>
      </c>
      <c r="B52">
        <v>0</v>
      </c>
      <c r="C52">
        <v>50</v>
      </c>
      <c r="D52" t="s">
        <v>6</v>
      </c>
      <c r="E52" t="s">
        <v>3</v>
      </c>
      <c r="F52" t="s">
        <v>17</v>
      </c>
      <c r="G52">
        <f>IF(Tabela1[[#This Row],[interesse_no_Curso]]=0,0,Tabela1[[#This Row],[valor_que_pagaria]])</f>
        <v>0</v>
      </c>
    </row>
    <row r="53" spans="1:7" x14ac:dyDescent="0.25">
      <c r="A53">
        <v>52</v>
      </c>
      <c r="B53">
        <v>0</v>
      </c>
      <c r="C53">
        <v>50</v>
      </c>
      <c r="D53" t="s">
        <v>2</v>
      </c>
      <c r="E53" t="s">
        <v>4</v>
      </c>
      <c r="F53" t="s">
        <v>14</v>
      </c>
      <c r="G53">
        <f>IF(Tabela1[[#This Row],[interesse_no_Curso]]=0,0,Tabela1[[#This Row],[valor_que_pagaria]])</f>
        <v>0</v>
      </c>
    </row>
    <row r="54" spans="1:7" x14ac:dyDescent="0.25">
      <c r="A54">
        <v>53</v>
      </c>
      <c r="B54">
        <v>1</v>
      </c>
      <c r="C54">
        <v>89</v>
      </c>
      <c r="D54" t="s">
        <v>2</v>
      </c>
      <c r="E54" t="s">
        <v>1</v>
      </c>
      <c r="F54" t="s">
        <v>14</v>
      </c>
      <c r="G54">
        <f>IF(Tabela1[[#This Row],[interesse_no_Curso]]=0,0,Tabela1[[#This Row],[valor_que_pagaria]])</f>
        <v>89</v>
      </c>
    </row>
    <row r="55" spans="1:7" x14ac:dyDescent="0.25">
      <c r="A55">
        <v>54</v>
      </c>
      <c r="B55">
        <v>1</v>
      </c>
      <c r="C55">
        <v>98</v>
      </c>
      <c r="D55" t="s">
        <v>2</v>
      </c>
      <c r="E55" t="s">
        <v>3</v>
      </c>
      <c r="F55" t="s">
        <v>17</v>
      </c>
      <c r="G55">
        <f>IF(Tabela1[[#This Row],[interesse_no_Curso]]=0,0,Tabela1[[#This Row],[valor_que_pagaria]])</f>
        <v>98</v>
      </c>
    </row>
    <row r="56" spans="1:7" x14ac:dyDescent="0.25">
      <c r="A56">
        <v>55</v>
      </c>
      <c r="B56">
        <v>0</v>
      </c>
      <c r="C56">
        <v>50</v>
      </c>
      <c r="D56" t="s">
        <v>2</v>
      </c>
      <c r="E56" t="s">
        <v>10</v>
      </c>
      <c r="F56" t="s">
        <v>16</v>
      </c>
      <c r="G56">
        <f>IF(Tabela1[[#This Row],[interesse_no_Curso]]=0,0,Tabela1[[#This Row],[valor_que_pagaria]])</f>
        <v>0</v>
      </c>
    </row>
    <row r="57" spans="1:7" x14ac:dyDescent="0.25">
      <c r="A57">
        <v>56</v>
      </c>
      <c r="B57">
        <v>0</v>
      </c>
      <c r="C57">
        <v>50</v>
      </c>
      <c r="D57" t="s">
        <v>2</v>
      </c>
      <c r="E57" t="s">
        <v>3</v>
      </c>
      <c r="F57" t="s">
        <v>15</v>
      </c>
      <c r="G57">
        <f>IF(Tabela1[[#This Row],[interesse_no_Curso]]=0,0,Tabela1[[#This Row],[valor_que_pagaria]])</f>
        <v>0</v>
      </c>
    </row>
    <row r="58" spans="1:7" x14ac:dyDescent="0.25">
      <c r="A58">
        <v>57</v>
      </c>
      <c r="B58">
        <v>0</v>
      </c>
      <c r="C58">
        <v>50</v>
      </c>
      <c r="D58" t="s">
        <v>2</v>
      </c>
      <c r="E58" t="s">
        <v>1</v>
      </c>
      <c r="F58" t="s">
        <v>15</v>
      </c>
      <c r="G58">
        <f>IF(Tabela1[[#This Row],[interesse_no_Curso]]=0,0,Tabela1[[#This Row],[valor_que_pagaria]])</f>
        <v>0</v>
      </c>
    </row>
    <row r="59" spans="1:7" x14ac:dyDescent="0.25">
      <c r="A59">
        <v>58</v>
      </c>
      <c r="B59">
        <v>1</v>
      </c>
      <c r="C59">
        <v>82</v>
      </c>
      <c r="D59" t="s">
        <v>6</v>
      </c>
      <c r="E59" t="s">
        <v>11</v>
      </c>
      <c r="F59" t="s">
        <v>14</v>
      </c>
      <c r="G59">
        <f>IF(Tabela1[[#This Row],[interesse_no_Curso]]=0,0,Tabela1[[#This Row],[valor_que_pagaria]])</f>
        <v>82</v>
      </c>
    </row>
    <row r="60" spans="1:7" x14ac:dyDescent="0.25">
      <c r="A60">
        <v>59</v>
      </c>
      <c r="B60">
        <v>0</v>
      </c>
      <c r="C60">
        <v>50</v>
      </c>
      <c r="D60" t="s">
        <v>2</v>
      </c>
      <c r="E60" t="s">
        <v>3</v>
      </c>
      <c r="F60" t="s">
        <v>16</v>
      </c>
      <c r="G60">
        <f>IF(Tabela1[[#This Row],[interesse_no_Curso]]=0,0,Tabela1[[#This Row],[valor_que_pagaria]])</f>
        <v>0</v>
      </c>
    </row>
    <row r="61" spans="1:7" x14ac:dyDescent="0.25">
      <c r="A61">
        <v>60</v>
      </c>
      <c r="B61">
        <v>0</v>
      </c>
      <c r="C61">
        <v>50</v>
      </c>
      <c r="D61" t="s">
        <v>6</v>
      </c>
      <c r="E61" t="s">
        <v>12</v>
      </c>
      <c r="F61" t="s">
        <v>16</v>
      </c>
      <c r="G61">
        <f>IF(Tabela1[[#This Row],[interesse_no_Curso]]=0,0,Tabela1[[#This Row],[valor_que_pagaria]])</f>
        <v>0</v>
      </c>
    </row>
    <row r="62" spans="1:7" x14ac:dyDescent="0.25">
      <c r="A62">
        <v>61</v>
      </c>
      <c r="B62">
        <v>0</v>
      </c>
      <c r="C62">
        <v>50</v>
      </c>
      <c r="D62" t="s">
        <v>2</v>
      </c>
      <c r="E62" t="s">
        <v>4</v>
      </c>
      <c r="F62" t="s">
        <v>17</v>
      </c>
      <c r="G62">
        <f>IF(Tabela1[[#This Row],[interesse_no_Curso]]=0,0,Tabela1[[#This Row],[valor_que_pagaria]])</f>
        <v>0</v>
      </c>
    </row>
    <row r="63" spans="1:7" x14ac:dyDescent="0.25">
      <c r="A63">
        <v>62</v>
      </c>
      <c r="B63">
        <v>0</v>
      </c>
      <c r="C63">
        <v>50</v>
      </c>
      <c r="D63" t="s">
        <v>6</v>
      </c>
      <c r="E63" t="s">
        <v>3</v>
      </c>
      <c r="F63" t="s">
        <v>16</v>
      </c>
      <c r="G63">
        <f>IF(Tabela1[[#This Row],[interesse_no_Curso]]=0,0,Tabela1[[#This Row],[valor_que_pagaria]])</f>
        <v>0</v>
      </c>
    </row>
    <row r="64" spans="1:7" x14ac:dyDescent="0.25">
      <c r="A64">
        <v>63</v>
      </c>
      <c r="B64">
        <v>0</v>
      </c>
      <c r="C64">
        <v>50</v>
      </c>
      <c r="D64" t="s">
        <v>6</v>
      </c>
      <c r="E64" t="s">
        <v>3</v>
      </c>
      <c r="F64" t="s">
        <v>17</v>
      </c>
      <c r="G64">
        <f>IF(Tabela1[[#This Row],[interesse_no_Curso]]=0,0,Tabela1[[#This Row],[valor_que_pagaria]])</f>
        <v>0</v>
      </c>
    </row>
    <row r="65" spans="1:7" x14ac:dyDescent="0.25">
      <c r="A65">
        <v>64</v>
      </c>
      <c r="B65">
        <v>1</v>
      </c>
      <c r="C65">
        <v>97</v>
      </c>
      <c r="D65" t="s">
        <v>2</v>
      </c>
      <c r="E65" t="s">
        <v>3</v>
      </c>
      <c r="F65" t="s">
        <v>17</v>
      </c>
      <c r="G65">
        <f>IF(Tabela1[[#This Row],[interesse_no_Curso]]=0,0,Tabela1[[#This Row],[valor_que_pagaria]])</f>
        <v>97</v>
      </c>
    </row>
    <row r="66" spans="1:7" x14ac:dyDescent="0.25">
      <c r="A66">
        <v>65</v>
      </c>
      <c r="B66">
        <v>0</v>
      </c>
      <c r="C66">
        <v>50</v>
      </c>
      <c r="D66" t="s">
        <v>2</v>
      </c>
      <c r="E66" t="s">
        <v>1</v>
      </c>
      <c r="F66" t="s">
        <v>14</v>
      </c>
      <c r="G66">
        <f>IF(Tabela1[[#This Row],[interesse_no_Curso]]=0,0,Tabela1[[#This Row],[valor_que_pagaria]])</f>
        <v>0</v>
      </c>
    </row>
    <row r="67" spans="1:7" x14ac:dyDescent="0.25">
      <c r="A67">
        <v>66</v>
      </c>
      <c r="B67">
        <v>0</v>
      </c>
      <c r="C67">
        <v>50</v>
      </c>
      <c r="D67" t="s">
        <v>6</v>
      </c>
      <c r="E67" t="s">
        <v>5</v>
      </c>
      <c r="F67" t="s">
        <v>16</v>
      </c>
      <c r="G67">
        <f>IF(Tabela1[[#This Row],[interesse_no_Curso]]=0,0,Tabela1[[#This Row],[valor_que_pagaria]])</f>
        <v>0</v>
      </c>
    </row>
    <row r="68" spans="1:7" x14ac:dyDescent="0.25">
      <c r="A68">
        <v>67</v>
      </c>
      <c r="B68">
        <v>1</v>
      </c>
      <c r="C68">
        <v>95</v>
      </c>
      <c r="D68" t="s">
        <v>2</v>
      </c>
      <c r="E68" t="s">
        <v>3</v>
      </c>
      <c r="F68" t="s">
        <v>15</v>
      </c>
      <c r="G68">
        <f>IF(Tabela1[[#This Row],[interesse_no_Curso]]=0,0,Tabela1[[#This Row],[valor_que_pagaria]])</f>
        <v>95</v>
      </c>
    </row>
    <row r="69" spans="1:7" x14ac:dyDescent="0.25">
      <c r="A69">
        <v>68</v>
      </c>
      <c r="B69">
        <v>1</v>
      </c>
      <c r="C69">
        <v>86</v>
      </c>
      <c r="D69" t="s">
        <v>6</v>
      </c>
      <c r="E69" t="s">
        <v>12</v>
      </c>
      <c r="F69" t="s">
        <v>14</v>
      </c>
      <c r="G69">
        <f>IF(Tabela1[[#This Row],[interesse_no_Curso]]=0,0,Tabela1[[#This Row],[valor_que_pagaria]])</f>
        <v>86</v>
      </c>
    </row>
    <row r="70" spans="1:7" x14ac:dyDescent="0.25">
      <c r="A70">
        <v>69</v>
      </c>
      <c r="B70">
        <v>0</v>
      </c>
      <c r="C70">
        <v>50</v>
      </c>
      <c r="D70" t="s">
        <v>2</v>
      </c>
      <c r="E70" t="s">
        <v>1</v>
      </c>
      <c r="F70" t="s">
        <v>17</v>
      </c>
      <c r="G70">
        <f>IF(Tabela1[[#This Row],[interesse_no_Curso]]=0,0,Tabela1[[#This Row],[valor_que_pagaria]])</f>
        <v>0</v>
      </c>
    </row>
    <row r="71" spans="1:7" x14ac:dyDescent="0.25">
      <c r="A71">
        <v>70</v>
      </c>
      <c r="B71">
        <v>1</v>
      </c>
      <c r="C71">
        <v>86</v>
      </c>
      <c r="D71" t="s">
        <v>6</v>
      </c>
      <c r="E71" t="s">
        <v>1</v>
      </c>
      <c r="F71" t="s">
        <v>14</v>
      </c>
      <c r="G71">
        <f>IF(Tabela1[[#This Row],[interesse_no_Curso]]=0,0,Tabela1[[#This Row],[valor_que_pagaria]])</f>
        <v>86</v>
      </c>
    </row>
    <row r="72" spans="1:7" x14ac:dyDescent="0.25">
      <c r="A72">
        <v>71</v>
      </c>
      <c r="B72">
        <v>0</v>
      </c>
      <c r="C72">
        <v>50</v>
      </c>
      <c r="D72" t="s">
        <v>2</v>
      </c>
      <c r="E72" t="s">
        <v>12</v>
      </c>
      <c r="F72" t="s">
        <v>15</v>
      </c>
      <c r="G72">
        <f>IF(Tabela1[[#This Row],[interesse_no_Curso]]=0,0,Tabela1[[#This Row],[valor_que_pagaria]])</f>
        <v>0</v>
      </c>
    </row>
    <row r="73" spans="1:7" x14ac:dyDescent="0.25">
      <c r="A73">
        <v>72</v>
      </c>
      <c r="B73">
        <v>1</v>
      </c>
      <c r="C73">
        <v>84</v>
      </c>
      <c r="D73" t="s">
        <v>6</v>
      </c>
      <c r="E73" t="s">
        <v>12</v>
      </c>
      <c r="F73" t="s">
        <v>15</v>
      </c>
      <c r="G73">
        <f>IF(Tabela1[[#This Row],[interesse_no_Curso]]=0,0,Tabela1[[#This Row],[valor_que_pagaria]])</f>
        <v>84</v>
      </c>
    </row>
    <row r="74" spans="1:7" x14ac:dyDescent="0.25">
      <c r="A74">
        <v>73</v>
      </c>
      <c r="B74">
        <v>1</v>
      </c>
      <c r="C74">
        <v>86</v>
      </c>
      <c r="D74" t="s">
        <v>6</v>
      </c>
      <c r="E74" t="s">
        <v>1</v>
      </c>
      <c r="F74" t="s">
        <v>17</v>
      </c>
      <c r="G74">
        <f>IF(Tabela1[[#This Row],[interesse_no_Curso]]=0,0,Tabela1[[#This Row],[valor_que_pagaria]])</f>
        <v>86</v>
      </c>
    </row>
    <row r="75" spans="1:7" x14ac:dyDescent="0.25">
      <c r="A75">
        <v>74</v>
      </c>
      <c r="B75">
        <v>0</v>
      </c>
      <c r="C75">
        <v>50</v>
      </c>
      <c r="D75" t="s">
        <v>6</v>
      </c>
      <c r="E75" t="s">
        <v>11</v>
      </c>
      <c r="F75" t="s">
        <v>14</v>
      </c>
      <c r="G75">
        <f>IF(Tabela1[[#This Row],[interesse_no_Curso]]=0,0,Tabela1[[#This Row],[valor_que_pagaria]])</f>
        <v>0</v>
      </c>
    </row>
    <row r="76" spans="1:7" x14ac:dyDescent="0.25">
      <c r="A76">
        <v>75</v>
      </c>
      <c r="B76">
        <v>1</v>
      </c>
      <c r="C76">
        <v>103</v>
      </c>
      <c r="D76" t="s">
        <v>2</v>
      </c>
      <c r="E76" t="s">
        <v>5</v>
      </c>
      <c r="F76" t="s">
        <v>16</v>
      </c>
      <c r="G76">
        <f>IF(Tabela1[[#This Row],[interesse_no_Curso]]=0,0,Tabela1[[#This Row],[valor_que_pagaria]])</f>
        <v>103</v>
      </c>
    </row>
    <row r="77" spans="1:7" x14ac:dyDescent="0.25">
      <c r="A77">
        <v>76</v>
      </c>
      <c r="B77">
        <v>1</v>
      </c>
      <c r="C77">
        <v>89</v>
      </c>
      <c r="D77" t="s">
        <v>2</v>
      </c>
      <c r="E77" t="s">
        <v>3</v>
      </c>
      <c r="F77" t="s">
        <v>15</v>
      </c>
      <c r="G77">
        <f>IF(Tabela1[[#This Row],[interesse_no_Curso]]=0,0,Tabela1[[#This Row],[valor_que_pagaria]])</f>
        <v>89</v>
      </c>
    </row>
    <row r="78" spans="1:7" x14ac:dyDescent="0.25">
      <c r="A78">
        <v>77</v>
      </c>
      <c r="B78">
        <v>1</v>
      </c>
      <c r="C78">
        <v>84</v>
      </c>
      <c r="D78" t="s">
        <v>6</v>
      </c>
      <c r="E78" t="s">
        <v>12</v>
      </c>
      <c r="F78" t="s">
        <v>15</v>
      </c>
      <c r="G78">
        <f>IF(Tabela1[[#This Row],[interesse_no_Curso]]=0,0,Tabela1[[#This Row],[valor_que_pagaria]])</f>
        <v>84</v>
      </c>
    </row>
    <row r="79" spans="1:7" x14ac:dyDescent="0.25">
      <c r="A79">
        <v>78</v>
      </c>
      <c r="B79">
        <v>0</v>
      </c>
      <c r="C79">
        <v>50</v>
      </c>
      <c r="D79" t="s">
        <v>6</v>
      </c>
      <c r="E79" t="s">
        <v>1</v>
      </c>
      <c r="F79" t="s">
        <v>16</v>
      </c>
      <c r="G79">
        <f>IF(Tabela1[[#This Row],[interesse_no_Curso]]=0,0,Tabela1[[#This Row],[valor_que_pagaria]])</f>
        <v>0</v>
      </c>
    </row>
    <row r="80" spans="1:7" x14ac:dyDescent="0.25">
      <c r="A80">
        <v>79</v>
      </c>
      <c r="B80">
        <v>0</v>
      </c>
      <c r="C80">
        <v>50</v>
      </c>
      <c r="D80" t="s">
        <v>2</v>
      </c>
      <c r="E80" t="s">
        <v>3</v>
      </c>
      <c r="F80" t="s">
        <v>15</v>
      </c>
      <c r="G80">
        <f>IF(Tabela1[[#This Row],[interesse_no_Curso]]=0,0,Tabela1[[#This Row],[valor_que_pagaria]])</f>
        <v>0</v>
      </c>
    </row>
    <row r="81" spans="1:7" x14ac:dyDescent="0.25">
      <c r="A81">
        <v>80</v>
      </c>
      <c r="B81">
        <v>0</v>
      </c>
      <c r="C81">
        <v>50</v>
      </c>
      <c r="D81" t="s">
        <v>2</v>
      </c>
      <c r="E81" t="s">
        <v>5</v>
      </c>
      <c r="F81" t="s">
        <v>17</v>
      </c>
      <c r="G81">
        <f>IF(Tabela1[[#This Row],[interesse_no_Curso]]=0,0,Tabela1[[#This Row],[valor_que_pagaria]])</f>
        <v>0</v>
      </c>
    </row>
    <row r="82" spans="1:7" x14ac:dyDescent="0.25">
      <c r="A82">
        <v>81</v>
      </c>
      <c r="B82">
        <v>1</v>
      </c>
      <c r="C82">
        <v>96</v>
      </c>
      <c r="D82" t="s">
        <v>2</v>
      </c>
      <c r="E82" t="s">
        <v>3</v>
      </c>
      <c r="F82" t="s">
        <v>14</v>
      </c>
      <c r="G82">
        <f>IF(Tabela1[[#This Row],[interesse_no_Curso]]=0,0,Tabela1[[#This Row],[valor_que_pagaria]])</f>
        <v>96</v>
      </c>
    </row>
    <row r="83" spans="1:7" x14ac:dyDescent="0.25">
      <c r="A83">
        <v>82</v>
      </c>
      <c r="B83">
        <v>1</v>
      </c>
      <c r="C83">
        <v>92</v>
      </c>
      <c r="D83" t="s">
        <v>2</v>
      </c>
      <c r="E83" t="s">
        <v>3</v>
      </c>
      <c r="F83" t="s">
        <v>17</v>
      </c>
      <c r="G83">
        <f>IF(Tabela1[[#This Row],[interesse_no_Curso]]=0,0,Tabela1[[#This Row],[valor_que_pagaria]])</f>
        <v>92</v>
      </c>
    </row>
    <row r="84" spans="1:7" x14ac:dyDescent="0.25">
      <c r="A84">
        <v>83</v>
      </c>
      <c r="B84">
        <v>0</v>
      </c>
      <c r="C84">
        <v>50</v>
      </c>
      <c r="D84" t="s">
        <v>2</v>
      </c>
      <c r="E84" t="s">
        <v>13</v>
      </c>
      <c r="F84" t="s">
        <v>17</v>
      </c>
      <c r="G84">
        <f>IF(Tabela1[[#This Row],[interesse_no_Curso]]=0,0,Tabela1[[#This Row],[valor_que_pagaria]])</f>
        <v>0</v>
      </c>
    </row>
    <row r="85" spans="1:7" x14ac:dyDescent="0.25">
      <c r="A85">
        <v>84</v>
      </c>
      <c r="B85">
        <v>0</v>
      </c>
      <c r="C85">
        <v>50</v>
      </c>
      <c r="D85" t="s">
        <v>2</v>
      </c>
      <c r="E85" t="s">
        <v>12</v>
      </c>
      <c r="F85" t="s">
        <v>16</v>
      </c>
      <c r="G85">
        <f>IF(Tabela1[[#This Row],[interesse_no_Curso]]=0,0,Tabela1[[#This Row],[valor_que_pagaria]])</f>
        <v>0</v>
      </c>
    </row>
    <row r="86" spans="1:7" x14ac:dyDescent="0.25">
      <c r="A86">
        <v>85</v>
      </c>
      <c r="B86">
        <v>0</v>
      </c>
      <c r="C86">
        <v>50</v>
      </c>
      <c r="D86" t="s">
        <v>6</v>
      </c>
      <c r="E86" t="s">
        <v>3</v>
      </c>
      <c r="F86" t="s">
        <v>16</v>
      </c>
      <c r="G86">
        <f>IF(Tabela1[[#This Row],[interesse_no_Curso]]=0,0,Tabela1[[#This Row],[valor_que_pagaria]])</f>
        <v>0</v>
      </c>
    </row>
    <row r="87" spans="1:7" x14ac:dyDescent="0.25">
      <c r="A87">
        <v>86</v>
      </c>
      <c r="B87">
        <v>0</v>
      </c>
      <c r="C87">
        <v>50</v>
      </c>
      <c r="D87" t="s">
        <v>2</v>
      </c>
      <c r="E87" t="s">
        <v>1</v>
      </c>
      <c r="F87" t="s">
        <v>15</v>
      </c>
      <c r="G87">
        <f>IF(Tabela1[[#This Row],[interesse_no_Curso]]=0,0,Tabela1[[#This Row],[valor_que_pagaria]])</f>
        <v>0</v>
      </c>
    </row>
    <row r="88" spans="1:7" x14ac:dyDescent="0.25">
      <c r="A88">
        <v>87</v>
      </c>
      <c r="B88">
        <v>0</v>
      </c>
      <c r="C88">
        <v>50</v>
      </c>
      <c r="D88" t="s">
        <v>2</v>
      </c>
      <c r="E88" t="s">
        <v>1</v>
      </c>
      <c r="F88" t="s">
        <v>16</v>
      </c>
      <c r="G88">
        <f>IF(Tabela1[[#This Row],[interesse_no_Curso]]=0,0,Tabela1[[#This Row],[valor_que_pagaria]])</f>
        <v>0</v>
      </c>
    </row>
    <row r="89" spans="1:7" x14ac:dyDescent="0.25">
      <c r="A89">
        <v>88</v>
      </c>
      <c r="B89">
        <v>0</v>
      </c>
      <c r="C89">
        <v>50</v>
      </c>
      <c r="D89" t="s">
        <v>2</v>
      </c>
      <c r="E89" t="s">
        <v>4</v>
      </c>
      <c r="F89" t="s">
        <v>17</v>
      </c>
      <c r="G89">
        <f>IF(Tabela1[[#This Row],[interesse_no_Curso]]=0,0,Tabela1[[#This Row],[valor_que_pagaria]])</f>
        <v>0</v>
      </c>
    </row>
    <row r="90" spans="1:7" x14ac:dyDescent="0.25">
      <c r="A90">
        <v>89</v>
      </c>
      <c r="B90">
        <v>0</v>
      </c>
      <c r="C90">
        <v>50</v>
      </c>
      <c r="D90" t="s">
        <v>2</v>
      </c>
      <c r="E90" t="s">
        <v>1</v>
      </c>
      <c r="F90" t="s">
        <v>17</v>
      </c>
      <c r="G90">
        <f>IF(Tabela1[[#This Row],[interesse_no_Curso]]=0,0,Tabela1[[#This Row],[valor_que_pagaria]])</f>
        <v>0</v>
      </c>
    </row>
    <row r="91" spans="1:7" x14ac:dyDescent="0.25">
      <c r="A91">
        <v>90</v>
      </c>
      <c r="B91">
        <v>0</v>
      </c>
      <c r="C91">
        <v>50</v>
      </c>
      <c r="D91" t="s">
        <v>6</v>
      </c>
      <c r="E91" t="s">
        <v>5</v>
      </c>
      <c r="F91" t="s">
        <v>17</v>
      </c>
      <c r="G91">
        <f>IF(Tabela1[[#This Row],[interesse_no_Curso]]=0,0,Tabela1[[#This Row],[valor_que_pagaria]])</f>
        <v>0</v>
      </c>
    </row>
    <row r="92" spans="1:7" x14ac:dyDescent="0.25">
      <c r="A92">
        <v>91</v>
      </c>
      <c r="B92">
        <v>1</v>
      </c>
      <c r="C92">
        <v>97</v>
      </c>
      <c r="D92" t="s">
        <v>2</v>
      </c>
      <c r="E92" t="s">
        <v>3</v>
      </c>
      <c r="F92" t="s">
        <v>16</v>
      </c>
      <c r="G92">
        <f>IF(Tabela1[[#This Row],[interesse_no_Curso]]=0,0,Tabela1[[#This Row],[valor_que_pagaria]])</f>
        <v>97</v>
      </c>
    </row>
    <row r="93" spans="1:7" x14ac:dyDescent="0.25">
      <c r="A93">
        <v>92</v>
      </c>
      <c r="B93">
        <v>0</v>
      </c>
      <c r="C93">
        <v>50</v>
      </c>
      <c r="D93" t="s">
        <v>2</v>
      </c>
      <c r="E93" t="s">
        <v>4</v>
      </c>
      <c r="F93" t="s">
        <v>14</v>
      </c>
      <c r="G93">
        <f>IF(Tabela1[[#This Row],[interesse_no_Curso]]=0,0,Tabela1[[#This Row],[valor_que_pagaria]])</f>
        <v>0</v>
      </c>
    </row>
    <row r="94" spans="1:7" x14ac:dyDescent="0.25">
      <c r="A94">
        <v>93</v>
      </c>
      <c r="B94">
        <v>1</v>
      </c>
      <c r="C94">
        <v>90</v>
      </c>
      <c r="D94" t="s">
        <v>2</v>
      </c>
      <c r="E94" t="s">
        <v>1</v>
      </c>
      <c r="F94" t="s">
        <v>15</v>
      </c>
      <c r="G94">
        <f>IF(Tabela1[[#This Row],[interesse_no_Curso]]=0,0,Tabela1[[#This Row],[valor_que_pagaria]])</f>
        <v>90</v>
      </c>
    </row>
    <row r="95" spans="1:7" x14ac:dyDescent="0.25">
      <c r="A95">
        <v>94</v>
      </c>
      <c r="B95">
        <v>0</v>
      </c>
      <c r="C95">
        <v>50</v>
      </c>
      <c r="D95" t="s">
        <v>6</v>
      </c>
      <c r="E95" t="s">
        <v>12</v>
      </c>
      <c r="F95" t="s">
        <v>15</v>
      </c>
      <c r="G95">
        <f>IF(Tabela1[[#This Row],[interesse_no_Curso]]=0,0,Tabela1[[#This Row],[valor_que_pagaria]])</f>
        <v>0</v>
      </c>
    </row>
    <row r="96" spans="1:7" x14ac:dyDescent="0.25">
      <c r="A96">
        <v>95</v>
      </c>
      <c r="B96">
        <v>0</v>
      </c>
      <c r="C96">
        <v>50</v>
      </c>
      <c r="D96" t="s">
        <v>2</v>
      </c>
      <c r="E96" t="s">
        <v>4</v>
      </c>
      <c r="F96" t="s">
        <v>16</v>
      </c>
      <c r="G96">
        <f>IF(Tabela1[[#This Row],[interesse_no_Curso]]=0,0,Tabela1[[#This Row],[valor_que_pagaria]])</f>
        <v>0</v>
      </c>
    </row>
    <row r="97" spans="1:7" x14ac:dyDescent="0.25">
      <c r="A97">
        <v>96</v>
      </c>
      <c r="B97">
        <v>0</v>
      </c>
      <c r="C97">
        <v>50</v>
      </c>
      <c r="D97" t="s">
        <v>2</v>
      </c>
      <c r="E97" t="s">
        <v>5</v>
      </c>
      <c r="F97" t="s">
        <v>14</v>
      </c>
      <c r="G97">
        <f>IF(Tabela1[[#This Row],[interesse_no_Curso]]=0,0,Tabela1[[#This Row],[valor_que_pagaria]])</f>
        <v>0</v>
      </c>
    </row>
    <row r="98" spans="1:7" x14ac:dyDescent="0.25">
      <c r="A98">
        <v>97</v>
      </c>
      <c r="B98">
        <v>1</v>
      </c>
      <c r="C98">
        <v>92</v>
      </c>
      <c r="D98" t="s">
        <v>2</v>
      </c>
      <c r="E98" t="s">
        <v>3</v>
      </c>
      <c r="F98" t="s">
        <v>16</v>
      </c>
      <c r="G98">
        <f>IF(Tabela1[[#This Row],[interesse_no_Curso]]=0,0,Tabela1[[#This Row],[valor_que_pagaria]])</f>
        <v>92</v>
      </c>
    </row>
    <row r="99" spans="1:7" x14ac:dyDescent="0.25">
      <c r="A99">
        <v>98</v>
      </c>
      <c r="B99">
        <v>0</v>
      </c>
      <c r="C99">
        <v>50</v>
      </c>
      <c r="D99" t="s">
        <v>2</v>
      </c>
      <c r="E99" t="s">
        <v>3</v>
      </c>
      <c r="F99" t="s">
        <v>17</v>
      </c>
      <c r="G99">
        <f>IF(Tabela1[[#This Row],[interesse_no_Curso]]=0,0,Tabela1[[#This Row],[valor_que_pagaria]])</f>
        <v>0</v>
      </c>
    </row>
    <row r="100" spans="1:7" x14ac:dyDescent="0.25">
      <c r="A100">
        <v>99</v>
      </c>
      <c r="B100">
        <v>0</v>
      </c>
      <c r="C100">
        <v>50</v>
      </c>
      <c r="D100" t="s">
        <v>6</v>
      </c>
      <c r="E100" t="s">
        <v>4</v>
      </c>
      <c r="F100" t="s">
        <v>14</v>
      </c>
      <c r="G100">
        <f>IF(Tabela1[[#This Row],[interesse_no_Curso]]=0,0,Tabela1[[#This Row],[valor_que_pagaria]])</f>
        <v>0</v>
      </c>
    </row>
    <row r="101" spans="1:7" x14ac:dyDescent="0.25">
      <c r="A101">
        <v>100</v>
      </c>
      <c r="B101">
        <v>0</v>
      </c>
      <c r="C101">
        <v>50</v>
      </c>
      <c r="D101" t="s">
        <v>2</v>
      </c>
      <c r="E101" t="s">
        <v>4</v>
      </c>
      <c r="F101" t="s">
        <v>14</v>
      </c>
      <c r="G101">
        <f>IF(Tabela1[[#This Row],[interesse_no_Curso]]=0,0,Tabela1[[#This Row],[valor_que_pagaria]])</f>
        <v>0</v>
      </c>
    </row>
    <row r="102" spans="1:7" x14ac:dyDescent="0.25">
      <c r="A102">
        <v>101</v>
      </c>
      <c r="B102">
        <v>0</v>
      </c>
      <c r="C102">
        <v>50</v>
      </c>
      <c r="D102" t="s">
        <v>2</v>
      </c>
      <c r="E102" t="s">
        <v>3</v>
      </c>
      <c r="F102" t="s">
        <v>17</v>
      </c>
      <c r="G102">
        <f>IF(Tabela1[[#This Row],[interesse_no_Curso]]=0,0,Tabela1[[#This Row],[valor_que_pagaria]])</f>
        <v>0</v>
      </c>
    </row>
    <row r="103" spans="1:7" x14ac:dyDescent="0.25">
      <c r="A103">
        <v>102</v>
      </c>
      <c r="B103">
        <v>0</v>
      </c>
      <c r="C103">
        <v>50</v>
      </c>
      <c r="D103" t="s">
        <v>6</v>
      </c>
      <c r="E103" t="s">
        <v>4</v>
      </c>
      <c r="F103" t="s">
        <v>17</v>
      </c>
      <c r="G103">
        <f>IF(Tabela1[[#This Row],[interesse_no_Curso]]=0,0,Tabela1[[#This Row],[valor_que_pagaria]])</f>
        <v>0</v>
      </c>
    </row>
    <row r="104" spans="1:7" x14ac:dyDescent="0.25">
      <c r="A104">
        <v>103</v>
      </c>
      <c r="B104">
        <v>1</v>
      </c>
      <c r="C104">
        <v>94</v>
      </c>
      <c r="D104" t="s">
        <v>2</v>
      </c>
      <c r="E104" t="s">
        <v>3</v>
      </c>
      <c r="F104" t="s">
        <v>17</v>
      </c>
      <c r="G104">
        <f>IF(Tabela1[[#This Row],[interesse_no_Curso]]=0,0,Tabela1[[#This Row],[valor_que_pagaria]])</f>
        <v>94</v>
      </c>
    </row>
    <row r="105" spans="1:7" x14ac:dyDescent="0.25">
      <c r="A105">
        <v>104</v>
      </c>
      <c r="B105">
        <v>0</v>
      </c>
      <c r="C105">
        <v>50</v>
      </c>
      <c r="D105" t="s">
        <v>2</v>
      </c>
      <c r="E105" t="s">
        <v>3</v>
      </c>
      <c r="F105" t="s">
        <v>17</v>
      </c>
      <c r="G105">
        <f>IF(Tabela1[[#This Row],[interesse_no_Curso]]=0,0,Tabela1[[#This Row],[valor_que_pagaria]])</f>
        <v>0</v>
      </c>
    </row>
    <row r="106" spans="1:7" x14ac:dyDescent="0.25">
      <c r="A106">
        <v>105</v>
      </c>
      <c r="B106">
        <v>1</v>
      </c>
      <c r="C106">
        <v>105</v>
      </c>
      <c r="D106" t="s">
        <v>2</v>
      </c>
      <c r="E106" t="s">
        <v>5</v>
      </c>
      <c r="F106" t="s">
        <v>17</v>
      </c>
      <c r="G106">
        <f>IF(Tabela1[[#This Row],[interesse_no_Curso]]=0,0,Tabela1[[#This Row],[valor_que_pagaria]])</f>
        <v>105</v>
      </c>
    </row>
    <row r="107" spans="1:7" x14ac:dyDescent="0.25">
      <c r="A107">
        <v>106</v>
      </c>
      <c r="B107">
        <v>0</v>
      </c>
      <c r="C107">
        <v>50</v>
      </c>
      <c r="D107" t="s">
        <v>2</v>
      </c>
      <c r="E107" t="s">
        <v>4</v>
      </c>
      <c r="F107" t="s">
        <v>14</v>
      </c>
      <c r="G107">
        <f>IF(Tabela1[[#This Row],[interesse_no_Curso]]=0,0,Tabela1[[#This Row],[valor_que_pagaria]])</f>
        <v>0</v>
      </c>
    </row>
    <row r="108" spans="1:7" x14ac:dyDescent="0.25">
      <c r="A108">
        <v>107</v>
      </c>
      <c r="B108">
        <v>0</v>
      </c>
      <c r="C108">
        <v>50</v>
      </c>
      <c r="D108" t="s">
        <v>2</v>
      </c>
      <c r="E108" t="s">
        <v>4</v>
      </c>
      <c r="F108" t="s">
        <v>17</v>
      </c>
      <c r="G108">
        <f>IF(Tabela1[[#This Row],[interesse_no_Curso]]=0,0,Tabela1[[#This Row],[valor_que_pagaria]])</f>
        <v>0</v>
      </c>
    </row>
    <row r="109" spans="1:7" x14ac:dyDescent="0.25">
      <c r="A109">
        <v>108</v>
      </c>
      <c r="B109">
        <v>0</v>
      </c>
      <c r="C109">
        <v>50</v>
      </c>
      <c r="D109" t="s">
        <v>2</v>
      </c>
      <c r="E109" t="s">
        <v>1</v>
      </c>
      <c r="F109" t="s">
        <v>16</v>
      </c>
      <c r="G109">
        <f>IF(Tabela1[[#This Row],[interesse_no_Curso]]=0,0,Tabela1[[#This Row],[valor_que_pagaria]])</f>
        <v>0</v>
      </c>
    </row>
    <row r="110" spans="1:7" x14ac:dyDescent="0.25">
      <c r="A110">
        <v>109</v>
      </c>
      <c r="B110">
        <v>0</v>
      </c>
      <c r="C110">
        <v>50</v>
      </c>
      <c r="D110" t="s">
        <v>2</v>
      </c>
      <c r="E110" t="s">
        <v>11</v>
      </c>
      <c r="F110" t="s">
        <v>16</v>
      </c>
      <c r="G110">
        <f>IF(Tabela1[[#This Row],[interesse_no_Curso]]=0,0,Tabela1[[#This Row],[valor_que_pagaria]])</f>
        <v>0</v>
      </c>
    </row>
    <row r="111" spans="1:7" x14ac:dyDescent="0.25">
      <c r="A111">
        <v>110</v>
      </c>
      <c r="B111">
        <v>0</v>
      </c>
      <c r="C111">
        <v>50</v>
      </c>
      <c r="D111" t="s">
        <v>2</v>
      </c>
      <c r="E111" t="s">
        <v>13</v>
      </c>
      <c r="F111" t="s">
        <v>16</v>
      </c>
      <c r="G111">
        <f>IF(Tabela1[[#This Row],[interesse_no_Curso]]=0,0,Tabela1[[#This Row],[valor_que_pagaria]])</f>
        <v>0</v>
      </c>
    </row>
    <row r="112" spans="1:7" x14ac:dyDescent="0.25">
      <c r="A112">
        <v>111</v>
      </c>
      <c r="B112">
        <v>0</v>
      </c>
      <c r="C112">
        <v>50</v>
      </c>
      <c r="D112" t="s">
        <v>2</v>
      </c>
      <c r="E112" t="s">
        <v>3</v>
      </c>
      <c r="F112" t="s">
        <v>14</v>
      </c>
      <c r="G112">
        <f>IF(Tabela1[[#This Row],[interesse_no_Curso]]=0,0,Tabela1[[#This Row],[valor_que_pagaria]])</f>
        <v>0</v>
      </c>
    </row>
    <row r="113" spans="1:7" x14ac:dyDescent="0.25">
      <c r="A113">
        <v>112</v>
      </c>
      <c r="B113">
        <v>0</v>
      </c>
      <c r="C113">
        <v>50</v>
      </c>
      <c r="D113" t="s">
        <v>2</v>
      </c>
      <c r="E113" t="s">
        <v>4</v>
      </c>
      <c r="F113" t="s">
        <v>17</v>
      </c>
      <c r="G113">
        <f>IF(Tabela1[[#This Row],[interesse_no_Curso]]=0,0,Tabela1[[#This Row],[valor_que_pagaria]])</f>
        <v>0</v>
      </c>
    </row>
    <row r="114" spans="1:7" x14ac:dyDescent="0.25">
      <c r="A114">
        <v>113</v>
      </c>
      <c r="B114">
        <v>1</v>
      </c>
      <c r="C114">
        <v>88</v>
      </c>
      <c r="D114" t="s">
        <v>2</v>
      </c>
      <c r="E114" t="s">
        <v>3</v>
      </c>
      <c r="F114" t="s">
        <v>16</v>
      </c>
      <c r="G114">
        <f>IF(Tabela1[[#This Row],[interesse_no_Curso]]=0,0,Tabela1[[#This Row],[valor_que_pagaria]])</f>
        <v>88</v>
      </c>
    </row>
    <row r="115" spans="1:7" x14ac:dyDescent="0.25">
      <c r="A115">
        <v>114</v>
      </c>
      <c r="B115">
        <v>0</v>
      </c>
      <c r="C115">
        <v>50</v>
      </c>
      <c r="D115" t="s">
        <v>6</v>
      </c>
      <c r="E115" t="s">
        <v>12</v>
      </c>
      <c r="F115" t="s">
        <v>14</v>
      </c>
      <c r="G115">
        <f>IF(Tabela1[[#This Row],[interesse_no_Curso]]=0,0,Tabela1[[#This Row],[valor_que_pagaria]])</f>
        <v>0</v>
      </c>
    </row>
    <row r="116" spans="1:7" x14ac:dyDescent="0.25">
      <c r="A116">
        <v>115</v>
      </c>
      <c r="B116">
        <v>0</v>
      </c>
      <c r="C116">
        <v>50</v>
      </c>
      <c r="D116" t="s">
        <v>6</v>
      </c>
      <c r="E116" t="s">
        <v>3</v>
      </c>
      <c r="F116" t="s">
        <v>15</v>
      </c>
      <c r="G116">
        <f>IF(Tabela1[[#This Row],[interesse_no_Curso]]=0,0,Tabela1[[#This Row],[valor_que_pagaria]])</f>
        <v>0</v>
      </c>
    </row>
    <row r="117" spans="1:7" x14ac:dyDescent="0.25">
      <c r="A117">
        <v>116</v>
      </c>
      <c r="B117">
        <v>0</v>
      </c>
      <c r="C117">
        <v>50</v>
      </c>
      <c r="D117" t="s">
        <v>2</v>
      </c>
      <c r="E117" t="s">
        <v>12</v>
      </c>
      <c r="F117" t="s">
        <v>14</v>
      </c>
      <c r="G117">
        <f>IF(Tabela1[[#This Row],[interesse_no_Curso]]=0,0,Tabela1[[#This Row],[valor_que_pagaria]])</f>
        <v>0</v>
      </c>
    </row>
    <row r="118" spans="1:7" x14ac:dyDescent="0.25">
      <c r="A118">
        <v>117</v>
      </c>
      <c r="B118">
        <v>0</v>
      </c>
      <c r="C118">
        <v>50</v>
      </c>
      <c r="D118" t="s">
        <v>2</v>
      </c>
      <c r="E118" t="s">
        <v>3</v>
      </c>
      <c r="F118" t="s">
        <v>15</v>
      </c>
      <c r="G118">
        <f>IF(Tabela1[[#This Row],[interesse_no_Curso]]=0,0,Tabela1[[#This Row],[valor_que_pagaria]])</f>
        <v>0</v>
      </c>
    </row>
    <row r="119" spans="1:7" x14ac:dyDescent="0.25">
      <c r="A119">
        <v>118</v>
      </c>
      <c r="B119">
        <v>0</v>
      </c>
      <c r="C119">
        <v>50</v>
      </c>
      <c r="D119" t="s">
        <v>2</v>
      </c>
      <c r="E119" t="s">
        <v>3</v>
      </c>
      <c r="F119" t="s">
        <v>14</v>
      </c>
      <c r="G119">
        <f>IF(Tabela1[[#This Row],[interesse_no_Curso]]=0,0,Tabela1[[#This Row],[valor_que_pagaria]])</f>
        <v>0</v>
      </c>
    </row>
    <row r="120" spans="1:7" x14ac:dyDescent="0.25">
      <c r="A120">
        <v>119</v>
      </c>
      <c r="B120">
        <v>0</v>
      </c>
      <c r="C120">
        <v>50</v>
      </c>
      <c r="D120" t="s">
        <v>2</v>
      </c>
      <c r="E120" t="s">
        <v>4</v>
      </c>
      <c r="F120" t="s">
        <v>17</v>
      </c>
      <c r="G120">
        <f>IF(Tabela1[[#This Row],[interesse_no_Curso]]=0,0,Tabela1[[#This Row],[valor_que_pagaria]])</f>
        <v>0</v>
      </c>
    </row>
    <row r="121" spans="1:7" x14ac:dyDescent="0.25">
      <c r="A121">
        <v>120</v>
      </c>
      <c r="B121">
        <v>1</v>
      </c>
      <c r="C121">
        <v>73</v>
      </c>
      <c r="D121" t="s">
        <v>6</v>
      </c>
      <c r="E121" t="s">
        <v>10</v>
      </c>
      <c r="F121" t="s">
        <v>17</v>
      </c>
      <c r="G121">
        <f>IF(Tabela1[[#This Row],[interesse_no_Curso]]=0,0,Tabela1[[#This Row],[valor_que_pagaria]])</f>
        <v>73</v>
      </c>
    </row>
  </sheetData>
  <sortState xmlns:xlrd2="http://schemas.microsoft.com/office/spreadsheetml/2017/richdata2" ref="A2:F121">
    <sortCondition ref="B2:B121"/>
  </sortState>
  <pageMargins left="0.78740157499999996" right="0.78740157499999996" top="0.984251969" bottom="0.984251969" header="0.4921259845" footer="0.492125984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0E57-6E08-47C5-970E-6646D5F5BCFF}">
  <sheetPr>
    <tabColor theme="5" tint="0.39997558519241921"/>
  </sheetPr>
  <dimension ref="A1:A38"/>
  <sheetViews>
    <sheetView tabSelected="1" topLeftCell="A10" workbookViewId="0">
      <selection activeCell="A38" sqref="A38"/>
    </sheetView>
  </sheetViews>
  <sheetFormatPr defaultRowHeight="15.75" x14ac:dyDescent="0.25"/>
  <sheetData>
    <row r="1" spans="1:1" x14ac:dyDescent="0.25">
      <c r="A1" s="12" t="s">
        <v>83</v>
      </c>
    </row>
    <row r="2" spans="1:1" x14ac:dyDescent="0.25">
      <c r="A2" t="s">
        <v>32</v>
      </c>
    </row>
    <row r="3" spans="1:1" x14ac:dyDescent="0.25">
      <c r="A3" t="s">
        <v>36</v>
      </c>
    </row>
    <row r="4" spans="1:1" x14ac:dyDescent="0.25">
      <c r="A4" t="s">
        <v>42</v>
      </c>
    </row>
    <row r="5" spans="1:1" x14ac:dyDescent="0.25">
      <c r="A5" t="s">
        <v>41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52</v>
      </c>
    </row>
    <row r="9" spans="1:1" x14ac:dyDescent="0.25">
      <c r="A9" t="s">
        <v>102</v>
      </c>
    </row>
    <row r="10" spans="1:1" x14ac:dyDescent="0.25">
      <c r="A10" t="s">
        <v>53</v>
      </c>
    </row>
    <row r="11" spans="1:1" x14ac:dyDescent="0.25">
      <c r="A11" t="s">
        <v>55</v>
      </c>
    </row>
    <row r="13" spans="1:1" x14ac:dyDescent="0.25">
      <c r="A13" s="12" t="s">
        <v>84</v>
      </c>
    </row>
    <row r="14" spans="1:1" x14ac:dyDescent="0.25">
      <c r="A14" t="s">
        <v>77</v>
      </c>
    </row>
    <row r="15" spans="1:1" x14ac:dyDescent="0.25">
      <c r="A15" t="s">
        <v>78</v>
      </c>
    </row>
    <row r="16" spans="1:1" x14ac:dyDescent="0.25">
      <c r="A16" t="s">
        <v>79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82</v>
      </c>
    </row>
    <row r="22" spans="1:1" x14ac:dyDescent="0.25">
      <c r="A22" s="12" t="s">
        <v>85</v>
      </c>
    </row>
    <row r="23" spans="1:1" x14ac:dyDescent="0.25">
      <c r="A23" t="s">
        <v>106</v>
      </c>
    </row>
    <row r="24" spans="1:1" x14ac:dyDescent="0.25">
      <c r="A24" t="s">
        <v>104</v>
      </c>
    </row>
    <row r="25" spans="1:1" x14ac:dyDescent="0.25">
      <c r="A25" t="s">
        <v>89</v>
      </c>
    </row>
    <row r="27" spans="1:1" x14ac:dyDescent="0.25">
      <c r="A27" s="12" t="s">
        <v>96</v>
      </c>
    </row>
    <row r="28" spans="1:1" x14ac:dyDescent="0.25">
      <c r="A28" t="s">
        <v>90</v>
      </c>
    </row>
    <row r="29" spans="1:1" x14ac:dyDescent="0.25">
      <c r="A29" t="s">
        <v>92</v>
      </c>
    </row>
    <row r="30" spans="1:1" x14ac:dyDescent="0.25">
      <c r="A30" t="s">
        <v>98</v>
      </c>
    </row>
    <row r="31" spans="1:1" x14ac:dyDescent="0.25">
      <c r="A31" t="s">
        <v>93</v>
      </c>
    </row>
    <row r="32" spans="1:1" x14ac:dyDescent="0.25">
      <c r="A32" t="s">
        <v>94</v>
      </c>
    </row>
    <row r="34" spans="1:1" x14ac:dyDescent="0.25">
      <c r="A34" s="12" t="s">
        <v>97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99</v>
      </c>
    </row>
    <row r="38" spans="1:1" x14ac:dyDescent="0.25">
      <c r="A38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BDF6-2227-48D8-A5C3-B64BB9B6DD57}">
  <sheetPr>
    <tabColor theme="4" tint="0.39997558519241921"/>
  </sheetPr>
  <dimension ref="C4:J99"/>
  <sheetViews>
    <sheetView workbookViewId="0">
      <selection activeCell="Q6" sqref="Q6"/>
    </sheetView>
  </sheetViews>
  <sheetFormatPr defaultRowHeight="15.75" x14ac:dyDescent="0.25"/>
  <cols>
    <col min="3" max="3" width="17.5" bestFit="1" customWidth="1"/>
    <col min="4" max="4" width="11" bestFit="1" customWidth="1"/>
    <col min="5" max="5" width="20.375" bestFit="1" customWidth="1"/>
    <col min="6" max="6" width="23.25" bestFit="1" customWidth="1"/>
  </cols>
  <sheetData>
    <row r="4" spans="3:10" x14ac:dyDescent="0.25">
      <c r="C4" s="4" t="s">
        <v>30</v>
      </c>
      <c r="D4" t="s">
        <v>31</v>
      </c>
      <c r="E4" t="s">
        <v>34</v>
      </c>
      <c r="F4" t="s">
        <v>35</v>
      </c>
    </row>
    <row r="5" spans="3:10" x14ac:dyDescent="0.25">
      <c r="C5" s="5">
        <v>0</v>
      </c>
      <c r="D5">
        <v>81</v>
      </c>
      <c r="E5" s="6">
        <v>0.67500000000000004</v>
      </c>
      <c r="F5" s="6">
        <v>0.67500000000000004</v>
      </c>
    </row>
    <row r="6" spans="3:10" x14ac:dyDescent="0.25">
      <c r="C6" s="5">
        <v>1</v>
      </c>
      <c r="D6">
        <v>39</v>
      </c>
      <c r="E6" s="7">
        <v>0.32500000000000001</v>
      </c>
      <c r="F6" s="6">
        <v>1</v>
      </c>
    </row>
    <row r="7" spans="3:10" x14ac:dyDescent="0.25">
      <c r="C7" s="5" t="s">
        <v>29</v>
      </c>
      <c r="D7">
        <v>120</v>
      </c>
      <c r="E7" s="6">
        <v>1</v>
      </c>
      <c r="F7" s="6"/>
    </row>
    <row r="16" spans="3:10" x14ac:dyDescent="0.25">
      <c r="C16" s="4" t="s">
        <v>39</v>
      </c>
      <c r="D16" t="s">
        <v>38</v>
      </c>
      <c r="E16" t="s">
        <v>37</v>
      </c>
      <c r="F16" t="s">
        <v>40</v>
      </c>
      <c r="J16" t="s">
        <v>33</v>
      </c>
    </row>
    <row r="17" spans="3:10" x14ac:dyDescent="0.25">
      <c r="C17" s="5">
        <v>73</v>
      </c>
      <c r="D17">
        <v>1</v>
      </c>
      <c r="E17" s="6">
        <v>2.564102564102564E-2</v>
      </c>
      <c r="F17">
        <v>73</v>
      </c>
      <c r="J17">
        <v>86</v>
      </c>
    </row>
    <row r="18" spans="3:10" x14ac:dyDescent="0.25">
      <c r="C18" s="5">
        <v>74</v>
      </c>
      <c r="D18">
        <v>1</v>
      </c>
      <c r="E18" s="6">
        <v>2.564102564102564E-2</v>
      </c>
      <c r="F18">
        <v>74</v>
      </c>
      <c r="J18">
        <v>110</v>
      </c>
    </row>
    <row r="19" spans="3:10" x14ac:dyDescent="0.25">
      <c r="C19" s="5">
        <v>80</v>
      </c>
      <c r="D19">
        <v>1</v>
      </c>
      <c r="E19" s="6">
        <v>2.564102564102564E-2</v>
      </c>
      <c r="F19">
        <v>80</v>
      </c>
      <c r="J19">
        <v>87</v>
      </c>
    </row>
    <row r="20" spans="3:10" x14ac:dyDescent="0.25">
      <c r="C20" s="5">
        <v>82</v>
      </c>
      <c r="D20">
        <v>1</v>
      </c>
      <c r="E20" s="6">
        <v>2.564102564102564E-2</v>
      </c>
      <c r="F20">
        <v>82</v>
      </c>
      <c r="J20">
        <v>74</v>
      </c>
    </row>
    <row r="21" spans="3:10" x14ac:dyDescent="0.25">
      <c r="C21" s="5">
        <v>84</v>
      </c>
      <c r="D21">
        <v>2</v>
      </c>
      <c r="E21" s="6">
        <v>5.128205128205128E-2</v>
      </c>
      <c r="F21">
        <v>84</v>
      </c>
      <c r="J21">
        <v>89</v>
      </c>
    </row>
    <row r="22" spans="3:10" x14ac:dyDescent="0.25">
      <c r="C22" s="5">
        <v>86</v>
      </c>
      <c r="D22">
        <v>4</v>
      </c>
      <c r="E22" s="6">
        <v>0.10256410256410256</v>
      </c>
      <c r="F22">
        <v>86</v>
      </c>
      <c r="J22">
        <v>105</v>
      </c>
    </row>
    <row r="23" spans="3:10" x14ac:dyDescent="0.25">
      <c r="C23" s="5">
        <v>87</v>
      </c>
      <c r="D23">
        <v>1</v>
      </c>
      <c r="E23" s="6">
        <v>2.564102564102564E-2</v>
      </c>
      <c r="F23">
        <v>87</v>
      </c>
      <c r="J23">
        <v>106</v>
      </c>
    </row>
    <row r="24" spans="3:10" x14ac:dyDescent="0.25">
      <c r="C24" s="5">
        <v>88</v>
      </c>
      <c r="D24">
        <v>3</v>
      </c>
      <c r="E24" s="6">
        <v>7.6923076923076927E-2</v>
      </c>
      <c r="F24">
        <v>88</v>
      </c>
      <c r="J24">
        <v>88</v>
      </c>
    </row>
    <row r="25" spans="3:10" x14ac:dyDescent="0.25">
      <c r="C25" s="5">
        <v>89</v>
      </c>
      <c r="D25">
        <v>3</v>
      </c>
      <c r="E25" s="6">
        <v>7.6923076923076927E-2</v>
      </c>
      <c r="F25">
        <v>89</v>
      </c>
      <c r="J25">
        <v>99</v>
      </c>
    </row>
    <row r="26" spans="3:10" x14ac:dyDescent="0.25">
      <c r="C26" s="5">
        <v>90</v>
      </c>
      <c r="D26">
        <v>3</v>
      </c>
      <c r="E26" s="6">
        <v>7.6923076923076927E-2</v>
      </c>
      <c r="F26">
        <v>90</v>
      </c>
      <c r="J26">
        <v>88</v>
      </c>
    </row>
    <row r="27" spans="3:10" x14ac:dyDescent="0.25">
      <c r="C27" s="5">
        <v>91</v>
      </c>
      <c r="D27">
        <v>2</v>
      </c>
      <c r="E27" s="6">
        <v>5.128205128205128E-2</v>
      </c>
      <c r="F27">
        <v>91</v>
      </c>
      <c r="J27">
        <v>80</v>
      </c>
    </row>
    <row r="28" spans="3:10" x14ac:dyDescent="0.25">
      <c r="C28" s="5">
        <v>92</v>
      </c>
      <c r="D28">
        <v>2</v>
      </c>
      <c r="E28" s="6">
        <v>5.128205128205128E-2</v>
      </c>
      <c r="F28">
        <v>92</v>
      </c>
      <c r="J28">
        <v>91</v>
      </c>
    </row>
    <row r="29" spans="3:10" x14ac:dyDescent="0.25">
      <c r="C29" s="5">
        <v>94</v>
      </c>
      <c r="D29">
        <v>3</v>
      </c>
      <c r="E29" s="6">
        <v>7.6923076923076927E-2</v>
      </c>
      <c r="F29">
        <v>94</v>
      </c>
      <c r="J29">
        <v>94</v>
      </c>
    </row>
    <row r="30" spans="3:10" x14ac:dyDescent="0.25">
      <c r="C30" s="5">
        <v>95</v>
      </c>
      <c r="D30">
        <v>1</v>
      </c>
      <c r="E30" s="6">
        <v>2.564102564102564E-2</v>
      </c>
      <c r="F30">
        <v>95</v>
      </c>
      <c r="J30">
        <v>99</v>
      </c>
    </row>
    <row r="31" spans="3:10" x14ac:dyDescent="0.25">
      <c r="C31" s="5">
        <v>96</v>
      </c>
      <c r="D31">
        <v>1</v>
      </c>
      <c r="E31" s="6">
        <v>2.564102564102564E-2</v>
      </c>
      <c r="F31">
        <v>96</v>
      </c>
      <c r="J31">
        <v>90</v>
      </c>
    </row>
    <row r="32" spans="3:10" x14ac:dyDescent="0.25">
      <c r="C32" s="5">
        <v>97</v>
      </c>
      <c r="D32">
        <v>2</v>
      </c>
      <c r="E32" s="6">
        <v>5.128205128205128E-2</v>
      </c>
      <c r="F32">
        <v>97</v>
      </c>
      <c r="J32">
        <v>91</v>
      </c>
    </row>
    <row r="33" spans="3:10" x14ac:dyDescent="0.25">
      <c r="C33" s="5">
        <v>98</v>
      </c>
      <c r="D33">
        <v>1</v>
      </c>
      <c r="E33" s="6">
        <v>2.564102564102564E-2</v>
      </c>
      <c r="F33">
        <v>98</v>
      </c>
      <c r="J33">
        <v>94</v>
      </c>
    </row>
    <row r="34" spans="3:10" x14ac:dyDescent="0.25">
      <c r="C34" s="5">
        <v>99</v>
      </c>
      <c r="D34">
        <v>2</v>
      </c>
      <c r="E34" s="6">
        <v>5.128205128205128E-2</v>
      </c>
      <c r="F34">
        <v>99</v>
      </c>
      <c r="J34">
        <v>90</v>
      </c>
    </row>
    <row r="35" spans="3:10" x14ac:dyDescent="0.25">
      <c r="C35" s="5">
        <v>103</v>
      </c>
      <c r="D35">
        <v>1</v>
      </c>
      <c r="E35" s="6">
        <v>2.564102564102564E-2</v>
      </c>
      <c r="F35">
        <v>103</v>
      </c>
      <c r="J35">
        <v>89</v>
      </c>
    </row>
    <row r="36" spans="3:10" x14ac:dyDescent="0.25">
      <c r="C36" s="5">
        <v>105</v>
      </c>
      <c r="D36">
        <v>2</v>
      </c>
      <c r="E36" s="6">
        <v>5.128205128205128E-2</v>
      </c>
      <c r="F36">
        <v>105</v>
      </c>
      <c r="J36">
        <v>98</v>
      </c>
    </row>
    <row r="37" spans="3:10" x14ac:dyDescent="0.25">
      <c r="C37" s="5">
        <v>106</v>
      </c>
      <c r="D37">
        <v>1</v>
      </c>
      <c r="E37" s="6">
        <v>2.564102564102564E-2</v>
      </c>
      <c r="F37">
        <v>106</v>
      </c>
      <c r="J37">
        <v>82</v>
      </c>
    </row>
    <row r="38" spans="3:10" x14ac:dyDescent="0.25">
      <c r="C38" s="5">
        <v>110</v>
      </c>
      <c r="D38">
        <v>1</v>
      </c>
      <c r="E38" s="6">
        <v>2.564102564102564E-2</v>
      </c>
      <c r="F38">
        <v>110</v>
      </c>
      <c r="J38">
        <v>97</v>
      </c>
    </row>
    <row r="39" spans="3:10" x14ac:dyDescent="0.25">
      <c r="C39" s="5" t="s">
        <v>29</v>
      </c>
      <c r="D39">
        <v>39</v>
      </c>
      <c r="E39" s="6">
        <v>1</v>
      </c>
      <c r="F39" s="9">
        <v>91.461538461538467</v>
      </c>
      <c r="J39">
        <v>95</v>
      </c>
    </row>
    <row r="40" spans="3:10" x14ac:dyDescent="0.25">
      <c r="J40">
        <v>86</v>
      </c>
    </row>
    <row r="41" spans="3:10" x14ac:dyDescent="0.25">
      <c r="J41">
        <v>86</v>
      </c>
    </row>
    <row r="42" spans="3:10" x14ac:dyDescent="0.25">
      <c r="J42">
        <v>84</v>
      </c>
    </row>
    <row r="43" spans="3:10" x14ac:dyDescent="0.25">
      <c r="J43">
        <v>86</v>
      </c>
    </row>
    <row r="44" spans="3:10" x14ac:dyDescent="0.25">
      <c r="J44">
        <v>103</v>
      </c>
    </row>
    <row r="45" spans="3:10" x14ac:dyDescent="0.25">
      <c r="J45">
        <v>89</v>
      </c>
    </row>
    <row r="46" spans="3:10" x14ac:dyDescent="0.25">
      <c r="J46">
        <v>84</v>
      </c>
    </row>
    <row r="47" spans="3:10" x14ac:dyDescent="0.25">
      <c r="J47">
        <v>96</v>
      </c>
    </row>
    <row r="48" spans="3:10" x14ac:dyDescent="0.25">
      <c r="J48">
        <v>92</v>
      </c>
    </row>
    <row r="49" spans="3:10" x14ac:dyDescent="0.25">
      <c r="J49">
        <v>97</v>
      </c>
    </row>
    <row r="50" spans="3:10" x14ac:dyDescent="0.25">
      <c r="J50">
        <v>90</v>
      </c>
    </row>
    <row r="51" spans="3:10" x14ac:dyDescent="0.25">
      <c r="J51">
        <v>92</v>
      </c>
    </row>
    <row r="52" spans="3:10" x14ac:dyDescent="0.25">
      <c r="J52">
        <v>94</v>
      </c>
    </row>
    <row r="53" spans="3:10" x14ac:dyDescent="0.25">
      <c r="J53">
        <v>105</v>
      </c>
    </row>
    <row r="54" spans="3:10" x14ac:dyDescent="0.25">
      <c r="J54">
        <v>88</v>
      </c>
    </row>
    <row r="55" spans="3:10" x14ac:dyDescent="0.25">
      <c r="J55">
        <v>73</v>
      </c>
    </row>
    <row r="63" spans="3:10" x14ac:dyDescent="0.25">
      <c r="C63" s="4" t="s">
        <v>46</v>
      </c>
      <c r="D63" t="s">
        <v>47</v>
      </c>
      <c r="E63" t="s">
        <v>48</v>
      </c>
      <c r="F63" t="s">
        <v>49</v>
      </c>
    </row>
    <row r="64" spans="3:10" x14ac:dyDescent="0.25">
      <c r="C64" s="5" t="s">
        <v>6</v>
      </c>
      <c r="D64">
        <v>32</v>
      </c>
      <c r="E64" s="6">
        <v>0.26666666666666666</v>
      </c>
      <c r="F64" s="6">
        <v>0.26666666666666666</v>
      </c>
    </row>
    <row r="65" spans="3:6" x14ac:dyDescent="0.25">
      <c r="C65" s="5" t="s">
        <v>2</v>
      </c>
      <c r="D65">
        <v>88</v>
      </c>
      <c r="E65" s="6">
        <v>0.73333333333333328</v>
      </c>
      <c r="F65" s="6">
        <v>1</v>
      </c>
    </row>
    <row r="66" spans="3:6" x14ac:dyDescent="0.25">
      <c r="C66" s="5" t="s">
        <v>29</v>
      </c>
      <c r="D66">
        <v>120</v>
      </c>
      <c r="E66" s="6">
        <v>1</v>
      </c>
      <c r="F66" s="6"/>
    </row>
    <row r="77" spans="3:6" x14ac:dyDescent="0.25">
      <c r="C77" s="4" t="s">
        <v>50</v>
      </c>
      <c r="D77" t="s">
        <v>47</v>
      </c>
      <c r="E77" t="s">
        <v>51</v>
      </c>
      <c r="F77" t="s">
        <v>49</v>
      </c>
    </row>
    <row r="78" spans="3:6" x14ac:dyDescent="0.25">
      <c r="C78" s="5" t="s">
        <v>10</v>
      </c>
      <c r="D78">
        <v>3</v>
      </c>
      <c r="E78" s="6">
        <v>2.5000000000000001E-2</v>
      </c>
      <c r="F78" s="6">
        <v>2.5000000000000001E-2</v>
      </c>
    </row>
    <row r="79" spans="3:6" x14ac:dyDescent="0.25">
      <c r="C79" s="5" t="s">
        <v>11</v>
      </c>
      <c r="D79">
        <v>5</v>
      </c>
      <c r="E79" s="6">
        <v>4.1666666666666664E-2</v>
      </c>
      <c r="F79" s="6">
        <v>6.6666666666666666E-2</v>
      </c>
    </row>
    <row r="80" spans="3:6" x14ac:dyDescent="0.25">
      <c r="C80" s="5" t="s">
        <v>12</v>
      </c>
      <c r="D80">
        <v>16</v>
      </c>
      <c r="E80" s="6">
        <v>0.13333333333333333</v>
      </c>
      <c r="F80" s="6">
        <v>0.2</v>
      </c>
    </row>
    <row r="81" spans="3:6" x14ac:dyDescent="0.25">
      <c r="C81" s="5" t="s">
        <v>1</v>
      </c>
      <c r="D81">
        <v>24</v>
      </c>
      <c r="E81" s="6">
        <v>0.2</v>
      </c>
      <c r="F81" s="6">
        <v>0.4</v>
      </c>
    </row>
    <row r="82" spans="3:6" x14ac:dyDescent="0.25">
      <c r="C82" s="5" t="s">
        <v>3</v>
      </c>
      <c r="D82">
        <v>36</v>
      </c>
      <c r="E82" s="6">
        <v>0.3</v>
      </c>
      <c r="F82" s="6">
        <v>0.7</v>
      </c>
    </row>
    <row r="83" spans="3:6" x14ac:dyDescent="0.25">
      <c r="C83" s="5" t="s">
        <v>4</v>
      </c>
      <c r="D83">
        <v>18</v>
      </c>
      <c r="E83" s="6">
        <v>0.15</v>
      </c>
      <c r="F83" s="6">
        <v>0.85</v>
      </c>
    </row>
    <row r="84" spans="3:6" x14ac:dyDescent="0.25">
      <c r="C84" s="5" t="s">
        <v>5</v>
      </c>
      <c r="D84">
        <v>14</v>
      </c>
      <c r="E84" s="6">
        <v>0.11666666666666667</v>
      </c>
      <c r="F84" s="6">
        <v>0.96666666666666667</v>
      </c>
    </row>
    <row r="85" spans="3:6" x14ac:dyDescent="0.25">
      <c r="C85" s="5" t="s">
        <v>13</v>
      </c>
      <c r="D85">
        <v>4</v>
      </c>
      <c r="E85" s="6">
        <v>3.3333333333333333E-2</v>
      </c>
      <c r="F85" s="6">
        <v>1</v>
      </c>
    </row>
    <row r="86" spans="3:6" x14ac:dyDescent="0.25">
      <c r="C86" s="5" t="s">
        <v>29</v>
      </c>
      <c r="D86">
        <v>120</v>
      </c>
      <c r="E86" s="6">
        <v>1</v>
      </c>
      <c r="F86" s="6"/>
    </row>
    <row r="94" spans="3:6" x14ac:dyDescent="0.25">
      <c r="C94" s="4" t="s">
        <v>54</v>
      </c>
      <c r="D94" t="s">
        <v>47</v>
      </c>
      <c r="E94" t="s">
        <v>51</v>
      </c>
      <c r="F94" t="s">
        <v>49</v>
      </c>
    </row>
    <row r="95" spans="3:6" x14ac:dyDescent="0.25">
      <c r="C95" s="5" t="s">
        <v>14</v>
      </c>
      <c r="D95">
        <v>31</v>
      </c>
      <c r="E95" s="6">
        <v>0.25833333333333336</v>
      </c>
      <c r="F95" s="6">
        <v>0.25833333333333336</v>
      </c>
    </row>
    <row r="96" spans="3:6" x14ac:dyDescent="0.25">
      <c r="C96" s="5" t="s">
        <v>15</v>
      </c>
      <c r="D96">
        <v>27</v>
      </c>
      <c r="E96" s="6">
        <v>0.22500000000000001</v>
      </c>
      <c r="F96" s="6">
        <v>0.48333333333333334</v>
      </c>
    </row>
    <row r="97" spans="3:6" x14ac:dyDescent="0.25">
      <c r="C97" s="5" t="s">
        <v>16</v>
      </c>
      <c r="D97">
        <v>27</v>
      </c>
      <c r="E97" s="6">
        <v>0.22500000000000001</v>
      </c>
      <c r="F97" s="6">
        <v>0.70833333333333337</v>
      </c>
    </row>
    <row r="98" spans="3:6" x14ac:dyDescent="0.25">
      <c r="C98" s="5" t="s">
        <v>17</v>
      </c>
      <c r="D98">
        <v>35</v>
      </c>
      <c r="E98" s="6">
        <v>0.29166666666666669</v>
      </c>
      <c r="F98" s="6">
        <v>1</v>
      </c>
    </row>
    <row r="99" spans="3:6" x14ac:dyDescent="0.25">
      <c r="C99" s="5" t="s">
        <v>29</v>
      </c>
      <c r="D99">
        <v>120</v>
      </c>
      <c r="E99" s="6">
        <v>1</v>
      </c>
      <c r="F99" s="6"/>
    </row>
  </sheetData>
  <pageMargins left="0.511811024" right="0.511811024" top="0.78740157499999996" bottom="0.78740157499999996" header="0.31496062000000002" footer="0.31496062000000002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0CF1-7FC0-43DC-870C-AF630E6D1880}">
  <sheetPr>
    <tabColor theme="4" tint="0.39997558519241921"/>
  </sheetPr>
  <dimension ref="B9:N91"/>
  <sheetViews>
    <sheetView topLeftCell="B52" workbookViewId="0">
      <selection activeCell="N14" sqref="N14"/>
    </sheetView>
  </sheetViews>
  <sheetFormatPr defaultRowHeight="15.75" x14ac:dyDescent="0.25"/>
  <cols>
    <col min="2" max="2" width="30" bestFit="1" customWidth="1"/>
    <col min="3" max="3" width="18.375" customWidth="1"/>
    <col min="4" max="4" width="16.375" bestFit="1" customWidth="1"/>
    <col min="5" max="5" width="23.75" bestFit="1" customWidth="1"/>
    <col min="6" max="6" width="25.75" customWidth="1"/>
    <col min="7" max="7" width="12.125" customWidth="1"/>
    <col min="8" max="8" width="14.25" bestFit="1" customWidth="1"/>
    <col min="9" max="9" width="12.625" bestFit="1" customWidth="1"/>
    <col min="13" max="13" width="15.125" customWidth="1"/>
    <col min="14" max="14" width="11.375" customWidth="1"/>
    <col min="20" max="20" width="17.5" bestFit="1" customWidth="1"/>
  </cols>
  <sheetData>
    <row r="9" spans="2:14" x14ac:dyDescent="0.25">
      <c r="B9" s="4" t="s">
        <v>74</v>
      </c>
      <c r="C9" s="4" t="s">
        <v>75</v>
      </c>
    </row>
    <row r="10" spans="2:14" x14ac:dyDescent="0.25">
      <c r="B10" s="4" t="s">
        <v>46</v>
      </c>
      <c r="C10">
        <v>1</v>
      </c>
      <c r="D10">
        <v>0</v>
      </c>
      <c r="E10" t="s">
        <v>29</v>
      </c>
      <c r="F10" s="12" t="s">
        <v>56</v>
      </c>
      <c r="G10" s="12" t="s">
        <v>57</v>
      </c>
      <c r="H10" s="12" t="s">
        <v>58</v>
      </c>
      <c r="I10" s="12" t="s">
        <v>59</v>
      </c>
      <c r="J10" s="12" t="s">
        <v>60</v>
      </c>
      <c r="K10" s="12" t="s">
        <v>61</v>
      </c>
      <c r="M10" s="12" t="s">
        <v>20</v>
      </c>
      <c r="N10" s="12" t="s">
        <v>105</v>
      </c>
    </row>
    <row r="11" spans="2:14" x14ac:dyDescent="0.25">
      <c r="B11" s="5" t="s">
        <v>6</v>
      </c>
      <c r="C11">
        <v>11</v>
      </c>
      <c r="D11">
        <v>21</v>
      </c>
      <c r="E11">
        <v>32</v>
      </c>
      <c r="F11" s="8">
        <f>E11/$E$13</f>
        <v>0.26666666666666666</v>
      </c>
      <c r="G11" s="8">
        <f>C11/$C$13</f>
        <v>0.28205128205128205</v>
      </c>
      <c r="H11" s="8">
        <f>D11/$D$13</f>
        <v>0.25925925925925924</v>
      </c>
      <c r="I11" s="8">
        <f>C11/E11</f>
        <v>0.34375</v>
      </c>
      <c r="J11" s="9">
        <f>G11/H11</f>
        <v>1.087912087912088</v>
      </c>
      <c r="K11" s="10">
        <f>(G11-H11)*LN(J11)</f>
        <v>1.9204636721992035E-3</v>
      </c>
      <c r="M11" t="s">
        <v>46</v>
      </c>
      <c r="N11" t="str">
        <f>IF(K13&gt;0.5,"Muito forte",IF(K13&gt;0.3,"Forte",IF(K13&gt;0.1,"Médio",IF(K13&gt;0.02,"Fraco","Muito Fraco"))))</f>
        <v>Muito Fraco</v>
      </c>
    </row>
    <row r="12" spans="2:14" x14ac:dyDescent="0.25">
      <c r="B12" s="5" t="s">
        <v>2</v>
      </c>
      <c r="C12">
        <v>28</v>
      </c>
      <c r="D12">
        <v>60</v>
      </c>
      <c r="E12">
        <v>88</v>
      </c>
      <c r="F12" s="8">
        <f t="shared" ref="F12:F13" si="0">E12/$E$13</f>
        <v>0.73333333333333328</v>
      </c>
      <c r="G12" s="8">
        <f t="shared" ref="G12" si="1">C12/$C$13</f>
        <v>0.71794871794871795</v>
      </c>
      <c r="H12" s="8">
        <f>D12/$D$13</f>
        <v>0.7407407407407407</v>
      </c>
      <c r="I12" s="8">
        <f>C12/E12</f>
        <v>0.31818181818181818</v>
      </c>
      <c r="J12" s="9">
        <f>G12/H12</f>
        <v>0.96923076923076934</v>
      </c>
      <c r="K12" s="10">
        <f>(G12-H12)*LN(J12)</f>
        <v>7.1230868385422784E-4</v>
      </c>
      <c r="M12" t="s">
        <v>50</v>
      </c>
      <c r="N12" t="str">
        <f>IF(K33&gt;0.5,"Muito forte",IF(K33&gt;0.3,"Forte",IF(K33&gt;0.1,"Médio",IF(K33&gt;0.02,"Fraco","Muito Fraco"))))</f>
        <v>Médio</v>
      </c>
    </row>
    <row r="13" spans="2:14" x14ac:dyDescent="0.25">
      <c r="B13" s="5" t="s">
        <v>29</v>
      </c>
      <c r="C13">
        <v>39</v>
      </c>
      <c r="D13">
        <v>81</v>
      </c>
      <c r="E13">
        <v>120</v>
      </c>
      <c r="F13" s="8">
        <f t="shared" si="0"/>
        <v>1</v>
      </c>
      <c r="I13" s="8">
        <f>C13/E13</f>
        <v>0.32500000000000001</v>
      </c>
      <c r="K13" s="11">
        <f>SUM(K11:K12)</f>
        <v>2.6327723560534313E-3</v>
      </c>
      <c r="M13" t="s">
        <v>54</v>
      </c>
      <c r="N13" t="str">
        <f>IF(K44&gt;0.5,"Muito forte",IF(K44&gt;0.3,"Forte",IF(K44&gt;0.1,"Médio",IF(K44&gt;0.02,"Fraco","Muito Fraco"))))</f>
        <v>Fraco</v>
      </c>
    </row>
    <row r="23" spans="2:11" x14ac:dyDescent="0.25">
      <c r="B23" s="4" t="s">
        <v>76</v>
      </c>
      <c r="C23" s="4" t="s">
        <v>75</v>
      </c>
    </row>
    <row r="24" spans="2:11" x14ac:dyDescent="0.25">
      <c r="B24" s="4" t="s">
        <v>50</v>
      </c>
      <c r="C24">
        <v>1</v>
      </c>
      <c r="D24">
        <v>0</v>
      </c>
      <c r="E24" t="s">
        <v>29</v>
      </c>
      <c r="F24" s="12" t="s">
        <v>56</v>
      </c>
      <c r="G24" s="12" t="s">
        <v>57</v>
      </c>
      <c r="H24" s="12" t="s">
        <v>58</v>
      </c>
      <c r="I24" s="12" t="s">
        <v>59</v>
      </c>
      <c r="J24" s="12" t="s">
        <v>60</v>
      </c>
      <c r="K24" s="12" t="s">
        <v>61</v>
      </c>
    </row>
    <row r="25" spans="2:11" x14ac:dyDescent="0.25">
      <c r="B25" s="5" t="s">
        <v>10</v>
      </c>
      <c r="C25">
        <v>2</v>
      </c>
      <c r="D25">
        <v>1</v>
      </c>
      <c r="E25">
        <v>3</v>
      </c>
      <c r="F25" s="8">
        <f>E25/$E$33</f>
        <v>2.5000000000000001E-2</v>
      </c>
      <c r="G25" s="8">
        <f>C25/$C$33</f>
        <v>5.128205128205128E-2</v>
      </c>
      <c r="H25" s="8">
        <f>D25/$D$33</f>
        <v>1.2345679012345678E-2</v>
      </c>
      <c r="I25" s="8">
        <f>C25/E25</f>
        <v>0.66666666666666663</v>
      </c>
      <c r="J25" s="9">
        <f>G25/H25</f>
        <v>4.1538461538461542</v>
      </c>
      <c r="K25" s="9">
        <f>(G25-H25)*LN(J25)</f>
        <v>5.5446744779878675E-2</v>
      </c>
    </row>
    <row r="26" spans="2:11" x14ac:dyDescent="0.25">
      <c r="B26" s="5" t="s">
        <v>11</v>
      </c>
      <c r="C26">
        <v>2</v>
      </c>
      <c r="D26">
        <v>3</v>
      </c>
      <c r="E26">
        <v>5</v>
      </c>
      <c r="F26" s="8">
        <f t="shared" ref="F26:F33" si="2">E26/$E$33</f>
        <v>4.1666666666666664E-2</v>
      </c>
      <c r="G26" s="8">
        <f t="shared" ref="G26:G32" si="3">C26/$C$33</f>
        <v>5.128205128205128E-2</v>
      </c>
      <c r="H26" s="8">
        <f t="shared" ref="H26:H32" si="4">D26/$D$33</f>
        <v>3.7037037037037035E-2</v>
      </c>
      <c r="I26" s="8">
        <f t="shared" ref="I26:I33" si="5">C26/E26</f>
        <v>0.4</v>
      </c>
      <c r="J26" s="9">
        <f t="shared" ref="J26:J32" si="6">G26/H26</f>
        <v>1.3846153846153846</v>
      </c>
      <c r="K26" s="9">
        <f t="shared" ref="K26:K32" si="7">(G26-H26)*LN(J26)</f>
        <v>4.6356467298380053E-3</v>
      </c>
    </row>
    <row r="27" spans="2:11" x14ac:dyDescent="0.25">
      <c r="B27" s="5" t="s">
        <v>12</v>
      </c>
      <c r="C27">
        <v>4</v>
      </c>
      <c r="D27">
        <v>12</v>
      </c>
      <c r="E27">
        <v>16</v>
      </c>
      <c r="F27" s="8">
        <f t="shared" si="2"/>
        <v>0.13333333333333333</v>
      </c>
      <c r="G27" s="8">
        <f t="shared" si="3"/>
        <v>0.10256410256410256</v>
      </c>
      <c r="H27" s="8">
        <f t="shared" si="4"/>
        <v>0.14814814814814814</v>
      </c>
      <c r="I27" s="8">
        <f t="shared" si="5"/>
        <v>0.25</v>
      </c>
      <c r="J27" s="9">
        <f t="shared" si="6"/>
        <v>0.69230769230769229</v>
      </c>
      <c r="K27" s="9">
        <f t="shared" si="7"/>
        <v>1.6762383139615606E-2</v>
      </c>
    </row>
    <row r="28" spans="2:11" x14ac:dyDescent="0.25">
      <c r="B28" s="5" t="s">
        <v>1</v>
      </c>
      <c r="C28">
        <v>10</v>
      </c>
      <c r="D28">
        <v>14</v>
      </c>
      <c r="E28">
        <v>24</v>
      </c>
      <c r="F28" s="8">
        <f t="shared" si="2"/>
        <v>0.2</v>
      </c>
      <c r="G28" s="8">
        <f t="shared" si="3"/>
        <v>0.25641025641025639</v>
      </c>
      <c r="H28" s="8">
        <f t="shared" si="4"/>
        <v>0.1728395061728395</v>
      </c>
      <c r="I28" s="8">
        <f t="shared" si="5"/>
        <v>0.41666666666666669</v>
      </c>
      <c r="J28" s="9">
        <f t="shared" si="6"/>
        <v>1.4835164835164836</v>
      </c>
      <c r="K28" s="9">
        <f t="shared" si="7"/>
        <v>3.2961580179581181E-2</v>
      </c>
    </row>
    <row r="29" spans="2:11" x14ac:dyDescent="0.25">
      <c r="B29" s="5" t="s">
        <v>3</v>
      </c>
      <c r="C29">
        <v>16</v>
      </c>
      <c r="D29">
        <v>20</v>
      </c>
      <c r="E29">
        <v>36</v>
      </c>
      <c r="F29" s="8">
        <f t="shared" si="2"/>
        <v>0.3</v>
      </c>
      <c r="G29" s="8">
        <f t="shared" si="3"/>
        <v>0.41025641025641024</v>
      </c>
      <c r="H29" s="8">
        <f t="shared" si="4"/>
        <v>0.24691358024691357</v>
      </c>
      <c r="I29" s="8">
        <f t="shared" si="5"/>
        <v>0.44444444444444442</v>
      </c>
      <c r="J29" s="9">
        <f t="shared" si="6"/>
        <v>1.6615384615384616</v>
      </c>
      <c r="K29" s="9">
        <f t="shared" si="7"/>
        <v>8.2936334893937536E-2</v>
      </c>
    </row>
    <row r="30" spans="2:11" x14ac:dyDescent="0.25">
      <c r="B30" s="5" t="s">
        <v>4</v>
      </c>
      <c r="D30">
        <v>18</v>
      </c>
      <c r="E30">
        <v>18</v>
      </c>
      <c r="F30" s="8">
        <f t="shared" si="2"/>
        <v>0.15</v>
      </c>
      <c r="G30" s="8">
        <f t="shared" si="3"/>
        <v>0</v>
      </c>
      <c r="H30" s="8">
        <f t="shared" si="4"/>
        <v>0.22222222222222221</v>
      </c>
      <c r="I30" s="8">
        <f t="shared" si="5"/>
        <v>0</v>
      </c>
      <c r="J30" s="9">
        <f t="shared" si="6"/>
        <v>0</v>
      </c>
      <c r="K30" s="9"/>
    </row>
    <row r="31" spans="2:11" x14ac:dyDescent="0.25">
      <c r="B31" s="5" t="s">
        <v>5</v>
      </c>
      <c r="C31">
        <v>4</v>
      </c>
      <c r="D31">
        <v>10</v>
      </c>
      <c r="E31">
        <v>14</v>
      </c>
      <c r="F31" s="8">
        <f t="shared" si="2"/>
        <v>0.11666666666666667</v>
      </c>
      <c r="G31" s="8">
        <f t="shared" si="3"/>
        <v>0.10256410256410256</v>
      </c>
      <c r="H31" s="8">
        <f t="shared" si="4"/>
        <v>0.12345679012345678</v>
      </c>
      <c r="I31" s="8">
        <f t="shared" si="5"/>
        <v>0.2857142857142857</v>
      </c>
      <c r="J31" s="9">
        <f t="shared" si="6"/>
        <v>0.83076923076923082</v>
      </c>
      <c r="K31" s="9">
        <f t="shared" si="7"/>
        <v>3.8735716175593332E-3</v>
      </c>
    </row>
    <row r="32" spans="2:11" x14ac:dyDescent="0.25">
      <c r="B32" s="5" t="s">
        <v>13</v>
      </c>
      <c r="C32">
        <v>1</v>
      </c>
      <c r="D32">
        <v>3</v>
      </c>
      <c r="E32">
        <v>4</v>
      </c>
      <c r="F32" s="8">
        <f t="shared" si="2"/>
        <v>3.3333333333333333E-2</v>
      </c>
      <c r="G32" s="8">
        <f t="shared" si="3"/>
        <v>2.564102564102564E-2</v>
      </c>
      <c r="H32" s="8">
        <f t="shared" si="4"/>
        <v>3.7037037037037035E-2</v>
      </c>
      <c r="I32" s="8">
        <f t="shared" si="5"/>
        <v>0.25</v>
      </c>
      <c r="J32" s="9">
        <f t="shared" si="6"/>
        <v>0.69230769230769229</v>
      </c>
      <c r="K32" s="9">
        <f t="shared" si="7"/>
        <v>4.1905957849039015E-3</v>
      </c>
    </row>
    <row r="33" spans="2:11" x14ac:dyDescent="0.25">
      <c r="B33" s="5" t="s">
        <v>29</v>
      </c>
      <c r="C33">
        <v>39</v>
      </c>
      <c r="D33">
        <v>81</v>
      </c>
      <c r="E33">
        <v>120</v>
      </c>
      <c r="F33" s="8">
        <f t="shared" si="2"/>
        <v>1</v>
      </c>
      <c r="I33" s="8">
        <f t="shared" si="5"/>
        <v>0.32500000000000001</v>
      </c>
      <c r="K33" s="14">
        <f>SUM(K25:K32)</f>
        <v>0.20080685712531424</v>
      </c>
    </row>
    <row r="38" spans="2:11" x14ac:dyDescent="0.25">
      <c r="B38" s="4" t="s">
        <v>76</v>
      </c>
      <c r="C38" s="4" t="s">
        <v>30</v>
      </c>
    </row>
    <row r="39" spans="2:11" x14ac:dyDescent="0.25">
      <c r="B39" s="4" t="s">
        <v>54</v>
      </c>
      <c r="C39">
        <v>1</v>
      </c>
      <c r="D39">
        <v>0</v>
      </c>
      <c r="E39" t="s">
        <v>29</v>
      </c>
      <c r="F39" s="12" t="s">
        <v>56</v>
      </c>
      <c r="G39" s="12" t="s">
        <v>57</v>
      </c>
      <c r="H39" s="12" t="s">
        <v>58</v>
      </c>
      <c r="I39" s="12" t="s">
        <v>59</v>
      </c>
      <c r="J39" s="12" t="s">
        <v>60</v>
      </c>
      <c r="K39" s="12" t="s">
        <v>61</v>
      </c>
    </row>
    <row r="40" spans="2:11" x14ac:dyDescent="0.25">
      <c r="B40" s="5" t="s">
        <v>14</v>
      </c>
      <c r="C40">
        <v>8</v>
      </c>
      <c r="D40">
        <v>23</v>
      </c>
      <c r="E40">
        <v>31</v>
      </c>
      <c r="F40" s="8">
        <f>E40/$E$44</f>
        <v>0.25833333333333336</v>
      </c>
      <c r="G40" s="8">
        <f>C40/$C$44</f>
        <v>0.20512820512820512</v>
      </c>
      <c r="H40" s="8">
        <f>D40/$D$44</f>
        <v>0.2839506172839506</v>
      </c>
      <c r="I40" s="8">
        <f>C40/E40</f>
        <v>0.25806451612903225</v>
      </c>
      <c r="J40" s="9">
        <f>G40/H40</f>
        <v>0.72240802675585281</v>
      </c>
      <c r="K40" s="9">
        <f>(G40-H40)*LN(J40)</f>
        <v>2.5630302710010714E-2</v>
      </c>
    </row>
    <row r="41" spans="2:11" x14ac:dyDescent="0.25">
      <c r="B41" s="5" t="s">
        <v>15</v>
      </c>
      <c r="C41">
        <v>10</v>
      </c>
      <c r="D41">
        <v>17</v>
      </c>
      <c r="E41">
        <v>27</v>
      </c>
      <c r="F41" s="8">
        <f t="shared" ref="F41:F44" si="8">E41/$E$44</f>
        <v>0.22500000000000001</v>
      </c>
      <c r="G41" s="8">
        <f t="shared" ref="G41:G43" si="9">C41/$C$44</f>
        <v>0.25641025641025639</v>
      </c>
      <c r="H41" s="8">
        <f t="shared" ref="H41:H43" si="10">D41/$D$44</f>
        <v>0.20987654320987653</v>
      </c>
      <c r="I41" s="8">
        <f t="shared" ref="I41:I44" si="11">C41/E41</f>
        <v>0.37037037037037035</v>
      </c>
      <c r="J41" s="9">
        <f t="shared" ref="J41:J43" si="12">G41/H41</f>
        <v>1.2217194570135745</v>
      </c>
      <c r="K41" s="9">
        <f t="shared" ref="K41:K43" si="13">(G41-H41)*LN(J41)</f>
        <v>9.3188068533242817E-3</v>
      </c>
    </row>
    <row r="42" spans="2:11" x14ac:dyDescent="0.25">
      <c r="B42" s="5" t="s">
        <v>16</v>
      </c>
      <c r="C42">
        <v>8</v>
      </c>
      <c r="D42">
        <v>19</v>
      </c>
      <c r="E42">
        <v>27</v>
      </c>
      <c r="F42" s="8">
        <f t="shared" si="8"/>
        <v>0.22500000000000001</v>
      </c>
      <c r="G42" s="8">
        <f t="shared" si="9"/>
        <v>0.20512820512820512</v>
      </c>
      <c r="H42" s="8">
        <f t="shared" si="10"/>
        <v>0.23456790123456789</v>
      </c>
      <c r="I42" s="8">
        <f t="shared" si="11"/>
        <v>0.29629629629629628</v>
      </c>
      <c r="J42" s="9">
        <f t="shared" si="12"/>
        <v>0.87449392712550611</v>
      </c>
      <c r="K42" s="9">
        <f t="shared" si="13"/>
        <v>3.9481555529517339E-3</v>
      </c>
    </row>
    <row r="43" spans="2:11" x14ac:dyDescent="0.25">
      <c r="B43" s="5" t="s">
        <v>17</v>
      </c>
      <c r="C43">
        <v>13</v>
      </c>
      <c r="D43">
        <v>22</v>
      </c>
      <c r="E43">
        <v>35</v>
      </c>
      <c r="F43" s="8">
        <f t="shared" si="8"/>
        <v>0.29166666666666669</v>
      </c>
      <c r="G43" s="8">
        <f t="shared" si="9"/>
        <v>0.33333333333333331</v>
      </c>
      <c r="H43" s="8">
        <f t="shared" si="10"/>
        <v>0.27160493827160492</v>
      </c>
      <c r="I43" s="8">
        <f t="shared" si="11"/>
        <v>0.37142857142857144</v>
      </c>
      <c r="J43" s="9">
        <f t="shared" si="12"/>
        <v>1.2272727272727273</v>
      </c>
      <c r="K43" s="9">
        <f t="shared" si="13"/>
        <v>1.2641630410247729E-2</v>
      </c>
    </row>
    <row r="44" spans="2:11" x14ac:dyDescent="0.25">
      <c r="B44" s="5" t="s">
        <v>29</v>
      </c>
      <c r="C44">
        <v>39</v>
      </c>
      <c r="D44">
        <v>81</v>
      </c>
      <c r="E44">
        <v>120</v>
      </c>
      <c r="F44" s="8">
        <f t="shared" si="8"/>
        <v>1</v>
      </c>
      <c r="I44" s="8">
        <f t="shared" si="11"/>
        <v>0.32500000000000001</v>
      </c>
      <c r="K44" s="14">
        <f>SUM(K40:K43)</f>
        <v>5.1538895526534456E-2</v>
      </c>
    </row>
    <row r="49" spans="2:5" x14ac:dyDescent="0.25">
      <c r="B49" s="4" t="s">
        <v>19</v>
      </c>
      <c r="C49" s="5">
        <v>1</v>
      </c>
    </row>
    <row r="51" spans="2:5" x14ac:dyDescent="0.25">
      <c r="B51" s="4" t="s">
        <v>54</v>
      </c>
      <c r="C51" t="s">
        <v>47</v>
      </c>
      <c r="D51" t="s">
        <v>73</v>
      </c>
      <c r="E51" s="12" t="s">
        <v>103</v>
      </c>
    </row>
    <row r="52" spans="2:5" x14ac:dyDescent="0.25">
      <c r="B52" s="5" t="s">
        <v>14</v>
      </c>
      <c r="C52">
        <v>8</v>
      </c>
      <c r="D52">
        <v>65.984375</v>
      </c>
      <c r="E52">
        <f>C52*D52</f>
        <v>527.875</v>
      </c>
    </row>
    <row r="53" spans="2:5" x14ac:dyDescent="0.25">
      <c r="B53" s="5" t="s">
        <v>15</v>
      </c>
      <c r="C53">
        <v>10</v>
      </c>
      <c r="D53">
        <v>66.36</v>
      </c>
      <c r="E53">
        <f t="shared" ref="E53:E55" si="14">C53*D53</f>
        <v>663.6</v>
      </c>
    </row>
    <row r="54" spans="2:5" x14ac:dyDescent="0.25">
      <c r="B54" s="5" t="s">
        <v>16</v>
      </c>
      <c r="C54">
        <v>8</v>
      </c>
      <c r="D54">
        <v>39.234375</v>
      </c>
      <c r="E54">
        <f t="shared" si="14"/>
        <v>313.875</v>
      </c>
    </row>
    <row r="55" spans="2:5" x14ac:dyDescent="0.25">
      <c r="B55" s="5" t="s">
        <v>17</v>
      </c>
      <c r="C55">
        <v>13</v>
      </c>
      <c r="D55">
        <v>67.905325443786978</v>
      </c>
      <c r="E55">
        <f t="shared" si="14"/>
        <v>882.76923076923072</v>
      </c>
    </row>
    <row r="56" spans="2:5" x14ac:dyDescent="0.25">
      <c r="B56" s="5" t="s">
        <v>29</v>
      </c>
      <c r="C56">
        <v>39</v>
      </c>
      <c r="D56">
        <v>64.197238658777124</v>
      </c>
    </row>
    <row r="58" spans="2:5" x14ac:dyDescent="0.25">
      <c r="B58" s="5" t="s">
        <v>62</v>
      </c>
      <c r="C58">
        <f>SUM(E52:E55)/C56</f>
        <v>61.233826429980276</v>
      </c>
    </row>
    <row r="59" spans="2:5" x14ac:dyDescent="0.25">
      <c r="B59" s="5" t="s">
        <v>63</v>
      </c>
      <c r="C59" s="14">
        <f xml:space="preserve"> 1 - C58/D56</f>
        <v>4.616105444266938E-2</v>
      </c>
    </row>
    <row r="63" spans="2:5" x14ac:dyDescent="0.25">
      <c r="B63" s="4" t="s">
        <v>19</v>
      </c>
      <c r="C63" s="5">
        <v>1</v>
      </c>
    </row>
    <row r="65" spans="2:8" x14ac:dyDescent="0.25">
      <c r="B65" s="4" t="s">
        <v>54</v>
      </c>
      <c r="C65" t="s">
        <v>47</v>
      </c>
      <c r="D65" t="s">
        <v>73</v>
      </c>
      <c r="E65" s="12" t="s">
        <v>103</v>
      </c>
    </row>
    <row r="66" spans="2:8" x14ac:dyDescent="0.25">
      <c r="B66" s="5" t="s">
        <v>10</v>
      </c>
      <c r="C66">
        <v>2</v>
      </c>
      <c r="D66">
        <v>0.25</v>
      </c>
      <c r="E66">
        <f>C66*D66</f>
        <v>0.5</v>
      </c>
    </row>
    <row r="67" spans="2:8" x14ac:dyDescent="0.25">
      <c r="B67" s="5" t="s">
        <v>11</v>
      </c>
      <c r="C67">
        <v>2</v>
      </c>
      <c r="D67">
        <v>1</v>
      </c>
      <c r="E67">
        <f>C67*D67</f>
        <v>2</v>
      </c>
    </row>
    <row r="68" spans="2:8" ht="13.5" customHeight="1" x14ac:dyDescent="0.25">
      <c r="B68" s="5" t="s">
        <v>12</v>
      </c>
      <c r="C68">
        <v>4</v>
      </c>
      <c r="D68">
        <v>1</v>
      </c>
      <c r="E68">
        <f t="shared" ref="E68:E71" si="15">C68*D68</f>
        <v>4</v>
      </c>
      <c r="F68" s="15"/>
      <c r="G68" s="15"/>
      <c r="H68" s="15"/>
    </row>
    <row r="69" spans="2:8" x14ac:dyDescent="0.25">
      <c r="B69" s="5" t="s">
        <v>1</v>
      </c>
      <c r="C69">
        <v>10</v>
      </c>
      <c r="D69">
        <v>2.84</v>
      </c>
      <c r="E69">
        <f t="shared" si="15"/>
        <v>28.4</v>
      </c>
    </row>
    <row r="70" spans="2:8" x14ac:dyDescent="0.25">
      <c r="B70" s="5" t="s">
        <v>3</v>
      </c>
      <c r="C70">
        <v>16</v>
      </c>
      <c r="D70">
        <v>12.68359375</v>
      </c>
      <c r="E70">
        <f t="shared" si="15"/>
        <v>202.9375</v>
      </c>
    </row>
    <row r="71" spans="2:8" x14ac:dyDescent="0.25">
      <c r="B71" s="5" t="s">
        <v>5</v>
      </c>
      <c r="C71">
        <v>4</v>
      </c>
      <c r="D71">
        <v>1.1875</v>
      </c>
      <c r="E71">
        <f t="shared" si="15"/>
        <v>4.75</v>
      </c>
    </row>
    <row r="72" spans="2:8" x14ac:dyDescent="0.25">
      <c r="B72" s="5" t="s">
        <v>13</v>
      </c>
      <c r="C72">
        <v>1</v>
      </c>
      <c r="D72">
        <v>0</v>
      </c>
      <c r="E72">
        <f>C72*D72</f>
        <v>0</v>
      </c>
    </row>
    <row r="73" spans="2:8" x14ac:dyDescent="0.25">
      <c r="B73" s="5" t="s">
        <v>29</v>
      </c>
      <c r="C73">
        <v>39</v>
      </c>
      <c r="D73">
        <v>64.197238658777124</v>
      </c>
    </row>
    <row r="77" spans="2:8" x14ac:dyDescent="0.25">
      <c r="B77" s="5" t="s">
        <v>62</v>
      </c>
      <c r="C77">
        <f>SUM(E66:E72)/C73</f>
        <v>6.220192307692308</v>
      </c>
    </row>
    <row r="78" spans="2:8" x14ac:dyDescent="0.25">
      <c r="B78" s="5" t="s">
        <v>63</v>
      </c>
      <c r="C78" s="11">
        <f>1 - C77/D73</f>
        <v>0.90310810188029988</v>
      </c>
    </row>
    <row r="82" spans="2:5" x14ac:dyDescent="0.25">
      <c r="B82" s="4" t="s">
        <v>19</v>
      </c>
      <c r="C82" s="5">
        <v>1</v>
      </c>
    </row>
    <row r="84" spans="2:5" x14ac:dyDescent="0.25">
      <c r="B84" s="4" t="s">
        <v>54</v>
      </c>
      <c r="C84" t="s">
        <v>47</v>
      </c>
      <c r="D84" t="s">
        <v>73</v>
      </c>
      <c r="E84" s="12" t="s">
        <v>103</v>
      </c>
    </row>
    <row r="85" spans="2:5" x14ac:dyDescent="0.25">
      <c r="B85" s="5" t="s">
        <v>6</v>
      </c>
      <c r="C85">
        <v>11</v>
      </c>
      <c r="D85">
        <v>22.06611570247934</v>
      </c>
      <c r="E85">
        <f>C85*D85</f>
        <v>242.72727272727275</v>
      </c>
    </row>
    <row r="86" spans="2:5" x14ac:dyDescent="0.25">
      <c r="B86" s="5" t="s">
        <v>2</v>
      </c>
      <c r="C86">
        <v>28</v>
      </c>
      <c r="D86">
        <v>37.248724489795919</v>
      </c>
      <c r="E86">
        <f>C86*D86</f>
        <v>1042.9642857142858</v>
      </c>
    </row>
    <row r="87" spans="2:5" x14ac:dyDescent="0.25">
      <c r="B87" s="5" t="s">
        <v>29</v>
      </c>
      <c r="C87">
        <v>39</v>
      </c>
      <c r="D87">
        <v>64.197238658777124</v>
      </c>
    </row>
    <row r="90" spans="2:5" x14ac:dyDescent="0.25">
      <c r="B90" s="5" t="s">
        <v>62</v>
      </c>
      <c r="C90">
        <f>SUM(E85:E86)/C87</f>
        <v>32.96645021645022</v>
      </c>
    </row>
    <row r="91" spans="2:5" x14ac:dyDescent="0.25">
      <c r="B91" s="5" t="s">
        <v>63</v>
      </c>
      <c r="C91" s="11">
        <f>1 - C90/D87</f>
        <v>0.48648180349821002</v>
      </c>
    </row>
  </sheetData>
  <conditionalFormatting sqref="I25:I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EAAE-C769-45E0-A25A-3BA8CCBE77FD}">
  <sheetPr>
    <tabColor theme="4" tint="0.39997558519241921"/>
  </sheetPr>
  <dimension ref="C2:K16"/>
  <sheetViews>
    <sheetView workbookViewId="0">
      <selection activeCell="K16" sqref="K16"/>
    </sheetView>
  </sheetViews>
  <sheetFormatPr defaultRowHeight="15.75" x14ac:dyDescent="0.25"/>
  <cols>
    <col min="3" max="3" width="22.375" customWidth="1"/>
    <col min="4" max="4" width="27.25" customWidth="1"/>
    <col min="10" max="10" width="22.125" customWidth="1"/>
    <col min="11" max="11" width="22.375" customWidth="1"/>
  </cols>
  <sheetData>
    <row r="2" spans="3:11" x14ac:dyDescent="0.25">
      <c r="C2" s="12" t="s">
        <v>64</v>
      </c>
      <c r="D2" t="s">
        <v>65</v>
      </c>
      <c r="J2" s="12" t="s">
        <v>64</v>
      </c>
      <c r="K2" t="s">
        <v>66</v>
      </c>
    </row>
    <row r="3" spans="3:11" x14ac:dyDescent="0.25">
      <c r="C3" s="12" t="s">
        <v>40</v>
      </c>
      <c r="D3" s="17">
        <f>AVERAGE(Tabela1[interesse_no_Curso])</f>
        <v>0.32500000000000001</v>
      </c>
      <c r="J3" s="12" t="s">
        <v>40</v>
      </c>
      <c r="K3" s="9">
        <f>AVERAGE('Análise Exploratória'!J17:J55)</f>
        <v>91.461538461538467</v>
      </c>
    </row>
    <row r="4" spans="3:11" x14ac:dyDescent="0.25">
      <c r="C4" s="12" t="s">
        <v>91</v>
      </c>
      <c r="D4" s="17">
        <f>_xlfn.VAR.S(Tabela1[interesse_no_Curso])</f>
        <v>0.22121848739495797</v>
      </c>
      <c r="J4" s="12" t="s">
        <v>67</v>
      </c>
      <c r="K4" s="9">
        <f>_xlfn.VAR.S('Análise Exploratória'!J17:J55)</f>
        <v>65.886639676113361</v>
      </c>
    </row>
    <row r="5" spans="3:11" x14ac:dyDescent="0.25">
      <c r="C5" s="12" t="s">
        <v>68</v>
      </c>
      <c r="D5">
        <f>ABS(_xlfn.T.INV((1-D6)/2,D7-1))</f>
        <v>1.6577592849428349</v>
      </c>
      <c r="J5" s="12" t="s">
        <v>68</v>
      </c>
      <c r="K5">
        <f>ABS(_xlfn.T.INV((1-K6)/2,K7-1))</f>
        <v>1.6859544601667387</v>
      </c>
    </row>
    <row r="6" spans="3:11" x14ac:dyDescent="0.25">
      <c r="C6" s="12" t="s">
        <v>69</v>
      </c>
      <c r="D6" s="13">
        <v>0.9</v>
      </c>
      <c r="J6" s="12" t="s">
        <v>69</v>
      </c>
      <c r="K6" s="13">
        <v>0.9</v>
      </c>
    </row>
    <row r="7" spans="3:11" x14ac:dyDescent="0.25">
      <c r="C7" s="12" t="s">
        <v>47</v>
      </c>
      <c r="D7">
        <f>COUNTA(Tabela1[Preço])</f>
        <v>120</v>
      </c>
      <c r="J7" s="12" t="s">
        <v>47</v>
      </c>
      <c r="K7">
        <f>COUNTIF(Tabela1[interesse_no_Curso],1)</f>
        <v>39</v>
      </c>
    </row>
    <row r="9" spans="3:11" x14ac:dyDescent="0.25">
      <c r="C9" s="12" t="s">
        <v>71</v>
      </c>
      <c r="D9" s="18">
        <f>D3 - D5 * SQRT(D3 * (1-D3) / D7)</f>
        <v>0.25411988509668476</v>
      </c>
      <c r="J9" s="12" t="s">
        <v>71</v>
      </c>
      <c r="K9" s="9">
        <f xml:space="preserve"> K3 - K5 * SQRT(K4/K7)</f>
        <v>89.270186104471605</v>
      </c>
    </row>
    <row r="10" spans="3:11" x14ac:dyDescent="0.25">
      <c r="C10" s="12" t="s">
        <v>70</v>
      </c>
      <c r="D10" s="18">
        <f>D3 + D5 * SQRT(D3 * (1-D3) / D7)</f>
        <v>0.39588011490331526</v>
      </c>
      <c r="J10" s="12" t="s">
        <v>70</v>
      </c>
      <c r="K10" s="9">
        <f xml:space="preserve"> K3 + K5 * SQRT(K4/K7)</f>
        <v>93.652890818605329</v>
      </c>
    </row>
    <row r="11" spans="3:11" x14ac:dyDescent="0.25">
      <c r="C11" s="12" t="s">
        <v>72</v>
      </c>
      <c r="D11" s="18">
        <f>D3-D9</f>
        <v>7.088011490331525E-2</v>
      </c>
      <c r="J11" s="12" t="s">
        <v>72</v>
      </c>
      <c r="K11" s="9">
        <f>K3-K9</f>
        <v>2.1913523570668616</v>
      </c>
    </row>
    <row r="14" spans="3:11" x14ac:dyDescent="0.25">
      <c r="C14" s="12" t="s">
        <v>86</v>
      </c>
      <c r="D14" s="8">
        <v>0.05</v>
      </c>
      <c r="J14" s="12" t="s">
        <v>86</v>
      </c>
      <c r="K14">
        <v>1.5</v>
      </c>
    </row>
    <row r="15" spans="3:11" x14ac:dyDescent="0.25">
      <c r="C15" s="12" t="s">
        <v>87</v>
      </c>
      <c r="D15" s="16">
        <f>_xlfn.NORM.S.INV((1-D6)/2)</f>
        <v>-1.6448536269514726</v>
      </c>
      <c r="J15" s="12" t="s">
        <v>87</v>
      </c>
      <c r="K15" s="9">
        <f>_xlfn.NORM.S.INV((1-K6)/2)</f>
        <v>-1.6448536269514726</v>
      </c>
    </row>
    <row r="16" spans="3:11" x14ac:dyDescent="0.25">
      <c r="C16" s="12" t="s">
        <v>88</v>
      </c>
      <c r="D16" s="9">
        <f xml:space="preserve"> D4 * D15 ^ 2 / D14 ^ 2</f>
        <v>239.40649219852691</v>
      </c>
      <c r="J16" s="12" t="s">
        <v>88</v>
      </c>
      <c r="K16" s="9">
        <f>K4 * K15 ^ 2 / K14 ^ 2</f>
        <v>79.226296305800759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Metadados</vt:lpstr>
      <vt:lpstr>dados_da_campanha</vt:lpstr>
      <vt:lpstr>Insights</vt:lpstr>
      <vt:lpstr>Análise Exploratória</vt:lpstr>
      <vt:lpstr>Correlações</vt:lpstr>
      <vt:lpstr>Inferência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Kazin Buchwiehsaz</cp:lastModifiedBy>
  <dcterms:created xsi:type="dcterms:W3CDTF">2019-09-17T02:58:02Z</dcterms:created>
  <dcterms:modified xsi:type="dcterms:W3CDTF">2024-01-13T15:52:02Z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2024-01-08T17:00:20Z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123c2623-31b8-4329-98ea-05d63db6e439</vt:lpwstr>
  </property>
  <property fmtid="{D5CDD505-2E9C-101B-9397-08002B2CF9AE}" pid="7" name="MSIP_Label_defa4170-0d19-0005-0004-bc88714345d2_ActionId">
    <vt:lpwstr>db512a3d-23e7-4e27-8c7c-dd908a7e5602</vt:lpwstr>
  </property>
  <property fmtid="{D5CDD505-2E9C-101B-9397-08002B2CF9AE}" pid="8" name="MSIP_Label_defa4170-0d19-0005-0004-bc88714345d2_ContentBits">
    <vt:lpwstr>0</vt:lpwstr>
  </property>
</Properties>
</file>