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auan\Downloads\"/>
    </mc:Choice>
  </mc:AlternateContent>
  <xr:revisionPtr revIDLastSave="0" documentId="13_ncr:1_{7D93B251-20CB-4FFD-95C3-524E45C3357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1 mola" sheetId="1" r:id="rId1"/>
    <sheet name="paralelo" sheetId="2" r:id="rId2"/>
    <sheet name="séri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RoFwQJ8Ad4APKwolgn4UXLv3HFA=="/>
    </ext>
  </extLst>
</workbook>
</file>

<file path=xl/calcChain.xml><?xml version="1.0" encoding="utf-8"?>
<calcChain xmlns="http://schemas.openxmlformats.org/spreadsheetml/2006/main">
  <c r="B34" i="3" l="1" a="1"/>
  <c r="B34" i="3" s="1"/>
  <c r="B33" i="3" a="1"/>
  <c r="B33" i="3" s="1"/>
  <c r="B32" i="3" a="1"/>
  <c r="B32" i="3" s="1"/>
  <c r="P22" i="3"/>
  <c r="O22" i="3"/>
  <c r="N22" i="3"/>
  <c r="M22" i="3"/>
  <c r="K22" i="3"/>
  <c r="J22" i="3"/>
  <c r="I22" i="3"/>
  <c r="H22" i="3"/>
  <c r="E15" i="3"/>
  <c r="E14" i="3"/>
  <c r="O8" i="3"/>
  <c r="N8" i="3"/>
  <c r="K8" i="3"/>
  <c r="J8" i="3"/>
  <c r="I8" i="3"/>
  <c r="H8" i="3"/>
  <c r="O7" i="3"/>
  <c r="N7" i="3"/>
  <c r="K7" i="3"/>
  <c r="J7" i="3"/>
  <c r="I7" i="3"/>
  <c r="H7" i="3"/>
  <c r="O6" i="3"/>
  <c r="N6" i="3"/>
  <c r="K6" i="3"/>
  <c r="J6" i="3"/>
  <c r="I6" i="3"/>
  <c r="H6" i="3"/>
  <c r="O5" i="3"/>
  <c r="N5" i="3"/>
  <c r="K5" i="3"/>
  <c r="J5" i="3"/>
  <c r="I5" i="3"/>
  <c r="H5" i="3"/>
  <c r="O4" i="3"/>
  <c r="N4" i="3"/>
  <c r="K4" i="3"/>
  <c r="J4" i="3"/>
  <c r="I4" i="3"/>
  <c r="H4" i="3"/>
  <c r="O3" i="3"/>
  <c r="N3" i="3"/>
  <c r="K3" i="3"/>
  <c r="J3" i="3"/>
  <c r="I3" i="3"/>
  <c r="H3" i="3"/>
  <c r="O2" i="3"/>
  <c r="N2" i="3"/>
  <c r="K2" i="3"/>
  <c r="J2" i="3"/>
  <c r="I2" i="3"/>
  <c r="H2" i="3"/>
  <c r="F2" i="3"/>
  <c r="D2" i="3"/>
  <c r="B34" i="2" a="1"/>
  <c r="B34" i="2" s="1"/>
  <c r="B33" i="2" a="1"/>
  <c r="B33" i="2" s="1"/>
  <c r="B32" i="2" a="1"/>
  <c r="B32" i="2" s="1"/>
  <c r="P22" i="2"/>
  <c r="O22" i="2"/>
  <c r="N22" i="2"/>
  <c r="M22" i="2"/>
  <c r="K22" i="2"/>
  <c r="J22" i="2"/>
  <c r="I22" i="2"/>
  <c r="H22" i="2"/>
  <c r="E15" i="2"/>
  <c r="E14" i="2"/>
  <c r="O8" i="2"/>
  <c r="N8" i="2"/>
  <c r="K8" i="2"/>
  <c r="J8" i="2"/>
  <c r="I8" i="2"/>
  <c r="H8" i="2"/>
  <c r="O7" i="2"/>
  <c r="N7" i="2"/>
  <c r="K7" i="2"/>
  <c r="J7" i="2"/>
  <c r="I7" i="2"/>
  <c r="H7" i="2"/>
  <c r="O6" i="2"/>
  <c r="N6" i="2"/>
  <c r="K6" i="2"/>
  <c r="J6" i="2"/>
  <c r="I6" i="2"/>
  <c r="H6" i="2"/>
  <c r="O5" i="2"/>
  <c r="N5" i="2"/>
  <c r="K5" i="2"/>
  <c r="J5" i="2"/>
  <c r="I5" i="2"/>
  <c r="H5" i="2"/>
  <c r="O4" i="2"/>
  <c r="N4" i="2"/>
  <c r="K4" i="2"/>
  <c r="J4" i="2"/>
  <c r="I4" i="2"/>
  <c r="H4" i="2"/>
  <c r="O3" i="2"/>
  <c r="N3" i="2"/>
  <c r="K3" i="2"/>
  <c r="J3" i="2"/>
  <c r="I3" i="2"/>
  <c r="H3" i="2"/>
  <c r="O2" i="2"/>
  <c r="N2" i="2"/>
  <c r="K2" i="2"/>
  <c r="J2" i="2"/>
  <c r="I2" i="2"/>
  <c r="H2" i="2"/>
  <c r="F2" i="2"/>
  <c r="D2" i="2"/>
  <c r="E15" i="1"/>
  <c r="E14" i="1"/>
  <c r="I2" i="1"/>
  <c r="I22" i="1"/>
  <c r="H22" i="1"/>
  <c r="O8" i="1"/>
  <c r="N8" i="1"/>
  <c r="K8" i="1"/>
  <c r="J8" i="1"/>
  <c r="I8" i="1"/>
  <c r="H8" i="1"/>
  <c r="O7" i="1"/>
  <c r="N7" i="1"/>
  <c r="K7" i="1"/>
  <c r="J7" i="1"/>
  <c r="I7" i="1"/>
  <c r="H7" i="1"/>
  <c r="O6" i="1"/>
  <c r="N6" i="1"/>
  <c r="K6" i="1"/>
  <c r="J6" i="1"/>
  <c r="I6" i="1"/>
  <c r="H6" i="1"/>
  <c r="O5" i="1"/>
  <c r="N5" i="1"/>
  <c r="K5" i="1"/>
  <c r="J5" i="1"/>
  <c r="I5" i="1"/>
  <c r="H5" i="1"/>
  <c r="O4" i="1"/>
  <c r="N4" i="1"/>
  <c r="K4" i="1"/>
  <c r="J4" i="1"/>
  <c r="I4" i="1"/>
  <c r="H4" i="1"/>
  <c r="O3" i="1"/>
  <c r="N3" i="1"/>
  <c r="K3" i="1"/>
  <c r="J3" i="1"/>
  <c r="I3" i="1"/>
  <c r="H3" i="1"/>
  <c r="O2" i="1"/>
  <c r="N2" i="1"/>
  <c r="K2" i="1"/>
  <c r="K22" i="1" s="1"/>
  <c r="J2" i="1"/>
  <c r="J22" i="1" s="1"/>
  <c r="H2" i="1"/>
  <c r="F2" i="1"/>
  <c r="D2" i="1"/>
  <c r="B31" i="3" l="1" a="1"/>
  <c r="B31" i="3" s="1"/>
  <c r="B30" i="3" a="1"/>
  <c r="B30" i="3" s="1"/>
  <c r="B26" i="3" s="1" a="1"/>
  <c r="B26" i="3" s="1"/>
  <c r="B29" i="3"/>
  <c r="B28" i="3" a="1"/>
  <c r="B28" i="3" s="1"/>
  <c r="E4" i="3" a="1"/>
  <c r="E4" i="3" s="1"/>
  <c r="E5" i="3" s="1"/>
  <c r="B31" i="2" a="1"/>
  <c r="B31" i="2" s="1"/>
  <c r="B30" i="2" a="1"/>
  <c r="B30" i="2" s="1"/>
  <c r="B26" i="2" s="1" a="1"/>
  <c r="B26" i="2" s="1"/>
  <c r="B29" i="2"/>
  <c r="B28" i="2" a="1"/>
  <c r="B28" i="2" s="1"/>
  <c r="E4" i="2" a="1"/>
  <c r="E4" i="2" s="1"/>
  <c r="E5" i="2" s="1"/>
  <c r="B30" i="1" a="1"/>
  <c r="B30" i="1" s="1"/>
  <c r="B28" i="1" a="1"/>
  <c r="B28" i="1" s="1"/>
  <c r="B26" i="1" a="1"/>
  <c r="B26" i="1" s="1"/>
  <c r="O22" i="1"/>
  <c r="E4" i="1" s="1" a="1"/>
  <c r="E4" i="1" s="1"/>
  <c r="E5" i="1" s="1"/>
  <c r="N22" i="1"/>
  <c r="P8" i="3" l="1"/>
  <c r="M8" i="3"/>
  <c r="L8" i="3"/>
  <c r="P7" i="3"/>
  <c r="M7" i="3"/>
  <c r="L7" i="3"/>
  <c r="P6" i="3"/>
  <c r="M6" i="3"/>
  <c r="L6" i="3"/>
  <c r="P5" i="3"/>
  <c r="M5" i="3"/>
  <c r="L5" i="3"/>
  <c r="P4" i="3"/>
  <c r="M4" i="3"/>
  <c r="L4" i="3"/>
  <c r="P3" i="3"/>
  <c r="M3" i="3"/>
  <c r="L3" i="3"/>
  <c r="P2" i="3"/>
  <c r="M2" i="3"/>
  <c r="L2" i="3"/>
  <c r="L22" i="3" s="1"/>
  <c r="B27" i="3" a="1"/>
  <c r="B27" i="3" s="1"/>
  <c r="P8" i="2"/>
  <c r="M8" i="2"/>
  <c r="L8" i="2"/>
  <c r="P7" i="2"/>
  <c r="M7" i="2"/>
  <c r="L7" i="2"/>
  <c r="P6" i="2"/>
  <c r="M6" i="2"/>
  <c r="L6" i="2"/>
  <c r="P5" i="2"/>
  <c r="M5" i="2"/>
  <c r="L5" i="2"/>
  <c r="P4" i="2"/>
  <c r="M4" i="2"/>
  <c r="L4" i="2"/>
  <c r="P3" i="2"/>
  <c r="M3" i="2"/>
  <c r="L3" i="2"/>
  <c r="P2" i="2"/>
  <c r="M2" i="2"/>
  <c r="L2" i="2"/>
  <c r="L22" i="2" s="1"/>
  <c r="B27" i="2" a="1"/>
  <c r="B27" i="2" s="1"/>
  <c r="P8" i="1"/>
  <c r="M8" i="1"/>
  <c r="L8" i="1"/>
  <c r="P7" i="1"/>
  <c r="M7" i="1"/>
  <c r="L7" i="1"/>
  <c r="P6" i="1"/>
  <c r="M6" i="1"/>
  <c r="L6" i="1"/>
  <c r="P5" i="1"/>
  <c r="M5" i="1"/>
  <c r="L5" i="1"/>
  <c r="P4" i="1"/>
  <c r="M4" i="1"/>
  <c r="L4" i="1"/>
  <c r="P3" i="1"/>
  <c r="M3" i="1"/>
  <c r="L3" i="1"/>
  <c r="P2" i="1"/>
  <c r="P22" i="1" s="1"/>
  <c r="B34" i="1" s="1" a="1"/>
  <c r="B34" i="1" s="1"/>
  <c r="M2" i="1"/>
  <c r="M22" i="1" s="1"/>
  <c r="B32" i="1" s="1" a="1"/>
  <c r="B32" i="1" s="1"/>
  <c r="L2" i="1"/>
  <c r="L22" i="1" s="1"/>
  <c r="B33" i="1" l="1" a="1"/>
  <c r="B33" i="1" s="1"/>
  <c r="B31" i="1" a="1"/>
  <c r="B31" i="1" s="1"/>
  <c r="B29" i="1" l="1"/>
  <c r="B27" i="1" a="1"/>
  <c r="B27" i="1" s="1"/>
</calcChain>
</file>

<file path=xl/sharedStrings.xml><?xml version="1.0" encoding="utf-8"?>
<sst xmlns="http://schemas.openxmlformats.org/spreadsheetml/2006/main" count="117" uniqueCount="28">
  <si>
    <t>x</t>
  </si>
  <si>
    <t>y</t>
  </si>
  <si>
    <t>LR(y)</t>
  </si>
  <si>
    <t>LRm(y)</t>
  </si>
  <si>
    <t>Qtd.</t>
  </si>
  <si>
    <t>xy</t>
  </si>
  <si>
    <t>x²</t>
  </si>
  <si>
    <t>(Yi-a-b*Xi)²</t>
  </si>
  <si>
    <t>(a+b*Xi-Ym)²</t>
  </si>
  <si>
    <t>(Yi-Ym)²</t>
  </si>
  <si>
    <t>(Xi-Xm)²</t>
  </si>
  <si>
    <t>((Yi-a-b*Xi)/(δp(y)))</t>
  </si>
  <si>
    <t xml:space="preserve">δm(y) = </t>
  </si>
  <si>
    <t xml:space="preserve">δp(y) = </t>
  </si>
  <si>
    <t xml:space="preserve">Xm = </t>
  </si>
  <si>
    <t xml:space="preserve">Ym = </t>
  </si>
  <si>
    <t>SOMATÓRIO</t>
  </si>
  <si>
    <t>δa =</t>
  </si>
  <si>
    <t>δb =</t>
  </si>
  <si>
    <t xml:space="preserve">D = </t>
  </si>
  <si>
    <t>σ² =</t>
  </si>
  <si>
    <t>r² =</t>
  </si>
  <si>
    <t>(QUI1)²</t>
  </si>
  <si>
    <t>Observação: Utilizar este para quando a ordenada NÃO tiver medidas de incertezas</t>
  </si>
  <si>
    <t>(QUI2)²</t>
  </si>
  <si>
    <t>Observação: Utilizar este para quando a ordenada TIVER medidas de incertezas</t>
  </si>
  <si>
    <t xml:space="preserve">b = </t>
  </si>
  <si>
    <t xml:space="preserve">a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</si>
</sst>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0" borderId="0" xfId="0" applyFont="1" applyAlignment="1">
      <alignment horizontal="center"/>
    </xf>
    <xf numFmtId="0" fontId="0" fillId="0" borderId="0" xfId="0"/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165" fontId="1" fillId="0" borderId="6" xfId="0" applyNumberFormat="1" applyFont="1" applyBorder="1" applyAlignment="1">
      <alignment horizontal="justify" vertical="center" wrapText="1"/>
    </xf>
    <xf numFmtId="165" fontId="1" fillId="0" borderId="7" xfId="0" applyNumberFormat="1" applyFont="1" applyBorder="1" applyAlignment="1">
      <alignment horizontal="justify" vertical="center" wrapText="1"/>
    </xf>
    <xf numFmtId="165" fontId="1" fillId="0" borderId="8" xfId="0" applyNumberFormat="1" applyFont="1" applyBorder="1" applyAlignment="1">
      <alignment horizontal="justify" vertical="center" wrapText="1"/>
    </xf>
    <xf numFmtId="165" fontId="1" fillId="0" borderId="9" xfId="0" applyNumberFormat="1" applyFont="1" applyBorder="1" applyAlignment="1">
      <alignment horizontal="justify" vertical="center" wrapText="1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theme="4"/>
          <bgColor theme="4"/>
        </patternFill>
      </fill>
    </dxf>
    <dxf>
      <fill>
        <patternFill patternType="solid">
          <fgColor rgb="FF2F5496"/>
          <bgColor rgb="FF2F5496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7"/>
          <bgColor theme="7"/>
        </patternFill>
      </fill>
    </dxf>
  </dxfs>
  <tableStyles count="3">
    <tableStyle name="Planilha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lanilha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Planilha1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7">
  <tableColumns count="3">
    <tableColumn id="1" xr3:uid="{00000000-0010-0000-0000-000001000000}" name="x"/>
    <tableColumn id="2" xr3:uid="{00000000-0010-0000-0000-000002000000}" name="y"/>
    <tableColumn id="3" xr3:uid="{00000000-0010-0000-0000-000003000000}" name="LR(y)"/>
  </tableColumns>
  <tableStyleInfo name="Planilh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H1:P17">
  <tableColumns count="9">
    <tableColumn id="1" xr3:uid="{00000000-0010-0000-0100-000001000000}" name="x"/>
    <tableColumn id="2" xr3:uid="{00000000-0010-0000-0100-000002000000}" name="y"/>
    <tableColumn id="3" xr3:uid="{00000000-0010-0000-0100-000003000000}" name="xy"/>
    <tableColumn id="4" xr3:uid="{00000000-0010-0000-0100-000004000000}" name="x²"/>
    <tableColumn id="5" xr3:uid="{00000000-0010-0000-0100-000005000000}" name="(Yi-a-b*Xi)²"/>
    <tableColumn id="6" xr3:uid="{00000000-0010-0000-0100-000006000000}" name="(a+b*Xi-Ym)²"/>
    <tableColumn id="7" xr3:uid="{00000000-0010-0000-0100-000007000000}" name="(Yi-Ym)²"/>
    <tableColumn id="8" xr3:uid="{00000000-0010-0000-0100-000008000000}" name="(Xi-Xm)²"/>
    <tableColumn id="9" xr3:uid="{00000000-0010-0000-0100-000009000000}" name="((Yi-a-b*Xi)/(δp(y)))"/>
  </tableColumns>
  <tableStyleInfo name="Planilha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H21:P22">
  <tableColumns count="9">
    <tableColumn id="1" xr3:uid="{00000000-0010-0000-0200-000001000000}" name="x">
      <calculatedColumnFormula>SUM('1 mola'!$H$2:$H$8)</calculatedColumnFormula>
    </tableColumn>
    <tableColumn id="2" xr3:uid="{00000000-0010-0000-0200-000002000000}" name="y">
      <calculatedColumnFormula>SUM('1 mola'!$I$2:$I$8)</calculatedColumnFormula>
    </tableColumn>
    <tableColumn id="3" xr3:uid="{00000000-0010-0000-0200-000003000000}" name="xy">
      <calculatedColumnFormula>SUM('1 mola'!$J$2:$J$17)</calculatedColumnFormula>
    </tableColumn>
    <tableColumn id="4" xr3:uid="{00000000-0010-0000-0200-000004000000}" name="x²">
      <calculatedColumnFormula>SUM('1 mola'!$K$2:$K$17)</calculatedColumnFormula>
    </tableColumn>
    <tableColumn id="5" xr3:uid="{00000000-0010-0000-0200-000005000000}" name="(Yi-a-b*Xi)²">
      <calculatedColumnFormula>SUM(L2:L17)</calculatedColumnFormula>
    </tableColumn>
    <tableColumn id="6" xr3:uid="{00000000-0010-0000-0200-000006000000}" name="(a+b*Xi-Ym)²">
      <calculatedColumnFormula>SUM('1 mola'!$M$2:$M$17)</calculatedColumnFormula>
    </tableColumn>
    <tableColumn id="7" xr3:uid="{00000000-0010-0000-0200-000007000000}" name="(Yi-Ym)²">
      <calculatedColumnFormula>SUM('1 mola'!$N$2:$N$17)</calculatedColumnFormula>
    </tableColumn>
    <tableColumn id="8" xr3:uid="{00000000-0010-0000-0200-000008000000}" name="(Xi-Xm)²">
      <calculatedColumnFormula>SUM('1 mola'!$O$2:$O$17)</calculatedColumnFormula>
    </tableColumn>
    <tableColumn id="9" xr3:uid="{00000000-0010-0000-0200-000009000000}" name="((Yi-a-b*Xi)/(δp(y)))">
      <calculatedColumnFormula>SUM('1 mola'!$P$2:$P$17)</calculatedColumnFormula>
    </tableColumn>
  </tableColumns>
  <tableStyleInfo name="Planilha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D2557A-324A-44DA-85B2-CED112AB7661}" name="Table_15" displayName="Table_15" ref="A1:C17">
  <tableColumns count="3">
    <tableColumn id="1" xr3:uid="{87EB7283-C785-438C-A5DE-AE9D58A55E05}" name="x"/>
    <tableColumn id="2" xr3:uid="{32940466-7F24-4124-B7CF-14A8F1D012B5}" name="y"/>
    <tableColumn id="3" xr3:uid="{943CD6FA-80EC-4B11-9084-CF781319F5F4}" name="LR(y)"/>
  </tableColumns>
  <tableStyleInfo name="Planilha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31920D-E9A0-4414-9CDF-979B4476FA20}" name="Table_26" displayName="Table_26" ref="H1:P17">
  <tableColumns count="9">
    <tableColumn id="1" xr3:uid="{959C2053-CD45-4985-ABCC-C94E920F5C59}" name="x"/>
    <tableColumn id="2" xr3:uid="{EB1EFEDC-7EDB-44A2-9586-E75C6F6EEB69}" name="y"/>
    <tableColumn id="3" xr3:uid="{298C414E-C7B0-41D0-A3B2-A1441C61C965}" name="xy"/>
    <tableColumn id="4" xr3:uid="{01EA22FE-6875-4181-AA35-9F3D65144588}" name="x²"/>
    <tableColumn id="5" xr3:uid="{FD28C507-2591-44C2-AFC7-769093090537}" name="(Yi-a-b*Xi)²"/>
    <tableColumn id="6" xr3:uid="{933C9A7B-F8B7-494E-890C-3E2ED18C9001}" name="(a+b*Xi-Ym)²"/>
    <tableColumn id="7" xr3:uid="{D0BB5D66-F4B5-43FA-AC3A-BC4247BEB829}" name="(Yi-Ym)²"/>
    <tableColumn id="8" xr3:uid="{A940A74F-F3AA-4CA1-80BA-AF27634AB41C}" name="(Xi-Xm)²"/>
    <tableColumn id="9" xr3:uid="{04C6F493-6A87-4ECD-987B-534E239B2FE5}" name="((Yi-a-b*Xi)/(δp(y)))"/>
  </tableColumns>
  <tableStyleInfo name="Planilha1-style 2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B11D6B-D79C-4E43-935E-D3553FD9572A}" name="Table_37" displayName="Table_37" ref="H21:P22">
  <tableColumns count="9">
    <tableColumn id="1" xr3:uid="{5EAE0174-F6B0-42E0-B284-E0E2DA0B6527}" name="x">
      <calculatedColumnFormula>SUM('1 mola'!$H$2:$H$8)</calculatedColumnFormula>
    </tableColumn>
    <tableColumn id="2" xr3:uid="{E6D969BD-F239-44C4-BA6B-88D79ACA4745}" name="y">
      <calculatedColumnFormula>SUM('1 mola'!$I$2:$I$8)</calculatedColumnFormula>
    </tableColumn>
    <tableColumn id="3" xr3:uid="{0D4E2D4F-D6C9-4311-AB5E-E7D1C1520C35}" name="xy">
      <calculatedColumnFormula>SUM('1 mola'!$J$2:$J$17)</calculatedColumnFormula>
    </tableColumn>
    <tableColumn id="4" xr3:uid="{0D3C8775-679A-4E1A-AF33-21A855670016}" name="x²">
      <calculatedColumnFormula>SUM('1 mola'!$K$2:$K$17)</calculatedColumnFormula>
    </tableColumn>
    <tableColumn id="5" xr3:uid="{FE48506A-255D-4D46-B838-BBDC7E3B77C4}" name="(Yi-a-b*Xi)²">
      <calculatedColumnFormula>SUM(L2:L17)</calculatedColumnFormula>
    </tableColumn>
    <tableColumn id="6" xr3:uid="{367496F6-F074-499C-9019-366E758BEE1D}" name="(a+b*Xi-Ym)²">
      <calculatedColumnFormula>SUM('1 mola'!$M$2:$M$17)</calculatedColumnFormula>
    </tableColumn>
    <tableColumn id="7" xr3:uid="{5489658D-C000-46FF-A9C7-C04A66F69696}" name="(Yi-Ym)²">
      <calculatedColumnFormula>SUM('1 mola'!$N$2:$N$17)</calculatedColumnFormula>
    </tableColumn>
    <tableColumn id="8" xr3:uid="{DA5DA99C-B254-429C-99C9-97864D59282E}" name="(Xi-Xm)²">
      <calculatedColumnFormula>SUM('1 mola'!$O$2:$O$17)</calculatedColumnFormula>
    </tableColumn>
    <tableColumn id="9" xr3:uid="{A62CBAF0-13DB-4895-9AEE-AF9BAA44469A}" name="((Yi-a-b*Xi)/(δp(y)))">
      <calculatedColumnFormula>SUM('1 mola'!$P$2:$P$17)</calculatedColumnFormula>
    </tableColumn>
  </tableColumns>
  <tableStyleInfo name="Planilha1-style 3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70270F-3C96-43AE-9691-C0E2EC86E1D6}" name="Table_158" displayName="Table_158" ref="A1:C17">
  <tableColumns count="3">
    <tableColumn id="1" xr3:uid="{473209E1-CE84-4E24-8A5F-6190B6462AA0}" name="x"/>
    <tableColumn id="2" xr3:uid="{9E460D73-CD39-4B03-8EB7-6564DF3E006E}" name="y"/>
    <tableColumn id="3" xr3:uid="{48F1040C-3D61-4AAF-A033-F06B52B8A358}" name="LR(y)"/>
  </tableColumns>
  <tableStyleInfo name="Planilha1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FD53DB-9B03-41FA-826E-F3A9280B0DC8}" name="Table_269" displayName="Table_269" ref="H1:P17">
  <tableColumns count="9">
    <tableColumn id="1" xr3:uid="{21F1CA8F-BD0E-472F-BB74-B917EC2ECAE3}" name="x"/>
    <tableColumn id="2" xr3:uid="{D02F290E-05C1-4F6B-9284-8CC7B349626F}" name="y"/>
    <tableColumn id="3" xr3:uid="{6011600D-6805-430A-834D-706589D4B47E}" name="xy"/>
    <tableColumn id="4" xr3:uid="{CBB85413-E5C5-4235-A80F-8D9BCE3A2A44}" name="x²"/>
    <tableColumn id="5" xr3:uid="{9B157182-BC8A-4D57-9F3A-07781230B3DB}" name="(Yi-a-b*Xi)²"/>
    <tableColumn id="6" xr3:uid="{F9851773-F973-437B-85FA-79CE0704AD7E}" name="(a+b*Xi-Ym)²"/>
    <tableColumn id="7" xr3:uid="{CB038652-A911-4EC3-8C91-4B64BA13FCB2}" name="(Yi-Ym)²"/>
    <tableColumn id="8" xr3:uid="{8B2B0B8F-CD9E-46DE-8B56-98D9496951F7}" name="(Xi-Xm)²"/>
    <tableColumn id="9" xr3:uid="{59FDC0D9-3A3F-4E93-895B-C40FA88E8755}" name="((Yi-a-b*Xi)/(δp(y)))"/>
  </tableColumns>
  <tableStyleInfo name="Planilha1-style 2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E8F227-20C5-4ACF-AD0D-0D27CA1A7B06}" name="Table_3710" displayName="Table_3710" ref="H21:P22">
  <tableColumns count="9">
    <tableColumn id="1" xr3:uid="{B1D0D28E-BD67-4293-99EC-63E2B9CE2706}" name="x">
      <calculatedColumnFormula>SUM('1 mola'!$H$2:$H$8)</calculatedColumnFormula>
    </tableColumn>
    <tableColumn id="2" xr3:uid="{FB34D0D2-116E-4A4E-8F98-D95B517461DB}" name="y">
      <calculatedColumnFormula>SUM('1 mola'!$I$2:$I$8)</calculatedColumnFormula>
    </tableColumn>
    <tableColumn id="3" xr3:uid="{D5625C35-E95E-4C0A-9897-D81C10977BC3}" name="xy">
      <calculatedColumnFormula>SUM('1 mola'!$J$2:$J$17)</calculatedColumnFormula>
    </tableColumn>
    <tableColumn id="4" xr3:uid="{4A24D28D-8E23-49A0-A850-4B5A8FDE5C0C}" name="x²">
      <calculatedColumnFormula>SUM('1 mola'!$K$2:$K$17)</calculatedColumnFormula>
    </tableColumn>
    <tableColumn id="5" xr3:uid="{3D86AD0E-C919-4446-B708-B98B8D5F46D5}" name="(Yi-a-b*Xi)²">
      <calculatedColumnFormula>SUM(L2:L17)</calculatedColumnFormula>
    </tableColumn>
    <tableColumn id="6" xr3:uid="{444446C5-9F54-4A7A-8913-504706FD51B9}" name="(a+b*Xi-Ym)²">
      <calculatedColumnFormula>SUM('1 mola'!$M$2:$M$17)</calculatedColumnFormula>
    </tableColumn>
    <tableColumn id="7" xr3:uid="{574AC213-FDDD-4B9C-AB7F-9CD8C351A751}" name="(Yi-Ym)²">
      <calculatedColumnFormula>SUM('1 mola'!$N$2:$N$17)</calculatedColumnFormula>
    </tableColumn>
    <tableColumn id="8" xr3:uid="{5BDDE5AF-3BCC-4F25-A096-95D2BB62F7A6}" name="(Xi-Xm)²">
      <calculatedColumnFormula>SUM('1 mola'!$O$2:$O$17)</calculatedColumnFormula>
    </tableColumn>
    <tableColumn id="9" xr3:uid="{D313CEE0-48C1-4DBD-96B8-AB4042ECB178}" name="((Yi-a-b*Xi)/(δp(y)))">
      <calculatedColumnFormula>SUM('1 mola'!$P$2:$P$17)</calculatedColumnFormula>
    </tableColumn>
  </tableColumns>
  <tableStyleInfo name="Planilha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selection sqref="A1:P1048576"/>
    </sheetView>
  </sheetViews>
  <sheetFormatPr defaultColWidth="14.44140625" defaultRowHeight="15" customHeight="1"/>
  <cols>
    <col min="1" max="1" width="8.6640625" customWidth="1"/>
    <col min="2" max="2" width="15.44140625" customWidth="1"/>
    <col min="3" max="4" width="8.6640625" customWidth="1"/>
    <col min="5" max="5" width="14.109375" customWidth="1"/>
    <col min="6" max="9" width="8.6640625" customWidth="1"/>
    <col min="10" max="10" width="9.109375" customWidth="1"/>
    <col min="11" max="11" width="16.88671875" customWidth="1"/>
    <col min="12" max="12" width="17.109375" customWidth="1"/>
    <col min="13" max="13" width="14.6640625" customWidth="1"/>
    <col min="14" max="14" width="13.44140625" customWidth="1"/>
    <col min="15" max="15" width="12.6640625" customWidth="1"/>
    <col min="16" max="16" width="17.88671875" customWidth="1"/>
    <col min="17" max="26" width="8.6640625" customWidth="1"/>
  </cols>
  <sheetData>
    <row r="1" spans="1:1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H1" s="2" t="s">
        <v>0</v>
      </c>
      <c r="I1" s="2" t="s">
        <v>1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ht="14.25" customHeight="1" thickBot="1">
      <c r="A2" s="23">
        <v>0.05</v>
      </c>
      <c r="B2" s="24">
        <v>2.4E-2</v>
      </c>
      <c r="C2" s="1">
        <v>1E-3</v>
      </c>
      <c r="D2" s="1">
        <f>AVERAGE('1 mola'!$C$2:$C$17)</f>
        <v>1E-3</v>
      </c>
      <c r="E2" s="1"/>
      <c r="F2" s="1">
        <f>COUNT('1 mola'!$A$2:$A$17)</f>
        <v>7</v>
      </c>
      <c r="H2" s="5">
        <f>('1 mola'!$A2)</f>
        <v>0.05</v>
      </c>
      <c r="I2" s="5">
        <f>('1 mola'!$B2)</f>
        <v>2.4E-2</v>
      </c>
      <c r="J2" s="1">
        <f>(('1 mola'!$A2)*('1 mola'!$B2))</f>
        <v>1.2000000000000001E-3</v>
      </c>
      <c r="K2" s="1">
        <f>(POWER('1 mola'!$A2,2))</f>
        <v>2.5000000000000005E-3</v>
      </c>
      <c r="L2" s="1">
        <f>(POWER((('1 mola'!$B2)-($B$26)-($B$28)*('1 mola'!$A2)),2))</f>
        <v>3.7822621288705988E-8</v>
      </c>
      <c r="M2" s="1">
        <f>POWER((($B$26)+(($B$28)*('1 mola'!$A2))-($E$15)),2)</f>
        <v>7.1089756994726749E-4</v>
      </c>
      <c r="N2" s="1">
        <f>POWER((('1 mola'!$B2)-($E$15)),2)</f>
        <v>7.2130612244897957E-4</v>
      </c>
      <c r="O2" s="5">
        <f>POWER((('1 mola'!$A2)-($E$14)),2)</f>
        <v>2.6596122448979596E-3</v>
      </c>
      <c r="P2" s="1">
        <f>POWER(((('1 mola'!$B2)-($B$26)-($B$28)*('1 mola'!$A2))/($E$5)),2)</f>
        <v>7.2530856416194131E-5</v>
      </c>
    </row>
    <row r="3" spans="1:16" ht="14.25" customHeight="1" thickBot="1">
      <c r="A3" s="25">
        <v>2.1999999999999999E-2</v>
      </c>
      <c r="B3" s="26">
        <v>0.01</v>
      </c>
      <c r="C3" s="1">
        <v>1E-3</v>
      </c>
      <c r="D3" s="1"/>
      <c r="E3" s="1"/>
      <c r="F3" s="1"/>
      <c r="H3" s="5">
        <f>('1 mola'!$A3)</f>
        <v>2.1999999999999999E-2</v>
      </c>
      <c r="I3" s="5">
        <f>('1 mola'!$B3)</f>
        <v>0.01</v>
      </c>
      <c r="J3" s="1">
        <f>(('1 mola'!$A3)*('1 mola'!$B3))</f>
        <v>2.1999999999999998E-4</v>
      </c>
      <c r="K3" s="1">
        <f>(POWER('1 mola'!$A3,2))</f>
        <v>4.8399999999999995E-4</v>
      </c>
      <c r="L3" s="1">
        <f>(POWER((('1 mola'!$B3)-($B$26)-($B$28)*('1 mola'!$A3)),2))</f>
        <v>7.9324809357468894E-8</v>
      </c>
      <c r="M3" s="1">
        <f>POWER((($B$26)+(($B$28)*('1 mola'!$A3))-($E$15)),2)</f>
        <v>1.6923999983008858E-3</v>
      </c>
      <c r="N3" s="1">
        <f>POWER((('1 mola'!$B3)-($E$15)),2)</f>
        <v>1.6693061224489795E-3</v>
      </c>
      <c r="O3" s="5">
        <f>POWER((('1 mola'!$A3)-($E$14)),2)</f>
        <v>6.331612244897959E-3</v>
      </c>
      <c r="P3" s="1">
        <f>POWER(((('1 mola'!$B3)-($B$26)-($B$28)*('1 mola'!$A3))/($E$5)),2)</f>
        <v>1.5211786390560328E-4</v>
      </c>
    </row>
    <row r="4" spans="1:16" ht="14.25" customHeight="1" thickBot="1">
      <c r="A4" s="25">
        <v>0.1</v>
      </c>
      <c r="B4" s="26">
        <v>4.9000000000000002E-2</v>
      </c>
      <c r="C4" s="1">
        <v>1E-3</v>
      </c>
      <c r="D4" s="1" t="s">
        <v>12</v>
      </c>
      <c r="E4" s="5">
        <f t="array" ref="E4">SQRT(('1 mola'!$O$22)/(F2*(F2-1)))</f>
        <v>2.2813798187831462E-2</v>
      </c>
      <c r="F4" s="1"/>
      <c r="H4" s="5">
        <f>('1 mola'!$A4)</f>
        <v>0.1</v>
      </c>
      <c r="I4" s="5">
        <f>('1 mola'!$B4)</f>
        <v>4.9000000000000002E-2</v>
      </c>
      <c r="J4" s="1">
        <f>(('1 mola'!$A4)*('1 mola'!$B4))</f>
        <v>4.9000000000000007E-3</v>
      </c>
      <c r="K4" s="1">
        <f>(POWER('1 mola'!$A4,2))</f>
        <v>1.0000000000000002E-2</v>
      </c>
      <c r="L4" s="1">
        <f>(POWER((('1 mola'!$B4)-($B$26)-($B$28)*('1 mola'!$A4)),2))</f>
        <v>1.0914130473030407E-6</v>
      </c>
      <c r="M4" s="1">
        <f>POWER((($B$26)+(($B$28)*('1 mola'!$A4))-($E$15)),2)</f>
        <v>6.600517642100831E-7</v>
      </c>
      <c r="N4" s="1">
        <f>POWER((('1 mola'!$B4)-($E$15)),2)</f>
        <v>3.4489795918367298E-6</v>
      </c>
      <c r="O4" s="5">
        <f>POWER((('1 mola'!$A4)-($E$14)),2)</f>
        <v>2.4693877551020389E-6</v>
      </c>
      <c r="P4" s="1">
        <f>POWER(((('1 mola'!$B4)-($B$26)-($B$28)*('1 mola'!$A4))/($E$5)),2)</f>
        <v>2.0929570803791867E-3</v>
      </c>
    </row>
    <row r="5" spans="1:16" ht="14.25" customHeight="1" thickBot="1">
      <c r="A5" s="25">
        <v>7.1999999999999995E-2</v>
      </c>
      <c r="B5" s="26">
        <v>3.5999999999999997E-2</v>
      </c>
      <c r="C5" s="1">
        <v>1E-3</v>
      </c>
      <c r="D5" s="1" t="s">
        <v>13</v>
      </c>
      <c r="E5" s="5">
        <f>SQRT((POWER(D2,2))+(POWER(E4,2)))</f>
        <v>2.2835704231643529E-2</v>
      </c>
      <c r="F5" s="1"/>
      <c r="H5" s="5">
        <f>('1 mola'!$A5)</f>
        <v>7.1999999999999995E-2</v>
      </c>
      <c r="I5" s="5">
        <f>('1 mola'!$B5)</f>
        <v>3.5999999999999997E-2</v>
      </c>
      <c r="J5" s="1">
        <f>(('1 mola'!$A5)*('1 mola'!$B5))</f>
        <v>2.5919999999999997E-3</v>
      </c>
      <c r="K5" s="1">
        <f>(POWER('1 mola'!$A5,2))</f>
        <v>5.1839999999999994E-3</v>
      </c>
      <c r="L5" s="1">
        <f>(POWER((('1 mola'!$B5)-($B$26)-($B$28)*('1 mola'!$A5)),2))</f>
        <v>1.8612307227196039E-7</v>
      </c>
      <c r="M5" s="1">
        <f>POWER((($B$26)+(($B$28)*('1 mola'!$A5))-($E$15)),2)</f>
        <v>2.3374014912923093E-4</v>
      </c>
      <c r="N5" s="1">
        <f>POWER((('1 mola'!$B5)-($E$15)),2)</f>
        <v>2.2073469387755111E-4</v>
      </c>
      <c r="O5" s="5">
        <f>POWER((('1 mola'!$A5)-($E$14)),2)</f>
        <v>8.7446938775510266E-4</v>
      </c>
      <c r="P5" s="1">
        <f>POWER(((('1 mola'!$B5)-($B$26)-($B$28)*('1 mola'!$A5))/($E$5)),2)</f>
        <v>3.5692041880581001E-4</v>
      </c>
    </row>
    <row r="6" spans="1:16" ht="14.25" customHeight="1" thickBot="1">
      <c r="A6" s="25">
        <v>0.122</v>
      </c>
      <c r="B6" s="26">
        <v>6.2E-2</v>
      </c>
      <c r="C6" s="1">
        <v>1E-3</v>
      </c>
      <c r="H6" s="5">
        <f>('1 mola'!$A6)</f>
        <v>0.122</v>
      </c>
      <c r="I6" s="5">
        <f>('1 mola'!$B6)</f>
        <v>6.2E-2</v>
      </c>
      <c r="J6" s="1">
        <f>(('1 mola'!$A6)*('1 mola'!$B6))</f>
        <v>7.5639999999999995E-3</v>
      </c>
      <c r="K6" s="1">
        <f>(POWER('1 mola'!$A6,2))</f>
        <v>1.4884E-2</v>
      </c>
      <c r="L6" s="1">
        <f>(POWER((('1 mola'!$B6)-($B$26)-($B$28)*('1 mola'!$A6)),2))</f>
        <v>3.3778537561232855E-7</v>
      </c>
      <c r="M6" s="1">
        <f>POWER((($B$26)+(($B$28)*('1 mola'!$A6))-($E$15)),2)</f>
        <v>1.115487481514998E-4</v>
      </c>
      <c r="N6" s="1">
        <f>POWER((('1 mola'!$B6)-($E$15)),2)</f>
        <v>1.2416326530612242E-4</v>
      </c>
      <c r="O6" s="5">
        <f>POWER((('1 mola'!$A6)-($E$14)),2)</f>
        <v>4.1732653061224461E-4</v>
      </c>
      <c r="P6" s="1">
        <f>POWER(((('1 mola'!$B6)-($B$26)-($B$28)*('1 mola'!$A6))/($E$5)),2)</f>
        <v>6.4775686462915211E-4</v>
      </c>
    </row>
    <row r="7" spans="1:16" ht="14.25" customHeight="1" thickBot="1">
      <c r="A7" s="25">
        <v>0.14499999999999999</v>
      </c>
      <c r="B7" s="26">
        <v>7.2999999999999995E-2</v>
      </c>
      <c r="C7" s="1">
        <v>1E-3</v>
      </c>
      <c r="H7" s="5">
        <f>('1 mola'!$A7)</f>
        <v>0.14499999999999999</v>
      </c>
      <c r="I7" s="5">
        <f>('1 mola'!$B7)</f>
        <v>7.2999999999999995E-2</v>
      </c>
      <c r="J7" s="1">
        <f>(('1 mola'!$A7)*('1 mola'!$B7))</f>
        <v>1.0584999999999999E-2</v>
      </c>
      <c r="K7" s="1">
        <f>(POWER('1 mola'!$A7,2))</f>
        <v>2.1024999999999999E-2</v>
      </c>
      <c r="L7" s="1">
        <f>(POWER((('1 mola'!$B7)-($B$26)-($B$28)*('1 mola'!$A7)),2))</f>
        <v>9.6044984284157126E-8</v>
      </c>
      <c r="M7" s="1">
        <f>POWER((($B$26)+(($B$28)*('1 mola'!$A7))-($E$15)),2)</f>
        <v>5.041268086052634E-4</v>
      </c>
      <c r="N7" s="1">
        <f>POWER((('1 mola'!$B7)-($E$15)),2)</f>
        <v>4.9030612244897937E-4</v>
      </c>
      <c r="O7" s="5">
        <f>POWER((('1 mola'!$A7)-($E$14)),2)</f>
        <v>1.8860408163265292E-3</v>
      </c>
      <c r="P7" s="1">
        <f>POWER(((('1 mola'!$B7)-($B$26)-($B$28)*('1 mola'!$A7))/($E$5)),2)</f>
        <v>1.8418144293690116E-4</v>
      </c>
    </row>
    <row r="8" spans="1:16" ht="14.25" customHeight="1" thickBot="1">
      <c r="A8" s="25">
        <v>0.2</v>
      </c>
      <c r="B8" s="26">
        <v>0.10199999999999999</v>
      </c>
      <c r="C8" s="1">
        <v>1E-3</v>
      </c>
      <c r="H8" s="5">
        <f>('1 mola'!$A8)</f>
        <v>0.2</v>
      </c>
      <c r="I8" s="5">
        <f>('1 mola'!$B8)</f>
        <v>0.10199999999999999</v>
      </c>
      <c r="J8" s="1">
        <f>(('1 mola'!$A8)*('1 mola'!$B8))</f>
        <v>2.0400000000000001E-2</v>
      </c>
      <c r="K8" s="1">
        <f>(POWER('1 mola'!$A8,2))</f>
        <v>4.0000000000000008E-2</v>
      </c>
      <c r="L8" s="1">
        <f>(POWER((('1 mola'!$B8)-($B$26)-($B$28)*('1 mola'!$A8)),2))</f>
        <v>6.4943068799841774E-8</v>
      </c>
      <c r="M8" s="1">
        <f>POWER((($B$26)+(($B$28)*('1 mola'!$A8))-($E$15)),2)</f>
        <v>2.5895903599798681E-3</v>
      </c>
      <c r="N8" s="1">
        <f>POWER((('1 mola'!$B8)-($E$15)),2)</f>
        <v>2.6155918367346933E-3</v>
      </c>
      <c r="O8" s="5">
        <f>POWER((('1 mola'!$A8)-($E$14)),2)</f>
        <v>9.6881836734693891E-3</v>
      </c>
      <c r="P8" s="1">
        <f>POWER(((('1 mola'!$B8)-($B$26)-($B$28)*('1 mola'!$A8))/($E$5)),2)</f>
        <v>1.2453860250439286E-4</v>
      </c>
    </row>
    <row r="9" spans="1:16" ht="14.25" customHeight="1">
      <c r="A9" s="3"/>
      <c r="B9" s="4"/>
      <c r="C9" s="1"/>
      <c r="H9" s="5"/>
      <c r="I9" s="4"/>
      <c r="J9" s="1"/>
      <c r="K9" s="1"/>
      <c r="L9" s="1"/>
      <c r="M9" s="1"/>
      <c r="N9" s="1"/>
      <c r="O9" s="5"/>
      <c r="P9" s="1"/>
    </row>
    <row r="10" spans="1:16" ht="14.25" customHeight="1">
      <c r="A10" s="3"/>
      <c r="B10" s="4"/>
      <c r="C10" s="1"/>
      <c r="H10" s="5"/>
      <c r="I10" s="4"/>
      <c r="J10" s="1"/>
      <c r="K10" s="1"/>
      <c r="L10" s="1"/>
      <c r="M10" s="1"/>
      <c r="N10" s="1"/>
      <c r="O10" s="5"/>
      <c r="P10" s="1"/>
    </row>
    <row r="11" spans="1:16" ht="14.25" customHeight="1">
      <c r="A11" s="3"/>
      <c r="B11" s="4"/>
      <c r="C11" s="1"/>
      <c r="H11" s="5"/>
      <c r="I11" s="4"/>
      <c r="J11" s="1"/>
      <c r="K11" s="1"/>
      <c r="L11" s="1"/>
      <c r="M11" s="1"/>
      <c r="N11" s="1"/>
      <c r="O11" s="5"/>
      <c r="P11" s="1"/>
    </row>
    <row r="12" spans="1:16" ht="14.25" customHeight="1">
      <c r="A12" s="3"/>
      <c r="B12" s="4"/>
      <c r="C12" s="1"/>
      <c r="H12" s="5"/>
      <c r="I12" s="4"/>
      <c r="J12" s="1"/>
      <c r="K12" s="1"/>
      <c r="L12" s="1"/>
      <c r="M12" s="1"/>
      <c r="N12" s="1"/>
      <c r="O12" s="5"/>
      <c r="P12" s="1"/>
    </row>
    <row r="13" spans="1:16" ht="14.25" customHeight="1">
      <c r="A13" s="3"/>
      <c r="B13" s="4"/>
      <c r="C13" s="1"/>
      <c r="H13" s="5"/>
      <c r="I13" s="4"/>
      <c r="J13" s="1"/>
      <c r="K13" s="1"/>
      <c r="L13" s="1"/>
      <c r="M13" s="1"/>
      <c r="N13" s="1"/>
      <c r="O13" s="5"/>
      <c r="P13" s="1"/>
    </row>
    <row r="14" spans="1:16" ht="14.25" customHeight="1">
      <c r="A14" s="3"/>
      <c r="B14" s="4"/>
      <c r="C14" s="1"/>
      <c r="D14" s="1" t="s">
        <v>14</v>
      </c>
      <c r="E14" s="5">
        <f>AVERAGE('1 mola'!$A$2:$A$8)</f>
        <v>0.10157142857142858</v>
      </c>
      <c r="F14" s="1"/>
      <c r="G14" s="1"/>
      <c r="H14" s="5"/>
      <c r="I14" s="4"/>
      <c r="J14" s="1"/>
      <c r="K14" s="1"/>
      <c r="L14" s="1"/>
      <c r="M14" s="1"/>
      <c r="N14" s="1"/>
      <c r="O14" s="5"/>
      <c r="P14" s="1"/>
    </row>
    <row r="15" spans="1:16" ht="14.25" customHeight="1">
      <c r="A15" s="3"/>
      <c r="B15" s="4"/>
      <c r="C15" s="1"/>
      <c r="D15" s="1" t="s">
        <v>15</v>
      </c>
      <c r="E15" s="5">
        <f>AVERAGE('1 mola'!$B$2:$B$8)</f>
        <v>5.0857142857142858E-2</v>
      </c>
      <c r="F15" s="1"/>
      <c r="G15" s="1"/>
      <c r="H15" s="5"/>
      <c r="I15" s="4"/>
      <c r="J15" s="1"/>
      <c r="K15" s="1"/>
      <c r="L15" s="1"/>
      <c r="M15" s="1"/>
      <c r="N15" s="1"/>
      <c r="O15" s="5"/>
      <c r="P15" s="1"/>
    </row>
    <row r="16" spans="1:16" ht="14.25" customHeight="1">
      <c r="A16" s="3"/>
      <c r="B16" s="4"/>
      <c r="C16" s="1"/>
      <c r="D16" s="1"/>
      <c r="E16" s="1"/>
      <c r="F16" s="1"/>
      <c r="G16" s="1"/>
      <c r="H16" s="5"/>
      <c r="I16" s="4"/>
      <c r="J16" s="1"/>
      <c r="K16" s="1"/>
      <c r="L16" s="1"/>
      <c r="M16" s="1"/>
      <c r="N16" s="1"/>
      <c r="O16" s="5"/>
      <c r="P16" s="1"/>
    </row>
    <row r="17" spans="1:16" ht="14.25" customHeight="1">
      <c r="A17" s="3"/>
      <c r="B17" s="4"/>
      <c r="C17" s="1"/>
      <c r="D17" s="1"/>
      <c r="E17" s="1"/>
      <c r="F17" s="1"/>
      <c r="G17" s="1"/>
      <c r="H17" s="5"/>
      <c r="I17" s="4"/>
      <c r="J17" s="1"/>
      <c r="K17" s="1"/>
      <c r="L17" s="1"/>
      <c r="M17" s="1"/>
      <c r="N17" s="1"/>
      <c r="O17" s="5"/>
      <c r="P17" s="1"/>
    </row>
    <row r="18" spans="1:16" ht="14.25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4.25" customHeight="1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4.25" customHeight="1">
      <c r="C20" s="1"/>
      <c r="D20" s="1"/>
      <c r="E20" s="1"/>
      <c r="F20" s="1"/>
      <c r="G20" s="1"/>
      <c r="H20" s="14" t="s">
        <v>16</v>
      </c>
      <c r="I20" s="15"/>
      <c r="J20" s="15"/>
      <c r="K20" s="15"/>
      <c r="L20" s="15"/>
      <c r="M20" s="15"/>
      <c r="N20" s="15"/>
      <c r="O20" s="15"/>
      <c r="P20" s="16"/>
    </row>
    <row r="21" spans="1:16" ht="14.25" customHeight="1">
      <c r="H21" s="6" t="s">
        <v>0</v>
      </c>
      <c r="I21" s="6" t="s">
        <v>1</v>
      </c>
      <c r="J21" s="6" t="s">
        <v>5</v>
      </c>
      <c r="K21" s="6" t="s">
        <v>6</v>
      </c>
      <c r="L21" s="6" t="s">
        <v>7</v>
      </c>
      <c r="M21" s="6" t="s">
        <v>8</v>
      </c>
      <c r="N21" s="6" t="s">
        <v>9</v>
      </c>
      <c r="O21" s="6" t="s">
        <v>10</v>
      </c>
      <c r="P21" s="6" t="s">
        <v>11</v>
      </c>
    </row>
    <row r="22" spans="1:16" ht="14.25" customHeight="1">
      <c r="H22" s="9">
        <f>SUM('1 mola'!$H$2:$H$8)</f>
        <v>0.71100000000000008</v>
      </c>
      <c r="I22" s="10">
        <f>SUM('1 mola'!$I$2:$I$8)</f>
        <v>0.35599999999999998</v>
      </c>
      <c r="J22" s="11">
        <f>SUM('1 mola'!$J$2:$J$17)</f>
        <v>4.7460999999999996E-2</v>
      </c>
      <c r="K22" s="11">
        <f>SUM('1 mola'!$K$2:$K$17)</f>
        <v>9.4077000000000008E-2</v>
      </c>
      <c r="L22" s="11">
        <f>SUM(L2:L17)</f>
        <v>1.8934569789175033E-6</v>
      </c>
      <c r="M22" s="11">
        <f>SUM('1 mola'!$M$2:$M$17)</f>
        <v>5.8429636858782254E-3</v>
      </c>
      <c r="N22" s="11">
        <f>SUM('1 mola'!$N$2:$N$17)</f>
        <v>5.8448571428571421E-3</v>
      </c>
      <c r="O22" s="12">
        <f>SUM('1 mola'!$O$2:$O$17)</f>
        <v>2.1859714285714288E-2</v>
      </c>
      <c r="P22" s="13">
        <f>SUM('1 mola'!$P$2:$P$17)</f>
        <v>3.6310031295772398E-3</v>
      </c>
    </row>
    <row r="23" spans="1:16" ht="14.25" customHeight="1"/>
    <row r="24" spans="1:16" ht="14.25" customHeight="1"/>
    <row r="25" spans="1:16" ht="14.25" customHeight="1"/>
    <row r="26" spans="1:16" ht="14.25" customHeight="1">
      <c r="A26" s="27" t="s">
        <v>26</v>
      </c>
      <c r="B26" s="8">
        <f t="array" ref="B26">(('1 mola'!$K$22*'1 mola'!$I$22)-('1 mola'!$H$22*'1 mola'!$J$22))/$B$30</f>
        <v>-1.6557463827785073E-3</v>
      </c>
    </row>
    <row r="27" spans="1:16" ht="14.25" customHeight="1">
      <c r="A27" s="27" t="s">
        <v>18</v>
      </c>
      <c r="B27" s="8">
        <f t="array" ref="B27">SQRT((('1 mola'!$K$22)*($B$31))/($B$30))</f>
        <v>4.825176323260372E-4</v>
      </c>
    </row>
    <row r="28" spans="1:16" ht="14.25" customHeight="1">
      <c r="A28" s="27" t="s">
        <v>27</v>
      </c>
      <c r="B28" s="8">
        <f t="array" ref="B28">((F2*'1 mola'!$J$22)-('1 mola'!$H$22*'1 mola'!$I$22))/B30</f>
        <v>0.51700453541413427</v>
      </c>
    </row>
    <row r="29" spans="1:16" ht="14.25" customHeight="1">
      <c r="A29" s="27" t="s">
        <v>17</v>
      </c>
      <c r="B29" s="8">
        <f>SQRT((($F$2)*($B$31))/($B$30))</f>
        <v>4.1621763598044537E-3</v>
      </c>
    </row>
    <row r="30" spans="1:16" ht="14.25" customHeight="1">
      <c r="A30" s="1" t="s">
        <v>19</v>
      </c>
      <c r="B30" s="1">
        <f t="array" ref="B30">((($F$2)*('1 mola'!$K$22))-(POWER('1 mola'!$H$22,2)))</f>
        <v>0.15301799999999999</v>
      </c>
    </row>
    <row r="31" spans="1:16" ht="14.25" customHeight="1">
      <c r="A31" s="1" t="s">
        <v>20</v>
      </c>
      <c r="B31" s="1">
        <f t="array" ref="B31">('1 mola'!$L$22)/(($F$2)-2)</f>
        <v>3.7869139578350065E-7</v>
      </c>
    </row>
    <row r="32" spans="1:16" ht="14.25" customHeight="1">
      <c r="A32" s="7" t="s">
        <v>21</v>
      </c>
      <c r="B32" s="8">
        <f t="array" ref="B32">(('1 mola'!$M$22)/('1 mola'!$N$22))</f>
        <v>0.99967604734681481</v>
      </c>
    </row>
    <row r="33" spans="1:10" ht="14.25" customHeight="1">
      <c r="A33" s="7" t="s">
        <v>22</v>
      </c>
      <c r="B33" s="8">
        <f t="array" ref="B33">('1 mola'!$L$22)</f>
        <v>1.8934569789175033E-6</v>
      </c>
      <c r="C33" s="17" t="s">
        <v>23</v>
      </c>
      <c r="D33" s="18"/>
      <c r="E33" s="18"/>
      <c r="F33" s="18"/>
      <c r="G33" s="18"/>
      <c r="H33" s="18"/>
      <c r="I33" s="18"/>
      <c r="J33" s="18"/>
    </row>
    <row r="34" spans="1:10" ht="14.25" customHeight="1">
      <c r="A34" s="7" t="s">
        <v>24</v>
      </c>
      <c r="B34" s="8">
        <f t="array" ref="B34">('1 mola'!$P$22)</f>
        <v>3.6310031295772398E-3</v>
      </c>
      <c r="C34" s="17" t="s">
        <v>25</v>
      </c>
      <c r="D34" s="18"/>
      <c r="E34" s="18"/>
      <c r="F34" s="18"/>
      <c r="G34" s="18"/>
      <c r="H34" s="18"/>
      <c r="I34" s="18"/>
      <c r="J34" s="18"/>
    </row>
    <row r="35" spans="1:10" ht="14.25" customHeight="1"/>
    <row r="36" spans="1:10" ht="14.25" customHeight="1"/>
    <row r="37" spans="1:10" ht="14.25" customHeight="1"/>
    <row r="38" spans="1:10" ht="14.25" customHeight="1"/>
    <row r="39" spans="1:10" ht="14.25" customHeight="1"/>
    <row r="40" spans="1:10" ht="14.25" customHeight="1"/>
    <row r="41" spans="1:10" ht="14.25" customHeight="1"/>
    <row r="42" spans="1:10" ht="14.25" customHeight="1"/>
    <row r="43" spans="1:10" ht="14.25" customHeight="1"/>
    <row r="44" spans="1:10" ht="14.25" customHeight="1"/>
    <row r="45" spans="1:10" ht="14.25" customHeight="1"/>
    <row r="46" spans="1:10" ht="14.25" customHeight="1"/>
    <row r="47" spans="1:10" ht="14.25" customHeight="1"/>
    <row r="48" spans="1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H20:P20"/>
    <mergeCell ref="C33:J33"/>
    <mergeCell ref="C34:J34"/>
  </mergeCells>
  <pageMargins left="0.511811024" right="0.511811024" top="0.78740157499999996" bottom="0.78740157499999996" header="0" footer="0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0A5C-9198-4CAC-BA65-206D6A3B64A2}">
  <dimension ref="A1:P34"/>
  <sheetViews>
    <sheetView workbookViewId="0">
      <selection activeCell="A11" sqref="A11"/>
    </sheetView>
  </sheetViews>
  <sheetFormatPr defaultRowHeight="14.4"/>
  <cols>
    <col min="1" max="1" width="8.6640625" customWidth="1"/>
    <col min="2" max="2" width="15.44140625" customWidth="1"/>
    <col min="3" max="4" width="8.6640625" customWidth="1"/>
    <col min="5" max="5" width="14.109375" customWidth="1"/>
    <col min="6" max="9" width="8.6640625" customWidth="1"/>
    <col min="10" max="10" width="9.109375" customWidth="1"/>
    <col min="11" max="11" width="16.88671875" customWidth="1"/>
    <col min="12" max="12" width="17.109375" customWidth="1"/>
    <col min="13" max="13" width="14.6640625" customWidth="1"/>
    <col min="14" max="14" width="13.44140625" customWidth="1"/>
    <col min="15" max="15" width="12.6640625" customWidth="1"/>
    <col min="16" max="16" width="17.88671875" customWidth="1"/>
  </cols>
  <sheetData>
    <row r="1" spans="1:16" ht="15" thickBo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H1" s="2" t="s">
        <v>0</v>
      </c>
      <c r="I1" s="2" t="s">
        <v>1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ht="15" thickBot="1">
      <c r="A2" s="23">
        <v>0.1</v>
      </c>
      <c r="B2" s="24">
        <v>2.7E-2</v>
      </c>
      <c r="C2" s="1">
        <v>1E-3</v>
      </c>
      <c r="D2" s="1">
        <f>AVERAGE('1 mola'!$C$2:$C$17)</f>
        <v>1E-3</v>
      </c>
      <c r="E2" s="1"/>
      <c r="F2" s="1">
        <f>COUNT('1 mola'!$A$2:$A$17)</f>
        <v>7</v>
      </c>
      <c r="H2" s="5">
        <f>('1 mola'!$A2)</f>
        <v>0.05</v>
      </c>
      <c r="I2" s="5">
        <f>('1 mola'!$B2)</f>
        <v>2.4E-2</v>
      </c>
      <c r="J2" s="1">
        <f>(('1 mola'!$A2)*('1 mola'!$B2))</f>
        <v>1.2000000000000001E-3</v>
      </c>
      <c r="K2" s="1">
        <f>(POWER('1 mola'!$A2,2))</f>
        <v>2.5000000000000005E-3</v>
      </c>
      <c r="L2" s="1">
        <f>(POWER((('1 mola'!$B2)-($B$26)-($B$28)*('1 mola'!$A2)),2))</f>
        <v>3.7822621288705988E-8</v>
      </c>
      <c r="M2" s="1">
        <f>POWER((($B$26)+(($B$28)*('1 mola'!$A2))-($E$15)),2)</f>
        <v>7.1089756994726749E-4</v>
      </c>
      <c r="N2" s="1">
        <f>POWER((('1 mola'!$B2)-($E$15)),2)</f>
        <v>7.2130612244897957E-4</v>
      </c>
      <c r="O2" s="5">
        <f>POWER((('1 mola'!$A2)-($E$14)),2)</f>
        <v>2.6596122448979596E-3</v>
      </c>
      <c r="P2" s="1">
        <f>POWER(((('1 mola'!$B2)-($B$26)-($B$28)*('1 mola'!$A2))/($E$5)),2)</f>
        <v>7.2530856416194131E-5</v>
      </c>
    </row>
    <row r="3" spans="1:16" ht="15" thickBot="1">
      <c r="A3" s="25">
        <v>0.151</v>
      </c>
      <c r="B3" s="26">
        <v>4.1000000000000002E-2</v>
      </c>
      <c r="C3" s="1">
        <v>1E-3</v>
      </c>
      <c r="D3" s="1"/>
      <c r="E3" s="1"/>
      <c r="F3" s="1"/>
      <c r="H3" s="5">
        <f>('1 mola'!$A3)</f>
        <v>2.1999999999999999E-2</v>
      </c>
      <c r="I3" s="5">
        <f>('1 mola'!$B3)</f>
        <v>0.01</v>
      </c>
      <c r="J3" s="1">
        <f>(('1 mola'!$A3)*('1 mola'!$B3))</f>
        <v>2.1999999999999998E-4</v>
      </c>
      <c r="K3" s="1">
        <f>(POWER('1 mola'!$A3,2))</f>
        <v>4.8399999999999995E-4</v>
      </c>
      <c r="L3" s="1">
        <f>(POWER((('1 mola'!$B3)-($B$26)-($B$28)*('1 mola'!$A3)),2))</f>
        <v>7.9324809357468894E-8</v>
      </c>
      <c r="M3" s="1">
        <f>POWER((($B$26)+(($B$28)*('1 mola'!$A3))-($E$15)),2)</f>
        <v>1.6923999983008858E-3</v>
      </c>
      <c r="N3" s="1">
        <f>POWER((('1 mola'!$B3)-($E$15)),2)</f>
        <v>1.6693061224489795E-3</v>
      </c>
      <c r="O3" s="5">
        <f>POWER((('1 mola'!$A3)-($E$14)),2)</f>
        <v>6.331612244897959E-3</v>
      </c>
      <c r="P3" s="1">
        <f>POWER(((('1 mola'!$B3)-($B$26)-($B$28)*('1 mola'!$A3))/($E$5)),2)</f>
        <v>1.5211786390560328E-4</v>
      </c>
    </row>
    <row r="4" spans="1:16" ht="15" thickBot="1">
      <c r="A4" s="25">
        <v>0.17699999999999999</v>
      </c>
      <c r="B4" s="26">
        <v>4.5999999999999999E-2</v>
      </c>
      <c r="C4" s="1">
        <v>1E-3</v>
      </c>
      <c r="D4" s="1" t="s">
        <v>12</v>
      </c>
      <c r="E4" s="5">
        <f t="array" ref="E4">SQRT(('1 mola'!$O$22)/(F2*(F2-1)))</f>
        <v>2.2813798187831462E-2</v>
      </c>
      <c r="F4" s="1"/>
      <c r="H4" s="5">
        <f>('1 mola'!$A4)</f>
        <v>0.1</v>
      </c>
      <c r="I4" s="5">
        <f>('1 mola'!$B4)</f>
        <v>4.9000000000000002E-2</v>
      </c>
      <c r="J4" s="1">
        <f>(('1 mola'!$A4)*('1 mola'!$B4))</f>
        <v>4.9000000000000007E-3</v>
      </c>
      <c r="K4" s="1">
        <f>(POWER('1 mola'!$A4,2))</f>
        <v>1.0000000000000002E-2</v>
      </c>
      <c r="L4" s="1">
        <f>(POWER((('1 mola'!$B4)-($B$26)-($B$28)*('1 mola'!$A4)),2))</f>
        <v>1.0914130473030407E-6</v>
      </c>
      <c r="M4" s="1">
        <f>POWER((($B$26)+(($B$28)*('1 mola'!$A4))-($E$15)),2)</f>
        <v>6.600517642100831E-7</v>
      </c>
      <c r="N4" s="1">
        <f>POWER((('1 mola'!$B4)-($E$15)),2)</f>
        <v>3.4489795918367298E-6</v>
      </c>
      <c r="O4" s="5">
        <f>POWER((('1 mola'!$A4)-($E$14)),2)</f>
        <v>2.4693877551020389E-6</v>
      </c>
      <c r="P4" s="1">
        <f>POWER(((('1 mola'!$B4)-($B$26)-($B$28)*('1 mola'!$A4))/($E$5)),2)</f>
        <v>2.0929570803791867E-3</v>
      </c>
    </row>
    <row r="5" spans="1:16" ht="15" thickBot="1">
      <c r="A5" s="25">
        <v>0.2</v>
      </c>
      <c r="B5" s="26">
        <v>5.3999999999999999E-2</v>
      </c>
      <c r="C5" s="1">
        <v>1E-3</v>
      </c>
      <c r="D5" s="1" t="s">
        <v>13</v>
      </c>
      <c r="E5" s="5">
        <f>SQRT((POWER(D2,2))+(POWER(E4,2)))</f>
        <v>2.2835704231643529E-2</v>
      </c>
      <c r="F5" s="1"/>
      <c r="H5" s="5">
        <f>('1 mola'!$A5)</f>
        <v>7.1999999999999995E-2</v>
      </c>
      <c r="I5" s="5">
        <f>('1 mola'!$B5)</f>
        <v>3.5999999999999997E-2</v>
      </c>
      <c r="J5" s="1">
        <f>(('1 mola'!$A5)*('1 mola'!$B5))</f>
        <v>2.5919999999999997E-3</v>
      </c>
      <c r="K5" s="1">
        <f>(POWER('1 mola'!$A5,2))</f>
        <v>5.1839999999999994E-3</v>
      </c>
      <c r="L5" s="1">
        <f>(POWER((('1 mola'!$B5)-($B$26)-($B$28)*('1 mola'!$A5)),2))</f>
        <v>1.8612307227196039E-7</v>
      </c>
      <c r="M5" s="1">
        <f>POWER((($B$26)+(($B$28)*('1 mola'!$A5))-($E$15)),2)</f>
        <v>2.3374014912923093E-4</v>
      </c>
      <c r="N5" s="1">
        <f>POWER((('1 mola'!$B5)-($E$15)),2)</f>
        <v>2.2073469387755111E-4</v>
      </c>
      <c r="O5" s="5">
        <f>POWER((('1 mola'!$A5)-($E$14)),2)</f>
        <v>8.7446938775510266E-4</v>
      </c>
      <c r="P5" s="1">
        <f>POWER(((('1 mola'!$B5)-($B$26)-($B$28)*('1 mola'!$A5))/($E$5)),2)</f>
        <v>3.5692041880581001E-4</v>
      </c>
    </row>
    <row r="6" spans="1:16" ht="15" thickBot="1">
      <c r="A6" s="25">
        <v>0.3</v>
      </c>
      <c r="B6" s="26">
        <v>7.9000000000000001E-2</v>
      </c>
      <c r="C6" s="1">
        <v>1E-3</v>
      </c>
      <c r="H6" s="5">
        <f>('1 mola'!$A6)</f>
        <v>0.122</v>
      </c>
      <c r="I6" s="5">
        <f>('1 mola'!$B6)</f>
        <v>6.2E-2</v>
      </c>
      <c r="J6" s="1">
        <f>(('1 mola'!$A6)*('1 mola'!$B6))</f>
        <v>7.5639999999999995E-3</v>
      </c>
      <c r="K6" s="1">
        <f>(POWER('1 mola'!$A6,2))</f>
        <v>1.4884E-2</v>
      </c>
      <c r="L6" s="1">
        <f>(POWER((('1 mola'!$B6)-($B$26)-($B$28)*('1 mola'!$A6)),2))</f>
        <v>3.3778537561232855E-7</v>
      </c>
      <c r="M6" s="1">
        <f>POWER((($B$26)+(($B$28)*('1 mola'!$A6))-($E$15)),2)</f>
        <v>1.115487481514998E-4</v>
      </c>
      <c r="N6" s="1">
        <f>POWER((('1 mola'!$B6)-($E$15)),2)</f>
        <v>1.2416326530612242E-4</v>
      </c>
      <c r="O6" s="5">
        <f>POWER((('1 mola'!$A6)-($E$14)),2)</f>
        <v>4.1732653061224461E-4</v>
      </c>
      <c r="P6" s="1">
        <f>POWER(((('1 mola'!$B6)-($B$26)-($B$28)*('1 mola'!$A6))/($E$5)),2)</f>
        <v>6.4775686462915211E-4</v>
      </c>
    </row>
    <row r="7" spans="1:16" ht="15" thickBot="1">
      <c r="A7" s="25">
        <v>0.25</v>
      </c>
      <c r="B7" s="26">
        <v>6.6000000000000003E-2</v>
      </c>
      <c r="C7" s="1">
        <v>1E-3</v>
      </c>
      <c r="H7" s="5">
        <f>('1 mola'!$A7)</f>
        <v>0.14499999999999999</v>
      </c>
      <c r="I7" s="5">
        <f>('1 mola'!$B7)</f>
        <v>7.2999999999999995E-2</v>
      </c>
      <c r="J7" s="1">
        <f>(('1 mola'!$A7)*('1 mola'!$B7))</f>
        <v>1.0584999999999999E-2</v>
      </c>
      <c r="K7" s="1">
        <f>(POWER('1 mola'!$A7,2))</f>
        <v>2.1024999999999999E-2</v>
      </c>
      <c r="L7" s="1">
        <f>(POWER((('1 mola'!$B7)-($B$26)-($B$28)*('1 mola'!$A7)),2))</f>
        <v>9.6044984284157126E-8</v>
      </c>
      <c r="M7" s="1">
        <f>POWER((($B$26)+(($B$28)*('1 mola'!$A7))-($E$15)),2)</f>
        <v>5.041268086052634E-4</v>
      </c>
      <c r="N7" s="1">
        <f>POWER((('1 mola'!$B7)-($E$15)),2)</f>
        <v>4.9030612244897937E-4</v>
      </c>
      <c r="O7" s="5">
        <f>POWER((('1 mola'!$A7)-($E$14)),2)</f>
        <v>1.8860408163265292E-3</v>
      </c>
      <c r="P7" s="1">
        <f>POWER(((('1 mola'!$B7)-($B$26)-($B$28)*('1 mola'!$A7))/($E$5)),2)</f>
        <v>1.8418144293690116E-4</v>
      </c>
    </row>
    <row r="8" spans="1:16" ht="15" thickBot="1">
      <c r="A8" s="25">
        <v>0.27300000000000002</v>
      </c>
      <c r="B8" s="26">
        <v>7.1999999999999995E-2</v>
      </c>
      <c r="C8" s="1">
        <v>1E-3</v>
      </c>
      <c r="H8" s="5">
        <f>('1 mola'!$A8)</f>
        <v>0.2</v>
      </c>
      <c r="I8" s="5">
        <f>('1 mola'!$B8)</f>
        <v>0.10199999999999999</v>
      </c>
      <c r="J8" s="1">
        <f>(('1 mola'!$A8)*('1 mola'!$B8))</f>
        <v>2.0400000000000001E-2</v>
      </c>
      <c r="K8" s="1">
        <f>(POWER('1 mola'!$A8,2))</f>
        <v>4.0000000000000008E-2</v>
      </c>
      <c r="L8" s="1">
        <f>(POWER((('1 mola'!$B8)-($B$26)-($B$28)*('1 mola'!$A8)),2))</f>
        <v>6.4943068799841774E-8</v>
      </c>
      <c r="M8" s="1">
        <f>POWER((($B$26)+(($B$28)*('1 mola'!$A8))-($E$15)),2)</f>
        <v>2.5895903599798681E-3</v>
      </c>
      <c r="N8" s="1">
        <f>POWER((('1 mola'!$B8)-($E$15)),2)</f>
        <v>2.6155918367346933E-3</v>
      </c>
      <c r="O8" s="5">
        <f>POWER((('1 mola'!$A8)-($E$14)),2)</f>
        <v>9.6881836734693891E-3</v>
      </c>
      <c r="P8" s="1">
        <f>POWER(((('1 mola'!$B8)-($B$26)-($B$28)*('1 mola'!$A8))/($E$5)),2)</f>
        <v>1.2453860250439286E-4</v>
      </c>
    </row>
    <row r="9" spans="1:16">
      <c r="A9" s="3"/>
      <c r="B9" s="4"/>
      <c r="C9" s="1"/>
      <c r="H9" s="5"/>
      <c r="I9" s="4"/>
      <c r="J9" s="1"/>
      <c r="K9" s="1"/>
      <c r="L9" s="1"/>
      <c r="M9" s="1"/>
      <c r="N9" s="1"/>
      <c r="O9" s="5"/>
      <c r="P9" s="1"/>
    </row>
    <row r="10" spans="1:16">
      <c r="A10" s="3"/>
      <c r="B10" s="4"/>
      <c r="C10" s="1"/>
      <c r="H10" s="5"/>
      <c r="I10" s="4"/>
      <c r="J10" s="1"/>
      <c r="K10" s="1"/>
      <c r="L10" s="1"/>
      <c r="M10" s="1"/>
      <c r="N10" s="1"/>
      <c r="O10" s="5"/>
      <c r="P10" s="1"/>
    </row>
    <row r="11" spans="1:16">
      <c r="A11" s="3"/>
      <c r="B11" s="4"/>
      <c r="C11" s="1"/>
      <c r="H11" s="5"/>
      <c r="I11" s="4"/>
      <c r="J11" s="1"/>
      <c r="K11" s="1"/>
      <c r="L11" s="1"/>
      <c r="M11" s="1"/>
      <c r="N11" s="1"/>
      <c r="O11" s="5"/>
      <c r="P11" s="1"/>
    </row>
    <row r="12" spans="1:16">
      <c r="A12" s="3"/>
      <c r="B12" s="4"/>
      <c r="C12" s="1"/>
      <c r="H12" s="5"/>
      <c r="I12" s="4"/>
      <c r="J12" s="1"/>
      <c r="K12" s="1"/>
      <c r="L12" s="1"/>
      <c r="M12" s="1"/>
      <c r="N12" s="1"/>
      <c r="O12" s="5"/>
      <c r="P12" s="1"/>
    </row>
    <row r="13" spans="1:16">
      <c r="A13" s="3"/>
      <c r="B13" s="4"/>
      <c r="C13" s="1"/>
      <c r="H13" s="5"/>
      <c r="I13" s="4"/>
      <c r="J13" s="1"/>
      <c r="K13" s="1"/>
      <c r="L13" s="1"/>
      <c r="M13" s="1"/>
      <c r="N13" s="1"/>
      <c r="O13" s="5"/>
      <c r="P13" s="1"/>
    </row>
    <row r="14" spans="1:16">
      <c r="A14" s="3"/>
      <c r="B14" s="4"/>
      <c r="C14" s="1"/>
      <c r="D14" s="1" t="s">
        <v>14</v>
      </c>
      <c r="E14" s="5">
        <f>AVERAGE('1 mola'!$A$2:$A$8)</f>
        <v>0.10157142857142858</v>
      </c>
      <c r="F14" s="1"/>
      <c r="G14" s="1"/>
      <c r="H14" s="5"/>
      <c r="I14" s="4"/>
      <c r="J14" s="1"/>
      <c r="K14" s="1"/>
      <c r="L14" s="1"/>
      <c r="M14" s="1"/>
      <c r="N14" s="1"/>
      <c r="O14" s="5"/>
      <c r="P14" s="1"/>
    </row>
    <row r="15" spans="1:16">
      <c r="A15" s="3"/>
      <c r="B15" s="4"/>
      <c r="C15" s="1"/>
      <c r="D15" s="1" t="s">
        <v>15</v>
      </c>
      <c r="E15" s="5">
        <f>AVERAGE('1 mola'!$B$2:$B$8)</f>
        <v>5.0857142857142858E-2</v>
      </c>
      <c r="F15" s="1"/>
      <c r="G15" s="1"/>
      <c r="H15" s="5"/>
      <c r="I15" s="4"/>
      <c r="J15" s="1"/>
      <c r="K15" s="1"/>
      <c r="L15" s="1"/>
      <c r="M15" s="1"/>
      <c r="N15" s="1"/>
      <c r="O15" s="5"/>
      <c r="P15" s="1"/>
    </row>
    <row r="16" spans="1:16">
      <c r="A16" s="3"/>
      <c r="B16" s="4"/>
      <c r="C16" s="1"/>
      <c r="D16" s="1"/>
      <c r="E16" s="1"/>
      <c r="F16" s="1"/>
      <c r="G16" s="1"/>
      <c r="H16" s="5"/>
      <c r="I16" s="4"/>
      <c r="J16" s="1"/>
      <c r="K16" s="1"/>
      <c r="L16" s="1"/>
      <c r="M16" s="1"/>
      <c r="N16" s="1"/>
      <c r="O16" s="5"/>
      <c r="P16" s="1"/>
    </row>
    <row r="17" spans="1:16">
      <c r="A17" s="3"/>
      <c r="B17" s="4"/>
      <c r="C17" s="1"/>
      <c r="D17" s="1"/>
      <c r="E17" s="1"/>
      <c r="F17" s="1"/>
      <c r="G17" s="1"/>
      <c r="H17" s="5"/>
      <c r="I17" s="4"/>
      <c r="J17" s="1"/>
      <c r="K17" s="1"/>
      <c r="L17" s="1"/>
      <c r="M17" s="1"/>
      <c r="N17" s="1"/>
      <c r="O17" s="5"/>
      <c r="P17" s="1"/>
    </row>
    <row r="18" spans="1:16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C20" s="1"/>
      <c r="D20" s="1"/>
      <c r="E20" s="1"/>
      <c r="F20" s="1"/>
      <c r="G20" s="1"/>
      <c r="H20" s="14" t="s">
        <v>16</v>
      </c>
      <c r="I20" s="15"/>
      <c r="J20" s="15"/>
      <c r="K20" s="15"/>
      <c r="L20" s="15"/>
      <c r="M20" s="15"/>
      <c r="N20" s="15"/>
      <c r="O20" s="15"/>
      <c r="P20" s="16"/>
    </row>
    <row r="21" spans="1:16">
      <c r="H21" s="6" t="s">
        <v>0</v>
      </c>
      <c r="I21" s="6" t="s">
        <v>1</v>
      </c>
      <c r="J21" s="6" t="s">
        <v>5</v>
      </c>
      <c r="K21" s="6" t="s">
        <v>6</v>
      </c>
      <c r="L21" s="6" t="s">
        <v>7</v>
      </c>
      <c r="M21" s="6" t="s">
        <v>8</v>
      </c>
      <c r="N21" s="6" t="s">
        <v>9</v>
      </c>
      <c r="O21" s="6" t="s">
        <v>10</v>
      </c>
      <c r="P21" s="6" t="s">
        <v>11</v>
      </c>
    </row>
    <row r="22" spans="1:16">
      <c r="H22" s="9">
        <f>SUM('1 mola'!$H$2:$H$8)</f>
        <v>0.71100000000000008</v>
      </c>
      <c r="I22" s="10">
        <f>SUM('1 mola'!$I$2:$I$8)</f>
        <v>0.35599999999999998</v>
      </c>
      <c r="J22" s="11">
        <f>SUM('1 mola'!$J$2:$J$17)</f>
        <v>4.7460999999999996E-2</v>
      </c>
      <c r="K22" s="11">
        <f>SUM('1 mola'!$K$2:$K$17)</f>
        <v>9.4077000000000008E-2</v>
      </c>
      <c r="L22" s="11">
        <f>SUM(L2:L17)</f>
        <v>1.8934569789175033E-6</v>
      </c>
      <c r="M22" s="11">
        <f>SUM('1 mola'!$M$2:$M$17)</f>
        <v>5.8429636858782254E-3</v>
      </c>
      <c r="N22" s="11">
        <f>SUM('1 mola'!$N$2:$N$17)</f>
        <v>5.8448571428571421E-3</v>
      </c>
      <c r="O22" s="12">
        <f>SUM('1 mola'!$O$2:$O$17)</f>
        <v>2.1859714285714288E-2</v>
      </c>
      <c r="P22" s="13">
        <f>SUM('1 mola'!$P$2:$P$17)</f>
        <v>3.6310031295772398E-3</v>
      </c>
    </row>
    <row r="26" spans="1:16">
      <c r="A26" s="27" t="s">
        <v>26</v>
      </c>
      <c r="B26" s="8">
        <f t="array" ref="B26">(('1 mola'!$K$22*'1 mola'!$I$22)-('1 mola'!$H$22*'1 mola'!$J$22))/$B$30</f>
        <v>-1.6557463827785073E-3</v>
      </c>
    </row>
    <row r="27" spans="1:16">
      <c r="A27" s="27" t="s">
        <v>18</v>
      </c>
      <c r="B27" s="8">
        <f t="array" ref="B27">SQRT((('1 mola'!$K$22)*($B$31))/($B$30))</f>
        <v>4.825176323260372E-4</v>
      </c>
    </row>
    <row r="28" spans="1:16">
      <c r="A28" s="27" t="s">
        <v>27</v>
      </c>
      <c r="B28" s="8">
        <f t="array" ref="B28">((F2*'1 mola'!$J$22)-('1 mola'!$H$22*'1 mola'!$I$22))/B30</f>
        <v>0.51700453541413427</v>
      </c>
    </row>
    <row r="29" spans="1:16">
      <c r="A29" s="27" t="s">
        <v>17</v>
      </c>
      <c r="B29" s="8">
        <f>SQRT((($F$2)*($B$31))/($B$30))</f>
        <v>4.1621763598044537E-3</v>
      </c>
    </row>
    <row r="30" spans="1:16">
      <c r="A30" s="1" t="s">
        <v>19</v>
      </c>
      <c r="B30" s="1">
        <f t="array" ref="B30">((($F$2)*('1 mola'!$K$22))-(POWER('1 mola'!$H$22,2)))</f>
        <v>0.15301799999999999</v>
      </c>
    </row>
    <row r="31" spans="1:16">
      <c r="A31" s="1" t="s">
        <v>20</v>
      </c>
      <c r="B31" s="1">
        <f t="array" ref="B31">('1 mola'!$L$22)/(($F$2)-2)</f>
        <v>3.7869139578350065E-7</v>
      </c>
    </row>
    <row r="32" spans="1:16">
      <c r="A32" s="7" t="s">
        <v>21</v>
      </c>
      <c r="B32" s="8">
        <f t="array" ref="B32">(('1 mola'!$M$22)/('1 mola'!$N$22))</f>
        <v>0.99967604734681481</v>
      </c>
    </row>
    <row r="33" spans="1:10">
      <c r="A33" s="7" t="s">
        <v>22</v>
      </c>
      <c r="B33" s="8">
        <f t="array" ref="B33">('1 mola'!$L$22)</f>
        <v>1.8934569789175033E-6</v>
      </c>
      <c r="C33" s="17" t="s">
        <v>23</v>
      </c>
      <c r="D33" s="18"/>
      <c r="E33" s="18"/>
      <c r="F33" s="18"/>
      <c r="G33" s="18"/>
      <c r="H33" s="18"/>
      <c r="I33" s="18"/>
      <c r="J33" s="18"/>
    </row>
    <row r="34" spans="1:10">
      <c r="A34" s="7" t="s">
        <v>24</v>
      </c>
      <c r="B34" s="8">
        <f t="array" ref="B34">('1 mola'!$P$22)</f>
        <v>3.6310031295772398E-3</v>
      </c>
      <c r="C34" s="17" t="s">
        <v>25</v>
      </c>
      <c r="D34" s="18"/>
      <c r="E34" s="18"/>
      <c r="F34" s="18"/>
      <c r="G34" s="18"/>
      <c r="H34" s="18"/>
      <c r="I34" s="18"/>
      <c r="J34" s="18"/>
    </row>
  </sheetData>
  <mergeCells count="3">
    <mergeCell ref="H20:P20"/>
    <mergeCell ref="C33:J33"/>
    <mergeCell ref="C34:J34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9FA2-D46C-4A44-8FFC-82B467DA2E5D}">
  <dimension ref="A1:P34"/>
  <sheetViews>
    <sheetView tabSelected="1" topLeftCell="A13" workbookViewId="0">
      <selection activeCell="C39" sqref="C39"/>
    </sheetView>
  </sheetViews>
  <sheetFormatPr defaultRowHeight="14.4"/>
  <sheetData>
    <row r="1" spans="1:16" ht="15" thickBo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H1" s="2" t="s">
        <v>0</v>
      </c>
      <c r="I1" s="2" t="s">
        <v>1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ht="15" thickBot="1">
      <c r="A2" s="19">
        <v>2.1999999999999999E-2</v>
      </c>
      <c r="B2" s="20">
        <v>2.1000000000000001E-2</v>
      </c>
      <c r="C2" s="1">
        <v>1E-3</v>
      </c>
      <c r="D2" s="1">
        <f>AVERAGE('1 mola'!$C$2:$C$17)</f>
        <v>1E-3</v>
      </c>
      <c r="E2" s="1"/>
      <c r="F2" s="1">
        <f>COUNT('1 mola'!$A$2:$A$17)</f>
        <v>7</v>
      </c>
      <c r="H2" s="5">
        <f>('1 mola'!$A2)</f>
        <v>0.05</v>
      </c>
      <c r="I2" s="5">
        <f>('1 mola'!$B2)</f>
        <v>2.4E-2</v>
      </c>
      <c r="J2" s="1">
        <f>(('1 mola'!$A2)*('1 mola'!$B2))</f>
        <v>1.2000000000000001E-3</v>
      </c>
      <c r="K2" s="1">
        <f>(POWER('1 mola'!$A2,2))</f>
        <v>2.5000000000000005E-3</v>
      </c>
      <c r="L2" s="1">
        <f>(POWER((('1 mola'!$B2)-($B$26)-($B$28)*('1 mola'!$A2)),2))</f>
        <v>3.7822621288705988E-8</v>
      </c>
      <c r="M2" s="1">
        <f>POWER((($B$26)+(($B$28)*('1 mola'!$A2))-($E$15)),2)</f>
        <v>7.1089756994726749E-4</v>
      </c>
      <c r="N2" s="1">
        <f>POWER((('1 mola'!$B2)-($E$15)),2)</f>
        <v>7.2130612244897957E-4</v>
      </c>
      <c r="O2" s="5">
        <f>POWER((('1 mola'!$A2)-($E$14)),2)</f>
        <v>2.6596122448979596E-3</v>
      </c>
      <c r="P2" s="1">
        <f>POWER(((('1 mola'!$B2)-($B$26)-($B$28)*('1 mola'!$A2))/($E$5)),2)</f>
        <v>7.2530856416194131E-5</v>
      </c>
    </row>
    <row r="3" spans="1:16" ht="15" thickBot="1">
      <c r="A3" s="21">
        <v>4.9000000000000002E-2</v>
      </c>
      <c r="B3" s="22">
        <v>0.05</v>
      </c>
      <c r="C3" s="1">
        <v>1E-3</v>
      </c>
      <c r="D3" s="1"/>
      <c r="E3" s="1"/>
      <c r="F3" s="1"/>
      <c r="H3" s="5">
        <f>('1 mola'!$A3)</f>
        <v>2.1999999999999999E-2</v>
      </c>
      <c r="I3" s="5">
        <f>('1 mola'!$B3)</f>
        <v>0.01</v>
      </c>
      <c r="J3" s="1">
        <f>(('1 mola'!$A3)*('1 mola'!$B3))</f>
        <v>2.1999999999999998E-4</v>
      </c>
      <c r="K3" s="1">
        <f>(POWER('1 mola'!$A3,2))</f>
        <v>4.8399999999999995E-4</v>
      </c>
      <c r="L3" s="1">
        <f>(POWER((('1 mola'!$B3)-($B$26)-($B$28)*('1 mola'!$A3)),2))</f>
        <v>7.9324809357468894E-8</v>
      </c>
      <c r="M3" s="1">
        <f>POWER((($B$26)+(($B$28)*('1 mola'!$A3))-($E$15)),2)</f>
        <v>1.6923999983008858E-3</v>
      </c>
      <c r="N3" s="1">
        <f>POWER((('1 mola'!$B3)-($E$15)),2)</f>
        <v>1.6693061224489795E-3</v>
      </c>
      <c r="O3" s="5">
        <f>POWER((('1 mola'!$A3)-($E$14)),2)</f>
        <v>6.331612244897959E-3</v>
      </c>
      <c r="P3" s="1">
        <f>POWER(((('1 mola'!$B3)-($B$26)-($B$28)*('1 mola'!$A3))/($E$5)),2)</f>
        <v>1.5211786390560328E-4</v>
      </c>
    </row>
    <row r="4" spans="1:16" ht="15" thickBot="1">
      <c r="A4" s="21">
        <v>7.1999999999999995E-2</v>
      </c>
      <c r="B4" s="22">
        <v>7.1999999999999995E-2</v>
      </c>
      <c r="C4" s="1">
        <v>1E-3</v>
      </c>
      <c r="D4" s="1" t="s">
        <v>12</v>
      </c>
      <c r="E4" s="5">
        <f t="array" ref="E4">SQRT(('1 mola'!$O$22)/(F2*(F2-1)))</f>
        <v>2.2813798187831462E-2</v>
      </c>
      <c r="F4" s="1"/>
      <c r="H4" s="5">
        <f>('1 mola'!$A4)</f>
        <v>0.1</v>
      </c>
      <c r="I4" s="5">
        <f>('1 mola'!$B4)</f>
        <v>4.9000000000000002E-2</v>
      </c>
      <c r="J4" s="1">
        <f>(('1 mola'!$A4)*('1 mola'!$B4))</f>
        <v>4.9000000000000007E-3</v>
      </c>
      <c r="K4" s="1">
        <f>(POWER('1 mola'!$A4,2))</f>
        <v>1.0000000000000002E-2</v>
      </c>
      <c r="L4" s="1">
        <f>(POWER((('1 mola'!$B4)-($B$26)-($B$28)*('1 mola'!$A4)),2))</f>
        <v>1.0914130473030407E-6</v>
      </c>
      <c r="M4" s="1">
        <f>POWER((($B$26)+(($B$28)*('1 mola'!$A4))-($E$15)),2)</f>
        <v>6.600517642100831E-7</v>
      </c>
      <c r="N4" s="1">
        <f>POWER((('1 mola'!$B4)-($E$15)),2)</f>
        <v>3.4489795918367298E-6</v>
      </c>
      <c r="O4" s="5">
        <f>POWER((('1 mola'!$A4)-($E$14)),2)</f>
        <v>2.4693877551020389E-6</v>
      </c>
      <c r="P4" s="1">
        <f>POWER(((('1 mola'!$B4)-($B$26)-($B$28)*('1 mola'!$A4))/($E$5)),2)</f>
        <v>2.0929570803791867E-3</v>
      </c>
    </row>
    <row r="5" spans="1:16" ht="15" thickBot="1">
      <c r="A5" s="21">
        <v>9.9000000000000005E-2</v>
      </c>
      <c r="B5" s="22">
        <v>0.10100000000000001</v>
      </c>
      <c r="C5" s="1">
        <v>1E-3</v>
      </c>
      <c r="D5" s="1" t="s">
        <v>13</v>
      </c>
      <c r="E5" s="5">
        <f>SQRT((POWER(D2,2))+(POWER(E4,2)))</f>
        <v>2.2835704231643529E-2</v>
      </c>
      <c r="F5" s="1"/>
      <c r="H5" s="5">
        <f>('1 mola'!$A5)</f>
        <v>7.1999999999999995E-2</v>
      </c>
      <c r="I5" s="5">
        <f>('1 mola'!$B5)</f>
        <v>3.5999999999999997E-2</v>
      </c>
      <c r="J5" s="1">
        <f>(('1 mola'!$A5)*('1 mola'!$B5))</f>
        <v>2.5919999999999997E-3</v>
      </c>
      <c r="K5" s="1">
        <f>(POWER('1 mola'!$A5,2))</f>
        <v>5.1839999999999994E-3</v>
      </c>
      <c r="L5" s="1">
        <f>(POWER((('1 mola'!$B5)-($B$26)-($B$28)*('1 mola'!$A5)),2))</f>
        <v>1.8612307227196039E-7</v>
      </c>
      <c r="M5" s="1">
        <f>POWER((($B$26)+(($B$28)*('1 mola'!$A5))-($E$15)),2)</f>
        <v>2.3374014912923093E-4</v>
      </c>
      <c r="N5" s="1">
        <f>POWER((('1 mola'!$B5)-($E$15)),2)</f>
        <v>2.2073469387755111E-4</v>
      </c>
      <c r="O5" s="5">
        <f>POWER((('1 mola'!$A5)-($E$14)),2)</f>
        <v>8.7446938775510266E-4</v>
      </c>
      <c r="P5" s="1">
        <f>POWER(((('1 mola'!$B5)-($B$26)-($B$28)*('1 mola'!$A5))/($E$5)),2)</f>
        <v>3.5692041880581001E-4</v>
      </c>
    </row>
    <row r="6" spans="1:16" ht="15" thickBot="1">
      <c r="A6" s="21">
        <v>0.122</v>
      </c>
      <c r="B6" s="22">
        <v>0.124</v>
      </c>
      <c r="C6" s="1">
        <v>1E-3</v>
      </c>
      <c r="H6" s="5">
        <f>('1 mola'!$A6)</f>
        <v>0.122</v>
      </c>
      <c r="I6" s="5">
        <f>('1 mola'!$B6)</f>
        <v>6.2E-2</v>
      </c>
      <c r="J6" s="1">
        <f>(('1 mola'!$A6)*('1 mola'!$B6))</f>
        <v>7.5639999999999995E-3</v>
      </c>
      <c r="K6" s="1">
        <f>(POWER('1 mola'!$A6,2))</f>
        <v>1.4884E-2</v>
      </c>
      <c r="L6" s="1">
        <f>(POWER((('1 mola'!$B6)-($B$26)-($B$28)*('1 mola'!$A6)),2))</f>
        <v>3.3778537561232855E-7</v>
      </c>
      <c r="M6" s="1">
        <f>POWER((($B$26)+(($B$28)*('1 mola'!$A6))-($E$15)),2)</f>
        <v>1.115487481514998E-4</v>
      </c>
      <c r="N6" s="1">
        <f>POWER((('1 mola'!$B6)-($E$15)),2)</f>
        <v>1.2416326530612242E-4</v>
      </c>
      <c r="O6" s="5">
        <f>POWER((('1 mola'!$A6)-($E$14)),2)</f>
        <v>4.1732653061224461E-4</v>
      </c>
      <c r="P6" s="1">
        <f>POWER(((('1 mola'!$B6)-($B$26)-($B$28)*('1 mola'!$A6))/($E$5)),2)</f>
        <v>6.4775686462915211E-4</v>
      </c>
    </row>
    <row r="7" spans="1:16" ht="15" thickBot="1">
      <c r="A7" s="21">
        <v>0.14899999999999999</v>
      </c>
      <c r="B7" s="22">
        <v>0.152</v>
      </c>
      <c r="C7" s="1">
        <v>1E-3</v>
      </c>
      <c r="H7" s="5">
        <f>('1 mola'!$A7)</f>
        <v>0.14499999999999999</v>
      </c>
      <c r="I7" s="5">
        <f>('1 mola'!$B7)</f>
        <v>7.2999999999999995E-2</v>
      </c>
      <c r="J7" s="1">
        <f>(('1 mola'!$A7)*('1 mola'!$B7))</f>
        <v>1.0584999999999999E-2</v>
      </c>
      <c r="K7" s="1">
        <f>(POWER('1 mola'!$A7,2))</f>
        <v>2.1024999999999999E-2</v>
      </c>
      <c r="L7" s="1">
        <f>(POWER((('1 mola'!$B7)-($B$26)-($B$28)*('1 mola'!$A7)),2))</f>
        <v>9.6044984284157126E-8</v>
      </c>
      <c r="M7" s="1">
        <f>POWER((($B$26)+(($B$28)*('1 mola'!$A7))-($E$15)),2)</f>
        <v>5.041268086052634E-4</v>
      </c>
      <c r="N7" s="1">
        <f>POWER((('1 mola'!$B7)-($E$15)),2)</f>
        <v>4.9030612244897937E-4</v>
      </c>
      <c r="O7" s="5">
        <f>POWER((('1 mola'!$A7)-($E$14)),2)</f>
        <v>1.8860408163265292E-3</v>
      </c>
      <c r="P7" s="1">
        <f>POWER(((('1 mola'!$B7)-($B$26)-($B$28)*('1 mola'!$A7))/($E$5)),2)</f>
        <v>1.8418144293690116E-4</v>
      </c>
    </row>
    <row r="8" spans="1:16" ht="15" thickBot="1">
      <c r="A8" s="21">
        <v>0.17199999999999999</v>
      </c>
      <c r="B8" s="22">
        <v>0.17599999999999999</v>
      </c>
      <c r="C8" s="1">
        <v>1E-3</v>
      </c>
      <c r="H8" s="5">
        <f>('1 mola'!$A8)</f>
        <v>0.2</v>
      </c>
      <c r="I8" s="5">
        <f>('1 mola'!$B8)</f>
        <v>0.10199999999999999</v>
      </c>
      <c r="J8" s="1">
        <f>(('1 mola'!$A8)*('1 mola'!$B8))</f>
        <v>2.0400000000000001E-2</v>
      </c>
      <c r="K8" s="1">
        <f>(POWER('1 mola'!$A8,2))</f>
        <v>4.0000000000000008E-2</v>
      </c>
      <c r="L8" s="1">
        <f>(POWER((('1 mola'!$B8)-($B$26)-($B$28)*('1 mola'!$A8)),2))</f>
        <v>6.4943068799841774E-8</v>
      </c>
      <c r="M8" s="1">
        <f>POWER((($B$26)+(($B$28)*('1 mola'!$A8))-($E$15)),2)</f>
        <v>2.5895903599798681E-3</v>
      </c>
      <c r="N8" s="1">
        <f>POWER((('1 mola'!$B8)-($E$15)),2)</f>
        <v>2.6155918367346933E-3</v>
      </c>
      <c r="O8" s="5">
        <f>POWER((('1 mola'!$A8)-($E$14)),2)</f>
        <v>9.6881836734693891E-3</v>
      </c>
      <c r="P8" s="1">
        <f>POWER(((('1 mola'!$B8)-($B$26)-($B$28)*('1 mola'!$A8))/($E$5)),2)</f>
        <v>1.2453860250439286E-4</v>
      </c>
    </row>
    <row r="9" spans="1:16">
      <c r="A9" s="3"/>
      <c r="B9" s="4"/>
      <c r="C9" s="1"/>
      <c r="H9" s="5"/>
      <c r="I9" s="4"/>
      <c r="J9" s="1"/>
      <c r="K9" s="1"/>
      <c r="L9" s="1"/>
      <c r="M9" s="1"/>
      <c r="N9" s="1"/>
      <c r="O9" s="5"/>
      <c r="P9" s="1"/>
    </row>
    <row r="10" spans="1:16">
      <c r="A10" s="3"/>
      <c r="B10" s="4"/>
      <c r="C10" s="1"/>
      <c r="H10" s="5"/>
      <c r="I10" s="4"/>
      <c r="J10" s="1"/>
      <c r="K10" s="1"/>
      <c r="L10" s="1"/>
      <c r="M10" s="1"/>
      <c r="N10" s="1"/>
      <c r="O10" s="5"/>
      <c r="P10" s="1"/>
    </row>
    <row r="11" spans="1:16">
      <c r="A11" s="3"/>
      <c r="B11" s="4"/>
      <c r="C11" s="1"/>
      <c r="H11" s="5"/>
      <c r="I11" s="4"/>
      <c r="J11" s="1"/>
      <c r="K11" s="1"/>
      <c r="L11" s="1"/>
      <c r="M11" s="1"/>
      <c r="N11" s="1"/>
      <c r="O11" s="5"/>
      <c r="P11" s="1"/>
    </row>
    <row r="12" spans="1:16">
      <c r="A12" s="3"/>
      <c r="B12" s="4"/>
      <c r="C12" s="1"/>
      <c r="H12" s="5"/>
      <c r="I12" s="4"/>
      <c r="J12" s="1"/>
      <c r="K12" s="1"/>
      <c r="L12" s="1"/>
      <c r="M12" s="1"/>
      <c r="N12" s="1"/>
      <c r="O12" s="5"/>
      <c r="P12" s="1"/>
    </row>
    <row r="13" spans="1:16">
      <c r="A13" s="3"/>
      <c r="B13" s="4"/>
      <c r="C13" s="1"/>
      <c r="H13" s="5"/>
      <c r="I13" s="4"/>
      <c r="J13" s="1"/>
      <c r="K13" s="1"/>
      <c r="L13" s="1"/>
      <c r="M13" s="1"/>
      <c r="N13" s="1"/>
      <c r="O13" s="5"/>
      <c r="P13" s="1"/>
    </row>
    <row r="14" spans="1:16">
      <c r="A14" s="3"/>
      <c r="B14" s="4"/>
      <c r="C14" s="1"/>
      <c r="D14" s="1" t="s">
        <v>14</v>
      </c>
      <c r="E14" s="5">
        <f>AVERAGE('1 mola'!$A$2:$A$8)</f>
        <v>0.10157142857142858</v>
      </c>
      <c r="F14" s="1"/>
      <c r="G14" s="1"/>
      <c r="H14" s="5"/>
      <c r="I14" s="4"/>
      <c r="J14" s="1"/>
      <c r="K14" s="1"/>
      <c r="L14" s="1"/>
      <c r="M14" s="1"/>
      <c r="N14" s="1"/>
      <c r="O14" s="5"/>
      <c r="P14" s="1"/>
    </row>
    <row r="15" spans="1:16">
      <c r="A15" s="3"/>
      <c r="B15" s="4"/>
      <c r="C15" s="1"/>
      <c r="D15" s="1" t="s">
        <v>15</v>
      </c>
      <c r="E15" s="5">
        <f>AVERAGE('1 mola'!$B$2:$B$8)</f>
        <v>5.0857142857142858E-2</v>
      </c>
      <c r="F15" s="1"/>
      <c r="G15" s="1"/>
      <c r="H15" s="5"/>
      <c r="I15" s="4"/>
      <c r="J15" s="1"/>
      <c r="K15" s="1"/>
      <c r="L15" s="1"/>
      <c r="M15" s="1"/>
      <c r="N15" s="1"/>
      <c r="O15" s="5"/>
      <c r="P15" s="1"/>
    </row>
    <row r="16" spans="1:16">
      <c r="A16" s="3"/>
      <c r="B16" s="4"/>
      <c r="C16" s="1"/>
      <c r="D16" s="1"/>
      <c r="E16" s="1"/>
      <c r="F16" s="1"/>
      <c r="G16" s="1"/>
      <c r="H16" s="5"/>
      <c r="I16" s="4"/>
      <c r="J16" s="1"/>
      <c r="K16" s="1"/>
      <c r="L16" s="1"/>
      <c r="M16" s="1"/>
      <c r="N16" s="1"/>
      <c r="O16" s="5"/>
      <c r="P16" s="1"/>
    </row>
    <row r="17" spans="1:16">
      <c r="A17" s="3"/>
      <c r="B17" s="4"/>
      <c r="C17" s="1"/>
      <c r="D17" s="1"/>
      <c r="E17" s="1"/>
      <c r="F17" s="1"/>
      <c r="G17" s="1"/>
      <c r="H17" s="5"/>
      <c r="I17" s="4"/>
      <c r="J17" s="1"/>
      <c r="K17" s="1"/>
      <c r="L17" s="1"/>
      <c r="M17" s="1"/>
      <c r="N17" s="1"/>
      <c r="O17" s="5"/>
      <c r="P17" s="1"/>
    </row>
    <row r="18" spans="1:16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C20" s="1"/>
      <c r="D20" s="1"/>
      <c r="E20" s="1"/>
      <c r="F20" s="1"/>
      <c r="G20" s="1"/>
      <c r="H20" s="14" t="s">
        <v>16</v>
      </c>
      <c r="I20" s="15"/>
      <c r="J20" s="15"/>
      <c r="K20" s="15"/>
      <c r="L20" s="15"/>
      <c r="M20" s="15"/>
      <c r="N20" s="15"/>
      <c r="O20" s="15"/>
      <c r="P20" s="16"/>
    </row>
    <row r="21" spans="1:16">
      <c r="H21" s="6" t="s">
        <v>0</v>
      </c>
      <c r="I21" s="6" t="s">
        <v>1</v>
      </c>
      <c r="J21" s="6" t="s">
        <v>5</v>
      </c>
      <c r="K21" s="6" t="s">
        <v>6</v>
      </c>
      <c r="L21" s="6" t="s">
        <v>7</v>
      </c>
      <c r="M21" s="6" t="s">
        <v>8</v>
      </c>
      <c r="N21" s="6" t="s">
        <v>9</v>
      </c>
      <c r="O21" s="6" t="s">
        <v>10</v>
      </c>
      <c r="P21" s="6" t="s">
        <v>11</v>
      </c>
    </row>
    <row r="22" spans="1:16">
      <c r="H22" s="9">
        <f>SUM('1 mola'!$H$2:$H$8)</f>
        <v>0.71100000000000008</v>
      </c>
      <c r="I22" s="10">
        <f>SUM('1 mola'!$I$2:$I$8)</f>
        <v>0.35599999999999998</v>
      </c>
      <c r="J22" s="11">
        <f>SUM('1 mola'!$J$2:$J$17)</f>
        <v>4.7460999999999996E-2</v>
      </c>
      <c r="K22" s="11">
        <f>SUM('1 mola'!$K$2:$K$17)</f>
        <v>9.4077000000000008E-2</v>
      </c>
      <c r="L22" s="11">
        <f>SUM(L2:L17)</f>
        <v>1.8934569789175033E-6</v>
      </c>
      <c r="M22" s="11">
        <f>SUM('1 mola'!$M$2:$M$17)</f>
        <v>5.8429636858782254E-3</v>
      </c>
      <c r="N22" s="11">
        <f>SUM('1 mola'!$N$2:$N$17)</f>
        <v>5.8448571428571421E-3</v>
      </c>
      <c r="O22" s="12">
        <f>SUM('1 mola'!$O$2:$O$17)</f>
        <v>2.1859714285714288E-2</v>
      </c>
      <c r="P22" s="13">
        <f>SUM('1 mola'!$P$2:$P$17)</f>
        <v>3.6310031295772398E-3</v>
      </c>
    </row>
    <row r="26" spans="1:16">
      <c r="A26" s="27" t="s">
        <v>26</v>
      </c>
      <c r="B26" s="8">
        <f t="array" ref="B26">(('1 mola'!$K$22*'1 mola'!$I$22)-('1 mola'!$H$22*'1 mola'!$J$22))/$B$30</f>
        <v>-1.6557463827785073E-3</v>
      </c>
    </row>
    <row r="27" spans="1:16">
      <c r="A27" s="27" t="s">
        <v>18</v>
      </c>
      <c r="B27" s="8">
        <f t="array" ref="B27">SQRT((('1 mola'!$K$22)*($B$31))/($B$30))</f>
        <v>4.825176323260372E-4</v>
      </c>
    </row>
    <row r="28" spans="1:16">
      <c r="A28" s="27" t="s">
        <v>27</v>
      </c>
      <c r="B28" s="8">
        <f t="array" ref="B28">((F2*'1 mola'!$J$22)-('1 mola'!$H$22*'1 mola'!$I$22))/B30</f>
        <v>0.51700453541413427</v>
      </c>
    </row>
    <row r="29" spans="1:16">
      <c r="A29" s="27" t="s">
        <v>17</v>
      </c>
      <c r="B29" s="8">
        <f>SQRT((($F$2)*($B$31))/($B$30))</f>
        <v>4.1621763598044537E-3</v>
      </c>
    </row>
    <row r="30" spans="1:16">
      <c r="A30" s="1" t="s">
        <v>19</v>
      </c>
      <c r="B30" s="1">
        <f t="array" ref="B30">((($F$2)*('1 mola'!$K$22))-(POWER('1 mola'!$H$22,2)))</f>
        <v>0.15301799999999999</v>
      </c>
    </row>
    <row r="31" spans="1:16">
      <c r="A31" s="1" t="s">
        <v>20</v>
      </c>
      <c r="B31" s="1">
        <f t="array" ref="B31">('1 mola'!$L$22)/(($F$2)-2)</f>
        <v>3.7869139578350065E-7</v>
      </c>
    </row>
    <row r="32" spans="1:16">
      <c r="A32" s="7" t="s">
        <v>21</v>
      </c>
      <c r="B32" s="8">
        <f t="array" ref="B32">(('1 mola'!$M$22)/('1 mola'!$N$22))</f>
        <v>0.99967604734681481</v>
      </c>
    </row>
    <row r="33" spans="1:10">
      <c r="A33" s="7" t="s">
        <v>22</v>
      </c>
      <c r="B33" s="8">
        <f t="array" ref="B33">('1 mola'!$L$22)</f>
        <v>1.8934569789175033E-6</v>
      </c>
      <c r="C33" s="17" t="s">
        <v>23</v>
      </c>
      <c r="D33" s="18"/>
      <c r="E33" s="18"/>
      <c r="F33" s="18"/>
      <c r="G33" s="18"/>
      <c r="H33" s="18"/>
      <c r="I33" s="18"/>
      <c r="J33" s="18"/>
    </row>
    <row r="34" spans="1:10">
      <c r="A34" s="7" t="s">
        <v>24</v>
      </c>
      <c r="B34" s="8">
        <f t="array" ref="B34">('1 mola'!$P$22)</f>
        <v>3.6310031295772398E-3</v>
      </c>
      <c r="C34" s="17" t="s">
        <v>25</v>
      </c>
      <c r="D34" s="18"/>
      <c r="E34" s="18"/>
      <c r="F34" s="18"/>
      <c r="G34" s="18"/>
      <c r="H34" s="18"/>
      <c r="I34" s="18"/>
      <c r="J34" s="18"/>
    </row>
  </sheetData>
  <mergeCells count="3">
    <mergeCell ref="H20:P20"/>
    <mergeCell ref="C33:J33"/>
    <mergeCell ref="C34:J34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mola</vt:lpstr>
      <vt:lpstr>paralelo</vt:lpstr>
      <vt:lpstr>série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</dc:creator>
  <cp:lastModifiedBy>Kauan Peçanha</cp:lastModifiedBy>
  <dcterms:created xsi:type="dcterms:W3CDTF">2022-08-06T18:30:36Z</dcterms:created>
  <dcterms:modified xsi:type="dcterms:W3CDTF">2022-09-20T19:32:03Z</dcterms:modified>
</cp:coreProperties>
</file>