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hCcePiZwkc2o5kJTBmXe0ua9B8OA=="/>
    </ext>
  </extLst>
</workbook>
</file>

<file path=xl/sharedStrings.xml><?xml version="1.0" encoding="utf-8"?>
<sst xmlns="http://schemas.openxmlformats.org/spreadsheetml/2006/main" count="26" uniqueCount="23">
  <si>
    <t>Fmax</t>
  </si>
  <si>
    <t>Fmin</t>
  </si>
  <si>
    <t>Fmedio</t>
  </si>
  <si>
    <t>deltaF</t>
  </si>
  <si>
    <t>m</t>
  </si>
  <si>
    <t>Sen20°</t>
  </si>
  <si>
    <t>Cos20°</t>
  </si>
  <si>
    <t>Gravidade</t>
  </si>
  <si>
    <t>Tangente</t>
  </si>
  <si>
    <t>Mi</t>
  </si>
  <si>
    <t>MiMin</t>
  </si>
  <si>
    <t>MiMax</t>
  </si>
  <si>
    <t>b med=</t>
  </si>
  <si>
    <t xml:space="preserve">bmin = </t>
  </si>
  <si>
    <t>bmax</t>
  </si>
  <si>
    <t xml:space="preserve">theta = </t>
  </si>
  <si>
    <t>seno</t>
  </si>
  <si>
    <t>mi med=</t>
  </si>
  <si>
    <t>cos</t>
  </si>
  <si>
    <t>mi min=</t>
  </si>
  <si>
    <t>tan</t>
  </si>
  <si>
    <t>mi max=</t>
  </si>
  <si>
    <t>g=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</si>
</sst>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"/>
    <numFmt numFmtId="166" formatCode="0.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2" xfId="0" applyFont="1" applyNumberFormat="1"/>
    <xf borderId="0" fillId="0" fontId="2" numFmtId="164" xfId="0" applyFont="1" applyNumberFormat="1"/>
    <xf borderId="0" fillId="0" fontId="2" numFmtId="2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Plani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8" displayName="Table_1" id="1">
  <tableColumns count="12">
    <tableColumn name="Fmax" id="1"/>
    <tableColumn name="Fmin" id="2"/>
    <tableColumn name="Fmedio" id="3"/>
    <tableColumn name="deltaF" id="4"/>
    <tableColumn name="m" id="5"/>
    <tableColumn name="Sen20°" id="6"/>
    <tableColumn name="Cos20°" id="7"/>
    <tableColumn name="Gravidade" id="8"/>
    <tableColumn name="Tangente" id="9"/>
    <tableColumn name="Mi" id="10"/>
    <tableColumn name="MiMin" id="11"/>
    <tableColumn name="MiMax" id="12"/>
  </tableColumns>
  <tableStyleInfo name="Plani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9.14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>
        <v>3.21</v>
      </c>
    </row>
    <row r="2" ht="14.25" customHeight="1">
      <c r="A2" s="3">
        <v>0.9</v>
      </c>
      <c r="B2" s="3">
        <v>0.7</v>
      </c>
      <c r="C2" s="3">
        <f t="shared" ref="C2:C8" si="1">AVERAGE(A2,B2)</f>
        <v>0.8</v>
      </c>
      <c r="D2" s="3">
        <f t="shared" ref="D2:D8" si="2">(ABS(A2-B2)/2)</f>
        <v>0.1</v>
      </c>
      <c r="E2" s="4">
        <v>0.2855</v>
      </c>
      <c r="F2" s="3">
        <v>0.34</v>
      </c>
      <c r="G2" s="3">
        <v>0.94</v>
      </c>
      <c r="H2" s="3">
        <v>9.81</v>
      </c>
      <c r="I2" s="3">
        <f>((Planilha1!$F2/Planilha1!$G2))</f>
        <v>0.3617021277</v>
      </c>
      <c r="J2" s="3">
        <f>$O$1/(Planilha1!$H2*Planilha1!$G2)-Planilha1!$I2</f>
        <v>-0.01359880278</v>
      </c>
      <c r="K2" s="3">
        <f>$O$2/(Planilha1!$H2*Planilha1!$G2)-Planilha1!$I2</f>
        <v>-0.04504738977</v>
      </c>
      <c r="L2" s="3">
        <f>$O$3/(Planilha1!$H2*Planilha1!$G2)-Planilha1!$I2</f>
        <v>0.0178497842</v>
      </c>
      <c r="N2" s="2" t="s">
        <v>13</v>
      </c>
      <c r="O2" s="2">
        <v>2.92</v>
      </c>
    </row>
    <row r="3" ht="14.25" customHeight="1">
      <c r="A3" s="3">
        <v>0.56</v>
      </c>
      <c r="B3" s="3">
        <v>0.28</v>
      </c>
      <c r="C3" s="3">
        <f t="shared" si="1"/>
        <v>0.42</v>
      </c>
      <c r="D3" s="3">
        <f t="shared" si="2"/>
        <v>0.14</v>
      </c>
      <c r="E3" s="4">
        <v>0.15689</v>
      </c>
      <c r="F3" s="3">
        <v>0.34</v>
      </c>
      <c r="G3" s="3">
        <v>0.94</v>
      </c>
      <c r="H3" s="3">
        <v>9.81</v>
      </c>
      <c r="I3" s="3">
        <f>((Planilha1!$F3/Planilha1!$G3))</f>
        <v>0.3617021277</v>
      </c>
      <c r="J3" s="3">
        <f>$O$1/(Planilha1!$H3*Planilha1!$G3)-Planilha1!$I3</f>
        <v>-0.01359880278</v>
      </c>
      <c r="K3" s="3">
        <f>$O$2/(Planilha1!$H3*Planilha1!$G3)-Planilha1!$I3</f>
        <v>-0.04504738977</v>
      </c>
      <c r="L3" s="3">
        <f>$O$3/(Planilha1!$H3*Planilha1!$G3)-Planilha1!$I3</f>
        <v>0.0178497842</v>
      </c>
      <c r="N3" s="2" t="s">
        <v>14</v>
      </c>
      <c r="O3" s="5">
        <v>3.5</v>
      </c>
    </row>
    <row r="4" ht="14.25" customHeight="1">
      <c r="A4" s="3">
        <v>0.3</v>
      </c>
      <c r="B4" s="3">
        <v>0.08</v>
      </c>
      <c r="C4" s="3">
        <f t="shared" si="1"/>
        <v>0.19</v>
      </c>
      <c r="D4" s="3">
        <f t="shared" si="2"/>
        <v>0.11</v>
      </c>
      <c r="E4" s="6">
        <v>0.08531</v>
      </c>
      <c r="F4" s="3">
        <v>0.34</v>
      </c>
      <c r="G4" s="3">
        <v>0.94</v>
      </c>
      <c r="H4" s="3">
        <v>9.81</v>
      </c>
      <c r="I4" s="3">
        <f>((Planilha1!$F4/Planilha1!$G4))</f>
        <v>0.3617021277</v>
      </c>
      <c r="J4" s="3">
        <f>$O$1/(Planilha1!$H4*Planilha1!$G4)-Planilha1!$I4</f>
        <v>-0.01359880278</v>
      </c>
      <c r="K4" s="3">
        <f>$O$2/(Planilha1!$H4*Planilha1!$G4)-Planilha1!$I4</f>
        <v>-0.04504738977</v>
      </c>
      <c r="L4" s="3">
        <f>$O$3/(Planilha1!$H4*Planilha1!$G4)-Planilha1!$I4</f>
        <v>0.0178497842</v>
      </c>
    </row>
    <row r="5" ht="14.25" customHeight="1">
      <c r="A5" s="3">
        <v>0.08</v>
      </c>
      <c r="B5" s="3">
        <v>0.02</v>
      </c>
      <c r="C5" s="3">
        <f t="shared" si="1"/>
        <v>0.05</v>
      </c>
      <c r="D5" s="3">
        <f t="shared" si="2"/>
        <v>0.03</v>
      </c>
      <c r="E5" s="6">
        <v>0.03522</v>
      </c>
      <c r="F5" s="3">
        <v>0.34</v>
      </c>
      <c r="G5" s="3">
        <v>0.94</v>
      </c>
      <c r="H5" s="3">
        <v>9.81</v>
      </c>
      <c r="I5" s="3">
        <f>((Planilha1!$F5/Planilha1!$G5))</f>
        <v>0.3617021277</v>
      </c>
      <c r="J5" s="3">
        <f>$O$1/(Planilha1!$H5*Planilha1!$G5)-Planilha1!$I5</f>
        <v>-0.01359880278</v>
      </c>
      <c r="K5" s="3">
        <f>$O$2/(Planilha1!$H5*Planilha1!$G5)-Planilha1!$I5</f>
        <v>-0.04504738977</v>
      </c>
      <c r="L5" s="3">
        <f>$O$3/(Planilha1!$H5*Planilha1!$G5)-Planilha1!$I5</f>
        <v>0.0178497842</v>
      </c>
    </row>
    <row r="6" ht="14.25" customHeight="1">
      <c r="A6" s="3">
        <v>0.66</v>
      </c>
      <c r="B6" s="3">
        <v>0.3</v>
      </c>
      <c r="C6" s="3">
        <f t="shared" si="1"/>
        <v>0.48</v>
      </c>
      <c r="D6" s="3">
        <f t="shared" si="2"/>
        <v>0.18</v>
      </c>
      <c r="E6" s="7">
        <v>0.17477</v>
      </c>
      <c r="F6" s="3">
        <v>0.34</v>
      </c>
      <c r="G6" s="3">
        <v>0.94</v>
      </c>
      <c r="H6" s="3">
        <v>9.81</v>
      </c>
      <c r="I6" s="3">
        <f>((Planilha1!$F6/Planilha1!$G6))</f>
        <v>0.3617021277</v>
      </c>
      <c r="J6" s="3">
        <f>$O$1/(Planilha1!$H6*Planilha1!$G6)-Planilha1!$I6</f>
        <v>-0.01359880278</v>
      </c>
      <c r="K6" s="3">
        <f>$O$2/(Planilha1!$H6*Planilha1!$G6)-Planilha1!$I6</f>
        <v>-0.04504738977</v>
      </c>
      <c r="L6" s="3">
        <f>$O$3/(Planilha1!$H6*Planilha1!$G6)-Planilha1!$I6</f>
        <v>0.0178497842</v>
      </c>
    </row>
    <row r="7" ht="14.25" customHeight="1">
      <c r="A7" s="3">
        <v>0.62</v>
      </c>
      <c r="B7" s="3">
        <v>0.46</v>
      </c>
      <c r="C7" s="3">
        <f t="shared" si="1"/>
        <v>0.54</v>
      </c>
      <c r="D7" s="3">
        <f t="shared" si="2"/>
        <v>0.08</v>
      </c>
      <c r="E7" s="6">
        <v>0.20236</v>
      </c>
      <c r="F7" s="3">
        <v>0.34</v>
      </c>
      <c r="G7" s="3">
        <v>0.94</v>
      </c>
      <c r="H7" s="3">
        <v>9.81</v>
      </c>
      <c r="I7" s="3">
        <f>((Planilha1!$F7/Planilha1!$G7))</f>
        <v>0.3617021277</v>
      </c>
      <c r="J7" s="3">
        <f>$O$1/(Planilha1!$H7*Planilha1!$G7)-Planilha1!$I7</f>
        <v>-0.01359880278</v>
      </c>
      <c r="K7" s="3">
        <f>$O$2/(Planilha1!$H7*Planilha1!$G7)-Planilha1!$I7</f>
        <v>-0.04504738977</v>
      </c>
      <c r="L7" s="3">
        <f>$O$3/(Planilha1!$H7*Planilha1!$G7)-Planilha1!$I7</f>
        <v>0.0178497842</v>
      </c>
    </row>
    <row r="8" ht="14.25" customHeight="1">
      <c r="A8" s="3">
        <v>1.38</v>
      </c>
      <c r="B8" s="3">
        <v>1.0</v>
      </c>
      <c r="C8" s="3">
        <f t="shared" si="1"/>
        <v>1.19</v>
      </c>
      <c r="D8" s="3">
        <f t="shared" si="2"/>
        <v>0.19</v>
      </c>
      <c r="E8" s="6">
        <v>0.38545</v>
      </c>
      <c r="F8" s="3">
        <v>0.34</v>
      </c>
      <c r="G8" s="3">
        <v>0.94</v>
      </c>
      <c r="H8" s="3">
        <v>9.81</v>
      </c>
      <c r="I8" s="3">
        <f>((Planilha1!$F8/Planilha1!$G8))</f>
        <v>0.3617021277</v>
      </c>
      <c r="J8" s="3">
        <f>$O$1/(Planilha1!$H8*Planilha1!$G8)-Planilha1!$I8</f>
        <v>-0.01359880278</v>
      </c>
      <c r="K8" s="3">
        <f>$O$2/(Planilha1!$H8*Planilha1!$G8)-Planilha1!$I8</f>
        <v>-0.04504738977</v>
      </c>
      <c r="L8" s="3">
        <f>$O$3/(Planilha1!$H8*Planilha1!$G8)-Planilha1!$I8</f>
        <v>0.0178497842</v>
      </c>
    </row>
    <row r="9" ht="14.25" customHeight="1"/>
    <row r="10" ht="14.25" customHeight="1">
      <c r="A10" s="2" t="s">
        <v>15</v>
      </c>
      <c r="B10" s="2">
        <v>20.0</v>
      </c>
    </row>
    <row r="11" ht="14.25" customHeight="1">
      <c r="A11" s="2" t="s">
        <v>16</v>
      </c>
      <c r="B11" s="2">
        <f>SIN(B10*PI()/180)</f>
        <v>0.3420201433</v>
      </c>
      <c r="D11" s="2" t="s">
        <v>12</v>
      </c>
      <c r="E11" s="2">
        <v>3.21</v>
      </c>
      <c r="G11" s="8" t="s">
        <v>17</v>
      </c>
      <c r="H11" s="2">
        <f t="shared" ref="H11:H13" si="3">E11/($B$14*$B$12)-$B$13</f>
        <v>-0.01575304266</v>
      </c>
    </row>
    <row r="12" ht="14.25" customHeight="1">
      <c r="A12" s="2" t="s">
        <v>18</v>
      </c>
      <c r="B12" s="2">
        <f>COS(B10*PI()/180)</f>
        <v>0.9396926208</v>
      </c>
      <c r="D12" s="2" t="s">
        <v>13</v>
      </c>
      <c r="E12" s="2">
        <v>2.92</v>
      </c>
      <c r="G12" s="8" t="s">
        <v>19</v>
      </c>
      <c r="H12" s="2">
        <f t="shared" si="3"/>
        <v>-0.04721191667</v>
      </c>
    </row>
    <row r="13" ht="14.25" customHeight="1">
      <c r="A13" s="2" t="s">
        <v>20</v>
      </c>
      <c r="B13" s="2">
        <f>B11/B12</f>
        <v>0.3639702343</v>
      </c>
      <c r="D13" s="2" t="s">
        <v>14</v>
      </c>
      <c r="E13" s="5">
        <v>3.5</v>
      </c>
      <c r="G13" s="8" t="s">
        <v>21</v>
      </c>
      <c r="H13" s="2">
        <f t="shared" si="3"/>
        <v>0.01570583135</v>
      </c>
    </row>
    <row r="14" ht="14.25" customHeight="1">
      <c r="A14" s="2" t="s">
        <v>22</v>
      </c>
      <c r="B14" s="2">
        <v>9.81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2022-08-30T14:29:48Z</dcterms:created>
  <dc:creator>Kauan Peçanha</dc:creator>
</cp:coreProperties>
</file>