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885" windowHeight="7170"/>
  </bookViews>
  <sheets>
    <sheet name="Planilha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191" i="1"/>
  <c r="G191" i="1"/>
  <c r="F191" i="1"/>
  <c r="D167" i="1"/>
  <c r="G145" i="1"/>
  <c r="I144" i="1"/>
  <c r="H144" i="1"/>
  <c r="G144" i="1"/>
  <c r="F144" i="1"/>
  <c r="K158" i="1"/>
  <c r="K159" i="1"/>
  <c r="K157" i="1"/>
  <c r="D152" i="1"/>
  <c r="G202" i="1"/>
  <c r="G173" i="1"/>
  <c r="F173" i="1"/>
  <c r="K260" i="1"/>
  <c r="K197" i="1"/>
  <c r="K196" i="1"/>
  <c r="H176" i="1"/>
  <c r="G176" i="1"/>
  <c r="F176" i="1"/>
  <c r="H189" i="1"/>
  <c r="G189" i="1"/>
  <c r="H170" i="1"/>
  <c r="G170" i="1"/>
  <c r="F170" i="1"/>
  <c r="H203" i="1"/>
  <c r="F203" i="1"/>
  <c r="E203" i="1"/>
  <c r="F35" i="1"/>
  <c r="G105" i="1"/>
  <c r="F105" i="1"/>
  <c r="H76" i="1"/>
  <c r="G76" i="1"/>
  <c r="F76" i="1"/>
  <c r="E76" i="1"/>
  <c r="K121" i="1"/>
  <c r="K126" i="1"/>
  <c r="K125" i="1"/>
  <c r="K280" i="1" l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6" i="1"/>
  <c r="K265" i="1"/>
  <c r="K264" i="1"/>
  <c r="K263" i="1"/>
  <c r="K262" i="1"/>
  <c r="K261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198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5" i="1"/>
  <c r="K134" i="1"/>
  <c r="K132" i="1"/>
  <c r="K129" i="1"/>
  <c r="K128" i="1"/>
  <c r="K124" i="1"/>
  <c r="K123" i="1"/>
  <c r="K122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4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6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<sst xmlns="http://schemas.openxmlformats.org/spreadsheetml/2006/main" count="634" uniqueCount="546">
  <si>
    <t xml:space="preserve">    MASQUERADE ★ KABOOM</t>
  </si>
  <si>
    <t>Cliente:</t>
  </si>
  <si>
    <t>Data Pedido:</t>
  </si>
  <si>
    <t>Endereço:</t>
  </si>
  <si>
    <t>Cidade:</t>
  </si>
  <si>
    <t>UF:</t>
  </si>
  <si>
    <t>CNPJ:</t>
  </si>
  <si>
    <t>IE:</t>
  </si>
  <si>
    <t>Cep.:</t>
  </si>
  <si>
    <t xml:space="preserve">Tel.:                                                Contato:           </t>
  </si>
  <si>
    <t>E-mail:</t>
  </si>
  <si>
    <t>Transportadora:</t>
  </si>
  <si>
    <t xml:space="preserve">Tel. Transp.: </t>
  </si>
  <si>
    <t>CNPJ Transp:</t>
  </si>
  <si>
    <t>OBS:</t>
  </si>
  <si>
    <t xml:space="preserve">CÓDIGO </t>
  </si>
  <si>
    <t xml:space="preserve"> INFANTIL MENINO HERÓIS                                                                (guia de tamanhos)</t>
  </si>
  <si>
    <r>
      <rPr>
        <b/>
        <sz val="9"/>
        <color theme="1"/>
        <rFont val="Calibri"/>
        <charset val="134"/>
        <scheme val="minor"/>
      </rPr>
      <t xml:space="preserve">U </t>
    </r>
    <r>
      <rPr>
        <sz val="9"/>
        <color theme="1"/>
        <rFont val="Calibri"/>
        <charset val="134"/>
        <scheme val="minor"/>
      </rPr>
      <t xml:space="preserve">    </t>
    </r>
    <r>
      <rPr>
        <b/>
        <sz val="9"/>
        <color theme="1"/>
        <rFont val="Calibri"/>
        <charset val="134"/>
        <scheme val="minor"/>
      </rPr>
      <t>tam. único</t>
    </r>
  </si>
  <si>
    <t>PP  até 2 anos</t>
  </si>
  <si>
    <t xml:space="preserve">P     2/4 </t>
  </si>
  <si>
    <t xml:space="preserve">M    4/6 </t>
  </si>
  <si>
    <t xml:space="preserve">G     6/8 </t>
  </si>
  <si>
    <t xml:space="preserve">GG  8/10 </t>
  </si>
  <si>
    <t>PREÇO</t>
  </si>
  <si>
    <t>TOTAL</t>
  </si>
  <si>
    <t>ED0009</t>
  </si>
  <si>
    <t>Super Herói Aracman c/Máscara</t>
  </si>
  <si>
    <t>ED0016</t>
  </si>
  <si>
    <t>Super Herói Aracman Longo c/Máscara</t>
  </si>
  <si>
    <t>ED0090</t>
  </si>
  <si>
    <t xml:space="preserve">Super Herói Steel Man </t>
  </si>
  <si>
    <t>ED0091</t>
  </si>
  <si>
    <t xml:space="preserve">Super Herói Green Man </t>
  </si>
  <si>
    <t>ED0092</t>
  </si>
  <si>
    <t xml:space="preserve">Super Herói Thunder Man </t>
  </si>
  <si>
    <t>ED0096</t>
  </si>
  <si>
    <t>Super Herói Arac Man Longo c/Capuz</t>
  </si>
  <si>
    <t>ED0097</t>
  </si>
  <si>
    <t>Super Herói Arac Man Curto c/Capuz</t>
  </si>
  <si>
    <t>ED0286</t>
  </si>
  <si>
    <t xml:space="preserve">Super Herói Bolt Boy                                 </t>
  </si>
  <si>
    <t>ED0288</t>
  </si>
  <si>
    <t xml:space="preserve">Super Herói Nipo Boy                               </t>
  </si>
  <si>
    <t>ED0293</t>
  </si>
  <si>
    <t xml:space="preserve">Super Bombeiro                                             </t>
  </si>
  <si>
    <t xml:space="preserve"> ED0362</t>
  </si>
  <si>
    <t xml:space="preserve">Super Policial                                              </t>
  </si>
  <si>
    <t>SB2544</t>
  </si>
  <si>
    <t>Super Herói Defender</t>
  </si>
  <si>
    <t>HW0145</t>
  </si>
  <si>
    <t>Calça Cacharrel Preta (elástico cintura)</t>
  </si>
  <si>
    <t>HW0253</t>
  </si>
  <si>
    <t xml:space="preserve">Super Caveirinha (Macacão Curto + Cinto + Capa)   </t>
  </si>
  <si>
    <t xml:space="preserve"> COLEÇÃO MENINO                                                                            (guia de tamanhos)</t>
  </si>
  <si>
    <t>ED0026</t>
  </si>
  <si>
    <t>Aladin</t>
  </si>
  <si>
    <t>ED0038</t>
  </si>
  <si>
    <t xml:space="preserve"> Pirata Mapa Tesouro                                     </t>
  </si>
  <si>
    <t>ED0050</t>
  </si>
  <si>
    <t xml:space="preserve">Pirata Bucaneiro  </t>
  </si>
  <si>
    <t>ED0057</t>
  </si>
  <si>
    <t>Dom Ratinho</t>
  </si>
  <si>
    <t>ED0058</t>
  </si>
  <si>
    <t xml:space="preserve">Menino das Cavernas </t>
  </si>
  <si>
    <t>ED0060</t>
  </si>
  <si>
    <t xml:space="preserve">Prisioneiro Infantil </t>
  </si>
  <si>
    <t>ED0070</t>
  </si>
  <si>
    <t xml:space="preserve">Palhaço Suspensório (Estampas Sortidas) </t>
  </si>
  <si>
    <t>ED0079</t>
  </si>
  <si>
    <t>Alemãozinho Fritz- (Bermuda + Camisa)</t>
  </si>
  <si>
    <t>ED0098</t>
  </si>
  <si>
    <t xml:space="preserve">Indio Apache </t>
  </si>
  <si>
    <t>ED122A</t>
  </si>
  <si>
    <t>Kit Capa + Espada E.V.A (Verde)</t>
  </si>
  <si>
    <t>ED122B</t>
  </si>
  <si>
    <t>Kit Capa + Espada E.V.A (Vermelho)</t>
  </si>
  <si>
    <t>ED0142</t>
  </si>
  <si>
    <t>La Casa de Papel - Infantil c/ Máscara</t>
  </si>
  <si>
    <t>ED0160</t>
  </si>
  <si>
    <t xml:space="preserve">Lobo Mau </t>
  </si>
  <si>
    <t>ED0167</t>
  </si>
  <si>
    <t>Mágico (Capa + Cartola + Faixa Cinto + Gravata)</t>
  </si>
  <si>
    <t>ED0172</t>
  </si>
  <si>
    <t xml:space="preserve">Príncipe Valente </t>
  </si>
  <si>
    <t xml:space="preserve">ED0173 </t>
  </si>
  <si>
    <t xml:space="preserve">Pirata dos Sete Mares </t>
  </si>
  <si>
    <t>ED0192</t>
  </si>
  <si>
    <t xml:space="preserve"> Palhacinho Pirulito</t>
  </si>
  <si>
    <t>ED0252</t>
  </si>
  <si>
    <t xml:space="preserve"> Príncipe do Egito</t>
  </si>
  <si>
    <t>ED0329</t>
  </si>
  <si>
    <t>Capa Manto Akatsuki/Naruto</t>
  </si>
  <si>
    <t>ED329A</t>
  </si>
  <si>
    <t>Capa Manto Akatsuki/Naruto c/ Forro</t>
  </si>
  <si>
    <t>ED0343</t>
  </si>
  <si>
    <t xml:space="preserve">Round 6 Simbolo Quadrado Mascar+Cinto  </t>
  </si>
  <si>
    <t>ED0344</t>
  </si>
  <si>
    <t xml:space="preserve">Round 6 Simbolo Circulo Mascara+Cinto      </t>
  </si>
  <si>
    <t>ED0345</t>
  </si>
  <si>
    <t xml:space="preserve">Round 6 Simbolo Triangulo Mascara+Cinto  </t>
  </si>
  <si>
    <t>ED0346</t>
  </si>
  <si>
    <t xml:space="preserve">Mestre Black Capa+Mascara                               </t>
  </si>
  <si>
    <t>SB0719</t>
  </si>
  <si>
    <t>Palhaço Pimpão (Estampas Sortidas)</t>
  </si>
  <si>
    <t>SB5020</t>
  </si>
  <si>
    <t>Capa Só Herói + Máscara (Azul/Verde/Vermelha/Preta)</t>
  </si>
  <si>
    <t xml:space="preserve"> LINHA PRINCESAS - PRIMEIROS PASSOS                                                                            (guia de tamanhos)</t>
  </si>
  <si>
    <t>ED0006</t>
  </si>
  <si>
    <t xml:space="preserve">Princesa da Floresta Luxo </t>
  </si>
  <si>
    <t>ED0007</t>
  </si>
  <si>
    <t xml:space="preserve">Butterfly Princess Blue Luxo </t>
  </si>
  <si>
    <t>ED0018</t>
  </si>
  <si>
    <t xml:space="preserve">La Belle Princess  </t>
  </si>
  <si>
    <t>ED0030</t>
  </si>
  <si>
    <t xml:space="preserve">Ice Princess Luxo </t>
  </si>
  <si>
    <t>ED0178</t>
  </si>
  <si>
    <t>Lilac Princess (Sofia)</t>
  </si>
  <si>
    <t>ED0294</t>
  </si>
  <si>
    <t>Princesa Maori</t>
  </si>
  <si>
    <t>ED0296</t>
  </si>
  <si>
    <t xml:space="preserve">Rapunzel                                                            </t>
  </si>
  <si>
    <t>ED0297</t>
  </si>
  <si>
    <t>Ice Princess F2 - Luxo</t>
  </si>
  <si>
    <t>ED0304</t>
  </si>
  <si>
    <t>Princess Anne F2 - Basic</t>
  </si>
  <si>
    <t xml:space="preserve"> INFANTIL MENINAS PRINCESAS                                                                            (guia de tamanhos)</t>
  </si>
  <si>
    <t>ED0024</t>
  </si>
  <si>
    <t>ED0470</t>
  </si>
  <si>
    <t>Maori Aventura LANÇAMENTO</t>
  </si>
  <si>
    <t>ED0025</t>
  </si>
  <si>
    <t>Princesa Safira</t>
  </si>
  <si>
    <t>ED0067</t>
  </si>
  <si>
    <t xml:space="preserve">Princesa Rapunzel                                           </t>
  </si>
  <si>
    <t>ED0133</t>
  </si>
  <si>
    <t>ED0135</t>
  </si>
  <si>
    <t>ED0136</t>
  </si>
  <si>
    <t xml:space="preserve"> Princesa da Floresta Luxo </t>
  </si>
  <si>
    <t>ED0138</t>
  </si>
  <si>
    <t xml:space="preserve"> Butterfly Princess Blue Luxo </t>
  </si>
  <si>
    <t>ED0140</t>
  </si>
  <si>
    <t>ED0270</t>
  </si>
  <si>
    <t>Ice Princess FII - Luxo</t>
  </si>
  <si>
    <t>ED0275</t>
  </si>
  <si>
    <t>ED0322</t>
  </si>
  <si>
    <t xml:space="preserve">Princesa Bella Curta                                       </t>
  </si>
  <si>
    <t>ED0323</t>
  </si>
  <si>
    <t xml:space="preserve">Princesa Cindy Curta                                     </t>
  </si>
  <si>
    <t>ED0324</t>
  </si>
  <si>
    <t xml:space="preserve">Princesa Branca de Neve Curta                 </t>
  </si>
  <si>
    <t>ED0325</t>
  </si>
  <si>
    <t xml:space="preserve">Princesa Bela Adormecida Curta                </t>
  </si>
  <si>
    <t>ED0326</t>
  </si>
  <si>
    <t xml:space="preserve">Princesa Rapunzel Curta                               </t>
  </si>
  <si>
    <t>ED0328</t>
  </si>
  <si>
    <t xml:space="preserve">Maori Flor                                                          </t>
  </si>
  <si>
    <t>ED0377</t>
  </si>
  <si>
    <t>Lilac  Curta</t>
  </si>
  <si>
    <t xml:space="preserve"> COLEÇÃO MENINAS                                                                            (guia de tamanhos)</t>
  </si>
  <si>
    <t>ED0021</t>
  </si>
  <si>
    <t>Joaninha Verão (short e camiseta)</t>
  </si>
  <si>
    <t>ED0022</t>
  </si>
  <si>
    <t>Joaninha Vestido (vestido com cinto)</t>
  </si>
  <si>
    <t>ED0028</t>
  </si>
  <si>
    <t xml:space="preserve">Jardineira Dona Ratinha </t>
  </si>
  <si>
    <t>ED0032</t>
  </si>
  <si>
    <t>Capa Princesa + Máscara (Pink/Rosa)</t>
  </si>
  <si>
    <t>ED0049</t>
  </si>
  <si>
    <t>Pirata Bucaneira</t>
  </si>
  <si>
    <t>ED0051</t>
  </si>
  <si>
    <t xml:space="preserve">Abelhinha Bee Bee </t>
  </si>
  <si>
    <t>ED0055</t>
  </si>
  <si>
    <t xml:space="preserve">Juju Aninha </t>
  </si>
  <si>
    <t>ED0062</t>
  </si>
  <si>
    <t>Menina das Cavernas</t>
  </si>
  <si>
    <t>ED0063</t>
  </si>
  <si>
    <t>Fada Sininho - Verde</t>
  </si>
  <si>
    <t>ED063A</t>
  </si>
  <si>
    <t>Fada Arco Iris  - Vermelha</t>
  </si>
  <si>
    <t>ED063B</t>
  </si>
  <si>
    <t xml:space="preserve">Fada Arco Iris - Amarela </t>
  </si>
  <si>
    <t>ED0078</t>
  </si>
  <si>
    <t>Frida (Alemã)</t>
  </si>
  <si>
    <t>ED0080</t>
  </si>
  <si>
    <t xml:space="preserve">Palhacinha </t>
  </si>
  <si>
    <t>ED0099</t>
  </si>
  <si>
    <t xml:space="preserve">India Apache </t>
  </si>
  <si>
    <t>ED0103</t>
  </si>
  <si>
    <t>Sereia Serena (Verde/Azul/Rosa)</t>
  </si>
  <si>
    <t>ED0104</t>
  </si>
  <si>
    <t xml:space="preserve">Cigana </t>
  </si>
  <si>
    <t>ED122C</t>
  </si>
  <si>
    <t>Kit Capa + Espada E.V.A (Rosa)</t>
  </si>
  <si>
    <t>ED0420</t>
  </si>
  <si>
    <t xml:space="preserve">Unicórnio c/ Tiara </t>
  </si>
  <si>
    <t xml:space="preserve">ED0161 </t>
  </si>
  <si>
    <t xml:space="preserve">Chapéuzinho Vermelho </t>
  </si>
  <si>
    <t>ED0163</t>
  </si>
  <si>
    <t xml:space="preserve">Arlequina </t>
  </si>
  <si>
    <t>ED0165</t>
  </si>
  <si>
    <t xml:space="preserve">Alice - Tradicional </t>
  </si>
  <si>
    <t>ED0166</t>
  </si>
  <si>
    <t xml:space="preserve">Rainha de Copas </t>
  </si>
  <si>
    <t>ED0170</t>
  </si>
  <si>
    <t>Kit Princesa Rosa (Tutu+Capa+Coroa)</t>
  </si>
  <si>
    <t>ED0171</t>
  </si>
  <si>
    <t>Kit Princesa Pink (Tutu+Capa+Coroa)</t>
  </si>
  <si>
    <t>ED0175</t>
  </si>
  <si>
    <t>Aracnidea</t>
  </si>
  <si>
    <t>ED0189</t>
  </si>
  <si>
    <t>Angel Girl</t>
  </si>
  <si>
    <t>ED0191</t>
  </si>
  <si>
    <t>Palhacinha Xulipa</t>
  </si>
  <si>
    <t>ED0196</t>
  </si>
  <si>
    <t>Grega</t>
  </si>
  <si>
    <t>ED0253</t>
  </si>
  <si>
    <t>Princesa Egípcia</t>
  </si>
  <si>
    <t>ED0267</t>
  </si>
  <si>
    <t xml:space="preserve">Bailarina Organza </t>
  </si>
  <si>
    <t>ED0354</t>
  </si>
  <si>
    <t xml:space="preserve">Encantadora Bel  Vestido+Bolsa+Oculos     </t>
  </si>
  <si>
    <t>ED0364</t>
  </si>
  <si>
    <t xml:space="preserve">Encantadora  Iza  Vestido+Bolsa                       </t>
  </si>
  <si>
    <t>ED0388</t>
  </si>
  <si>
    <t xml:space="preserve"> Pink Bear     </t>
  </si>
  <si>
    <t>ED0389</t>
  </si>
  <si>
    <t xml:space="preserve"> Sexta - Feira Infantil</t>
  </si>
  <si>
    <t>ED0392</t>
  </si>
  <si>
    <t>Baby Pink (LANÇAMENTO)</t>
  </si>
  <si>
    <t>ED5014</t>
  </si>
  <si>
    <t>SB5016</t>
  </si>
  <si>
    <t xml:space="preserve">Colombina </t>
  </si>
  <si>
    <t>SB0150</t>
  </si>
  <si>
    <t>Dona Ratinha Básica (Rosa/Vermelha)</t>
  </si>
  <si>
    <t>SB0153</t>
  </si>
  <si>
    <t>SB0364</t>
  </si>
  <si>
    <t>Corsária (Rosa/Vermelha)</t>
  </si>
  <si>
    <t>HW0237</t>
  </si>
  <si>
    <t>Gatinha Miau (Vestido+Tiara)</t>
  </si>
  <si>
    <t xml:space="preserve"> TUTU INFANTIL                                                                                        (guia de tamanhos)</t>
  </si>
  <si>
    <t>ED0218</t>
  </si>
  <si>
    <t>Tutu Alice Infantil</t>
  </si>
  <si>
    <t>SB5011</t>
  </si>
  <si>
    <t xml:space="preserve">Tutu Carnaval </t>
  </si>
  <si>
    <t>SB7088</t>
  </si>
  <si>
    <t>Tutu Saiote de Armação</t>
  </si>
  <si>
    <t>BLOCOS DE CARNAVAL</t>
  </si>
  <si>
    <t xml:space="preserve"> FANTASIAS ADULTO                                                                                        (guia de tamanhos)</t>
  </si>
  <si>
    <t xml:space="preserve">PP  34/36  </t>
  </si>
  <si>
    <t xml:space="preserve">P  38/40 </t>
  </si>
  <si>
    <t xml:space="preserve">M  40/42 </t>
  </si>
  <si>
    <t xml:space="preserve">G  42/44 </t>
  </si>
  <si>
    <t xml:space="preserve">GG  44/46 </t>
  </si>
  <si>
    <t>ED0068</t>
  </si>
  <si>
    <t>Kit Tutu Abelha Rainha (tutu+Antena)</t>
  </si>
  <si>
    <t>ED0075</t>
  </si>
  <si>
    <t>Kit Tutu Lady Joaninha (tutu+Antena)</t>
  </si>
  <si>
    <t>ED0094</t>
  </si>
  <si>
    <t>Tutu  Alice</t>
  </si>
  <si>
    <t>ED0150</t>
  </si>
  <si>
    <t>Kit Pirata Caveira c/ Faixa e Gorro</t>
  </si>
  <si>
    <t>ED0153</t>
  </si>
  <si>
    <t xml:space="preserve">Kit Naipes c/ Tiara e Braçadeiras </t>
  </si>
  <si>
    <t>ED0222</t>
  </si>
  <si>
    <t xml:space="preserve">Tutu Pirata Luxo com Listras </t>
  </si>
  <si>
    <t>ED0274</t>
  </si>
  <si>
    <t xml:space="preserve"> Hot Pant Metalizado </t>
  </si>
  <si>
    <t>ED0278</t>
  </si>
  <si>
    <t>ED0287</t>
  </si>
  <si>
    <t>Saia Sereia Curta</t>
  </si>
  <si>
    <t>ED0289</t>
  </si>
  <si>
    <t>Saia Sereia com Cauda</t>
  </si>
  <si>
    <t>ED0290</t>
  </si>
  <si>
    <t xml:space="preserve">Top Metalizado Sortidos  </t>
  </si>
  <si>
    <t xml:space="preserve"> ED0291 </t>
  </si>
  <si>
    <t>Top Metalizado Sortidos Curto</t>
  </si>
  <si>
    <t>ED0373</t>
  </si>
  <si>
    <t>Kit Casa Comigo (TUTU+VÉU+LIGA)</t>
  </si>
  <si>
    <t>ED0375</t>
  </si>
  <si>
    <t>Kit Ratinha (TUTU+BRAÇADEIRAS+ORELHAS)</t>
  </si>
  <si>
    <t>ED0376</t>
  </si>
  <si>
    <t>Kit Unicornio (TUTU+TIARA+BRAÇADEIRA)</t>
  </si>
  <si>
    <t>ED0379</t>
  </si>
  <si>
    <t>Kit Confete (tutu+tiara)   CORES SORTIDAS</t>
  </si>
  <si>
    <t>ED0380</t>
  </si>
  <si>
    <t>Kit Coelha Play Boy (TUTU+GRAVATA+PUNHO+ORELHA)</t>
  </si>
  <si>
    <t>ED0381</t>
  </si>
  <si>
    <t>Tutu Brocado brilho-  CORES SORTIDAS</t>
  </si>
  <si>
    <t>ED0382</t>
  </si>
  <si>
    <t>ED0393</t>
  </si>
  <si>
    <t>Baby Pink Adulto</t>
  </si>
  <si>
    <t>ED0408</t>
  </si>
  <si>
    <t xml:space="preserve">Hans Alemão Adulto                   </t>
  </si>
  <si>
    <t>ED0409</t>
  </si>
  <si>
    <t xml:space="preserve">Helga Alemã Adult                      </t>
  </si>
  <si>
    <t>ED0411</t>
  </si>
  <si>
    <t xml:space="preserve">Policial Adulto                            </t>
  </si>
  <si>
    <t>ED0412</t>
  </si>
  <si>
    <t xml:space="preserve">Enfermeira Adulto                    </t>
  </si>
  <si>
    <t>ED0413</t>
  </si>
  <si>
    <t xml:space="preserve">Prisioneira                                  </t>
  </si>
  <si>
    <t>ED0414</t>
  </si>
  <si>
    <t xml:space="preserve">Saia Arco-Íris                              </t>
  </si>
  <si>
    <t>ED0415</t>
  </si>
  <si>
    <t xml:space="preserve">Kit Rumbeira                              </t>
  </si>
  <si>
    <t>ED0417</t>
  </si>
  <si>
    <t xml:space="preserve">Jardineira de Saia                    </t>
  </si>
  <si>
    <t>ED0416</t>
  </si>
  <si>
    <t xml:space="preserve">Jardineira de Short                   </t>
  </si>
  <si>
    <t>ED0418</t>
  </si>
  <si>
    <t xml:space="preserve">Short Saia                                 </t>
  </si>
  <si>
    <t>SB7089</t>
  </si>
  <si>
    <t>Saiote de Armação Adulto</t>
  </si>
  <si>
    <t xml:space="preserve"> COLEÇÃO ADULTO                                                                                        (guia de tamanhos)</t>
  </si>
  <si>
    <t>ED0029</t>
  </si>
  <si>
    <t>ED0044</t>
  </si>
  <si>
    <t xml:space="preserve">Palhaça Charmosa + Gravata </t>
  </si>
  <si>
    <t>ED0045</t>
  </si>
  <si>
    <t>Kit Palhaço  ( Colete + Gravata )  ESTAMPAS  SORTIDAS</t>
  </si>
  <si>
    <t>ED0047</t>
  </si>
  <si>
    <t>ED0061</t>
  </si>
  <si>
    <t>Mulher das Cavernas</t>
  </si>
  <si>
    <t>ED0074</t>
  </si>
  <si>
    <t xml:space="preserve">Prisioneiro Adulto </t>
  </si>
  <si>
    <t>ED0081</t>
  </si>
  <si>
    <t xml:space="preserve">Pirata Bucaneiro com Bermuda </t>
  </si>
  <si>
    <t>ED0082</t>
  </si>
  <si>
    <t xml:space="preserve">Pirata Bucaneira com Saia </t>
  </si>
  <si>
    <t>ED0086</t>
  </si>
  <si>
    <t>Blue Princess (Cinderela)</t>
  </si>
  <si>
    <t>ED0087</t>
  </si>
  <si>
    <t>Yellow Princess</t>
  </si>
  <si>
    <t>ED0088</t>
  </si>
  <si>
    <t xml:space="preserve">Pink Princess </t>
  </si>
  <si>
    <t>ED0089</t>
  </si>
  <si>
    <t>Ice Princess</t>
  </si>
  <si>
    <t>ED0093</t>
  </si>
  <si>
    <t xml:space="preserve">Alice </t>
  </si>
  <si>
    <t>ED0095</t>
  </si>
  <si>
    <t>ED0100</t>
  </si>
  <si>
    <t>ED0102</t>
  </si>
  <si>
    <t xml:space="preserve">Dark Quenn </t>
  </si>
  <si>
    <t>ED0106</t>
  </si>
  <si>
    <t>Palhaço Arrelia</t>
  </si>
  <si>
    <t>ED0107</t>
  </si>
  <si>
    <t xml:space="preserve">Pierro Adulto </t>
  </si>
  <si>
    <t>ED0110</t>
  </si>
  <si>
    <t>ED0111</t>
  </si>
  <si>
    <t xml:space="preserve">ED0131 </t>
  </si>
  <si>
    <t>La Casa de Papel Masculino (Macacão + Máscara)</t>
  </si>
  <si>
    <t>ED0155</t>
  </si>
  <si>
    <t>Saia Caribe</t>
  </si>
  <si>
    <t>ED0157</t>
  </si>
  <si>
    <t>ED0158</t>
  </si>
  <si>
    <t>Top Helanca Manga Longa</t>
  </si>
  <si>
    <t>ED0193</t>
  </si>
  <si>
    <t>Palhaça Jujuba</t>
  </si>
  <si>
    <t>ED0194</t>
  </si>
  <si>
    <t>Palhaço Paçoca</t>
  </si>
  <si>
    <t>ED0195</t>
  </si>
  <si>
    <t>Colete Palhaço Luxo Unissex</t>
  </si>
  <si>
    <t>ED0197</t>
  </si>
  <si>
    <t>La Casa de Papel Feminino(Macacão Curto+ Máscara)</t>
  </si>
  <si>
    <t>ED0204</t>
  </si>
  <si>
    <t>Top Caribenho</t>
  </si>
  <si>
    <t>ED0205</t>
  </si>
  <si>
    <t>Arlequina Adulta</t>
  </si>
  <si>
    <t>ED0248</t>
  </si>
  <si>
    <t>Faraó Ramsés Super Luxo</t>
  </si>
  <si>
    <t>ED0249</t>
  </si>
  <si>
    <t>Egípcio</t>
  </si>
  <si>
    <t>ED0250</t>
  </si>
  <si>
    <t>Cleópatra</t>
  </si>
  <si>
    <t>ED0251</t>
  </si>
  <si>
    <t>Rainha do Nilo</t>
  </si>
  <si>
    <t>ED0338</t>
  </si>
  <si>
    <t>ED0339</t>
  </si>
  <si>
    <t>ED0340</t>
  </si>
  <si>
    <t xml:space="preserve">Round 6 Simbolo Triangulo Mascara+Cinto   </t>
  </si>
  <si>
    <t>ED0341</t>
  </si>
  <si>
    <t xml:space="preserve">Mestre Black Capa+Mascara  </t>
  </si>
  <si>
    <t>ED0372</t>
  </si>
  <si>
    <t>Maori Adulta</t>
  </si>
  <si>
    <t>ED0391</t>
  </si>
  <si>
    <t>Sexta feira Adulto LANÇAMENTO</t>
  </si>
  <si>
    <t>HW0215</t>
  </si>
  <si>
    <t>Jack Halloween (Peça Única sem Luvas )</t>
  </si>
  <si>
    <t>HW0216</t>
  </si>
  <si>
    <t xml:space="preserve">Jack's Girlfriend (Peça Única sem Luvas) </t>
  </si>
  <si>
    <t>HW0602</t>
  </si>
  <si>
    <t>Saia dos Anos 60 (Sortidas) (Cinto + Lenço)</t>
  </si>
  <si>
    <t xml:space="preserve"> ACESSÓRIOS                                                                                       </t>
  </si>
  <si>
    <r>
      <rPr>
        <b/>
        <sz val="9"/>
        <color theme="1"/>
        <rFont val="Calibri"/>
        <charset val="134"/>
        <scheme val="minor"/>
      </rPr>
      <t xml:space="preserve">U </t>
    </r>
    <r>
      <rPr>
        <sz val="9"/>
        <color theme="1"/>
        <rFont val="Calibri"/>
        <charset val="134"/>
        <scheme val="minor"/>
      </rPr>
      <t xml:space="preserve">    </t>
    </r>
  </si>
  <si>
    <t xml:space="preserve">PP  </t>
  </si>
  <si>
    <t xml:space="preserve">P </t>
  </si>
  <si>
    <t xml:space="preserve">M  </t>
  </si>
  <si>
    <t xml:space="preserve">G   </t>
  </si>
  <si>
    <t xml:space="preserve">GG   </t>
  </si>
  <si>
    <t>ED0064</t>
  </si>
  <si>
    <t>Kit Star Girl Infantil</t>
  </si>
  <si>
    <t>ED0065</t>
  </si>
  <si>
    <t>Kit Star Woman Adulto</t>
  </si>
  <si>
    <t>ED0076</t>
  </si>
  <si>
    <t xml:space="preserve">Gravata Palhaço Borboleta </t>
  </si>
  <si>
    <t>ED0077</t>
  </si>
  <si>
    <t xml:space="preserve">Gorro Pirata </t>
  </si>
  <si>
    <t>ED0085</t>
  </si>
  <si>
    <t xml:space="preserve">Coroa de Flores </t>
  </si>
  <si>
    <t>ED0120</t>
  </si>
  <si>
    <t xml:space="preserve">Boina Palhaço </t>
  </si>
  <si>
    <t>ED0121</t>
  </si>
  <si>
    <t xml:space="preserve">Gravatão Palhaço </t>
  </si>
  <si>
    <t>ED0123</t>
  </si>
  <si>
    <t>Kit Princesa (Faixa + Tiara)</t>
  </si>
  <si>
    <t>ED0183</t>
  </si>
  <si>
    <t xml:space="preserve">Cartola Catavento </t>
  </si>
  <si>
    <t>ED0184</t>
  </si>
  <si>
    <t xml:space="preserve">Cartola Circus </t>
  </si>
  <si>
    <t>ED0185</t>
  </si>
  <si>
    <t>Mini Cartola Carnaval</t>
  </si>
  <si>
    <t>ED0188</t>
  </si>
  <si>
    <t xml:space="preserve">Cartola Floral </t>
  </si>
  <si>
    <t>ED0190</t>
  </si>
  <si>
    <t>Asa Borboleta C/ Tiara</t>
  </si>
  <si>
    <t>ED0202</t>
  </si>
  <si>
    <t>Tiara Ratinha Paetê Luxo</t>
  </si>
  <si>
    <t>ED0207</t>
  </si>
  <si>
    <t>Short Cute Adulto</t>
  </si>
  <si>
    <t>ED0208</t>
  </si>
  <si>
    <t>Short Cute Infantil</t>
  </si>
  <si>
    <t>ED0209</t>
  </si>
  <si>
    <t>Tiara Coelho</t>
  </si>
  <si>
    <t>ED0210</t>
  </si>
  <si>
    <t>Tiara Circus</t>
  </si>
  <si>
    <t>ED0211</t>
  </si>
  <si>
    <t>Tiara Unicórnio</t>
  </si>
  <si>
    <t>ED0383</t>
  </si>
  <si>
    <t xml:space="preserve">Tiara Cassino </t>
  </si>
  <si>
    <t xml:space="preserve">ED0215 </t>
  </si>
  <si>
    <t xml:space="preserve">Mini Coroa Rainha de Copas  </t>
  </si>
  <si>
    <t>ED0226</t>
  </si>
  <si>
    <t>Chapéu Capitão Pirata</t>
  </si>
  <si>
    <t>ED0234</t>
  </si>
  <si>
    <t>Luva Romance Preta      ADULTO</t>
  </si>
  <si>
    <t>ED0235</t>
  </si>
  <si>
    <t>Luva Romance Branca    ADULTO</t>
  </si>
  <si>
    <t>ED0236</t>
  </si>
  <si>
    <t>Luva Romance Royal       ADULTO</t>
  </si>
  <si>
    <t>ED0237</t>
  </si>
  <si>
    <t>Luva Romance Azul Bebê  ADULTO</t>
  </si>
  <si>
    <t>ED0238</t>
  </si>
  <si>
    <t>Luva Romance Turquesa    ADULTO</t>
  </si>
  <si>
    <t>ED0239</t>
  </si>
  <si>
    <t>Luva Romance Amarela   ADULTO</t>
  </si>
  <si>
    <t>ED0240</t>
  </si>
  <si>
    <t>Luva Romance Rosa     ADULTO</t>
  </si>
  <si>
    <t>ED0241</t>
  </si>
  <si>
    <t>Luva Romance Lilas  ADULTO</t>
  </si>
  <si>
    <t>ED0242</t>
  </si>
  <si>
    <t>Luva Romance Vermelha  ADULTO</t>
  </si>
  <si>
    <t>ED0351</t>
  </si>
  <si>
    <t>Taco Good Night</t>
  </si>
  <si>
    <t>ED0357</t>
  </si>
  <si>
    <r>
      <rPr>
        <b/>
        <sz val="9"/>
        <rFont val="Calibri"/>
        <charset val="134"/>
        <scheme val="minor"/>
      </rPr>
      <t>Luva Princesa Pink      I</t>
    </r>
    <r>
      <rPr>
        <b/>
        <sz val="9"/>
        <color rgb="FFFF0000"/>
        <rFont val="Calibri"/>
        <charset val="134"/>
        <scheme val="minor"/>
      </rPr>
      <t>NFANTIL</t>
    </r>
  </si>
  <si>
    <t>ED0358</t>
  </si>
  <si>
    <t>Luva Princesa Lilas     INFANTIL</t>
  </si>
  <si>
    <t>ED0359</t>
  </si>
  <si>
    <t>Luva Princesa Amarela     INFANTIL</t>
  </si>
  <si>
    <t>ED0360</t>
  </si>
  <si>
    <t>Luva Princesa Azul Claro   INFANTIL</t>
  </si>
  <si>
    <t>ED0361</t>
  </si>
  <si>
    <t>Luva Princesa Rosa     INFANTIL</t>
  </si>
  <si>
    <t>ED0279</t>
  </si>
  <si>
    <t>ED0280</t>
  </si>
  <si>
    <t>Pochete Arco Iris</t>
  </si>
  <si>
    <t>ED0281</t>
  </si>
  <si>
    <t>Pochete Ouro</t>
  </si>
  <si>
    <t>ED0282</t>
  </si>
  <si>
    <t>Pochete Prata</t>
  </si>
  <si>
    <t>ED0283</t>
  </si>
  <si>
    <t>Pochete Paetê Azul Royal</t>
  </si>
  <si>
    <t>ED0284</t>
  </si>
  <si>
    <t>Pochete Paetê Preta</t>
  </si>
  <si>
    <t>ED0285</t>
  </si>
  <si>
    <t>Pochete Paetê Vermelha</t>
  </si>
  <si>
    <t xml:space="preserve">ACESSÓRIOS - SAPATILHAS </t>
  </si>
  <si>
    <t>ED115A</t>
  </si>
  <si>
    <t>Sapatilha Prata</t>
  </si>
  <si>
    <t>ED115B</t>
  </si>
  <si>
    <t>Sapatilha Dourada</t>
  </si>
  <si>
    <t xml:space="preserve">ED116A </t>
  </si>
  <si>
    <t>Sapatilha Gliter  (PIN) Princesa FLORESTA (Azul)</t>
  </si>
  <si>
    <t>ED116B</t>
  </si>
  <si>
    <t>Sapatilha Gliter (PIN) Princesa TILIM (Verde)</t>
  </si>
  <si>
    <t>ED116C</t>
  </si>
  <si>
    <t xml:space="preserve">Sapatilha Gliter (PIN) Princesa LA BELLE (Ouro) </t>
  </si>
  <si>
    <t xml:space="preserve">ED116D </t>
  </si>
  <si>
    <t>Sapatilha Gliter (PIN) Princesa BUTTERFLY (Turquesa)</t>
  </si>
  <si>
    <t>ED116E</t>
  </si>
  <si>
    <t xml:space="preserve">Sapatilha Gliter (PIN) Princesa LILAC (Branca)   </t>
  </si>
  <si>
    <t>ED116F</t>
  </si>
  <si>
    <t xml:space="preserve">Sapatilha Gliter (PIN) Princess (Rosa) </t>
  </si>
  <si>
    <t>ED118A</t>
  </si>
  <si>
    <t>Sapatilha Cetim c/ Bordado (Azul)</t>
  </si>
  <si>
    <t xml:space="preserve">ED118B </t>
  </si>
  <si>
    <t>Sapatilha Cetim c/ Bordado (Turqueza)</t>
  </si>
  <si>
    <t xml:space="preserve">ED118C </t>
  </si>
  <si>
    <t>Sapatilha Cetim c/ Bordado (Lilas)</t>
  </si>
  <si>
    <t xml:space="preserve">ED118D </t>
  </si>
  <si>
    <t>Sapatilha Cetim c/ Bordado (Rosa)</t>
  </si>
  <si>
    <t xml:space="preserve">ED118E </t>
  </si>
  <si>
    <t>Sapatilha Cetim c/ Bordado (Verde)</t>
  </si>
  <si>
    <r>
      <t xml:space="preserve">    </t>
    </r>
    <r>
      <rPr>
        <b/>
        <sz val="16"/>
        <color theme="1"/>
        <rFont val="Calibri"/>
        <charset val="134"/>
        <scheme val="minor"/>
      </rPr>
      <t>COLEÇÃO CARNAVAL/EVERY DAY 2025 (ACABADO)</t>
    </r>
  </si>
  <si>
    <t>India Apache (Falta Acess.)</t>
  </si>
  <si>
    <t>Baianinha (Vermelha)</t>
  </si>
  <si>
    <t>Baianinha (Ouro)</t>
  </si>
  <si>
    <t>Baianinha (Rosa / Apenas Saia)</t>
  </si>
  <si>
    <t>9 e 2bl.</t>
  </si>
  <si>
    <t>Ratinha Paetê (Vermelha)</t>
  </si>
  <si>
    <t>Ratinha Paetê (Rosa)</t>
  </si>
  <si>
    <t>ED0216</t>
  </si>
  <si>
    <t>Tutu Naipes</t>
  </si>
  <si>
    <t>-</t>
  </si>
  <si>
    <t>ED0034</t>
  </si>
  <si>
    <t>Ice Princess Bailarina</t>
  </si>
  <si>
    <t>ED0056</t>
  </si>
  <si>
    <t>Mister Bug</t>
  </si>
  <si>
    <t>ED0347</t>
  </si>
  <si>
    <t>Batatinha Frita</t>
  </si>
  <si>
    <t>ED5006</t>
  </si>
  <si>
    <t>Tutu Ratinha (Vermelha)</t>
  </si>
  <si>
    <t>Chapéuzinho Vermelho (Ap. 15 Capas)</t>
  </si>
  <si>
    <t>1 blusa</t>
  </si>
  <si>
    <t>Top Helanca Manga Curta (Vermelho)</t>
  </si>
  <si>
    <t>Top Helanca Manga Curta (Preto)</t>
  </si>
  <si>
    <t>Top Helanca Manga Curta (Branco)</t>
  </si>
  <si>
    <t>Top Helanca Manga Longa (Vermelho)</t>
  </si>
  <si>
    <t>Top Helanca Manga Longa (Preto)</t>
  </si>
  <si>
    <t>Top Helanca Manga Longa (Branco)</t>
  </si>
  <si>
    <t>ED0159</t>
  </si>
  <si>
    <t>Pochete Dragon (Prata)</t>
  </si>
  <si>
    <t>Pochete Dragon (Verde)</t>
  </si>
  <si>
    <t xml:space="preserve">Hot Pant c/ Alças </t>
  </si>
  <si>
    <t>Frente Única Paete (Pink)</t>
  </si>
  <si>
    <t>Frente Única Paete (Azul Royal)</t>
  </si>
  <si>
    <t>Frente Única Paete (Vermelho)</t>
  </si>
  <si>
    <t>Frente Única Paete (Azul Claro)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</si>
</sst>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0000"/>
  </numFmts>
  <fonts count="10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2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9"/>
      <color rgb="FFFF000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4" fontId="4" fillId="3" borderId="9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left"/>
    </xf>
    <xf numFmtId="0" fontId="5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left"/>
    </xf>
    <xf numFmtId="0" fontId="5" fillId="3" borderId="17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5" fillId="2" borderId="15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0" fontId="5" fillId="3" borderId="17" xfId="0" applyFont="1" applyFill="1" applyBorder="1"/>
    <xf numFmtId="0" fontId="5" fillId="2" borderId="16" xfId="0" applyFont="1" applyFill="1" applyBorder="1" applyAlignment="1">
      <alignment horizontal="left" vertical="center"/>
    </xf>
    <xf numFmtId="164" fontId="5" fillId="2" borderId="18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>
      <alignment horizontal="left"/>
    </xf>
    <xf numFmtId="0" fontId="5" fillId="3" borderId="20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4" xfId="0" applyFont="1" applyBorder="1"/>
    <xf numFmtId="0" fontId="4" fillId="3" borderId="20" xfId="0" applyFont="1" applyFill="1" applyBorder="1" applyAlignment="1">
      <alignment horizontal="left"/>
    </xf>
    <xf numFmtId="0" fontId="4" fillId="0" borderId="6" xfId="0" applyFont="1" applyBorder="1"/>
    <xf numFmtId="0" fontId="5" fillId="3" borderId="13" xfId="0" applyFont="1" applyFill="1" applyBorder="1"/>
    <xf numFmtId="164" fontId="5" fillId="2" borderId="21" xfId="0" applyNumberFormat="1" applyFont="1" applyFill="1" applyBorder="1" applyAlignment="1">
      <alignment horizontal="center"/>
    </xf>
    <xf numFmtId="164" fontId="5" fillId="0" borderId="22" xfId="0" applyNumberFormat="1" applyFont="1" applyBorder="1" applyAlignment="1">
      <alignment horizontal="left"/>
    </xf>
    <xf numFmtId="0" fontId="5" fillId="3" borderId="23" xfId="0" applyFont="1" applyFill="1" applyBorder="1"/>
    <xf numFmtId="0" fontId="4" fillId="3" borderId="24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44" fontId="4" fillId="0" borderId="25" xfId="0" applyNumberFormat="1" applyFont="1" applyBorder="1"/>
    <xf numFmtId="44" fontId="4" fillId="0" borderId="26" xfId="0" applyNumberFormat="1" applyFont="1" applyBorder="1"/>
    <xf numFmtId="44" fontId="4" fillId="3" borderId="28" xfId="0" applyNumberFormat="1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left"/>
    </xf>
    <xf numFmtId="44" fontId="4" fillId="2" borderId="30" xfId="0" applyNumberFormat="1" applyFont="1" applyFill="1" applyBorder="1"/>
    <xf numFmtId="0" fontId="4" fillId="3" borderId="31" xfId="0" applyFont="1" applyFill="1" applyBorder="1" applyAlignment="1">
      <alignment horizontal="center"/>
    </xf>
    <xf numFmtId="164" fontId="4" fillId="2" borderId="16" xfId="0" applyNumberFormat="1" applyFont="1" applyFill="1" applyBorder="1" applyAlignment="1">
      <alignment horizontal="left"/>
    </xf>
    <xf numFmtId="44" fontId="4" fillId="2" borderId="32" xfId="0" applyNumberFormat="1" applyFont="1" applyFill="1" applyBorder="1"/>
    <xf numFmtId="164" fontId="4" fillId="2" borderId="16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44" fontId="4" fillId="2" borderId="27" xfId="0" applyNumberFormat="1" applyFont="1" applyFill="1" applyBorder="1"/>
    <xf numFmtId="0" fontId="4" fillId="2" borderId="29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4" fontId="4" fillId="2" borderId="22" xfId="0" applyNumberFormat="1" applyFont="1" applyFill="1" applyBorder="1" applyAlignment="1">
      <alignment horizontal="center"/>
    </xf>
    <xf numFmtId="44" fontId="4" fillId="2" borderId="34" xfId="0" applyNumberFormat="1" applyFont="1" applyFill="1" applyBorder="1"/>
    <xf numFmtId="0" fontId="4" fillId="3" borderId="17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3" borderId="35" xfId="0" applyNumberFormat="1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center" vertical="center"/>
    </xf>
    <xf numFmtId="165" fontId="4" fillId="3" borderId="36" xfId="0" applyNumberFormat="1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/>
    <xf numFmtId="164" fontId="5" fillId="0" borderId="31" xfId="0" applyNumberFormat="1" applyFont="1" applyBorder="1" applyAlignment="1">
      <alignment horizontal="center"/>
    </xf>
    <xf numFmtId="0" fontId="5" fillId="3" borderId="3" xfId="0" applyFont="1" applyFill="1" applyBorder="1"/>
    <xf numFmtId="164" fontId="5" fillId="2" borderId="31" xfId="0" applyNumberFormat="1" applyFont="1" applyFill="1" applyBorder="1" applyAlignment="1">
      <alignment horizontal="center"/>
    </xf>
    <xf numFmtId="164" fontId="5" fillId="2" borderId="38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left"/>
    </xf>
    <xf numFmtId="164" fontId="5" fillId="2" borderId="12" xfId="0" applyNumberFormat="1" applyFont="1" applyFill="1" applyBorder="1" applyAlignment="1">
      <alignment horizontal="left"/>
    </xf>
    <xf numFmtId="164" fontId="5" fillId="2" borderId="16" xfId="0" applyNumberFormat="1" applyFont="1" applyFill="1" applyBorder="1" applyAlignment="1">
      <alignment horizontal="left"/>
    </xf>
    <xf numFmtId="44" fontId="4" fillId="2" borderId="16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44" fontId="4" fillId="2" borderId="4" xfId="0" applyNumberFormat="1" applyFont="1" applyFill="1" applyBorder="1"/>
    <xf numFmtId="44" fontId="4" fillId="3" borderId="41" xfId="0" applyNumberFormat="1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/>
    </xf>
    <xf numFmtId="44" fontId="4" fillId="2" borderId="43" xfId="0" applyNumberFormat="1" applyFont="1" applyFill="1" applyBorder="1" applyAlignment="1">
      <alignment horizontal="center"/>
    </xf>
    <xf numFmtId="44" fontId="4" fillId="2" borderId="12" xfId="0" applyNumberFormat="1" applyFont="1" applyFill="1" applyBorder="1"/>
    <xf numFmtId="0" fontId="4" fillId="3" borderId="26" xfId="0" applyFont="1" applyFill="1" applyBorder="1" applyAlignment="1">
      <alignment horizontal="center"/>
    </xf>
    <xf numFmtId="44" fontId="4" fillId="2" borderId="44" xfId="0" applyNumberFormat="1" applyFont="1" applyFill="1" applyBorder="1" applyAlignment="1">
      <alignment horizontal="center"/>
    </xf>
    <xf numFmtId="44" fontId="4" fillId="2" borderId="16" xfId="0" applyNumberFormat="1" applyFont="1" applyFill="1" applyBorder="1"/>
    <xf numFmtId="0" fontId="4" fillId="2" borderId="26" xfId="0" applyFont="1" applyFill="1" applyBorder="1" applyAlignment="1">
      <alignment horizontal="center"/>
    </xf>
    <xf numFmtId="164" fontId="4" fillId="2" borderId="44" xfId="0" applyNumberFormat="1" applyFont="1" applyFill="1" applyBorder="1"/>
    <xf numFmtId="164" fontId="4" fillId="2" borderId="44" xfId="0" applyNumberFormat="1" applyFont="1" applyFill="1" applyBorder="1" applyAlignment="1">
      <alignment horizontal="center"/>
    </xf>
    <xf numFmtId="44" fontId="4" fillId="2" borderId="19" xfId="0" applyNumberFormat="1" applyFont="1" applyFill="1" applyBorder="1"/>
    <xf numFmtId="164" fontId="4" fillId="4" borderId="9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164" fontId="4" fillId="2" borderId="15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164" fontId="4" fillId="2" borderId="38" xfId="0" applyNumberFormat="1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left" vertical="center"/>
    </xf>
    <xf numFmtId="0" fontId="4" fillId="3" borderId="46" xfId="0" applyFont="1" applyFill="1" applyBorder="1" applyAlignment="1">
      <alignment horizontal="center"/>
    </xf>
    <xf numFmtId="0" fontId="4" fillId="3" borderId="47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/>
    </xf>
    <xf numFmtId="0" fontId="4" fillId="2" borderId="47" xfId="0" applyFont="1" applyFill="1" applyBorder="1" applyAlignment="1">
      <alignment horizontal="center"/>
    </xf>
    <xf numFmtId="0" fontId="4" fillId="2" borderId="47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left"/>
    </xf>
    <xf numFmtId="0" fontId="4" fillId="2" borderId="4" xfId="0" applyFont="1" applyFill="1" applyBorder="1"/>
    <xf numFmtId="44" fontId="4" fillId="4" borderId="28" xfId="0" applyNumberFormat="1" applyFont="1" applyFill="1" applyBorder="1" applyAlignment="1">
      <alignment horizontal="center" vertical="center"/>
    </xf>
    <xf numFmtId="44" fontId="4" fillId="2" borderId="12" xfId="0" applyNumberFormat="1" applyFont="1" applyFill="1" applyBorder="1" applyAlignment="1">
      <alignment horizontal="left" vertical="center"/>
    </xf>
    <xf numFmtId="44" fontId="4" fillId="2" borderId="16" xfId="0" applyNumberFormat="1" applyFont="1" applyFill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44" fontId="4" fillId="2" borderId="49" xfId="0" applyNumberFormat="1" applyFont="1" applyFill="1" applyBorder="1"/>
    <xf numFmtId="0" fontId="4" fillId="2" borderId="48" xfId="0" applyFont="1" applyFill="1" applyBorder="1" applyAlignment="1">
      <alignment horizontal="center"/>
    </xf>
    <xf numFmtId="44" fontId="4" fillId="2" borderId="45" xfId="0" applyNumberFormat="1" applyFont="1" applyFill="1" applyBorder="1" applyAlignment="1">
      <alignment horizontal="left" vertical="center"/>
    </xf>
    <xf numFmtId="44" fontId="4" fillId="2" borderId="19" xfId="0" applyNumberFormat="1" applyFont="1" applyFill="1" applyBorder="1" applyAlignment="1">
      <alignment horizontal="left" vertical="center"/>
    </xf>
    <xf numFmtId="44" fontId="4" fillId="2" borderId="12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0" fontId="4" fillId="3" borderId="14" xfId="0" applyFont="1" applyFill="1" applyBorder="1"/>
    <xf numFmtId="0" fontId="4" fillId="2" borderId="14" xfId="0" applyFont="1" applyFill="1" applyBorder="1"/>
    <xf numFmtId="164" fontId="4" fillId="2" borderId="15" xfId="0" applyNumberFormat="1" applyFont="1" applyFill="1" applyBorder="1" applyAlignment="1">
      <alignment horizontal="center"/>
    </xf>
    <xf numFmtId="164" fontId="4" fillId="3" borderId="39" xfId="0" applyNumberFormat="1" applyFont="1" applyFill="1" applyBorder="1" applyAlignment="1">
      <alignment horizontal="center" vertical="center"/>
    </xf>
    <xf numFmtId="164" fontId="5" fillId="3" borderId="50" xfId="0" applyNumberFormat="1" applyFont="1" applyFill="1" applyBorder="1" applyAlignment="1">
      <alignment horizontal="left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4" fillId="0" borderId="17" xfId="0" applyFont="1" applyBorder="1"/>
    <xf numFmtId="44" fontId="4" fillId="2" borderId="19" xfId="0" applyNumberFormat="1" applyFont="1" applyFill="1" applyBorder="1" applyAlignment="1">
      <alignment horizontal="center"/>
    </xf>
    <xf numFmtId="44" fontId="4" fillId="2" borderId="16" xfId="0" applyNumberFormat="1" applyFont="1" applyFill="1" applyBorder="1" applyAlignment="1">
      <alignment horizontal="left"/>
    </xf>
    <xf numFmtId="0" fontId="4" fillId="0" borderId="29" xfId="0" applyFont="1" applyBorder="1"/>
    <xf numFmtId="44" fontId="4" fillId="2" borderId="12" xfId="0" applyNumberFormat="1" applyFont="1" applyFill="1" applyBorder="1" applyAlignment="1">
      <alignment horizontal="left"/>
    </xf>
    <xf numFmtId="0" fontId="4" fillId="0" borderId="31" xfId="0" applyFont="1" applyBorder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164" fontId="5" fillId="2" borderId="45" xfId="0" applyNumberFormat="1" applyFont="1" applyFill="1" applyBorder="1" applyAlignment="1">
      <alignment horizontal="left"/>
    </xf>
    <xf numFmtId="0" fontId="4" fillId="3" borderId="53" xfId="0" applyFont="1" applyFill="1" applyBorder="1" applyAlignment="1">
      <alignment horizontal="left"/>
    </xf>
    <xf numFmtId="0" fontId="4" fillId="2" borderId="54" xfId="0" applyFont="1" applyFill="1" applyBorder="1" applyAlignment="1">
      <alignment horizontal="center"/>
    </xf>
    <xf numFmtId="44" fontId="4" fillId="2" borderId="55" xfId="0" applyNumberFormat="1" applyFont="1" applyFill="1" applyBorder="1" applyAlignment="1">
      <alignment horizontal="center"/>
    </xf>
    <xf numFmtId="44" fontId="4" fillId="2" borderId="45" xfId="0" applyNumberFormat="1" applyFont="1" applyFill="1" applyBorder="1"/>
    <xf numFmtId="164" fontId="6" fillId="4" borderId="56" xfId="0" applyNumberFormat="1" applyFont="1" applyFill="1" applyBorder="1" applyAlignment="1">
      <alignment horizontal="center" vertical="center"/>
    </xf>
    <xf numFmtId="164" fontId="6" fillId="4" borderId="51" xfId="0" applyNumberFormat="1" applyFont="1" applyFill="1" applyBorder="1" applyAlignment="1">
      <alignment horizontal="center" vertical="center"/>
    </xf>
    <xf numFmtId="164" fontId="6" fillId="4" borderId="5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5" fontId="4" fillId="3" borderId="14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44" fontId="4" fillId="3" borderId="12" xfId="0" applyNumberFormat="1" applyFont="1" applyFill="1" applyBorder="1" applyAlignment="1">
      <alignment horizontal="center" vertical="center"/>
    </xf>
    <xf numFmtId="44" fontId="4" fillId="3" borderId="16" xfId="0" applyNumberFormat="1" applyFont="1" applyFill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0" fontId="5" fillId="0" borderId="45" xfId="0" applyFont="1" applyBorder="1" applyAlignment="1">
      <alignment horizontal="left" vertical="center"/>
    </xf>
    <xf numFmtId="164" fontId="5" fillId="0" borderId="57" xfId="0" applyNumberFormat="1" applyFont="1" applyBorder="1" applyAlignment="1">
      <alignment horizontal="left"/>
    </xf>
    <xf numFmtId="44" fontId="5" fillId="0" borderId="16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164" fontId="7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4" fillId="0" borderId="46" xfId="0" applyFont="1" applyBorder="1"/>
    <xf numFmtId="0" fontId="4" fillId="0" borderId="47" xfId="0" applyFont="1" applyBorder="1"/>
    <xf numFmtId="0" fontId="4" fillId="0" borderId="48" xfId="0" applyFont="1" applyBorder="1"/>
    <xf numFmtId="44" fontId="4" fillId="2" borderId="45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44" fontId="4" fillId="0" borderId="0" xfId="0" applyNumberFormat="1" applyFont="1" applyFill="1" applyBorder="1" applyAlignment="1">
      <alignment horizontal="left"/>
    </xf>
    <xf numFmtId="164" fontId="4" fillId="2" borderId="45" xfId="0" applyNumberFormat="1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 vertical="center"/>
    </xf>
    <xf numFmtId="44" fontId="4" fillId="2" borderId="19" xfId="0" applyNumberFormat="1" applyFont="1" applyFill="1" applyBorder="1" applyAlignment="1">
      <alignment horizontal="left"/>
    </xf>
    <xf numFmtId="44" fontId="4" fillId="3" borderId="5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409575</xdr:colOff>
      <xdr:row>2</xdr:row>
      <xdr:rowOff>266700</xdr:rowOff>
    </xdr:to>
    <xdr:pic>
      <xdr:nvPicPr>
        <xdr:cNvPr id="2" name="Imagem 1" descr="C:\Users\User\Desktop\download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"/>
          <a:ext cx="1019175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558165</xdr:colOff>
      <xdr:row>0</xdr:row>
      <xdr:rowOff>48895</xdr:rowOff>
    </xdr:from>
    <xdr:to>
      <xdr:col>10</xdr:col>
      <xdr:colOff>628650</xdr:colOff>
      <xdr:row>2</xdr:row>
      <xdr:rowOff>195580</xdr:rowOff>
    </xdr:to>
    <xdr:pic>
      <xdr:nvPicPr>
        <xdr:cNvPr id="4" name="Imagem 3" descr="WhatsApp Image 2025-03-05 at 14.44.15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9215" y="48895"/>
          <a:ext cx="680085" cy="680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abSelected="1" topLeftCell="A252" workbookViewId="0">
      <selection activeCell="G270" activeCellId="1" sqref="C267:I267 G270"/>
    </sheetView>
  </sheetViews>
  <sheetFormatPr defaultColWidth="9" defaultRowHeight="15"/>
  <cols>
    <col min="1" max="1" width="9.140625" style="1"/>
    <col min="2" max="2" width="25.140625" style="2" customWidth="1"/>
    <col min="3" max="3" width="4.42578125" customWidth="1"/>
    <col min="4" max="4" width="4.7109375" customWidth="1"/>
    <col min="5" max="5" width="4.5703125" customWidth="1"/>
    <col min="6" max="6" width="5.42578125" customWidth="1"/>
    <col min="7" max="7" width="3.5703125" customWidth="1"/>
    <col min="8" max="8" width="5.7109375" customWidth="1"/>
    <col min="9" max="9" width="5" customWidth="1"/>
    <col min="10" max="10" width="9.140625" customWidth="1"/>
    <col min="11" max="11" width="11.7109375" customWidth="1"/>
  </cols>
  <sheetData>
    <row r="1" spans="1:11" ht="18.75">
      <c r="A1" s="3"/>
      <c r="B1" s="148"/>
      <c r="C1" s="148"/>
      <c r="D1" s="148"/>
      <c r="E1" s="148"/>
      <c r="F1" s="148"/>
      <c r="G1" s="148"/>
      <c r="H1" s="148"/>
      <c r="I1" s="148"/>
      <c r="J1" s="148"/>
      <c r="K1" s="41"/>
    </row>
    <row r="2" spans="1:11" ht="23.25">
      <c r="A2" s="4"/>
      <c r="B2" s="149" t="s">
        <v>0</v>
      </c>
      <c r="C2" s="149"/>
      <c r="D2" s="149"/>
      <c r="E2" s="149"/>
      <c r="F2" s="149"/>
      <c r="G2" s="149"/>
      <c r="H2" s="149"/>
      <c r="I2" s="149"/>
      <c r="J2" s="149"/>
      <c r="K2" s="42"/>
    </row>
    <row r="3" spans="1:11" ht="23.25">
      <c r="A3" s="4"/>
      <c r="B3" s="149" t="s">
        <v>511</v>
      </c>
      <c r="C3" s="149"/>
      <c r="D3" s="149"/>
      <c r="E3" s="149"/>
      <c r="F3" s="149"/>
      <c r="G3" s="149"/>
      <c r="H3" s="149"/>
      <c r="I3" s="149"/>
      <c r="J3" s="149"/>
      <c r="K3" s="42"/>
    </row>
    <row r="4" spans="1:11">
      <c r="A4" s="142" t="s">
        <v>1</v>
      </c>
      <c r="B4" s="143"/>
      <c r="C4" s="143"/>
      <c r="D4" s="143"/>
      <c r="E4" s="143"/>
      <c r="F4" s="143"/>
      <c r="G4" s="143"/>
      <c r="H4" s="143"/>
      <c r="I4" s="143" t="s">
        <v>2</v>
      </c>
      <c r="J4" s="143"/>
      <c r="K4" s="144"/>
    </row>
    <row r="5" spans="1:11">
      <c r="A5" s="142" t="s">
        <v>3</v>
      </c>
      <c r="B5" s="143"/>
      <c r="C5" s="143"/>
      <c r="D5" s="143"/>
      <c r="E5" s="143" t="s">
        <v>4</v>
      </c>
      <c r="F5" s="143"/>
      <c r="G5" s="143"/>
      <c r="H5" s="143"/>
      <c r="I5" s="143"/>
      <c r="J5" s="143"/>
      <c r="K5" s="42" t="s">
        <v>5</v>
      </c>
    </row>
    <row r="6" spans="1:11">
      <c r="A6" s="142" t="s">
        <v>6</v>
      </c>
      <c r="B6" s="143"/>
      <c r="C6" s="143" t="s">
        <v>7</v>
      </c>
      <c r="D6" s="143"/>
      <c r="E6" s="143"/>
      <c r="F6" s="143"/>
      <c r="G6" s="143"/>
      <c r="H6" s="143"/>
      <c r="I6" s="143"/>
      <c r="J6" s="143" t="s">
        <v>8</v>
      </c>
      <c r="K6" s="144"/>
    </row>
    <row r="7" spans="1:11">
      <c r="A7" s="142" t="s">
        <v>9</v>
      </c>
      <c r="B7" s="143"/>
      <c r="C7" s="143" t="s">
        <v>10</v>
      </c>
      <c r="D7" s="143"/>
      <c r="E7" s="143"/>
      <c r="F7" s="143"/>
      <c r="G7" s="143"/>
      <c r="H7" s="143"/>
      <c r="I7" s="143"/>
      <c r="J7" s="143"/>
      <c r="K7" s="144"/>
    </row>
    <row r="8" spans="1:11">
      <c r="A8" s="142" t="s">
        <v>11</v>
      </c>
      <c r="B8" s="143"/>
      <c r="C8" s="143"/>
      <c r="D8" s="143"/>
      <c r="E8" s="143"/>
      <c r="F8" s="143"/>
      <c r="G8" s="143"/>
      <c r="H8" s="143" t="s">
        <v>12</v>
      </c>
      <c r="I8" s="143"/>
      <c r="J8" s="143"/>
      <c r="K8" s="144"/>
    </row>
    <row r="9" spans="1:11">
      <c r="A9" s="5" t="s">
        <v>13</v>
      </c>
      <c r="B9" s="6"/>
      <c r="C9" s="145" t="s">
        <v>14</v>
      </c>
      <c r="D9" s="146"/>
      <c r="E9" s="146"/>
      <c r="F9" s="146"/>
      <c r="G9" s="146"/>
      <c r="H9" s="146"/>
      <c r="I9" s="146"/>
      <c r="J9" s="146"/>
      <c r="K9" s="147"/>
    </row>
    <row r="10" spans="1:11" ht="36">
      <c r="A10" s="7" t="s">
        <v>15</v>
      </c>
      <c r="B10" s="8" t="s">
        <v>16</v>
      </c>
      <c r="C10" s="9"/>
      <c r="D10" s="10" t="s">
        <v>17</v>
      </c>
      <c r="E10" s="11" t="s">
        <v>18</v>
      </c>
      <c r="F10" s="11" t="s">
        <v>19</v>
      </c>
      <c r="G10" s="11" t="s">
        <v>20</v>
      </c>
      <c r="H10" s="11" t="s">
        <v>21</v>
      </c>
      <c r="I10" s="11" t="s">
        <v>22</v>
      </c>
      <c r="J10" s="9" t="s">
        <v>23</v>
      </c>
      <c r="K10" s="43" t="s">
        <v>24</v>
      </c>
    </row>
    <row r="11" spans="1:11">
      <c r="A11" s="12" t="s">
        <v>25</v>
      </c>
      <c r="B11" s="13" t="s">
        <v>26</v>
      </c>
      <c r="C11" s="14"/>
      <c r="D11" s="15"/>
      <c r="E11" s="15"/>
      <c r="F11" s="16">
        <v>43</v>
      </c>
      <c r="G11" s="16">
        <v>60</v>
      </c>
      <c r="H11" s="16">
        <v>78</v>
      </c>
      <c r="I11" s="44">
        <v>1</v>
      </c>
      <c r="J11" s="45">
        <v>40.9</v>
      </c>
      <c r="K11" s="46">
        <f t="shared" ref="K11:K24" si="0">(D11+E11+F11+G11+H11+I11)*J11</f>
        <v>7443.8</v>
      </c>
    </row>
    <row r="12" spans="1:11">
      <c r="A12" s="17" t="s">
        <v>27</v>
      </c>
      <c r="B12" s="18" t="s">
        <v>28</v>
      </c>
      <c r="C12" s="19"/>
      <c r="D12" s="20"/>
      <c r="E12" s="20"/>
      <c r="F12" s="21">
        <v>40</v>
      </c>
      <c r="G12" s="21">
        <v>30</v>
      </c>
      <c r="H12" s="21">
        <v>43</v>
      </c>
      <c r="I12" s="47"/>
      <c r="J12" s="48">
        <v>49.7</v>
      </c>
      <c r="K12" s="49">
        <f t="shared" si="0"/>
        <v>5616.1</v>
      </c>
    </row>
    <row r="13" spans="1:11">
      <c r="A13" s="17" t="s">
        <v>29</v>
      </c>
      <c r="B13" s="18" t="s">
        <v>30</v>
      </c>
      <c r="C13" s="19"/>
      <c r="D13" s="20"/>
      <c r="E13" s="20"/>
      <c r="F13" s="21">
        <v>98</v>
      </c>
      <c r="G13" s="21">
        <v>14</v>
      </c>
      <c r="H13" s="21">
        <v>56</v>
      </c>
      <c r="I13" s="47"/>
      <c r="J13" s="48">
        <v>38.9</v>
      </c>
      <c r="K13" s="49">
        <f t="shared" si="0"/>
        <v>6535.2</v>
      </c>
    </row>
    <row r="14" spans="1:11">
      <c r="A14" s="17" t="s">
        <v>31</v>
      </c>
      <c r="B14" s="18" t="s">
        <v>32</v>
      </c>
      <c r="C14" s="19"/>
      <c r="D14" s="20"/>
      <c r="E14" s="20"/>
      <c r="F14" s="21">
        <v>12</v>
      </c>
      <c r="G14" s="21"/>
      <c r="H14" s="21">
        <v>50</v>
      </c>
      <c r="I14" s="47"/>
      <c r="J14" s="48">
        <v>38.9</v>
      </c>
      <c r="K14" s="49">
        <f t="shared" si="0"/>
        <v>2411.7999999999997</v>
      </c>
    </row>
    <row r="15" spans="1:11">
      <c r="A15" s="17" t="s">
        <v>33</v>
      </c>
      <c r="B15" s="18" t="s">
        <v>34</v>
      </c>
      <c r="C15" s="19"/>
      <c r="D15" s="20"/>
      <c r="E15" s="20"/>
      <c r="F15" s="21">
        <v>29</v>
      </c>
      <c r="G15" s="21">
        <v>12</v>
      </c>
      <c r="H15" s="21">
        <v>19</v>
      </c>
      <c r="I15" s="47"/>
      <c r="J15" s="48">
        <v>38.9</v>
      </c>
      <c r="K15" s="49">
        <f t="shared" si="0"/>
        <v>2334</v>
      </c>
    </row>
    <row r="16" spans="1:11">
      <c r="A16" s="17" t="s">
        <v>35</v>
      </c>
      <c r="B16" s="18" t="s">
        <v>36</v>
      </c>
      <c r="C16" s="19"/>
      <c r="D16" s="20"/>
      <c r="E16" s="20"/>
      <c r="F16" s="21"/>
      <c r="G16" s="21"/>
      <c r="H16" s="21"/>
      <c r="I16" s="47"/>
      <c r="J16" s="48">
        <v>49.9</v>
      </c>
      <c r="K16" s="49">
        <f t="shared" si="0"/>
        <v>0</v>
      </c>
    </row>
    <row r="17" spans="1:11">
      <c r="A17" s="17" t="s">
        <v>37</v>
      </c>
      <c r="B17" s="18" t="s">
        <v>38</v>
      </c>
      <c r="C17" s="19"/>
      <c r="D17" s="20"/>
      <c r="E17" s="20"/>
      <c r="F17" s="21"/>
      <c r="G17" s="21"/>
      <c r="H17" s="21"/>
      <c r="I17" s="47"/>
      <c r="J17" s="48">
        <v>36.299999999999997</v>
      </c>
      <c r="K17" s="49">
        <f t="shared" si="0"/>
        <v>0</v>
      </c>
    </row>
    <row r="18" spans="1:11">
      <c r="A18" s="17" t="s">
        <v>39</v>
      </c>
      <c r="B18" s="18" t="s">
        <v>40</v>
      </c>
      <c r="C18" s="19"/>
      <c r="D18" s="20"/>
      <c r="E18" s="20"/>
      <c r="F18" s="21">
        <v>60</v>
      </c>
      <c r="G18" s="21">
        <v>35</v>
      </c>
      <c r="H18" s="21">
        <v>64</v>
      </c>
      <c r="I18" s="47"/>
      <c r="J18" s="48">
        <v>36.299999999999997</v>
      </c>
      <c r="K18" s="49">
        <f t="shared" si="0"/>
        <v>5771.7</v>
      </c>
    </row>
    <row r="19" spans="1:11">
      <c r="A19" s="17" t="s">
        <v>41</v>
      </c>
      <c r="B19" s="18" t="s">
        <v>42</v>
      </c>
      <c r="C19" s="19"/>
      <c r="D19" s="20"/>
      <c r="E19" s="20"/>
      <c r="F19" s="21"/>
      <c r="G19" s="21"/>
      <c r="H19" s="21"/>
      <c r="I19" s="47"/>
      <c r="J19" s="50">
        <v>36.299999999999997</v>
      </c>
      <c r="K19" s="49">
        <f t="shared" si="0"/>
        <v>0</v>
      </c>
    </row>
    <row r="20" spans="1:11">
      <c r="A20" s="17" t="s">
        <v>43</v>
      </c>
      <c r="B20" s="18" t="s">
        <v>44</v>
      </c>
      <c r="C20" s="19"/>
      <c r="D20" s="20"/>
      <c r="E20" s="20"/>
      <c r="F20" s="21"/>
      <c r="G20" s="21"/>
      <c r="H20" s="21"/>
      <c r="I20" s="47"/>
      <c r="J20" s="48">
        <v>38.9</v>
      </c>
      <c r="K20" s="49">
        <f t="shared" si="0"/>
        <v>0</v>
      </c>
    </row>
    <row r="21" spans="1:11">
      <c r="A21" s="22" t="s">
        <v>45</v>
      </c>
      <c r="B21" s="18" t="s">
        <v>46</v>
      </c>
      <c r="C21" s="19"/>
      <c r="D21" s="20"/>
      <c r="E21" s="20"/>
      <c r="F21" s="21"/>
      <c r="G21" s="21"/>
      <c r="H21" s="21"/>
      <c r="I21" s="47"/>
      <c r="J21" s="48">
        <v>38.9</v>
      </c>
      <c r="K21" s="49">
        <f t="shared" si="0"/>
        <v>0</v>
      </c>
    </row>
    <row r="22" spans="1:11">
      <c r="A22" s="17" t="s">
        <v>47</v>
      </c>
      <c r="B22" s="18" t="s">
        <v>48</v>
      </c>
      <c r="C22" s="19"/>
      <c r="D22" s="20"/>
      <c r="E22" s="20"/>
      <c r="F22" s="21">
        <v>34</v>
      </c>
      <c r="G22" s="21">
        <v>12</v>
      </c>
      <c r="H22" s="21">
        <v>57</v>
      </c>
      <c r="I22" s="47"/>
      <c r="J22" s="50">
        <v>41.9</v>
      </c>
      <c r="K22" s="49">
        <f t="shared" si="0"/>
        <v>4315.7</v>
      </c>
    </row>
    <row r="23" spans="1:11">
      <c r="A23" s="17" t="s">
        <v>49</v>
      </c>
      <c r="B23" s="18" t="s">
        <v>50</v>
      </c>
      <c r="C23" s="19"/>
      <c r="D23" s="20"/>
      <c r="E23" s="20"/>
      <c r="F23" s="21"/>
      <c r="G23" s="21"/>
      <c r="H23" s="21"/>
      <c r="I23" s="47"/>
      <c r="J23" s="50">
        <v>25.9</v>
      </c>
      <c r="K23" s="49">
        <f t="shared" si="0"/>
        <v>0</v>
      </c>
    </row>
    <row r="24" spans="1:11">
      <c r="A24" s="22" t="s">
        <v>51</v>
      </c>
      <c r="B24" s="18" t="s">
        <v>52</v>
      </c>
      <c r="C24" s="19"/>
      <c r="D24" s="20"/>
      <c r="E24" s="20"/>
      <c r="F24" s="21"/>
      <c r="G24" s="21"/>
      <c r="H24" s="21"/>
      <c r="I24" s="51"/>
      <c r="J24" s="48">
        <v>40.799999999999997</v>
      </c>
      <c r="K24" s="49">
        <f t="shared" si="0"/>
        <v>0</v>
      </c>
    </row>
    <row r="25" spans="1:11" ht="36">
      <c r="A25" s="7" t="s">
        <v>15</v>
      </c>
      <c r="B25" s="8" t="s">
        <v>53</v>
      </c>
      <c r="C25" s="9"/>
      <c r="D25" s="10" t="s">
        <v>17</v>
      </c>
      <c r="E25" s="11" t="s">
        <v>18</v>
      </c>
      <c r="F25" s="11" t="s">
        <v>19</v>
      </c>
      <c r="G25" s="11" t="s">
        <v>20</v>
      </c>
      <c r="H25" s="11" t="s">
        <v>21</v>
      </c>
      <c r="I25" s="11" t="s">
        <v>22</v>
      </c>
      <c r="J25" s="9" t="s">
        <v>23</v>
      </c>
      <c r="K25" s="43" t="s">
        <v>24</v>
      </c>
    </row>
    <row r="26" spans="1:11">
      <c r="A26" s="23" t="s">
        <v>54</v>
      </c>
      <c r="B26" s="13" t="s">
        <v>55</v>
      </c>
      <c r="C26" s="14"/>
      <c r="D26" s="15"/>
      <c r="E26" s="15"/>
      <c r="F26" s="16"/>
      <c r="G26" s="16"/>
      <c r="H26" s="16"/>
      <c r="I26" s="44"/>
      <c r="J26" s="52">
        <v>52.9</v>
      </c>
      <c r="K26" s="46">
        <f t="shared" ref="K26:K52" si="1">(D26+E26+F26+G26+H26+I26)*J26</f>
        <v>0</v>
      </c>
    </row>
    <row r="27" spans="1:11">
      <c r="A27" s="17" t="s">
        <v>56</v>
      </c>
      <c r="B27" s="24" t="s">
        <v>57</v>
      </c>
      <c r="C27" s="19"/>
      <c r="D27" s="20"/>
      <c r="E27" s="20"/>
      <c r="F27" s="21">
        <v>6</v>
      </c>
      <c r="G27" s="21">
        <v>1</v>
      </c>
      <c r="H27" s="21" t="s">
        <v>531</v>
      </c>
      <c r="I27" s="47"/>
      <c r="J27" s="50">
        <v>41.9</v>
      </c>
      <c r="K27" s="49"/>
    </row>
    <row r="28" spans="1:11">
      <c r="A28" s="22" t="s">
        <v>58</v>
      </c>
      <c r="B28" s="18" t="s">
        <v>59</v>
      </c>
      <c r="C28" s="19"/>
      <c r="D28" s="20"/>
      <c r="E28" s="20"/>
      <c r="F28" s="21">
        <v>83</v>
      </c>
      <c r="G28" s="21"/>
      <c r="H28" s="21"/>
      <c r="I28" s="47"/>
      <c r="J28" s="50">
        <v>57.8</v>
      </c>
      <c r="K28" s="49">
        <f t="shared" si="1"/>
        <v>4797.3999999999996</v>
      </c>
    </row>
    <row r="29" spans="1:11">
      <c r="A29" s="22" t="s">
        <v>524</v>
      </c>
      <c r="B29" s="18" t="s">
        <v>525</v>
      </c>
      <c r="C29" s="19"/>
      <c r="D29" s="20"/>
      <c r="E29" s="20"/>
      <c r="F29" s="21">
        <v>136</v>
      </c>
      <c r="G29" s="21">
        <v>224</v>
      </c>
      <c r="H29" s="21">
        <v>136</v>
      </c>
      <c r="I29" s="47"/>
      <c r="J29" s="50"/>
      <c r="K29" s="49"/>
    </row>
    <row r="30" spans="1:11">
      <c r="A30" s="22" t="s">
        <v>60</v>
      </c>
      <c r="B30" s="18" t="s">
        <v>61</v>
      </c>
      <c r="C30" s="19"/>
      <c r="D30" s="20"/>
      <c r="E30" s="21"/>
      <c r="F30" s="21"/>
      <c r="G30" s="21"/>
      <c r="H30" s="21"/>
      <c r="I30" s="47"/>
      <c r="J30" s="50">
        <v>53.7</v>
      </c>
      <c r="K30" s="49">
        <f t="shared" si="1"/>
        <v>0</v>
      </c>
    </row>
    <row r="31" spans="1:11">
      <c r="A31" s="22" t="s">
        <v>62</v>
      </c>
      <c r="B31" s="18" t="s">
        <v>63</v>
      </c>
      <c r="C31" s="19"/>
      <c r="D31" s="20"/>
      <c r="E31" s="20"/>
      <c r="F31" s="21"/>
      <c r="G31" s="21"/>
      <c r="H31" s="21"/>
      <c r="I31" s="47"/>
      <c r="J31" s="50">
        <v>48</v>
      </c>
      <c r="K31" s="49">
        <f t="shared" si="1"/>
        <v>0</v>
      </c>
    </row>
    <row r="32" spans="1:11">
      <c r="A32" s="22" t="s">
        <v>64</v>
      </c>
      <c r="B32" s="18" t="s">
        <v>65</v>
      </c>
      <c r="C32" s="19"/>
      <c r="D32" s="20"/>
      <c r="E32" s="20"/>
      <c r="F32" s="21">
        <v>52</v>
      </c>
      <c r="G32" s="21">
        <v>5</v>
      </c>
      <c r="H32" s="21"/>
      <c r="I32" s="47"/>
      <c r="J32" s="50">
        <v>42.8</v>
      </c>
      <c r="K32" s="49">
        <f t="shared" si="1"/>
        <v>2439.6</v>
      </c>
    </row>
    <row r="33" spans="1:11">
      <c r="A33" s="22" t="s">
        <v>66</v>
      </c>
      <c r="B33" s="18" t="s">
        <v>67</v>
      </c>
      <c r="C33" s="19"/>
      <c r="D33" s="20"/>
      <c r="E33" s="20"/>
      <c r="F33" s="21">
        <v>13</v>
      </c>
      <c r="G33" s="21">
        <v>16</v>
      </c>
      <c r="H33" s="21">
        <v>22</v>
      </c>
      <c r="I33" s="47"/>
      <c r="J33" s="50">
        <v>39.5</v>
      </c>
      <c r="K33" s="49">
        <f t="shared" si="1"/>
        <v>2014.5</v>
      </c>
    </row>
    <row r="34" spans="1:11">
      <c r="A34" s="22" t="s">
        <v>68</v>
      </c>
      <c r="B34" s="18" t="s">
        <v>69</v>
      </c>
      <c r="C34" s="19"/>
      <c r="D34" s="20"/>
      <c r="E34" s="20"/>
      <c r="F34" s="21"/>
      <c r="G34" s="21"/>
      <c r="H34" s="21"/>
      <c r="I34" s="47"/>
      <c r="J34" s="50">
        <v>59.9</v>
      </c>
      <c r="K34" s="49">
        <f t="shared" si="1"/>
        <v>0</v>
      </c>
    </row>
    <row r="35" spans="1:11">
      <c r="A35" s="22" t="s">
        <v>70</v>
      </c>
      <c r="B35" s="18" t="s">
        <v>71</v>
      </c>
      <c r="C35" s="19"/>
      <c r="D35" s="20"/>
      <c r="E35" s="20"/>
      <c r="F35" s="21">
        <f>7+6</f>
        <v>13</v>
      </c>
      <c r="G35" s="21">
        <v>4</v>
      </c>
      <c r="H35" s="21">
        <v>11</v>
      </c>
      <c r="I35" s="47"/>
      <c r="J35" s="50">
        <v>56.8</v>
      </c>
      <c r="K35" s="49">
        <f t="shared" si="1"/>
        <v>1590.3999999999999</v>
      </c>
    </row>
    <row r="36" spans="1:11">
      <c r="A36" s="22" t="s">
        <v>72</v>
      </c>
      <c r="B36" s="18" t="s">
        <v>73</v>
      </c>
      <c r="C36" s="19"/>
      <c r="D36" s="21"/>
      <c r="E36" s="20"/>
      <c r="F36" s="20"/>
      <c r="G36" s="20"/>
      <c r="H36" s="20"/>
      <c r="I36" s="47"/>
      <c r="J36" s="48">
        <v>36.799999999999997</v>
      </c>
      <c r="K36" s="49">
        <f t="shared" si="1"/>
        <v>0</v>
      </c>
    </row>
    <row r="37" spans="1:11">
      <c r="A37" s="22" t="s">
        <v>74</v>
      </c>
      <c r="B37" s="18" t="s">
        <v>75</v>
      </c>
      <c r="C37" s="19"/>
      <c r="D37" s="21"/>
      <c r="E37" s="20"/>
      <c r="F37" s="20"/>
      <c r="G37" s="20"/>
      <c r="H37" s="20"/>
      <c r="I37" s="47"/>
      <c r="J37" s="48">
        <v>36.799999999999997</v>
      </c>
      <c r="K37" s="49">
        <f t="shared" si="1"/>
        <v>0</v>
      </c>
    </row>
    <row r="38" spans="1:11">
      <c r="A38" s="22" t="s">
        <v>76</v>
      </c>
      <c r="B38" s="18" t="s">
        <v>77</v>
      </c>
      <c r="C38" s="19"/>
      <c r="D38" s="20"/>
      <c r="E38" s="20"/>
      <c r="F38" s="21">
        <v>1</v>
      </c>
      <c r="G38" s="21">
        <f>21+9+10</f>
        <v>40</v>
      </c>
      <c r="H38" s="21">
        <v>8</v>
      </c>
      <c r="I38" s="51">
        <v>8</v>
      </c>
      <c r="J38" s="48">
        <v>65.3</v>
      </c>
      <c r="K38" s="49">
        <f t="shared" si="1"/>
        <v>3722.1</v>
      </c>
    </row>
    <row r="39" spans="1:11">
      <c r="A39" s="22" t="s">
        <v>78</v>
      </c>
      <c r="B39" s="18" t="s">
        <v>79</v>
      </c>
      <c r="C39" s="19"/>
      <c r="D39" s="20"/>
      <c r="E39" s="20"/>
      <c r="F39" s="21"/>
      <c r="G39" s="21"/>
      <c r="H39" s="21"/>
      <c r="I39" s="47"/>
      <c r="J39" s="50">
        <v>79.5</v>
      </c>
      <c r="K39" s="49">
        <f t="shared" si="1"/>
        <v>0</v>
      </c>
    </row>
    <row r="40" spans="1:11">
      <c r="A40" s="22" t="s">
        <v>80</v>
      </c>
      <c r="B40" s="18" t="s">
        <v>81</v>
      </c>
      <c r="C40" s="19"/>
      <c r="D40" s="20"/>
      <c r="E40" s="20"/>
      <c r="F40" s="21"/>
      <c r="G40" s="21"/>
      <c r="H40" s="21"/>
      <c r="I40" s="47"/>
      <c r="J40" s="50">
        <v>69.7</v>
      </c>
      <c r="K40" s="49">
        <f t="shared" si="1"/>
        <v>0</v>
      </c>
    </row>
    <row r="41" spans="1:11">
      <c r="A41" s="22" t="s">
        <v>82</v>
      </c>
      <c r="B41" s="18" t="s">
        <v>83</v>
      </c>
      <c r="C41" s="25"/>
      <c r="D41" s="20"/>
      <c r="E41" s="20"/>
      <c r="F41" s="21">
        <v>35</v>
      </c>
      <c r="G41" s="21">
        <v>1</v>
      </c>
      <c r="H41" s="21"/>
      <c r="I41" s="47"/>
      <c r="J41" s="50">
        <v>57.9</v>
      </c>
      <c r="K41" s="49">
        <f t="shared" si="1"/>
        <v>2084.4</v>
      </c>
    </row>
    <row r="42" spans="1:11">
      <c r="A42" s="22" t="s">
        <v>84</v>
      </c>
      <c r="B42" s="18" t="s">
        <v>85</v>
      </c>
      <c r="C42" s="19"/>
      <c r="D42" s="20"/>
      <c r="E42" s="20"/>
      <c r="F42" s="21"/>
      <c r="G42" s="21"/>
      <c r="H42" s="21"/>
      <c r="I42" s="47"/>
      <c r="J42" s="50">
        <v>54.3</v>
      </c>
      <c r="K42" s="49">
        <f t="shared" si="1"/>
        <v>0</v>
      </c>
    </row>
    <row r="43" spans="1:11">
      <c r="A43" s="22" t="s">
        <v>86</v>
      </c>
      <c r="B43" s="26" t="s">
        <v>87</v>
      </c>
      <c r="C43" s="19"/>
      <c r="D43" s="20"/>
      <c r="E43" s="20"/>
      <c r="F43" s="21">
        <v>10</v>
      </c>
      <c r="G43" s="21"/>
      <c r="H43" s="21">
        <v>63</v>
      </c>
      <c r="I43" s="51"/>
      <c r="J43" s="50">
        <v>47.8</v>
      </c>
      <c r="K43" s="49">
        <f t="shared" si="1"/>
        <v>3489.3999999999996</v>
      </c>
    </row>
    <row r="44" spans="1:11">
      <c r="A44" s="17" t="s">
        <v>88</v>
      </c>
      <c r="B44" s="24" t="s">
        <v>89</v>
      </c>
      <c r="C44" s="19"/>
      <c r="D44" s="20"/>
      <c r="E44" s="20"/>
      <c r="F44" s="21"/>
      <c r="G44" s="21"/>
      <c r="H44" s="21"/>
      <c r="I44" s="47"/>
      <c r="J44" s="50">
        <v>63.5</v>
      </c>
      <c r="K44" s="49">
        <f t="shared" si="1"/>
        <v>0</v>
      </c>
    </row>
    <row r="45" spans="1:11">
      <c r="A45" s="22" t="s">
        <v>90</v>
      </c>
      <c r="B45" s="18" t="s">
        <v>91</v>
      </c>
      <c r="C45" s="19"/>
      <c r="D45" s="20"/>
      <c r="E45" s="20"/>
      <c r="F45" s="21"/>
      <c r="G45" s="21"/>
      <c r="H45" s="21"/>
      <c r="I45" s="51"/>
      <c r="J45" s="50">
        <v>53.8</v>
      </c>
      <c r="K45" s="49">
        <f t="shared" si="1"/>
        <v>0</v>
      </c>
    </row>
    <row r="46" spans="1:11">
      <c r="A46" s="22" t="s">
        <v>92</v>
      </c>
      <c r="B46" s="18" t="s">
        <v>93</v>
      </c>
      <c r="C46" s="19"/>
      <c r="D46" s="20"/>
      <c r="E46" s="20"/>
      <c r="F46" s="21"/>
      <c r="G46" s="21"/>
      <c r="H46" s="21"/>
      <c r="I46" s="51"/>
      <c r="J46" s="50">
        <v>63.9</v>
      </c>
      <c r="K46" s="49">
        <f t="shared" si="1"/>
        <v>0</v>
      </c>
    </row>
    <row r="47" spans="1:11">
      <c r="A47" s="22" t="s">
        <v>94</v>
      </c>
      <c r="B47" s="18" t="s">
        <v>95</v>
      </c>
      <c r="C47" s="19"/>
      <c r="D47" s="20"/>
      <c r="E47" s="20"/>
      <c r="F47" s="21">
        <v>51</v>
      </c>
      <c r="G47" s="21">
        <v>11</v>
      </c>
      <c r="H47" s="21">
        <v>1</v>
      </c>
      <c r="I47" s="51">
        <v>1</v>
      </c>
      <c r="J47" s="50">
        <v>59.8</v>
      </c>
      <c r="K47" s="49">
        <f t="shared" si="1"/>
        <v>3827.2</v>
      </c>
    </row>
    <row r="48" spans="1:11">
      <c r="A48" s="22" t="s">
        <v>96</v>
      </c>
      <c r="B48" s="18" t="s">
        <v>97</v>
      </c>
      <c r="C48" s="19"/>
      <c r="D48" s="20"/>
      <c r="E48" s="20"/>
      <c r="F48" s="21"/>
      <c r="G48" s="21"/>
      <c r="H48" s="21"/>
      <c r="I48" s="51"/>
      <c r="J48" s="50">
        <v>59.9</v>
      </c>
      <c r="K48" s="49">
        <f t="shared" si="1"/>
        <v>0</v>
      </c>
    </row>
    <row r="49" spans="1:11">
      <c r="A49" s="22" t="s">
        <v>98</v>
      </c>
      <c r="B49" s="18" t="s">
        <v>99</v>
      </c>
      <c r="C49" s="19"/>
      <c r="D49" s="20"/>
      <c r="E49" s="20"/>
      <c r="F49" s="21"/>
      <c r="G49" s="21"/>
      <c r="H49" s="21"/>
      <c r="I49" s="51"/>
      <c r="J49" s="50">
        <v>59.8</v>
      </c>
      <c r="K49" s="49">
        <f t="shared" si="1"/>
        <v>0</v>
      </c>
    </row>
    <row r="50" spans="1:11">
      <c r="A50" s="22" t="s">
        <v>100</v>
      </c>
      <c r="B50" s="18" t="s">
        <v>101</v>
      </c>
      <c r="C50" s="19"/>
      <c r="D50" s="20"/>
      <c r="E50" s="20"/>
      <c r="F50" s="21">
        <v>10</v>
      </c>
      <c r="G50" s="21">
        <v>12</v>
      </c>
      <c r="H50" s="21">
        <v>11</v>
      </c>
      <c r="I50" s="51">
        <v>9</v>
      </c>
      <c r="J50" s="50">
        <v>66.400000000000006</v>
      </c>
      <c r="K50" s="49">
        <f t="shared" si="1"/>
        <v>2788.8</v>
      </c>
    </row>
    <row r="51" spans="1:11">
      <c r="A51" s="22" t="s">
        <v>102</v>
      </c>
      <c r="B51" s="18" t="s">
        <v>103</v>
      </c>
      <c r="C51" s="19"/>
      <c r="D51" s="20"/>
      <c r="E51" s="20"/>
      <c r="F51" s="21">
        <v>1</v>
      </c>
      <c r="G51" s="21">
        <v>25</v>
      </c>
      <c r="H51" s="21"/>
      <c r="I51" s="47"/>
      <c r="J51" s="50">
        <v>57.9</v>
      </c>
      <c r="K51" s="49">
        <f t="shared" si="1"/>
        <v>1505.3999999999999</v>
      </c>
    </row>
    <row r="52" spans="1:11">
      <c r="A52" s="27" t="s">
        <v>104</v>
      </c>
      <c r="B52" s="28" t="s">
        <v>105</v>
      </c>
      <c r="C52" s="29"/>
      <c r="D52" s="30"/>
      <c r="E52" s="31"/>
      <c r="F52" s="31"/>
      <c r="G52" s="31"/>
      <c r="H52" s="31"/>
      <c r="I52" s="53"/>
      <c r="J52" s="54">
        <v>31.9</v>
      </c>
      <c r="K52" s="55">
        <f t="shared" si="1"/>
        <v>0</v>
      </c>
    </row>
    <row r="53" spans="1:11" ht="36">
      <c r="A53" s="7" t="s">
        <v>15</v>
      </c>
      <c r="B53" s="8" t="s">
        <v>106</v>
      </c>
      <c r="C53" s="9"/>
      <c r="D53" s="10" t="s">
        <v>17</v>
      </c>
      <c r="E53" s="11" t="s">
        <v>18</v>
      </c>
      <c r="F53" s="11" t="s">
        <v>19</v>
      </c>
      <c r="G53" s="11" t="s">
        <v>20</v>
      </c>
      <c r="H53" s="11" t="s">
        <v>21</v>
      </c>
      <c r="I53" s="11" t="s">
        <v>22</v>
      </c>
      <c r="J53" s="9" t="s">
        <v>23</v>
      </c>
      <c r="K53" s="43" t="s">
        <v>24</v>
      </c>
    </row>
    <row r="54" spans="1:11">
      <c r="A54" s="23" t="s">
        <v>107</v>
      </c>
      <c r="B54" s="13" t="s">
        <v>108</v>
      </c>
      <c r="C54" s="14"/>
      <c r="D54" s="15"/>
      <c r="E54" s="16"/>
      <c r="F54" s="15"/>
      <c r="G54" s="15"/>
      <c r="H54" s="15"/>
      <c r="I54" s="44"/>
      <c r="J54" s="45">
        <v>95.6</v>
      </c>
      <c r="K54" s="46">
        <f t="shared" ref="K54:K62" si="2">(D54+E54+F54+G54+H54+I54)*J54</f>
        <v>0</v>
      </c>
    </row>
    <row r="55" spans="1:11">
      <c r="A55" s="22" t="s">
        <v>109</v>
      </c>
      <c r="B55" s="18" t="s">
        <v>110</v>
      </c>
      <c r="C55" s="19"/>
      <c r="D55" s="20"/>
      <c r="E55" s="21"/>
      <c r="F55" s="20"/>
      <c r="G55" s="20"/>
      <c r="H55" s="20"/>
      <c r="I55" s="47"/>
      <c r="J55" s="48">
        <v>95.6</v>
      </c>
      <c r="K55" s="49">
        <f t="shared" si="2"/>
        <v>0</v>
      </c>
    </row>
    <row r="56" spans="1:11">
      <c r="A56" s="22" t="s">
        <v>111</v>
      </c>
      <c r="B56" s="18" t="s">
        <v>112</v>
      </c>
      <c r="C56" s="25"/>
      <c r="D56" s="20"/>
      <c r="E56" s="21"/>
      <c r="F56" s="20"/>
      <c r="G56" s="20"/>
      <c r="H56" s="20"/>
      <c r="I56" s="47"/>
      <c r="J56" s="48">
        <v>79.3</v>
      </c>
      <c r="K56" s="49">
        <f t="shared" si="2"/>
        <v>0</v>
      </c>
    </row>
    <row r="57" spans="1:11">
      <c r="A57" s="22" t="s">
        <v>113</v>
      </c>
      <c r="B57" s="18" t="s">
        <v>114</v>
      </c>
      <c r="C57" s="25"/>
      <c r="D57" s="20"/>
      <c r="E57" s="21"/>
      <c r="F57" s="20"/>
      <c r="G57" s="20"/>
      <c r="H57" s="20"/>
      <c r="I57" s="47"/>
      <c r="J57" s="48">
        <v>92.2</v>
      </c>
      <c r="K57" s="49">
        <f t="shared" si="2"/>
        <v>0</v>
      </c>
    </row>
    <row r="58" spans="1:11">
      <c r="A58" s="22" t="s">
        <v>115</v>
      </c>
      <c r="B58" s="18" t="s">
        <v>116</v>
      </c>
      <c r="C58" s="25"/>
      <c r="D58" s="20"/>
      <c r="E58" s="32"/>
      <c r="F58" s="20"/>
      <c r="G58" s="20"/>
      <c r="H58" s="20"/>
      <c r="I58" s="47"/>
      <c r="J58" s="48">
        <v>89.9</v>
      </c>
      <c r="K58" s="49">
        <f t="shared" si="2"/>
        <v>0</v>
      </c>
    </row>
    <row r="59" spans="1:11">
      <c r="A59" s="22" t="s">
        <v>117</v>
      </c>
      <c r="B59" s="18" t="s">
        <v>118</v>
      </c>
      <c r="C59" s="25"/>
      <c r="D59" s="20"/>
      <c r="E59" s="32"/>
      <c r="F59" s="20"/>
      <c r="G59" s="20"/>
      <c r="H59" s="20"/>
      <c r="I59" s="47"/>
      <c r="J59" s="50">
        <v>50.2</v>
      </c>
      <c r="K59" s="49">
        <f t="shared" si="2"/>
        <v>0</v>
      </c>
    </row>
    <row r="60" spans="1:11">
      <c r="A60" s="22" t="s">
        <v>119</v>
      </c>
      <c r="B60" s="18" t="s">
        <v>120</v>
      </c>
      <c r="C60" s="25"/>
      <c r="D60" s="20"/>
      <c r="E60" s="32"/>
      <c r="F60" s="20"/>
      <c r="G60" s="20"/>
      <c r="H60" s="20"/>
      <c r="I60" s="47"/>
      <c r="J60" s="50">
        <v>85.5</v>
      </c>
      <c r="K60" s="49">
        <f t="shared" si="2"/>
        <v>0</v>
      </c>
    </row>
    <row r="61" spans="1:11">
      <c r="A61" s="22" t="s">
        <v>121</v>
      </c>
      <c r="B61" s="18" t="s">
        <v>122</v>
      </c>
      <c r="C61" s="25"/>
      <c r="D61" s="20"/>
      <c r="E61" s="32"/>
      <c r="F61" s="20"/>
      <c r="G61" s="20"/>
      <c r="H61" s="20"/>
      <c r="I61" s="47"/>
      <c r="J61" s="50">
        <v>62.3</v>
      </c>
      <c r="K61" s="49">
        <f t="shared" si="2"/>
        <v>0</v>
      </c>
    </row>
    <row r="62" spans="1:11">
      <c r="A62" s="27" t="s">
        <v>123</v>
      </c>
      <c r="B62" s="28" t="s">
        <v>124</v>
      </c>
      <c r="C62" s="33"/>
      <c r="D62" s="31"/>
      <c r="E62" s="34"/>
      <c r="F62" s="31"/>
      <c r="G62" s="31"/>
      <c r="H62" s="31"/>
      <c r="I62" s="53"/>
      <c r="J62" s="54">
        <v>62.3</v>
      </c>
      <c r="K62" s="55">
        <f t="shared" si="2"/>
        <v>0</v>
      </c>
    </row>
    <row r="63" spans="1:11" ht="36">
      <c r="A63" s="7" t="s">
        <v>15</v>
      </c>
      <c r="B63" s="8" t="s">
        <v>125</v>
      </c>
      <c r="C63" s="9"/>
      <c r="D63" s="10" t="s">
        <v>17</v>
      </c>
      <c r="E63" s="11" t="s">
        <v>18</v>
      </c>
      <c r="F63" s="11" t="s">
        <v>19</v>
      </c>
      <c r="G63" s="11" t="s">
        <v>20</v>
      </c>
      <c r="H63" s="11" t="s">
        <v>21</v>
      </c>
      <c r="I63" s="11" t="s">
        <v>22</v>
      </c>
      <c r="J63" s="9" t="s">
        <v>23</v>
      </c>
      <c r="K63" s="43" t="s">
        <v>24</v>
      </c>
    </row>
    <row r="64" spans="1:11">
      <c r="A64" s="23" t="s">
        <v>126</v>
      </c>
      <c r="B64" s="13" t="s">
        <v>118</v>
      </c>
      <c r="C64" s="35"/>
      <c r="D64" s="15"/>
      <c r="E64" s="15"/>
      <c r="F64" s="16"/>
      <c r="G64" s="16"/>
      <c r="H64" s="16"/>
      <c r="I64" s="56"/>
      <c r="J64" s="52">
        <v>59.9</v>
      </c>
      <c r="K64" s="46">
        <f t="shared" ref="K64:K82" si="3">(D64+E64+F64+G64+H64+I64)*J64</f>
        <v>0</v>
      </c>
    </row>
    <row r="65" spans="1:11">
      <c r="A65" s="36" t="s">
        <v>522</v>
      </c>
      <c r="B65" s="37" t="s">
        <v>523</v>
      </c>
      <c r="C65" s="38"/>
      <c r="D65" s="39"/>
      <c r="E65" s="39">
        <v>9</v>
      </c>
      <c r="F65" s="40">
        <v>7</v>
      </c>
      <c r="G65" s="40">
        <v>3</v>
      </c>
      <c r="H65" s="40">
        <v>28</v>
      </c>
      <c r="I65" s="57"/>
      <c r="J65" s="58"/>
      <c r="K65" s="59"/>
    </row>
    <row r="66" spans="1:11">
      <c r="A66" s="36" t="s">
        <v>127</v>
      </c>
      <c r="B66" s="37" t="s">
        <v>128</v>
      </c>
      <c r="C66" s="38"/>
      <c r="D66" s="39"/>
      <c r="E66" s="39"/>
      <c r="F66" s="40"/>
      <c r="G66" s="40"/>
      <c r="H66" s="40"/>
      <c r="I66" s="57"/>
      <c r="J66" s="58">
        <v>58.6</v>
      </c>
      <c r="K66" s="59">
        <f t="shared" si="3"/>
        <v>0</v>
      </c>
    </row>
    <row r="67" spans="1:11">
      <c r="A67" s="22" t="s">
        <v>129</v>
      </c>
      <c r="B67" s="18" t="s">
        <v>130</v>
      </c>
      <c r="C67" s="25"/>
      <c r="D67" s="20"/>
      <c r="E67" s="20"/>
      <c r="F67" s="21"/>
      <c r="G67" s="21"/>
      <c r="H67" s="21"/>
      <c r="I67" s="47"/>
      <c r="J67" s="50">
        <v>76.400000000000006</v>
      </c>
      <c r="K67" s="49">
        <f t="shared" si="3"/>
        <v>0</v>
      </c>
    </row>
    <row r="68" spans="1:11">
      <c r="A68" s="22" t="s">
        <v>131</v>
      </c>
      <c r="B68" s="18" t="s">
        <v>132</v>
      </c>
      <c r="C68" s="60"/>
      <c r="D68" s="20"/>
      <c r="E68" s="20"/>
      <c r="F68" s="21"/>
      <c r="G68" s="21"/>
      <c r="H68" s="21"/>
      <c r="I68" s="47"/>
      <c r="J68" s="77">
        <v>89.5</v>
      </c>
      <c r="K68" s="49">
        <f t="shared" si="3"/>
        <v>0</v>
      </c>
    </row>
    <row r="69" spans="1:11">
      <c r="A69" s="22" t="s">
        <v>133</v>
      </c>
      <c r="B69" s="18" t="s">
        <v>116</v>
      </c>
      <c r="C69" s="25"/>
      <c r="D69" s="20"/>
      <c r="E69" s="20"/>
      <c r="F69" s="21"/>
      <c r="G69" s="21"/>
      <c r="H69" s="21">
        <v>22</v>
      </c>
      <c r="I69" s="47"/>
      <c r="J69" s="50">
        <v>107.5</v>
      </c>
      <c r="K69" s="49">
        <f t="shared" si="3"/>
        <v>2365</v>
      </c>
    </row>
    <row r="70" spans="1:11">
      <c r="A70" s="22" t="s">
        <v>134</v>
      </c>
      <c r="B70" s="18" t="s">
        <v>114</v>
      </c>
      <c r="C70" s="25"/>
      <c r="D70" s="20"/>
      <c r="E70" s="20"/>
      <c r="F70" s="21"/>
      <c r="G70" s="21"/>
      <c r="H70" s="21"/>
      <c r="I70" s="47"/>
      <c r="J70" s="50">
        <v>99.9</v>
      </c>
      <c r="K70" s="49">
        <f t="shared" si="3"/>
        <v>0</v>
      </c>
    </row>
    <row r="71" spans="1:11">
      <c r="A71" s="22" t="s">
        <v>135</v>
      </c>
      <c r="B71" s="24" t="s">
        <v>136</v>
      </c>
      <c r="C71" s="19"/>
      <c r="D71" s="20"/>
      <c r="E71" s="20"/>
      <c r="F71" s="21"/>
      <c r="G71" s="21"/>
      <c r="H71" s="21"/>
      <c r="I71" s="47"/>
      <c r="J71" s="50">
        <v>113.6</v>
      </c>
      <c r="K71" s="49">
        <f t="shared" si="3"/>
        <v>0</v>
      </c>
    </row>
    <row r="72" spans="1:11" ht="15.75" thickBot="1">
      <c r="A72" s="73" t="s">
        <v>137</v>
      </c>
      <c r="B72" s="179" t="s">
        <v>138</v>
      </c>
      <c r="C72" s="19"/>
      <c r="D72" s="20"/>
      <c r="E72" s="20"/>
      <c r="F72" s="21"/>
      <c r="G72" s="21"/>
      <c r="H72" s="21"/>
      <c r="I72" s="47"/>
      <c r="J72" s="50">
        <v>88.5</v>
      </c>
      <c r="K72" s="49">
        <f t="shared" si="3"/>
        <v>0</v>
      </c>
    </row>
    <row r="73" spans="1:11" ht="15.75" thickBot="1">
      <c r="A73" s="176" t="s">
        <v>139</v>
      </c>
      <c r="B73" s="180" t="s">
        <v>112</v>
      </c>
      <c r="C73" s="25"/>
      <c r="D73" s="20"/>
      <c r="E73" s="20"/>
      <c r="F73" s="21"/>
      <c r="G73" s="21"/>
      <c r="H73" s="21"/>
      <c r="I73" s="47"/>
      <c r="J73" s="50">
        <v>84.8</v>
      </c>
      <c r="K73" s="49">
        <f t="shared" si="3"/>
        <v>0</v>
      </c>
    </row>
    <row r="74" spans="1:11">
      <c r="A74" s="177" t="s">
        <v>140</v>
      </c>
      <c r="B74" s="13" t="s">
        <v>141</v>
      </c>
      <c r="C74" s="25"/>
      <c r="D74" s="20"/>
      <c r="E74" s="20"/>
      <c r="F74" s="21"/>
      <c r="G74" s="21"/>
      <c r="H74" s="21"/>
      <c r="I74" s="47"/>
      <c r="J74" s="50">
        <v>64.3</v>
      </c>
      <c r="K74" s="49">
        <f t="shared" si="3"/>
        <v>0</v>
      </c>
    </row>
    <row r="75" spans="1:11">
      <c r="A75" s="177" t="s">
        <v>142</v>
      </c>
      <c r="B75" s="18" t="s">
        <v>124</v>
      </c>
      <c r="C75" s="25"/>
      <c r="D75" s="20"/>
      <c r="E75" s="20"/>
      <c r="F75" s="21"/>
      <c r="G75" s="21"/>
      <c r="H75" s="21"/>
      <c r="I75" s="47"/>
      <c r="J75" s="50">
        <v>64.3</v>
      </c>
      <c r="K75" s="49">
        <f t="shared" si="3"/>
        <v>0</v>
      </c>
    </row>
    <row r="76" spans="1:11">
      <c r="A76" s="177" t="s">
        <v>143</v>
      </c>
      <c r="B76" s="18" t="s">
        <v>144</v>
      </c>
      <c r="C76" s="25"/>
      <c r="D76" s="20"/>
      <c r="E76" s="21">
        <f>26+25</f>
        <v>51</v>
      </c>
      <c r="F76" s="21">
        <f>32+30</f>
        <v>62</v>
      </c>
      <c r="G76" s="21">
        <f>22+25</f>
        <v>47</v>
      </c>
      <c r="H76" s="21">
        <f>20+13</f>
        <v>33</v>
      </c>
      <c r="I76" s="20"/>
      <c r="J76" s="78">
        <v>56.7</v>
      </c>
      <c r="K76" s="79">
        <f t="shared" si="3"/>
        <v>10943.1</v>
      </c>
    </row>
    <row r="77" spans="1:11">
      <c r="A77" s="177" t="s">
        <v>145</v>
      </c>
      <c r="B77" s="18" t="s">
        <v>146</v>
      </c>
      <c r="C77" s="25"/>
      <c r="D77" s="20"/>
      <c r="E77" s="61"/>
      <c r="F77" s="21">
        <v>30</v>
      </c>
      <c r="G77" s="21">
        <v>25</v>
      </c>
      <c r="H77" s="21">
        <v>30</v>
      </c>
      <c r="I77" s="20"/>
      <c r="J77" s="78">
        <v>62.5</v>
      </c>
      <c r="K77" s="79">
        <f t="shared" si="3"/>
        <v>5312.5</v>
      </c>
    </row>
    <row r="78" spans="1:11">
      <c r="A78" s="177" t="s">
        <v>147</v>
      </c>
      <c r="B78" s="18" t="s">
        <v>148</v>
      </c>
      <c r="C78" s="25"/>
      <c r="D78" s="20"/>
      <c r="E78" s="20"/>
      <c r="F78" s="21"/>
      <c r="G78" s="21"/>
      <c r="H78" s="21"/>
      <c r="I78" s="20"/>
      <c r="J78" s="78">
        <v>54.4</v>
      </c>
      <c r="K78" s="79">
        <f t="shared" si="3"/>
        <v>0</v>
      </c>
    </row>
    <row r="79" spans="1:11">
      <c r="A79" s="177" t="s">
        <v>149</v>
      </c>
      <c r="B79" s="18" t="s">
        <v>150</v>
      </c>
      <c r="C79" s="25"/>
      <c r="D79" s="20"/>
      <c r="E79" s="20"/>
      <c r="F79" s="21"/>
      <c r="G79" s="21"/>
      <c r="H79" s="21"/>
      <c r="I79" s="20"/>
      <c r="J79" s="78">
        <v>52.3</v>
      </c>
      <c r="K79" s="79">
        <f t="shared" si="3"/>
        <v>0</v>
      </c>
    </row>
    <row r="80" spans="1:11">
      <c r="A80" s="177" t="s">
        <v>151</v>
      </c>
      <c r="B80" s="18" t="s">
        <v>152</v>
      </c>
      <c r="C80" s="25"/>
      <c r="D80" s="20"/>
      <c r="E80" s="20"/>
      <c r="F80" s="21"/>
      <c r="G80" s="21"/>
      <c r="H80" s="21"/>
      <c r="I80" s="20"/>
      <c r="J80" s="78">
        <v>53.5</v>
      </c>
      <c r="K80" s="79">
        <f t="shared" si="3"/>
        <v>0</v>
      </c>
    </row>
    <row r="81" spans="1:11">
      <c r="A81" s="177" t="s">
        <v>153</v>
      </c>
      <c r="B81" s="18" t="s">
        <v>154</v>
      </c>
      <c r="C81" s="25"/>
      <c r="D81" s="20"/>
      <c r="E81" s="21"/>
      <c r="F81" s="21"/>
      <c r="G81" s="21"/>
      <c r="H81" s="21"/>
      <c r="I81" s="21"/>
      <c r="J81" s="78">
        <v>51.8</v>
      </c>
      <c r="K81" s="79">
        <f t="shared" si="3"/>
        <v>0</v>
      </c>
    </row>
    <row r="82" spans="1:11" ht="15.75" thickBot="1">
      <c r="A82" s="178" t="s">
        <v>155</v>
      </c>
      <c r="B82" s="28" t="s">
        <v>156</v>
      </c>
      <c r="C82" s="25"/>
      <c r="D82" s="20"/>
      <c r="E82" s="21"/>
      <c r="F82" s="21"/>
      <c r="G82" s="21"/>
      <c r="H82" s="21"/>
      <c r="I82" s="21"/>
      <c r="J82" s="78">
        <v>51.8</v>
      </c>
      <c r="K82" s="79">
        <f t="shared" si="3"/>
        <v>0</v>
      </c>
    </row>
    <row r="83" spans="1:11" ht="36.75" thickBot="1">
      <c r="A83" s="62" t="s">
        <v>15</v>
      </c>
      <c r="B83" s="63" t="s">
        <v>157</v>
      </c>
      <c r="C83" s="64"/>
      <c r="D83" s="65" t="s">
        <v>17</v>
      </c>
      <c r="E83" s="66" t="s">
        <v>18</v>
      </c>
      <c r="F83" s="66" t="s">
        <v>19</v>
      </c>
      <c r="G83" s="66" t="s">
        <v>20</v>
      </c>
      <c r="H83" s="66" t="s">
        <v>21</v>
      </c>
      <c r="I83" s="66" t="s">
        <v>22</v>
      </c>
      <c r="J83" s="64" t="s">
        <v>23</v>
      </c>
      <c r="K83" s="80" t="s">
        <v>24</v>
      </c>
    </row>
    <row r="84" spans="1:11">
      <c r="A84" s="23" t="s">
        <v>158</v>
      </c>
      <c r="B84" s="13" t="s">
        <v>159</v>
      </c>
      <c r="C84" s="67"/>
      <c r="D84" s="15"/>
      <c r="E84" s="16">
        <v>8</v>
      </c>
      <c r="F84" s="16">
        <v>90</v>
      </c>
      <c r="G84" s="16">
        <v>72</v>
      </c>
      <c r="H84" s="16">
        <v>54</v>
      </c>
      <c r="I84" s="81"/>
      <c r="J84" s="82">
        <v>39.700000000000003</v>
      </c>
      <c r="K84" s="83">
        <f t="shared" ref="K84:K129" si="4">(D84+E84+F84+G84+H84+I84)*J84</f>
        <v>8892.8000000000011</v>
      </c>
    </row>
    <row r="85" spans="1:11">
      <c r="A85" s="22" t="s">
        <v>160</v>
      </c>
      <c r="B85" s="18" t="s">
        <v>161</v>
      </c>
      <c r="C85" s="68"/>
      <c r="D85" s="20"/>
      <c r="E85" s="21"/>
      <c r="F85" s="21"/>
      <c r="G85" s="21">
        <v>9</v>
      </c>
      <c r="H85" s="21">
        <v>9</v>
      </c>
      <c r="I85" s="84"/>
      <c r="J85" s="85">
        <v>45.5</v>
      </c>
      <c r="K85" s="86">
        <f t="shared" si="4"/>
        <v>819</v>
      </c>
    </row>
    <row r="86" spans="1:11">
      <c r="A86" s="22" t="s">
        <v>162</v>
      </c>
      <c r="B86" s="18" t="s">
        <v>163</v>
      </c>
      <c r="C86" s="68"/>
      <c r="D86" s="20"/>
      <c r="E86" s="20"/>
      <c r="F86" s="21">
        <v>9</v>
      </c>
      <c r="G86" s="21">
        <v>9</v>
      </c>
      <c r="H86" s="21">
        <v>20</v>
      </c>
      <c r="I86" s="84">
        <v>15</v>
      </c>
      <c r="J86" s="85">
        <v>58.5</v>
      </c>
      <c r="K86" s="86">
        <f t="shared" si="4"/>
        <v>3100.5</v>
      </c>
    </row>
    <row r="87" spans="1:11">
      <c r="A87" s="22" t="s">
        <v>164</v>
      </c>
      <c r="B87" s="18" t="s">
        <v>165</v>
      </c>
      <c r="C87" s="68"/>
      <c r="D87" s="21"/>
      <c r="E87" s="20"/>
      <c r="F87" s="20"/>
      <c r="G87" s="20"/>
      <c r="H87" s="20"/>
      <c r="I87" s="84"/>
      <c r="J87" s="85">
        <v>31.2</v>
      </c>
      <c r="K87" s="86">
        <f t="shared" si="4"/>
        <v>0</v>
      </c>
    </row>
    <row r="88" spans="1:11">
      <c r="A88" s="22" t="s">
        <v>166</v>
      </c>
      <c r="B88" s="18" t="s">
        <v>167</v>
      </c>
      <c r="C88" s="68"/>
      <c r="D88" s="20"/>
      <c r="E88" s="20"/>
      <c r="F88" s="21">
        <v>67</v>
      </c>
      <c r="G88" s="21">
        <v>47</v>
      </c>
      <c r="H88" s="21">
        <v>44</v>
      </c>
      <c r="I88" s="84"/>
      <c r="J88" s="85">
        <v>44.9</v>
      </c>
      <c r="K88" s="86">
        <f t="shared" si="4"/>
        <v>7094.2</v>
      </c>
    </row>
    <row r="89" spans="1:11">
      <c r="A89" s="22" t="s">
        <v>168</v>
      </c>
      <c r="B89" s="18" t="s">
        <v>169</v>
      </c>
      <c r="C89" s="68"/>
      <c r="D89" s="20"/>
      <c r="E89" s="20"/>
      <c r="F89" s="21"/>
      <c r="G89" s="21"/>
      <c r="H89" s="21"/>
      <c r="I89" s="84"/>
      <c r="J89" s="85">
        <v>67.400000000000006</v>
      </c>
      <c r="K89" s="86">
        <f t="shared" si="4"/>
        <v>0</v>
      </c>
    </row>
    <row r="90" spans="1:11">
      <c r="A90" s="22" t="s">
        <v>170</v>
      </c>
      <c r="B90" s="18" t="s">
        <v>171</v>
      </c>
      <c r="C90" s="68"/>
      <c r="D90" s="20"/>
      <c r="E90" s="20"/>
      <c r="F90" s="21"/>
      <c r="G90" s="21"/>
      <c r="H90" s="21"/>
      <c r="I90" s="84"/>
      <c r="J90" s="85">
        <v>58.7</v>
      </c>
      <c r="K90" s="86">
        <f t="shared" si="4"/>
        <v>0</v>
      </c>
    </row>
    <row r="91" spans="1:11">
      <c r="A91" s="22" t="s">
        <v>172</v>
      </c>
      <c r="B91" s="18" t="s">
        <v>173</v>
      </c>
      <c r="C91" s="68"/>
      <c r="D91" s="20"/>
      <c r="E91" s="20"/>
      <c r="F91" s="21">
        <v>26</v>
      </c>
      <c r="G91" s="21">
        <v>11</v>
      </c>
      <c r="H91" s="21">
        <v>12</v>
      </c>
      <c r="I91" s="84"/>
      <c r="J91" s="85">
        <v>53.8</v>
      </c>
      <c r="K91" s="86">
        <f t="shared" si="4"/>
        <v>2636.2</v>
      </c>
    </row>
    <row r="92" spans="1:11">
      <c r="A92" s="22" t="s">
        <v>174</v>
      </c>
      <c r="B92" s="18" t="s">
        <v>175</v>
      </c>
      <c r="C92" s="68"/>
      <c r="D92" s="20"/>
      <c r="E92" s="20"/>
      <c r="F92" s="21">
        <v>38</v>
      </c>
      <c r="G92" s="21">
        <v>17</v>
      </c>
      <c r="H92" s="21">
        <v>5</v>
      </c>
      <c r="I92" s="84"/>
      <c r="J92" s="85">
        <v>59.9</v>
      </c>
      <c r="K92" s="86">
        <f t="shared" si="4"/>
        <v>3594</v>
      </c>
    </row>
    <row r="93" spans="1:11">
      <c r="A93" s="22" t="s">
        <v>176</v>
      </c>
      <c r="B93" s="18" t="s">
        <v>177</v>
      </c>
      <c r="C93" s="68"/>
      <c r="D93" s="20"/>
      <c r="E93" s="20"/>
      <c r="F93" s="21"/>
      <c r="G93" s="21"/>
      <c r="H93" s="21"/>
      <c r="I93" s="84"/>
      <c r="J93" s="85">
        <v>59.5</v>
      </c>
      <c r="K93" s="86">
        <f t="shared" si="4"/>
        <v>0</v>
      </c>
    </row>
    <row r="94" spans="1:11">
      <c r="A94" s="22" t="s">
        <v>178</v>
      </c>
      <c r="B94" s="18" t="s">
        <v>179</v>
      </c>
      <c r="C94" s="68"/>
      <c r="D94" s="20"/>
      <c r="E94" s="20"/>
      <c r="F94" s="21"/>
      <c r="G94" s="21"/>
      <c r="H94" s="21"/>
      <c r="I94" s="84"/>
      <c r="J94" s="85">
        <v>59.9</v>
      </c>
      <c r="K94" s="86">
        <f t="shared" si="4"/>
        <v>0</v>
      </c>
    </row>
    <row r="95" spans="1:11">
      <c r="A95" s="22" t="s">
        <v>180</v>
      </c>
      <c r="B95" s="18" t="s">
        <v>181</v>
      </c>
      <c r="C95" s="68"/>
      <c r="D95" s="20"/>
      <c r="E95" s="20"/>
      <c r="F95" s="21">
        <v>29</v>
      </c>
      <c r="G95" s="21">
        <v>5</v>
      </c>
      <c r="H95" s="21"/>
      <c r="I95" s="87"/>
      <c r="J95" s="85">
        <v>74.5</v>
      </c>
      <c r="K95" s="86">
        <f t="shared" si="4"/>
        <v>2533</v>
      </c>
    </row>
    <row r="96" spans="1:11">
      <c r="A96" s="22" t="s">
        <v>182</v>
      </c>
      <c r="B96" s="18" t="s">
        <v>183</v>
      </c>
      <c r="C96" s="68"/>
      <c r="D96" s="20"/>
      <c r="E96" s="20"/>
      <c r="F96" s="21"/>
      <c r="G96" s="21"/>
      <c r="H96" s="21"/>
      <c r="I96" s="84"/>
      <c r="J96" s="85">
        <v>51.2</v>
      </c>
      <c r="K96" s="86">
        <f t="shared" si="4"/>
        <v>0</v>
      </c>
    </row>
    <row r="97" spans="1:11">
      <c r="A97" s="22" t="s">
        <v>184</v>
      </c>
      <c r="B97" s="18" t="s">
        <v>185</v>
      </c>
      <c r="C97" s="68"/>
      <c r="D97" s="20"/>
      <c r="E97" s="20"/>
      <c r="F97" s="21"/>
      <c r="G97" s="21"/>
      <c r="H97" s="21"/>
      <c r="I97" s="84"/>
      <c r="J97" s="85">
        <v>58.9</v>
      </c>
      <c r="K97" s="86">
        <f t="shared" si="4"/>
        <v>0</v>
      </c>
    </row>
    <row r="98" spans="1:11">
      <c r="A98" s="22" t="s">
        <v>186</v>
      </c>
      <c r="B98" s="18" t="s">
        <v>187</v>
      </c>
      <c r="C98" s="68"/>
      <c r="D98" s="20"/>
      <c r="E98" s="20"/>
      <c r="F98" s="21"/>
      <c r="G98" s="21"/>
      <c r="H98" s="21"/>
      <c r="I98" s="84"/>
      <c r="J98" s="85">
        <v>75.8</v>
      </c>
      <c r="K98" s="86">
        <f t="shared" si="4"/>
        <v>0</v>
      </c>
    </row>
    <row r="99" spans="1:11">
      <c r="A99" s="22" t="s">
        <v>188</v>
      </c>
      <c r="B99" s="18" t="s">
        <v>189</v>
      </c>
      <c r="C99" s="68"/>
      <c r="D99" s="20"/>
      <c r="E99" s="20"/>
      <c r="F99" s="21">
        <v>30</v>
      </c>
      <c r="G99" s="21">
        <v>14</v>
      </c>
      <c r="H99" s="21">
        <v>10</v>
      </c>
      <c r="I99" s="84"/>
      <c r="J99" s="85">
        <v>67.3</v>
      </c>
      <c r="K99" s="86">
        <f t="shared" si="4"/>
        <v>3634.2</v>
      </c>
    </row>
    <row r="100" spans="1:11">
      <c r="A100" s="22" t="s">
        <v>190</v>
      </c>
      <c r="B100" s="18" t="s">
        <v>191</v>
      </c>
      <c r="C100" s="68"/>
      <c r="D100" s="21"/>
      <c r="E100" s="20"/>
      <c r="F100" s="20"/>
      <c r="G100" s="20"/>
      <c r="H100" s="20"/>
      <c r="I100" s="84"/>
      <c r="J100" s="88">
        <v>38.700000000000003</v>
      </c>
      <c r="K100" s="86">
        <f t="shared" si="4"/>
        <v>0</v>
      </c>
    </row>
    <row r="101" spans="1:11">
      <c r="A101" s="22" t="s">
        <v>192</v>
      </c>
      <c r="B101" s="18" t="s">
        <v>193</v>
      </c>
      <c r="C101" s="68"/>
      <c r="D101" s="20"/>
      <c r="E101" s="20"/>
      <c r="F101" s="61"/>
      <c r="G101" s="61"/>
      <c r="H101" s="61"/>
      <c r="I101" s="84"/>
      <c r="J101" s="85">
        <v>62.9</v>
      </c>
      <c r="K101" s="86">
        <f t="shared" si="4"/>
        <v>0</v>
      </c>
    </row>
    <row r="102" spans="1:11">
      <c r="A102" s="22" t="s">
        <v>194</v>
      </c>
      <c r="B102" s="18" t="s">
        <v>530</v>
      </c>
      <c r="C102" s="68"/>
      <c r="D102" s="20"/>
      <c r="E102" s="20"/>
      <c r="F102" s="21">
        <v>13</v>
      </c>
      <c r="G102" s="21">
        <v>8</v>
      </c>
      <c r="H102" s="21">
        <v>10</v>
      </c>
      <c r="I102" s="87">
        <v>13</v>
      </c>
      <c r="J102" s="85">
        <v>74.900000000000006</v>
      </c>
      <c r="K102" s="86">
        <f t="shared" si="4"/>
        <v>3295.6000000000004</v>
      </c>
    </row>
    <row r="103" spans="1:11">
      <c r="A103" s="22" t="s">
        <v>196</v>
      </c>
      <c r="B103" s="18" t="s">
        <v>197</v>
      </c>
      <c r="C103" s="68"/>
      <c r="D103" s="20"/>
      <c r="E103" s="20"/>
      <c r="F103" s="21"/>
      <c r="G103" s="21"/>
      <c r="H103" s="21"/>
      <c r="I103" s="84"/>
      <c r="J103" s="85">
        <v>73.400000000000006</v>
      </c>
      <c r="K103" s="86">
        <f t="shared" si="4"/>
        <v>0</v>
      </c>
    </row>
    <row r="104" spans="1:11">
      <c r="A104" s="22" t="s">
        <v>198</v>
      </c>
      <c r="B104" s="18" t="s">
        <v>199</v>
      </c>
      <c r="C104" s="68"/>
      <c r="D104" s="20"/>
      <c r="E104" s="20"/>
      <c r="F104" s="21">
        <v>10</v>
      </c>
      <c r="G104" s="21">
        <v>12</v>
      </c>
      <c r="H104" s="21">
        <v>23</v>
      </c>
      <c r="I104" s="84"/>
      <c r="J104" s="85">
        <v>75.3</v>
      </c>
      <c r="K104" s="86">
        <f t="shared" si="4"/>
        <v>3388.5</v>
      </c>
    </row>
    <row r="105" spans="1:11">
      <c r="A105" s="22" t="s">
        <v>200</v>
      </c>
      <c r="B105" s="18" t="s">
        <v>201</v>
      </c>
      <c r="C105" s="68"/>
      <c r="D105" s="20"/>
      <c r="E105" s="20"/>
      <c r="F105" s="21">
        <f>30+30</f>
        <v>60</v>
      </c>
      <c r="G105" s="21">
        <f>3+1</f>
        <v>4</v>
      </c>
      <c r="H105" s="21"/>
      <c r="I105" s="84"/>
      <c r="J105" s="85">
        <v>73.7</v>
      </c>
      <c r="K105" s="86">
        <f t="shared" si="4"/>
        <v>4716.8</v>
      </c>
    </row>
    <row r="106" spans="1:11">
      <c r="A106" s="22" t="s">
        <v>202</v>
      </c>
      <c r="B106" s="18" t="s">
        <v>203</v>
      </c>
      <c r="C106" s="68"/>
      <c r="D106" s="20"/>
      <c r="E106" s="20"/>
      <c r="F106" s="21"/>
      <c r="G106" s="21"/>
      <c r="H106" s="21"/>
      <c r="I106" s="84"/>
      <c r="J106" s="85">
        <v>43.5</v>
      </c>
      <c r="K106" s="86">
        <f t="shared" si="4"/>
        <v>0</v>
      </c>
    </row>
    <row r="107" spans="1:11">
      <c r="A107" s="22" t="s">
        <v>204</v>
      </c>
      <c r="B107" s="18" t="s">
        <v>205</v>
      </c>
      <c r="C107" s="68"/>
      <c r="D107" s="20"/>
      <c r="E107" s="20"/>
      <c r="F107" s="21"/>
      <c r="G107" s="21"/>
      <c r="H107" s="21"/>
      <c r="I107" s="84"/>
      <c r="J107" s="85">
        <v>43.5</v>
      </c>
      <c r="K107" s="86">
        <f t="shared" si="4"/>
        <v>0</v>
      </c>
    </row>
    <row r="108" spans="1:11">
      <c r="A108" s="22" t="s">
        <v>206</v>
      </c>
      <c r="B108" s="18" t="s">
        <v>207</v>
      </c>
      <c r="C108" s="68"/>
      <c r="D108" s="20"/>
      <c r="E108" s="20"/>
      <c r="F108" s="21"/>
      <c r="G108" s="21"/>
      <c r="H108" s="21"/>
      <c r="I108" s="84"/>
      <c r="J108" s="85">
        <v>69.900000000000006</v>
      </c>
      <c r="K108" s="86">
        <f t="shared" si="4"/>
        <v>0</v>
      </c>
    </row>
    <row r="109" spans="1:11">
      <c r="A109" s="22" t="s">
        <v>208</v>
      </c>
      <c r="B109" s="18" t="s">
        <v>209</v>
      </c>
      <c r="C109" s="68"/>
      <c r="D109" s="20"/>
      <c r="E109" s="69"/>
      <c r="F109" s="21"/>
      <c r="G109" s="21"/>
      <c r="H109" s="21"/>
      <c r="I109" s="87"/>
      <c r="J109" s="85">
        <v>62.5</v>
      </c>
      <c r="K109" s="86">
        <f t="shared" si="4"/>
        <v>0</v>
      </c>
    </row>
    <row r="110" spans="1:11">
      <c r="A110" s="22" t="s">
        <v>210</v>
      </c>
      <c r="B110" s="18" t="s">
        <v>211</v>
      </c>
      <c r="C110" s="68"/>
      <c r="D110" s="20"/>
      <c r="E110" s="69"/>
      <c r="F110" s="21"/>
      <c r="G110" s="21"/>
      <c r="H110" s="21"/>
      <c r="I110" s="87"/>
      <c r="J110" s="85">
        <v>62.9</v>
      </c>
      <c r="K110" s="86">
        <f t="shared" si="4"/>
        <v>0</v>
      </c>
    </row>
    <row r="111" spans="1:11">
      <c r="A111" s="22" t="s">
        <v>212</v>
      </c>
      <c r="B111" s="18" t="s">
        <v>213</v>
      </c>
      <c r="C111" s="68"/>
      <c r="D111" s="20"/>
      <c r="E111" s="69"/>
      <c r="F111" s="21">
        <v>8</v>
      </c>
      <c r="G111" s="21">
        <v>1</v>
      </c>
      <c r="H111" s="21"/>
      <c r="I111" s="87">
        <v>15</v>
      </c>
      <c r="J111" s="85">
        <v>62.9</v>
      </c>
      <c r="K111" s="86">
        <f t="shared" si="4"/>
        <v>1509.6</v>
      </c>
    </row>
    <row r="112" spans="1:11">
      <c r="A112" s="22" t="s">
        <v>214</v>
      </c>
      <c r="B112" s="18" t="s">
        <v>215</v>
      </c>
      <c r="C112" s="68"/>
      <c r="D112" s="20"/>
      <c r="E112" s="20"/>
      <c r="F112" s="21"/>
      <c r="G112" s="21"/>
      <c r="H112" s="21"/>
      <c r="I112" s="84"/>
      <c r="J112" s="89">
        <v>65</v>
      </c>
      <c r="K112" s="86">
        <f t="shared" si="4"/>
        <v>0</v>
      </c>
    </row>
    <row r="113" spans="1:11">
      <c r="A113" s="22" t="s">
        <v>216</v>
      </c>
      <c r="B113" s="18" t="s">
        <v>217</v>
      </c>
      <c r="C113" s="68"/>
      <c r="D113" s="20"/>
      <c r="E113" s="20"/>
      <c r="F113" s="21"/>
      <c r="G113" s="21"/>
      <c r="H113" s="21"/>
      <c r="I113" s="84"/>
      <c r="J113" s="89">
        <v>68.5</v>
      </c>
      <c r="K113" s="86">
        <f t="shared" si="4"/>
        <v>0</v>
      </c>
    </row>
    <row r="114" spans="1:11">
      <c r="A114" s="22" t="s">
        <v>526</v>
      </c>
      <c r="B114" s="18" t="s">
        <v>527</v>
      </c>
      <c r="C114" s="68"/>
      <c r="D114" s="20"/>
      <c r="E114" s="20"/>
      <c r="F114" s="21">
        <v>22</v>
      </c>
      <c r="G114" s="21"/>
      <c r="H114" s="21">
        <v>2</v>
      </c>
      <c r="I114" s="84">
        <v>7</v>
      </c>
      <c r="J114" s="89"/>
      <c r="K114" s="86"/>
    </row>
    <row r="115" spans="1:11">
      <c r="A115" s="22" t="s">
        <v>218</v>
      </c>
      <c r="B115" s="18" t="s">
        <v>219</v>
      </c>
      <c r="C115" s="68"/>
      <c r="D115" s="20"/>
      <c r="E115" s="20"/>
      <c r="F115" s="21"/>
      <c r="G115" s="21"/>
      <c r="H115" s="21"/>
      <c r="I115" s="87"/>
      <c r="J115" s="85">
        <v>79.8</v>
      </c>
      <c r="K115" s="86">
        <f t="shared" si="4"/>
        <v>0</v>
      </c>
    </row>
    <row r="116" spans="1:11">
      <c r="A116" s="22" t="s">
        <v>220</v>
      </c>
      <c r="B116" s="18" t="s">
        <v>221</v>
      </c>
      <c r="C116" s="68"/>
      <c r="D116" s="20"/>
      <c r="E116" s="20"/>
      <c r="F116" s="21"/>
      <c r="G116" s="21"/>
      <c r="H116" s="21"/>
      <c r="I116" s="87"/>
      <c r="J116" s="85">
        <v>67.599999999999994</v>
      </c>
      <c r="K116" s="86">
        <f t="shared" si="4"/>
        <v>0</v>
      </c>
    </row>
    <row r="117" spans="1:11">
      <c r="A117" s="22" t="s">
        <v>222</v>
      </c>
      <c r="B117" s="18" t="s">
        <v>223</v>
      </c>
      <c r="C117" s="68"/>
      <c r="D117" s="20"/>
      <c r="E117" s="21">
        <v>4</v>
      </c>
      <c r="F117" s="21">
        <v>21</v>
      </c>
      <c r="G117" s="21">
        <v>19</v>
      </c>
      <c r="H117" s="47"/>
      <c r="I117" s="84"/>
      <c r="J117" s="85">
        <v>46.6</v>
      </c>
      <c r="K117" s="86">
        <f t="shared" si="4"/>
        <v>2050.4</v>
      </c>
    </row>
    <row r="118" spans="1:11">
      <c r="A118" s="22" t="s">
        <v>224</v>
      </c>
      <c r="B118" s="18" t="s">
        <v>225</v>
      </c>
      <c r="C118" s="68"/>
      <c r="D118" s="20"/>
      <c r="E118" s="20"/>
      <c r="F118" s="21"/>
      <c r="G118" s="21"/>
      <c r="H118" s="21"/>
      <c r="I118" s="87"/>
      <c r="J118" s="85">
        <v>43.2</v>
      </c>
      <c r="K118" s="86">
        <f t="shared" si="4"/>
        <v>0</v>
      </c>
    </row>
    <row r="119" spans="1:11">
      <c r="A119" s="70" t="s">
        <v>226</v>
      </c>
      <c r="B119" s="18" t="s">
        <v>227</v>
      </c>
      <c r="C119" s="71"/>
      <c r="D119" s="20"/>
      <c r="E119" s="20"/>
      <c r="F119" s="21">
        <v>59</v>
      </c>
      <c r="G119" s="21">
        <v>25</v>
      </c>
      <c r="H119" s="21">
        <v>26</v>
      </c>
      <c r="I119" s="87">
        <v>52</v>
      </c>
      <c r="J119" s="89">
        <v>58.6</v>
      </c>
      <c r="K119" s="86">
        <f t="shared" si="4"/>
        <v>9493.2000000000007</v>
      </c>
    </row>
    <row r="120" spans="1:11">
      <c r="A120" s="22" t="s">
        <v>192</v>
      </c>
      <c r="B120" s="18" t="s">
        <v>193</v>
      </c>
      <c r="C120" s="68"/>
      <c r="D120" s="20"/>
      <c r="E120" s="20"/>
      <c r="F120" s="61"/>
      <c r="G120" s="61"/>
      <c r="H120" s="61"/>
      <c r="I120" s="84"/>
      <c r="J120" s="85">
        <v>62.9</v>
      </c>
      <c r="K120" s="86">
        <f t="shared" si="4"/>
        <v>0</v>
      </c>
    </row>
    <row r="121" spans="1:11">
      <c r="A121" s="72" t="s">
        <v>228</v>
      </c>
      <c r="B121" s="18" t="s">
        <v>517</v>
      </c>
      <c r="C121" s="68"/>
      <c r="D121" s="20"/>
      <c r="E121" s="21"/>
      <c r="F121" s="21"/>
      <c r="G121" s="21">
        <v>11</v>
      </c>
      <c r="H121" s="61">
        <v>99</v>
      </c>
      <c r="I121" s="84"/>
      <c r="J121" s="89">
        <v>59.9</v>
      </c>
      <c r="K121" s="86">
        <f t="shared" ref="K121" si="5">(D121+E121+F121+G121+H121+I121)*J121</f>
        <v>6589</v>
      </c>
    </row>
    <row r="122" spans="1:11">
      <c r="A122" s="72" t="s">
        <v>228</v>
      </c>
      <c r="B122" s="18" t="s">
        <v>518</v>
      </c>
      <c r="C122" s="68"/>
      <c r="D122" s="20"/>
      <c r="E122" s="21"/>
      <c r="F122" s="21"/>
      <c r="G122" s="21"/>
      <c r="H122" s="61"/>
      <c r="I122" s="84"/>
      <c r="J122" s="89">
        <v>59.9</v>
      </c>
      <c r="K122" s="86">
        <f t="shared" si="4"/>
        <v>0</v>
      </c>
    </row>
    <row r="123" spans="1:11">
      <c r="A123" s="22" t="s">
        <v>229</v>
      </c>
      <c r="B123" s="18" t="s">
        <v>230</v>
      </c>
      <c r="C123" s="68"/>
      <c r="D123" s="20"/>
      <c r="E123" s="20"/>
      <c r="F123" s="21"/>
      <c r="G123" s="21">
        <v>37</v>
      </c>
      <c r="H123" s="21"/>
      <c r="I123" s="84"/>
      <c r="J123" s="89">
        <v>53.5</v>
      </c>
      <c r="K123" s="86">
        <f t="shared" si="4"/>
        <v>1979.5</v>
      </c>
    </row>
    <row r="124" spans="1:11">
      <c r="A124" s="22" t="s">
        <v>231</v>
      </c>
      <c r="B124" s="18" t="s">
        <v>232</v>
      </c>
      <c r="C124" s="68"/>
      <c r="D124" s="20"/>
      <c r="E124" s="21"/>
      <c r="F124" s="21"/>
      <c r="G124" s="21"/>
      <c r="H124" s="61"/>
      <c r="I124" s="84"/>
      <c r="J124" s="85">
        <v>50.5</v>
      </c>
      <c r="K124" s="86">
        <f t="shared" si="4"/>
        <v>0</v>
      </c>
    </row>
    <row r="125" spans="1:11">
      <c r="A125" s="22" t="s">
        <v>233</v>
      </c>
      <c r="B125" s="18" t="s">
        <v>515</v>
      </c>
      <c r="C125" s="68"/>
      <c r="D125" s="20"/>
      <c r="E125" s="20"/>
      <c r="F125" s="21">
        <v>34</v>
      </c>
      <c r="G125" s="21"/>
      <c r="H125" s="21">
        <v>5</v>
      </c>
      <c r="I125" s="84"/>
      <c r="J125" s="85">
        <v>57</v>
      </c>
      <c r="K125" s="86">
        <f t="shared" ref="K125" si="6">(D125+E125+F125+G125+H125+I125)*J125</f>
        <v>2223</v>
      </c>
    </row>
    <row r="126" spans="1:11">
      <c r="A126" s="22" t="s">
        <v>233</v>
      </c>
      <c r="B126" s="18" t="s">
        <v>513</v>
      </c>
      <c r="C126" s="68"/>
      <c r="D126" s="20"/>
      <c r="E126" s="20"/>
      <c r="F126" s="21">
        <v>10</v>
      </c>
      <c r="G126" s="21"/>
      <c r="H126" s="21"/>
      <c r="I126" s="84"/>
      <c r="J126" s="85">
        <v>57</v>
      </c>
      <c r="K126" s="86">
        <f t="shared" ref="K126" si="7">(D126+E126+F126+G126+H126+I126)*J126</f>
        <v>570</v>
      </c>
    </row>
    <row r="127" spans="1:11">
      <c r="A127" s="22" t="s">
        <v>233</v>
      </c>
      <c r="B127" s="18" t="s">
        <v>514</v>
      </c>
      <c r="C127" s="68"/>
      <c r="D127" s="20"/>
      <c r="E127" s="20"/>
      <c r="F127" s="21"/>
      <c r="G127" s="21"/>
      <c r="H127" s="21" t="s">
        <v>516</v>
      </c>
      <c r="I127" s="84"/>
      <c r="J127" s="85">
        <v>57</v>
      </c>
      <c r="K127" s="86"/>
    </row>
    <row r="128" spans="1:11">
      <c r="A128" s="22" t="s">
        <v>234</v>
      </c>
      <c r="B128" s="18" t="s">
        <v>235</v>
      </c>
      <c r="C128" s="68"/>
      <c r="D128" s="20"/>
      <c r="E128" s="20"/>
      <c r="F128" s="21"/>
      <c r="G128" s="21"/>
      <c r="H128" s="21"/>
      <c r="I128" s="84"/>
      <c r="J128" s="85">
        <v>63.5</v>
      </c>
      <c r="K128" s="86">
        <f t="shared" si="4"/>
        <v>0</v>
      </c>
    </row>
    <row r="129" spans="1:11" ht="15.75" thickBot="1">
      <c r="A129" s="73" t="s">
        <v>236</v>
      </c>
      <c r="B129" s="150" t="s">
        <v>237</v>
      </c>
      <c r="C129" s="151"/>
      <c r="D129" s="107"/>
      <c r="E129" s="107"/>
      <c r="F129" s="108"/>
      <c r="G129" s="108"/>
      <c r="H129" s="108"/>
      <c r="I129" s="152"/>
      <c r="J129" s="153">
        <v>49.3</v>
      </c>
      <c r="K129" s="154">
        <f t="shared" si="4"/>
        <v>0</v>
      </c>
    </row>
    <row r="130" spans="1:11" ht="36">
      <c r="A130" s="163" t="s">
        <v>15</v>
      </c>
      <c r="B130" s="168" t="s">
        <v>238</v>
      </c>
      <c r="C130" s="166"/>
      <c r="D130" s="161" t="s">
        <v>17</v>
      </c>
      <c r="E130" s="162" t="s">
        <v>18</v>
      </c>
      <c r="F130" s="162" t="s">
        <v>19</v>
      </c>
      <c r="G130" s="162" t="s">
        <v>20</v>
      </c>
      <c r="H130" s="162" t="s">
        <v>21</v>
      </c>
      <c r="I130" s="169" t="s">
        <v>22</v>
      </c>
      <c r="J130" s="171" t="s">
        <v>23</v>
      </c>
      <c r="K130" s="173" t="s">
        <v>24</v>
      </c>
    </row>
    <row r="131" spans="1:11">
      <c r="A131" s="175" t="s">
        <v>519</v>
      </c>
      <c r="B131" s="181" t="s">
        <v>520</v>
      </c>
      <c r="C131" s="167"/>
      <c r="D131" s="159"/>
      <c r="E131" s="160"/>
      <c r="F131" s="160">
        <v>36</v>
      </c>
      <c r="G131" s="160">
        <v>30</v>
      </c>
      <c r="H131" s="160">
        <v>31</v>
      </c>
      <c r="I131" s="170"/>
      <c r="J131" s="172" t="s">
        <v>521</v>
      </c>
      <c r="K131" s="174" t="s">
        <v>521</v>
      </c>
    </row>
    <row r="132" spans="1:11">
      <c r="A132" s="164" t="s">
        <v>239</v>
      </c>
      <c r="B132" s="76" t="s">
        <v>240</v>
      </c>
      <c r="C132" s="60"/>
      <c r="D132" s="20"/>
      <c r="E132" s="20"/>
      <c r="F132" s="21"/>
      <c r="G132" s="21"/>
      <c r="H132" s="21"/>
      <c r="I132" s="47"/>
      <c r="J132" s="50">
        <v>35.4</v>
      </c>
      <c r="K132" s="86">
        <f t="shared" ref="K132:K135" si="8">(D132+E132+F132+G132+H132+I132)*J132</f>
        <v>0</v>
      </c>
    </row>
    <row r="133" spans="1:11">
      <c r="A133" s="164" t="s">
        <v>528</v>
      </c>
      <c r="B133" s="76" t="s">
        <v>529</v>
      </c>
      <c r="C133" s="60"/>
      <c r="D133" s="20"/>
      <c r="E133" s="20"/>
      <c r="F133" s="21">
        <v>20</v>
      </c>
      <c r="G133" s="21">
        <v>86</v>
      </c>
      <c r="H133" s="21">
        <v>70</v>
      </c>
      <c r="I133" s="47"/>
      <c r="J133" s="50"/>
      <c r="K133" s="86"/>
    </row>
    <row r="134" spans="1:11">
      <c r="A134" s="164" t="s">
        <v>241</v>
      </c>
      <c r="B134" s="76" t="s">
        <v>242</v>
      </c>
      <c r="C134" s="60"/>
      <c r="D134" s="20"/>
      <c r="E134" s="20"/>
      <c r="F134" s="21"/>
      <c r="G134" s="21"/>
      <c r="H134" s="21"/>
      <c r="I134" s="47"/>
      <c r="J134" s="50">
        <v>29.9</v>
      </c>
      <c r="K134" s="86">
        <f t="shared" si="8"/>
        <v>0</v>
      </c>
    </row>
    <row r="135" spans="1:11" ht="15.75" thickBot="1">
      <c r="A135" s="165" t="s">
        <v>243</v>
      </c>
      <c r="B135" s="74" t="s">
        <v>244</v>
      </c>
      <c r="C135" s="33"/>
      <c r="D135" s="31"/>
      <c r="E135" s="31"/>
      <c r="F135" s="30">
        <v>14</v>
      </c>
      <c r="G135" s="30">
        <v>15</v>
      </c>
      <c r="H135" s="30">
        <v>17</v>
      </c>
      <c r="I135" s="53"/>
      <c r="J135" s="54">
        <v>26.3</v>
      </c>
      <c r="K135" s="90">
        <f t="shared" si="8"/>
        <v>1209.8</v>
      </c>
    </row>
    <row r="136" spans="1:11" ht="27" thickBot="1">
      <c r="A136" s="155" t="s">
        <v>245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7"/>
    </row>
    <row r="137" spans="1:11" ht="36.75" thickBot="1">
      <c r="A137" s="91" t="s">
        <v>15</v>
      </c>
      <c r="B137" s="92" t="s">
        <v>246</v>
      </c>
      <c r="C137" s="93"/>
      <c r="D137" s="94" t="s">
        <v>17</v>
      </c>
      <c r="E137" s="95" t="s">
        <v>247</v>
      </c>
      <c r="F137" s="95" t="s">
        <v>248</v>
      </c>
      <c r="G137" s="95" t="s">
        <v>249</v>
      </c>
      <c r="H137" s="95" t="s">
        <v>250</v>
      </c>
      <c r="I137" s="95" t="s">
        <v>251</v>
      </c>
      <c r="J137" s="93" t="s">
        <v>23</v>
      </c>
      <c r="K137" s="116" t="s">
        <v>24</v>
      </c>
    </row>
    <row r="138" spans="1:11">
      <c r="A138" s="96" t="s">
        <v>252</v>
      </c>
      <c r="B138" s="97" t="s">
        <v>253</v>
      </c>
      <c r="C138" s="98"/>
      <c r="D138" s="99"/>
      <c r="E138" s="15"/>
      <c r="F138" s="15"/>
      <c r="G138" s="15"/>
      <c r="H138" s="15"/>
      <c r="I138" s="44"/>
      <c r="J138" s="117">
        <v>58.3</v>
      </c>
      <c r="K138" s="46">
        <f t="shared" ref="K138:K171" si="9">(D138+E138+F138+G138+H138+I138)*J138</f>
        <v>0</v>
      </c>
    </row>
    <row r="139" spans="1:11">
      <c r="A139" s="100" t="s">
        <v>254</v>
      </c>
      <c r="B139" s="26" t="s">
        <v>255</v>
      </c>
      <c r="C139" s="101"/>
      <c r="D139" s="102"/>
      <c r="E139" s="20">
        <v>17</v>
      </c>
      <c r="F139" s="20">
        <v>28</v>
      </c>
      <c r="G139" s="20"/>
      <c r="H139" s="20"/>
      <c r="I139" s="47"/>
      <c r="J139" s="118">
        <v>58.3</v>
      </c>
      <c r="K139" s="49">
        <f t="shared" si="9"/>
        <v>2623.5</v>
      </c>
    </row>
    <row r="140" spans="1:11">
      <c r="A140" s="100" t="s">
        <v>256</v>
      </c>
      <c r="B140" s="26" t="s">
        <v>257</v>
      </c>
      <c r="C140" s="101"/>
      <c r="D140" s="102"/>
      <c r="E140" s="20"/>
      <c r="F140" s="20"/>
      <c r="G140" s="20"/>
      <c r="H140" s="20"/>
      <c r="I140" s="47"/>
      <c r="J140" s="118">
        <v>38.9</v>
      </c>
      <c r="K140" s="49">
        <f t="shared" si="9"/>
        <v>0</v>
      </c>
    </row>
    <row r="141" spans="1:11">
      <c r="A141" s="100" t="s">
        <v>258</v>
      </c>
      <c r="B141" s="26" t="s">
        <v>259</v>
      </c>
      <c r="C141" s="101"/>
      <c r="D141" s="102"/>
      <c r="E141" s="20"/>
      <c r="F141" s="20"/>
      <c r="G141" s="20"/>
      <c r="H141" s="20"/>
      <c r="I141" s="47"/>
      <c r="J141" s="118">
        <v>53.3</v>
      </c>
      <c r="K141" s="49">
        <f t="shared" si="9"/>
        <v>0</v>
      </c>
    </row>
    <row r="142" spans="1:11">
      <c r="A142" s="100" t="s">
        <v>260</v>
      </c>
      <c r="B142" s="26" t="s">
        <v>261</v>
      </c>
      <c r="C142" s="101"/>
      <c r="D142" s="102"/>
      <c r="E142" s="20"/>
      <c r="F142" s="20"/>
      <c r="G142" s="20"/>
      <c r="H142" s="20"/>
      <c r="I142" s="47"/>
      <c r="J142" s="118">
        <v>43.8</v>
      </c>
      <c r="K142" s="49">
        <f t="shared" si="9"/>
        <v>0</v>
      </c>
    </row>
    <row r="143" spans="1:11">
      <c r="A143" s="100" t="s">
        <v>262</v>
      </c>
      <c r="B143" s="26" t="s">
        <v>263</v>
      </c>
      <c r="C143" s="101"/>
      <c r="D143" s="102"/>
      <c r="E143" s="20"/>
      <c r="F143" s="20"/>
      <c r="G143" s="20"/>
      <c r="H143" s="20"/>
      <c r="I143" s="47"/>
      <c r="J143" s="118">
        <v>47.3</v>
      </c>
      <c r="K143" s="49">
        <f t="shared" si="9"/>
        <v>0</v>
      </c>
    </row>
    <row r="144" spans="1:11">
      <c r="A144" s="22" t="s">
        <v>264</v>
      </c>
      <c r="B144" s="76" t="s">
        <v>265</v>
      </c>
      <c r="C144" s="60"/>
      <c r="D144" s="20"/>
      <c r="E144" s="20"/>
      <c r="F144" s="21">
        <f>57</f>
        <v>57</v>
      </c>
      <c r="G144" s="21">
        <f>35</f>
        <v>35</v>
      </c>
      <c r="H144" s="21">
        <f>6</f>
        <v>6</v>
      </c>
      <c r="I144" s="51">
        <f>37+2</f>
        <v>39</v>
      </c>
      <c r="J144" s="77">
        <v>39.200000000000003</v>
      </c>
      <c r="K144" s="49">
        <f t="shared" si="9"/>
        <v>5370.4000000000005</v>
      </c>
    </row>
    <row r="145" spans="1:11">
      <c r="A145" s="22" t="s">
        <v>266</v>
      </c>
      <c r="B145" s="76" t="s">
        <v>541</v>
      </c>
      <c r="C145" s="60"/>
      <c r="D145" s="20"/>
      <c r="E145" s="20"/>
      <c r="F145" s="21">
        <v>3</v>
      </c>
      <c r="G145" s="21">
        <f>1+1</f>
        <v>2</v>
      </c>
      <c r="H145" s="21">
        <v>8</v>
      </c>
      <c r="I145" s="51">
        <v>23</v>
      </c>
      <c r="J145" s="77">
        <v>43.9</v>
      </c>
      <c r="K145" s="49">
        <f t="shared" si="9"/>
        <v>1580.3999999999999</v>
      </c>
    </row>
    <row r="146" spans="1:11">
      <c r="A146" s="22" t="s">
        <v>267</v>
      </c>
      <c r="B146" s="76" t="s">
        <v>268</v>
      </c>
      <c r="C146" s="60"/>
      <c r="D146" s="69"/>
      <c r="E146" s="20"/>
      <c r="F146" s="21">
        <v>18</v>
      </c>
      <c r="G146" s="21">
        <v>13</v>
      </c>
      <c r="H146" s="21">
        <v>14</v>
      </c>
      <c r="I146" s="119">
        <v>65</v>
      </c>
      <c r="J146" s="77">
        <v>47.5</v>
      </c>
      <c r="K146" s="49">
        <f t="shared" si="9"/>
        <v>5225</v>
      </c>
    </row>
    <row r="147" spans="1:11">
      <c r="A147" s="22" t="s">
        <v>269</v>
      </c>
      <c r="B147" s="76" t="s">
        <v>270</v>
      </c>
      <c r="C147" s="60"/>
      <c r="D147" s="69"/>
      <c r="E147" s="20"/>
      <c r="F147" s="21">
        <v>4</v>
      </c>
      <c r="G147" s="21">
        <v>7</v>
      </c>
      <c r="H147" s="21">
        <v>47</v>
      </c>
      <c r="I147" s="119"/>
      <c r="J147" s="77">
        <v>49.9</v>
      </c>
      <c r="K147" s="49">
        <f t="shared" si="9"/>
        <v>2894.2</v>
      </c>
    </row>
    <row r="148" spans="1:11">
      <c r="A148" s="22" t="s">
        <v>271</v>
      </c>
      <c r="B148" s="76" t="s">
        <v>272</v>
      </c>
      <c r="C148" s="60"/>
      <c r="D148" s="69"/>
      <c r="E148" s="20"/>
      <c r="F148" s="21">
        <v>18</v>
      </c>
      <c r="G148" s="21">
        <v>1</v>
      </c>
      <c r="H148" s="21">
        <v>5</v>
      </c>
      <c r="I148" s="119">
        <v>56</v>
      </c>
      <c r="J148" s="77">
        <v>21.7</v>
      </c>
      <c r="K148" s="49">
        <f t="shared" si="9"/>
        <v>1736</v>
      </c>
    </row>
    <row r="149" spans="1:11">
      <c r="A149" s="22" t="s">
        <v>273</v>
      </c>
      <c r="B149" s="76" t="s">
        <v>274</v>
      </c>
      <c r="C149" s="60"/>
      <c r="D149" s="69"/>
      <c r="E149" s="20"/>
      <c r="F149" s="21">
        <v>28</v>
      </c>
      <c r="G149" s="21">
        <v>33</v>
      </c>
      <c r="H149" s="21">
        <v>38</v>
      </c>
      <c r="I149" s="119">
        <v>2</v>
      </c>
      <c r="J149" s="77">
        <v>20.8</v>
      </c>
      <c r="K149" s="49">
        <f t="shared" si="9"/>
        <v>2100.8000000000002</v>
      </c>
    </row>
    <row r="150" spans="1:11">
      <c r="A150" s="100" t="s">
        <v>275</v>
      </c>
      <c r="B150" s="26" t="s">
        <v>276</v>
      </c>
      <c r="C150" s="101"/>
      <c r="D150" s="102"/>
      <c r="E150" s="20"/>
      <c r="F150" s="20"/>
      <c r="G150" s="20"/>
      <c r="H150" s="20"/>
      <c r="I150" s="47"/>
      <c r="J150" s="118">
        <v>49.9</v>
      </c>
      <c r="K150" s="49">
        <f t="shared" si="9"/>
        <v>0</v>
      </c>
    </row>
    <row r="151" spans="1:11">
      <c r="A151" s="100" t="s">
        <v>277</v>
      </c>
      <c r="B151" s="26" t="s">
        <v>278</v>
      </c>
      <c r="C151" s="101"/>
      <c r="D151" s="102"/>
      <c r="E151" s="20"/>
      <c r="F151" s="20"/>
      <c r="G151" s="20"/>
      <c r="H151" s="20"/>
      <c r="I151" s="47"/>
      <c r="J151" s="118">
        <v>37.6</v>
      </c>
      <c r="K151" s="49">
        <f t="shared" si="9"/>
        <v>0</v>
      </c>
    </row>
    <row r="152" spans="1:11">
      <c r="A152" s="100" t="s">
        <v>279</v>
      </c>
      <c r="B152" s="26" t="s">
        <v>280</v>
      </c>
      <c r="C152" s="101"/>
      <c r="D152" s="102">
        <f>69+64+66</f>
        <v>199</v>
      </c>
      <c r="E152" s="20"/>
      <c r="F152" s="20"/>
      <c r="G152" s="20"/>
      <c r="H152" s="20"/>
      <c r="I152" s="47"/>
      <c r="J152" s="118">
        <v>62.9</v>
      </c>
      <c r="K152" s="49">
        <f t="shared" si="9"/>
        <v>12517.1</v>
      </c>
    </row>
    <row r="153" spans="1:11">
      <c r="A153" s="100" t="s">
        <v>281</v>
      </c>
      <c r="B153" s="26" t="s">
        <v>282</v>
      </c>
      <c r="C153" s="101"/>
      <c r="D153" s="102">
        <v>179</v>
      </c>
      <c r="E153" s="20"/>
      <c r="F153" s="20"/>
      <c r="G153" s="20"/>
      <c r="H153" s="20"/>
      <c r="I153" s="47"/>
      <c r="J153" s="118">
        <v>39.799999999999997</v>
      </c>
      <c r="K153" s="49">
        <f t="shared" si="9"/>
        <v>7124.2</v>
      </c>
    </row>
    <row r="154" spans="1:11">
      <c r="A154" s="100" t="s">
        <v>283</v>
      </c>
      <c r="B154" s="26" t="s">
        <v>284</v>
      </c>
      <c r="C154" s="101"/>
      <c r="D154" s="102"/>
      <c r="E154" s="20"/>
      <c r="F154" s="20"/>
      <c r="G154" s="20"/>
      <c r="H154" s="20"/>
      <c r="I154" s="47"/>
      <c r="J154" s="118">
        <v>84.9</v>
      </c>
      <c r="K154" s="49">
        <f t="shared" si="9"/>
        <v>0</v>
      </c>
    </row>
    <row r="155" spans="1:11">
      <c r="A155" s="100" t="s">
        <v>285</v>
      </c>
      <c r="B155" s="26" t="s">
        <v>286</v>
      </c>
      <c r="C155" s="101"/>
      <c r="D155" s="102">
        <v>118</v>
      </c>
      <c r="E155" s="20"/>
      <c r="F155" s="20"/>
      <c r="G155" s="20"/>
      <c r="H155" s="20"/>
      <c r="I155" s="47"/>
      <c r="J155" s="118">
        <v>38</v>
      </c>
      <c r="K155" s="49">
        <f t="shared" si="9"/>
        <v>4484</v>
      </c>
    </row>
    <row r="156" spans="1:11">
      <c r="A156" s="100" t="s">
        <v>287</v>
      </c>
      <c r="B156" s="26" t="s">
        <v>542</v>
      </c>
      <c r="C156" s="101"/>
      <c r="D156" s="102">
        <v>60</v>
      </c>
      <c r="E156" s="20"/>
      <c r="F156" s="20"/>
      <c r="G156" s="20"/>
      <c r="H156" s="20"/>
      <c r="I156" s="47"/>
      <c r="J156" s="118">
        <v>20.9</v>
      </c>
      <c r="K156" s="49">
        <f t="shared" si="9"/>
        <v>1254</v>
      </c>
    </row>
    <row r="157" spans="1:11">
      <c r="A157" s="100" t="s">
        <v>287</v>
      </c>
      <c r="B157" s="26" t="s">
        <v>543</v>
      </c>
      <c r="C157" s="101"/>
      <c r="D157" s="102">
        <v>21</v>
      </c>
      <c r="E157" s="20"/>
      <c r="F157" s="20"/>
      <c r="G157" s="20"/>
      <c r="H157" s="20"/>
      <c r="I157" s="47"/>
      <c r="J157" s="118">
        <v>20.9</v>
      </c>
      <c r="K157" s="49">
        <f t="shared" ref="K157" si="10">(D157+E157+F157+G157+H157+I157)*J157</f>
        <v>438.9</v>
      </c>
    </row>
    <row r="158" spans="1:11">
      <c r="A158" s="100" t="s">
        <v>287</v>
      </c>
      <c r="B158" s="26" t="s">
        <v>544</v>
      </c>
      <c r="C158" s="101"/>
      <c r="D158" s="102">
        <v>38</v>
      </c>
      <c r="E158" s="20"/>
      <c r="F158" s="20"/>
      <c r="G158" s="20"/>
      <c r="H158" s="20"/>
      <c r="I158" s="47"/>
      <c r="J158" s="118">
        <v>20.9</v>
      </c>
      <c r="K158" s="49">
        <f t="shared" ref="K158" si="11">(D158+E158+F158+G158+H158+I158)*J158</f>
        <v>794.19999999999993</v>
      </c>
    </row>
    <row r="159" spans="1:11">
      <c r="A159" s="100" t="s">
        <v>287</v>
      </c>
      <c r="B159" s="26" t="s">
        <v>545</v>
      </c>
      <c r="C159" s="101"/>
      <c r="D159" s="102">
        <v>10</v>
      </c>
      <c r="E159" s="20"/>
      <c r="F159" s="20"/>
      <c r="G159" s="20"/>
      <c r="H159" s="20"/>
      <c r="I159" s="47"/>
      <c r="J159" s="118">
        <v>20.9</v>
      </c>
      <c r="K159" s="49">
        <f t="shared" ref="K159" si="12">(D159+E159+F159+G159+H159+I159)*J159</f>
        <v>209</v>
      </c>
    </row>
    <row r="160" spans="1:11">
      <c r="A160" s="103" t="s">
        <v>288</v>
      </c>
      <c r="B160" s="104" t="s">
        <v>289</v>
      </c>
      <c r="C160" s="105"/>
      <c r="D160" s="106"/>
      <c r="E160" s="107"/>
      <c r="F160" s="108">
        <v>28</v>
      </c>
      <c r="G160" s="108">
        <v>28</v>
      </c>
      <c r="H160" s="108">
        <v>26</v>
      </c>
      <c r="I160" s="120"/>
      <c r="J160" s="118">
        <v>98.5</v>
      </c>
      <c r="K160" s="121">
        <f t="shared" si="9"/>
        <v>8077</v>
      </c>
    </row>
    <row r="161" spans="1:11">
      <c r="A161" s="103" t="s">
        <v>290</v>
      </c>
      <c r="B161" s="104" t="s">
        <v>291</v>
      </c>
      <c r="C161" s="105"/>
      <c r="D161" s="106"/>
      <c r="E161" s="107"/>
      <c r="F161" s="108">
        <v>24</v>
      </c>
      <c r="G161" s="108">
        <v>2</v>
      </c>
      <c r="H161" s="108"/>
      <c r="I161" s="122">
        <v>3</v>
      </c>
      <c r="J161" s="123">
        <v>79.8</v>
      </c>
      <c r="K161" s="121">
        <f t="shared" si="9"/>
        <v>2314.1999999999998</v>
      </c>
    </row>
    <row r="162" spans="1:11">
      <c r="A162" s="103" t="s">
        <v>292</v>
      </c>
      <c r="B162" s="104" t="s">
        <v>293</v>
      </c>
      <c r="C162" s="105"/>
      <c r="D162" s="106"/>
      <c r="E162" s="107"/>
      <c r="F162" s="108"/>
      <c r="G162" s="108"/>
      <c r="H162" s="108"/>
      <c r="I162" s="122"/>
      <c r="J162" s="123">
        <v>93.4</v>
      </c>
      <c r="K162" s="121">
        <f t="shared" si="9"/>
        <v>0</v>
      </c>
    </row>
    <row r="163" spans="1:11">
      <c r="A163" s="103" t="s">
        <v>294</v>
      </c>
      <c r="B163" s="104" t="s">
        <v>295</v>
      </c>
      <c r="C163" s="105"/>
      <c r="D163" s="106"/>
      <c r="E163" s="108"/>
      <c r="F163" s="108">
        <v>30</v>
      </c>
      <c r="G163" s="108">
        <v>30</v>
      </c>
      <c r="H163" s="108">
        <v>30</v>
      </c>
      <c r="I163" s="122">
        <v>30</v>
      </c>
      <c r="J163" s="123">
        <v>91.2</v>
      </c>
      <c r="K163" s="121">
        <f t="shared" si="9"/>
        <v>10944</v>
      </c>
    </row>
    <row r="164" spans="1:11">
      <c r="A164" s="103" t="s">
        <v>296</v>
      </c>
      <c r="B164" s="104" t="s">
        <v>297</v>
      </c>
      <c r="C164" s="105"/>
      <c r="D164" s="106"/>
      <c r="E164" s="108"/>
      <c r="F164" s="108"/>
      <c r="G164" s="108"/>
      <c r="H164" s="108"/>
      <c r="I164" s="122"/>
      <c r="J164" s="123">
        <v>56.5</v>
      </c>
      <c r="K164" s="121">
        <f t="shared" si="9"/>
        <v>0</v>
      </c>
    </row>
    <row r="165" spans="1:11">
      <c r="A165" s="103" t="s">
        <v>298</v>
      </c>
      <c r="B165" s="104" t="s">
        <v>299</v>
      </c>
      <c r="C165" s="105"/>
      <c r="D165" s="106"/>
      <c r="E165" s="108">
        <v>33</v>
      </c>
      <c r="F165" s="108">
        <v>8</v>
      </c>
      <c r="G165" s="108"/>
      <c r="H165" s="108">
        <v>13</v>
      </c>
      <c r="I165" s="122">
        <v>18</v>
      </c>
      <c r="J165" s="123">
        <v>53.6</v>
      </c>
      <c r="K165" s="121">
        <f t="shared" si="9"/>
        <v>3859.2000000000003</v>
      </c>
    </row>
    <row r="166" spans="1:11">
      <c r="A166" s="103" t="s">
        <v>300</v>
      </c>
      <c r="B166" s="104" t="s">
        <v>301</v>
      </c>
      <c r="C166" s="105"/>
      <c r="D166" s="109"/>
      <c r="E166" s="107"/>
      <c r="F166" s="107"/>
      <c r="G166" s="107"/>
      <c r="H166" s="107"/>
      <c r="I166" s="120"/>
      <c r="J166" s="123">
        <v>84.3</v>
      </c>
      <c r="K166" s="121">
        <f t="shared" si="9"/>
        <v>0</v>
      </c>
    </row>
    <row r="167" spans="1:11">
      <c r="A167" s="103" t="s">
        <v>302</v>
      </c>
      <c r="B167" s="104" t="s">
        <v>303</v>
      </c>
      <c r="C167" s="105"/>
      <c r="D167" s="109">
        <f>52+50</f>
        <v>102</v>
      </c>
      <c r="E167" s="107"/>
      <c r="F167" s="107"/>
      <c r="G167" s="107"/>
      <c r="H167" s="107"/>
      <c r="I167" s="120"/>
      <c r="J167" s="123">
        <v>86.2</v>
      </c>
      <c r="K167" s="121">
        <f t="shared" si="9"/>
        <v>8792.4</v>
      </c>
    </row>
    <row r="168" spans="1:11">
      <c r="A168" s="103" t="s">
        <v>304</v>
      </c>
      <c r="B168" s="104" t="s">
        <v>305</v>
      </c>
      <c r="C168" s="105"/>
      <c r="D168" s="106"/>
      <c r="E168" s="107"/>
      <c r="F168" s="108"/>
      <c r="G168" s="108"/>
      <c r="H168" s="108"/>
      <c r="I168" s="122"/>
      <c r="J168" s="123">
        <v>66.3</v>
      </c>
      <c r="K168" s="121">
        <f t="shared" si="9"/>
        <v>0</v>
      </c>
    </row>
    <row r="169" spans="1:11">
      <c r="A169" s="103" t="s">
        <v>306</v>
      </c>
      <c r="B169" s="104" t="s">
        <v>307</v>
      </c>
      <c r="C169" s="105"/>
      <c r="D169" s="106"/>
      <c r="E169" s="107"/>
      <c r="F169" s="108">
        <v>20</v>
      </c>
      <c r="G169" s="108">
        <v>13</v>
      </c>
      <c r="H169" s="108">
        <v>9</v>
      </c>
      <c r="I169" s="122">
        <v>17</v>
      </c>
      <c r="J169" s="123">
        <v>49.9</v>
      </c>
      <c r="K169" s="121">
        <f t="shared" si="9"/>
        <v>2944.1</v>
      </c>
    </row>
    <row r="170" spans="1:11">
      <c r="A170" s="103" t="s">
        <v>308</v>
      </c>
      <c r="B170" s="104" t="s">
        <v>309</v>
      </c>
      <c r="C170" s="105"/>
      <c r="D170" s="106"/>
      <c r="E170" s="107"/>
      <c r="F170" s="108">
        <f>20+39</f>
        <v>59</v>
      </c>
      <c r="G170" s="108">
        <f>58+31</f>
        <v>89</v>
      </c>
      <c r="H170" s="108">
        <f>38+30</f>
        <v>68</v>
      </c>
      <c r="I170" s="122">
        <v>40</v>
      </c>
      <c r="J170" s="123">
        <v>43.5</v>
      </c>
      <c r="K170" s="121">
        <f t="shared" si="9"/>
        <v>11136</v>
      </c>
    </row>
    <row r="171" spans="1:11">
      <c r="A171" s="110" t="s">
        <v>310</v>
      </c>
      <c r="B171" s="111" t="s">
        <v>311</v>
      </c>
      <c r="C171" s="112"/>
      <c r="D171" s="113"/>
      <c r="E171" s="31"/>
      <c r="F171" s="31"/>
      <c r="G171" s="31"/>
      <c r="H171" s="31"/>
      <c r="I171" s="53"/>
      <c r="J171" s="124">
        <v>29.9</v>
      </c>
      <c r="K171" s="55">
        <f t="shared" si="9"/>
        <v>0</v>
      </c>
    </row>
    <row r="172" spans="1:11" ht="36">
      <c r="A172" s="7" t="s">
        <v>15</v>
      </c>
      <c r="B172" s="8" t="s">
        <v>312</v>
      </c>
      <c r="C172" s="9"/>
      <c r="D172" s="10" t="s">
        <v>17</v>
      </c>
      <c r="E172" s="11" t="s">
        <v>247</v>
      </c>
      <c r="F172" s="11" t="s">
        <v>248</v>
      </c>
      <c r="G172" s="11" t="s">
        <v>249</v>
      </c>
      <c r="H172" s="11" t="s">
        <v>250</v>
      </c>
      <c r="I172" s="11" t="s">
        <v>251</v>
      </c>
      <c r="J172" s="9" t="s">
        <v>23</v>
      </c>
      <c r="K172" s="43" t="s">
        <v>24</v>
      </c>
    </row>
    <row r="173" spans="1:11">
      <c r="A173" s="23" t="s">
        <v>313</v>
      </c>
      <c r="B173" s="75" t="s">
        <v>163</v>
      </c>
      <c r="C173" s="114"/>
      <c r="D173" s="15"/>
      <c r="E173" s="16">
        <v>17</v>
      </c>
      <c r="F173" s="16">
        <f>18+15</f>
        <v>33</v>
      </c>
      <c r="G173" s="16">
        <f>16+8</f>
        <v>24</v>
      </c>
      <c r="H173" s="16">
        <v>10</v>
      </c>
      <c r="I173" s="44"/>
      <c r="J173" s="125">
        <v>60.9</v>
      </c>
      <c r="K173" s="46">
        <f t="shared" ref="K173:K220" si="13">(D173+E173+F173+G173+H173+I173)*J173</f>
        <v>5115.5999999999995</v>
      </c>
    </row>
    <row r="174" spans="1:11">
      <c r="A174" s="22" t="s">
        <v>314</v>
      </c>
      <c r="B174" s="76" t="s">
        <v>315</v>
      </c>
      <c r="C174" s="60"/>
      <c r="D174" s="20"/>
      <c r="E174" s="20"/>
      <c r="F174" s="21"/>
      <c r="G174" s="21"/>
      <c r="H174" s="21"/>
      <c r="I174" s="47"/>
      <c r="J174" s="77">
        <v>53.3</v>
      </c>
      <c r="K174" s="49">
        <f t="shared" si="13"/>
        <v>0</v>
      </c>
    </row>
    <row r="175" spans="1:11">
      <c r="A175" s="22" t="s">
        <v>316</v>
      </c>
      <c r="B175" s="76" t="s">
        <v>317</v>
      </c>
      <c r="C175" s="60"/>
      <c r="D175" s="20"/>
      <c r="E175" s="20"/>
      <c r="F175" s="21">
        <v>67</v>
      </c>
      <c r="G175" s="21">
        <v>4</v>
      </c>
      <c r="H175" s="21">
        <v>30</v>
      </c>
      <c r="I175" s="47"/>
      <c r="J175" s="77">
        <v>37.9</v>
      </c>
      <c r="K175" s="49">
        <f t="shared" si="13"/>
        <v>3827.8999999999996</v>
      </c>
    </row>
    <row r="176" spans="1:11">
      <c r="A176" s="22" t="s">
        <v>318</v>
      </c>
      <c r="B176" s="76" t="s">
        <v>67</v>
      </c>
      <c r="C176" s="60"/>
      <c r="D176" s="20"/>
      <c r="E176" s="20"/>
      <c r="F176" s="21">
        <f>20+40</f>
        <v>60</v>
      </c>
      <c r="G176" s="21">
        <f>58+45</f>
        <v>103</v>
      </c>
      <c r="H176" s="21">
        <f>38+41</f>
        <v>79</v>
      </c>
      <c r="I176" s="47"/>
      <c r="J176" s="77">
        <v>47.8</v>
      </c>
      <c r="K176" s="49">
        <f t="shared" si="13"/>
        <v>11567.599999999999</v>
      </c>
    </row>
    <row r="177" spans="1:11">
      <c r="A177" s="22" t="s">
        <v>319</v>
      </c>
      <c r="B177" s="76" t="s">
        <v>320</v>
      </c>
      <c r="C177" s="60"/>
      <c r="D177" s="20"/>
      <c r="E177" s="20"/>
      <c r="F177" s="21"/>
      <c r="G177" s="21"/>
      <c r="H177" s="21"/>
      <c r="I177" s="47"/>
      <c r="J177" s="77">
        <v>68.900000000000006</v>
      </c>
      <c r="K177" s="49">
        <f t="shared" si="13"/>
        <v>0</v>
      </c>
    </row>
    <row r="178" spans="1:11">
      <c r="A178" s="22" t="s">
        <v>321</v>
      </c>
      <c r="B178" s="76" t="s">
        <v>322</v>
      </c>
      <c r="C178" s="60"/>
      <c r="D178" s="20"/>
      <c r="E178" s="20"/>
      <c r="F178" s="21"/>
      <c r="G178" s="21"/>
      <c r="H178" s="21"/>
      <c r="I178" s="47"/>
      <c r="J178" s="77">
        <v>78.400000000000006</v>
      </c>
      <c r="K178" s="49">
        <f t="shared" si="13"/>
        <v>0</v>
      </c>
    </row>
    <row r="179" spans="1:11">
      <c r="A179" s="22" t="s">
        <v>323</v>
      </c>
      <c r="B179" s="76" t="s">
        <v>324</v>
      </c>
      <c r="C179" s="60"/>
      <c r="D179" s="20"/>
      <c r="E179" s="20"/>
      <c r="F179" s="21">
        <v>49</v>
      </c>
      <c r="G179" s="21">
        <v>36</v>
      </c>
      <c r="H179" s="21">
        <v>60</v>
      </c>
      <c r="I179" s="47"/>
      <c r="J179" s="77">
        <v>68</v>
      </c>
      <c r="K179" s="49">
        <f t="shared" si="13"/>
        <v>9860</v>
      </c>
    </row>
    <row r="180" spans="1:11">
      <c r="A180" s="22" t="s">
        <v>325</v>
      </c>
      <c r="B180" s="76" t="s">
        <v>326</v>
      </c>
      <c r="C180" s="60"/>
      <c r="D180" s="20"/>
      <c r="E180" s="20"/>
      <c r="F180" s="21">
        <v>41</v>
      </c>
      <c r="G180" s="21"/>
      <c r="H180" s="21">
        <v>9</v>
      </c>
      <c r="I180" s="47"/>
      <c r="J180" s="77">
        <v>65.400000000000006</v>
      </c>
      <c r="K180" s="49">
        <f t="shared" si="13"/>
        <v>3270.0000000000005</v>
      </c>
    </row>
    <row r="181" spans="1:11">
      <c r="A181" s="22" t="s">
        <v>327</v>
      </c>
      <c r="B181" s="76" t="s">
        <v>328</v>
      </c>
      <c r="C181" s="60"/>
      <c r="D181" s="20"/>
      <c r="E181" s="20"/>
      <c r="F181" s="21">
        <v>6</v>
      </c>
      <c r="G181" s="21">
        <v>1</v>
      </c>
      <c r="H181" s="21">
        <v>2</v>
      </c>
      <c r="I181" s="47"/>
      <c r="J181" s="77">
        <v>147.5</v>
      </c>
      <c r="K181" s="49">
        <f t="shared" si="13"/>
        <v>1327.5</v>
      </c>
    </row>
    <row r="182" spans="1:11">
      <c r="A182" s="22" t="s">
        <v>329</v>
      </c>
      <c r="B182" s="76" t="s">
        <v>330</v>
      </c>
      <c r="C182" s="60"/>
      <c r="D182" s="20"/>
      <c r="E182" s="20"/>
      <c r="F182" s="21">
        <v>5</v>
      </c>
      <c r="G182" s="21">
        <v>4</v>
      </c>
      <c r="H182" s="21"/>
      <c r="I182" s="47"/>
      <c r="J182" s="77">
        <v>145.30000000000001</v>
      </c>
      <c r="K182" s="49">
        <f t="shared" si="13"/>
        <v>1307.7</v>
      </c>
    </row>
    <row r="183" spans="1:11">
      <c r="A183" s="22" t="s">
        <v>331</v>
      </c>
      <c r="B183" s="76" t="s">
        <v>332</v>
      </c>
      <c r="C183" s="60"/>
      <c r="D183" s="20"/>
      <c r="E183" s="20"/>
      <c r="F183" s="21">
        <v>10</v>
      </c>
      <c r="G183" s="21">
        <v>7</v>
      </c>
      <c r="H183" s="21"/>
      <c r="I183" s="47"/>
      <c r="J183" s="77">
        <v>139</v>
      </c>
      <c r="K183" s="49">
        <f t="shared" si="13"/>
        <v>2363</v>
      </c>
    </row>
    <row r="184" spans="1:11">
      <c r="A184" s="22" t="s">
        <v>333</v>
      </c>
      <c r="B184" s="76" t="s">
        <v>334</v>
      </c>
      <c r="C184" s="60"/>
      <c r="D184" s="20"/>
      <c r="E184" s="20"/>
      <c r="F184" s="21">
        <v>5</v>
      </c>
      <c r="G184" s="21"/>
      <c r="H184" s="21"/>
      <c r="I184" s="47"/>
      <c r="J184" s="77">
        <v>163.9</v>
      </c>
      <c r="K184" s="49">
        <f t="shared" si="13"/>
        <v>819.5</v>
      </c>
    </row>
    <row r="185" spans="1:11">
      <c r="A185" s="22" t="s">
        <v>335</v>
      </c>
      <c r="B185" s="76" t="s">
        <v>336</v>
      </c>
      <c r="C185" s="60"/>
      <c r="D185" s="20"/>
      <c r="E185" s="20"/>
      <c r="F185" s="21">
        <v>6</v>
      </c>
      <c r="G185" s="21">
        <v>2</v>
      </c>
      <c r="H185" s="21">
        <v>5</v>
      </c>
      <c r="I185" s="47"/>
      <c r="J185" s="77">
        <v>95.3</v>
      </c>
      <c r="K185" s="49">
        <f t="shared" si="13"/>
        <v>1238.8999999999999</v>
      </c>
    </row>
    <row r="186" spans="1:11">
      <c r="A186" s="22" t="s">
        <v>337</v>
      </c>
      <c r="B186" s="76" t="s">
        <v>201</v>
      </c>
      <c r="C186" s="60"/>
      <c r="D186" s="20"/>
      <c r="E186" s="20"/>
      <c r="F186" s="21"/>
      <c r="G186" s="21"/>
      <c r="H186" s="21"/>
      <c r="I186" s="47"/>
      <c r="J186" s="77">
        <v>127.4</v>
      </c>
      <c r="K186" s="49">
        <f t="shared" si="13"/>
        <v>0</v>
      </c>
    </row>
    <row r="187" spans="1:11">
      <c r="A187" s="22" t="s">
        <v>338</v>
      </c>
      <c r="B187" s="76" t="s">
        <v>195</v>
      </c>
      <c r="C187" s="60"/>
      <c r="D187" s="20"/>
      <c r="E187" s="20"/>
      <c r="F187" s="21"/>
      <c r="G187" s="21"/>
      <c r="H187" s="21"/>
      <c r="I187" s="47"/>
      <c r="J187" s="77">
        <v>105.6</v>
      </c>
      <c r="K187" s="49">
        <f t="shared" si="13"/>
        <v>0</v>
      </c>
    </row>
    <row r="188" spans="1:11">
      <c r="A188" s="22" t="s">
        <v>339</v>
      </c>
      <c r="B188" s="76" t="s">
        <v>340</v>
      </c>
      <c r="C188" s="60"/>
      <c r="D188" s="69"/>
      <c r="E188" s="20"/>
      <c r="F188" s="21"/>
      <c r="G188" s="21"/>
      <c r="H188" s="21"/>
      <c r="I188" s="47"/>
      <c r="J188" s="77">
        <v>110.7</v>
      </c>
      <c r="K188" s="49">
        <f t="shared" si="13"/>
        <v>0</v>
      </c>
    </row>
    <row r="189" spans="1:11">
      <c r="A189" s="22" t="s">
        <v>341</v>
      </c>
      <c r="B189" s="76" t="s">
        <v>342</v>
      </c>
      <c r="C189" s="60"/>
      <c r="D189" s="20"/>
      <c r="E189" s="20"/>
      <c r="F189" s="21">
        <v>8</v>
      </c>
      <c r="G189" s="21">
        <f>28+9</f>
        <v>37</v>
      </c>
      <c r="H189" s="21">
        <f>2+7</f>
        <v>9</v>
      </c>
      <c r="I189" s="47"/>
      <c r="J189" s="77">
        <v>123.9</v>
      </c>
      <c r="K189" s="49">
        <f t="shared" si="13"/>
        <v>6690.6</v>
      </c>
    </row>
    <row r="190" spans="1:11">
      <c r="A190" s="22" t="s">
        <v>343</v>
      </c>
      <c r="B190" s="76" t="s">
        <v>344</v>
      </c>
      <c r="C190" s="60"/>
      <c r="D190" s="20"/>
      <c r="E190" s="20"/>
      <c r="F190" s="21">
        <v>3</v>
      </c>
      <c r="G190" s="21"/>
      <c r="H190" s="21">
        <v>1</v>
      </c>
      <c r="I190" s="47"/>
      <c r="J190" s="77">
        <v>123.9</v>
      </c>
      <c r="K190" s="49">
        <f t="shared" si="13"/>
        <v>495.6</v>
      </c>
    </row>
    <row r="191" spans="1:11">
      <c r="A191" s="22" t="s">
        <v>345</v>
      </c>
      <c r="B191" s="76" t="s">
        <v>512</v>
      </c>
      <c r="C191" s="60"/>
      <c r="D191" s="69"/>
      <c r="E191" s="20"/>
      <c r="F191" s="21">
        <f>15+14+14</f>
        <v>43</v>
      </c>
      <c r="G191" s="21">
        <f>11+11</f>
        <v>22</v>
      </c>
      <c r="H191" s="21">
        <f>10+7</f>
        <v>17</v>
      </c>
      <c r="I191" s="47"/>
      <c r="J191" s="77">
        <v>66.7</v>
      </c>
      <c r="K191" s="49">
        <f t="shared" si="13"/>
        <v>5469.4000000000005</v>
      </c>
    </row>
    <row r="192" spans="1:11">
      <c r="A192" s="22" t="s">
        <v>346</v>
      </c>
      <c r="B192" s="76" t="s">
        <v>71</v>
      </c>
      <c r="C192" s="60"/>
      <c r="D192" s="69"/>
      <c r="E192" s="20"/>
      <c r="F192" s="21">
        <v>1</v>
      </c>
      <c r="G192" s="21">
        <v>4</v>
      </c>
      <c r="H192" s="21">
        <v>11</v>
      </c>
      <c r="I192" s="47"/>
      <c r="J192" s="77">
        <v>62.3</v>
      </c>
      <c r="K192" s="49">
        <f t="shared" si="13"/>
        <v>996.8</v>
      </c>
    </row>
    <row r="193" spans="1:11">
      <c r="A193" s="22" t="s">
        <v>347</v>
      </c>
      <c r="B193" s="76" t="s">
        <v>348</v>
      </c>
      <c r="C193" s="60"/>
      <c r="D193" s="69"/>
      <c r="E193" s="21">
        <v>18</v>
      </c>
      <c r="F193" s="21"/>
      <c r="G193" s="21"/>
      <c r="H193" s="21"/>
      <c r="I193" s="47">
        <v>44</v>
      </c>
      <c r="J193" s="77">
        <v>79.7</v>
      </c>
      <c r="K193" s="49">
        <f t="shared" si="13"/>
        <v>4941.4000000000005</v>
      </c>
    </row>
    <row r="194" spans="1:11">
      <c r="A194" s="22" t="s">
        <v>349</v>
      </c>
      <c r="B194" s="76" t="s">
        <v>350</v>
      </c>
      <c r="C194" s="60"/>
      <c r="D194" s="102"/>
      <c r="E194" s="20"/>
      <c r="F194" s="20"/>
      <c r="G194" s="20"/>
      <c r="H194" s="20"/>
      <c r="I194" s="47"/>
      <c r="J194" s="77">
        <v>51.9</v>
      </c>
      <c r="K194" s="49">
        <f t="shared" si="13"/>
        <v>0</v>
      </c>
    </row>
    <row r="195" spans="1:11">
      <c r="A195" s="22" t="s">
        <v>351</v>
      </c>
      <c r="B195" s="76" t="s">
        <v>532</v>
      </c>
      <c r="C195" s="60"/>
      <c r="D195" s="102">
        <v>23</v>
      </c>
      <c r="E195" s="20"/>
      <c r="F195" s="20"/>
      <c r="G195" s="20"/>
      <c r="H195" s="20"/>
      <c r="I195" s="47"/>
      <c r="J195" s="77">
        <v>33.299999999999997</v>
      </c>
      <c r="K195" s="49">
        <f t="shared" si="13"/>
        <v>765.9</v>
      </c>
    </row>
    <row r="196" spans="1:11">
      <c r="A196" s="22" t="s">
        <v>351</v>
      </c>
      <c r="B196" s="76" t="s">
        <v>533</v>
      </c>
      <c r="C196" s="60"/>
      <c r="D196" s="102">
        <v>18</v>
      </c>
      <c r="E196" s="20"/>
      <c r="F196" s="20"/>
      <c r="G196" s="20"/>
      <c r="H196" s="20"/>
      <c r="I196" s="47"/>
      <c r="J196" s="77">
        <v>33.299999999999997</v>
      </c>
      <c r="K196" s="49">
        <f t="shared" ref="K196:K197" si="14">(D196+E196+F196+G196+H196+I196)*J196</f>
        <v>599.4</v>
      </c>
    </row>
    <row r="197" spans="1:11">
      <c r="A197" s="22" t="s">
        <v>351</v>
      </c>
      <c r="B197" s="76" t="s">
        <v>534</v>
      </c>
      <c r="C197" s="60"/>
      <c r="D197" s="102">
        <v>14</v>
      </c>
      <c r="E197" s="20"/>
      <c r="F197" s="20"/>
      <c r="G197" s="20"/>
      <c r="H197" s="20"/>
      <c r="I197" s="47"/>
      <c r="J197" s="77">
        <v>33.299999999999997</v>
      </c>
      <c r="K197" s="49">
        <f t="shared" si="14"/>
        <v>466.19999999999993</v>
      </c>
    </row>
    <row r="198" spans="1:11">
      <c r="A198" s="22" t="s">
        <v>352</v>
      </c>
      <c r="B198" s="76" t="s">
        <v>535</v>
      </c>
      <c r="C198" s="60"/>
      <c r="D198" s="102">
        <v>28</v>
      </c>
      <c r="E198" s="20"/>
      <c r="F198" s="20"/>
      <c r="G198" s="20"/>
      <c r="H198" s="20"/>
      <c r="I198" s="47"/>
      <c r="J198" s="77">
        <v>31.5</v>
      </c>
      <c r="K198" s="49">
        <f t="shared" si="13"/>
        <v>882</v>
      </c>
    </row>
    <row r="199" spans="1:11">
      <c r="A199" s="22" t="s">
        <v>352</v>
      </c>
      <c r="B199" s="76" t="s">
        <v>536</v>
      </c>
      <c r="C199" s="60"/>
      <c r="D199" s="102">
        <v>15</v>
      </c>
      <c r="E199" s="20"/>
      <c r="F199" s="20"/>
      <c r="G199" s="20"/>
      <c r="H199" s="20"/>
      <c r="I199" s="47"/>
      <c r="J199" s="77"/>
      <c r="K199" s="49"/>
    </row>
    <row r="200" spans="1:11">
      <c r="A200" s="22" t="s">
        <v>352</v>
      </c>
      <c r="B200" s="76" t="s">
        <v>537</v>
      </c>
      <c r="C200" s="60"/>
      <c r="D200" s="102">
        <v>1</v>
      </c>
      <c r="E200" s="20"/>
      <c r="F200" s="20"/>
      <c r="G200" s="20"/>
      <c r="H200" s="20"/>
      <c r="I200" s="47"/>
      <c r="J200" s="77"/>
      <c r="K200" s="49"/>
    </row>
    <row r="201" spans="1:11">
      <c r="A201" s="22" t="s">
        <v>538</v>
      </c>
      <c r="B201" s="76" t="s">
        <v>353</v>
      </c>
      <c r="C201" s="60"/>
      <c r="D201" s="102">
        <v>31</v>
      </c>
      <c r="E201" s="20"/>
      <c r="F201" s="20"/>
      <c r="G201" s="20"/>
      <c r="H201" s="20"/>
      <c r="I201" s="47"/>
      <c r="J201" s="77"/>
      <c r="K201" s="49"/>
    </row>
    <row r="202" spans="1:11">
      <c r="A202" s="22" t="s">
        <v>354</v>
      </c>
      <c r="B202" s="76" t="s">
        <v>355</v>
      </c>
      <c r="C202" s="60"/>
      <c r="D202" s="69"/>
      <c r="E202" s="21"/>
      <c r="F202" s="21">
        <v>8</v>
      </c>
      <c r="G202" s="21">
        <f>19+8</f>
        <v>27</v>
      </c>
      <c r="H202" s="21">
        <v>18</v>
      </c>
      <c r="I202" s="47"/>
      <c r="J202" s="77">
        <v>79.400000000000006</v>
      </c>
      <c r="K202" s="49">
        <f t="shared" si="13"/>
        <v>4208.2000000000007</v>
      </c>
    </row>
    <row r="203" spans="1:11">
      <c r="A203" s="22" t="s">
        <v>356</v>
      </c>
      <c r="B203" s="76" t="s">
        <v>357</v>
      </c>
      <c r="C203" s="60"/>
      <c r="D203" s="69"/>
      <c r="E203" s="21">
        <f>1+48</f>
        <v>49</v>
      </c>
      <c r="F203" s="21">
        <f>22+38</f>
        <v>60</v>
      </c>
      <c r="G203" s="21">
        <v>12</v>
      </c>
      <c r="H203" s="21">
        <f>3+1</f>
        <v>4</v>
      </c>
      <c r="I203" s="47"/>
      <c r="J203" s="77">
        <v>52.8</v>
      </c>
      <c r="K203" s="49">
        <f t="shared" si="13"/>
        <v>6600</v>
      </c>
    </row>
    <row r="204" spans="1:11">
      <c r="A204" s="22" t="s">
        <v>358</v>
      </c>
      <c r="B204" s="76" t="s">
        <v>359</v>
      </c>
      <c r="C204" s="60"/>
      <c r="D204" s="69"/>
      <c r="E204" s="20"/>
      <c r="F204" s="21">
        <v>29</v>
      </c>
      <c r="G204" s="21"/>
      <c r="H204" s="21">
        <v>2</v>
      </c>
      <c r="I204" s="47">
        <v>71</v>
      </c>
      <c r="J204" s="77">
        <v>43.5</v>
      </c>
      <c r="K204" s="49">
        <f t="shared" si="13"/>
        <v>4437</v>
      </c>
    </row>
    <row r="205" spans="1:11">
      <c r="A205" s="22" t="s">
        <v>360</v>
      </c>
      <c r="B205" s="76" t="s">
        <v>361</v>
      </c>
      <c r="C205" s="60"/>
      <c r="D205" s="69"/>
      <c r="E205" s="20"/>
      <c r="F205" s="21"/>
      <c r="G205" s="21"/>
      <c r="H205" s="21"/>
      <c r="I205" s="47"/>
      <c r="J205" s="77">
        <v>59.9</v>
      </c>
      <c r="K205" s="49">
        <f t="shared" si="13"/>
        <v>0</v>
      </c>
    </row>
    <row r="206" spans="1:11">
      <c r="A206" s="22" t="s">
        <v>362</v>
      </c>
      <c r="B206" s="76" t="s">
        <v>363</v>
      </c>
      <c r="C206" s="60"/>
      <c r="D206" s="69"/>
      <c r="E206" s="20"/>
      <c r="F206" s="21"/>
      <c r="G206" s="21"/>
      <c r="H206" s="21"/>
      <c r="I206" s="47"/>
      <c r="J206" s="77">
        <v>47.6</v>
      </c>
      <c r="K206" s="49">
        <f t="shared" si="13"/>
        <v>0</v>
      </c>
    </row>
    <row r="207" spans="1:11">
      <c r="A207" s="22" t="s">
        <v>364</v>
      </c>
      <c r="B207" s="76" t="s">
        <v>365</v>
      </c>
      <c r="C207" s="60"/>
      <c r="D207" s="69"/>
      <c r="E207" s="20"/>
      <c r="F207" s="21">
        <v>58</v>
      </c>
      <c r="G207" s="21">
        <v>21</v>
      </c>
      <c r="H207" s="21">
        <v>33</v>
      </c>
      <c r="I207" s="47"/>
      <c r="J207" s="77">
        <v>49.9</v>
      </c>
      <c r="K207" s="49">
        <f t="shared" si="13"/>
        <v>5588.8</v>
      </c>
    </row>
    <row r="208" spans="1:11">
      <c r="A208" s="22" t="s">
        <v>366</v>
      </c>
      <c r="B208" s="76" t="s">
        <v>367</v>
      </c>
      <c r="C208" s="60"/>
      <c r="D208" s="69"/>
      <c r="E208" s="20"/>
      <c r="F208" s="21"/>
      <c r="G208" s="21"/>
      <c r="H208" s="21"/>
      <c r="I208" s="47"/>
      <c r="J208" s="77">
        <v>106.8</v>
      </c>
      <c r="K208" s="49">
        <f t="shared" si="13"/>
        <v>0</v>
      </c>
    </row>
    <row r="209" spans="1:11">
      <c r="A209" s="22" t="s">
        <v>368</v>
      </c>
      <c r="B209" s="76" t="s">
        <v>369</v>
      </c>
      <c r="C209" s="60"/>
      <c r="D209" s="69"/>
      <c r="E209" s="20"/>
      <c r="F209" s="21"/>
      <c r="G209" s="21"/>
      <c r="H209" s="21"/>
      <c r="I209" s="47"/>
      <c r="J209" s="77">
        <v>79.900000000000006</v>
      </c>
      <c r="K209" s="49">
        <f t="shared" si="13"/>
        <v>0</v>
      </c>
    </row>
    <row r="210" spans="1:11">
      <c r="A210" s="22" t="s">
        <v>370</v>
      </c>
      <c r="B210" s="76" t="s">
        <v>371</v>
      </c>
      <c r="C210" s="60"/>
      <c r="D210" s="69"/>
      <c r="E210" s="20"/>
      <c r="F210" s="21"/>
      <c r="G210" s="21"/>
      <c r="H210" s="21"/>
      <c r="I210" s="119"/>
      <c r="J210" s="77">
        <v>73.900000000000006</v>
      </c>
      <c r="K210" s="49">
        <f t="shared" si="13"/>
        <v>0</v>
      </c>
    </row>
    <row r="211" spans="1:11">
      <c r="A211" s="22" t="s">
        <v>372</v>
      </c>
      <c r="B211" s="76" t="s">
        <v>373</v>
      </c>
      <c r="C211" s="60"/>
      <c r="D211" s="69"/>
      <c r="E211" s="20"/>
      <c r="F211" s="21"/>
      <c r="G211" s="21"/>
      <c r="H211" s="21"/>
      <c r="I211" s="119"/>
      <c r="J211" s="77">
        <v>81.3</v>
      </c>
      <c r="K211" s="49">
        <f t="shared" si="13"/>
        <v>0</v>
      </c>
    </row>
    <row r="212" spans="1:11">
      <c r="A212" s="22" t="s">
        <v>374</v>
      </c>
      <c r="B212" s="76" t="s">
        <v>95</v>
      </c>
      <c r="C212" s="60"/>
      <c r="D212" s="69"/>
      <c r="E212" s="20"/>
      <c r="F212" s="21"/>
      <c r="G212" s="21"/>
      <c r="H212" s="21"/>
      <c r="I212" s="119"/>
      <c r="J212" s="77">
        <v>87.4</v>
      </c>
      <c r="K212" s="49">
        <f t="shared" si="13"/>
        <v>0</v>
      </c>
    </row>
    <row r="213" spans="1:11">
      <c r="A213" s="22" t="s">
        <v>375</v>
      </c>
      <c r="B213" s="76" t="s">
        <v>97</v>
      </c>
      <c r="C213" s="60"/>
      <c r="D213" s="69"/>
      <c r="E213" s="20"/>
      <c r="F213" s="21"/>
      <c r="G213" s="21"/>
      <c r="H213" s="21"/>
      <c r="I213" s="119"/>
      <c r="J213" s="77">
        <v>87.4</v>
      </c>
      <c r="K213" s="49">
        <f t="shared" si="13"/>
        <v>0</v>
      </c>
    </row>
    <row r="214" spans="1:11">
      <c r="A214" s="22" t="s">
        <v>376</v>
      </c>
      <c r="B214" s="76" t="s">
        <v>377</v>
      </c>
      <c r="C214" s="60"/>
      <c r="D214" s="69"/>
      <c r="E214" s="20">
        <v>1</v>
      </c>
      <c r="F214" s="21">
        <v>49</v>
      </c>
      <c r="G214" s="21">
        <v>22</v>
      </c>
      <c r="H214" s="21">
        <v>26</v>
      </c>
      <c r="I214" s="119">
        <v>7</v>
      </c>
      <c r="J214" s="77">
        <v>87.4</v>
      </c>
      <c r="K214" s="49">
        <f t="shared" si="13"/>
        <v>9177</v>
      </c>
    </row>
    <row r="215" spans="1:11">
      <c r="A215" s="22" t="s">
        <v>378</v>
      </c>
      <c r="B215" s="76" t="s">
        <v>379</v>
      </c>
      <c r="C215" s="60"/>
      <c r="D215" s="69"/>
      <c r="E215" s="20"/>
      <c r="F215" s="21">
        <v>62</v>
      </c>
      <c r="G215" s="21">
        <v>65</v>
      </c>
      <c r="H215" s="21">
        <v>44</v>
      </c>
      <c r="I215" s="119"/>
      <c r="J215" s="77">
        <v>66.3</v>
      </c>
      <c r="K215" s="49">
        <f t="shared" si="13"/>
        <v>11337.3</v>
      </c>
    </row>
    <row r="216" spans="1:11">
      <c r="A216" s="22" t="s">
        <v>380</v>
      </c>
      <c r="B216" s="76" t="s">
        <v>381</v>
      </c>
      <c r="C216" s="60"/>
      <c r="D216" s="69"/>
      <c r="E216" s="20"/>
      <c r="F216" s="21"/>
      <c r="G216" s="21"/>
      <c r="H216" s="21"/>
      <c r="I216" s="119"/>
      <c r="J216" s="77">
        <v>68.7</v>
      </c>
      <c r="K216" s="49">
        <f t="shared" si="13"/>
        <v>0</v>
      </c>
    </row>
    <row r="217" spans="1:11">
      <c r="A217" s="22" t="s">
        <v>382</v>
      </c>
      <c r="B217" s="76" t="s">
        <v>383</v>
      </c>
      <c r="C217" s="60"/>
      <c r="D217" s="69"/>
      <c r="E217" s="20"/>
      <c r="F217" s="21">
        <v>44</v>
      </c>
      <c r="G217" s="21"/>
      <c r="H217" s="21"/>
      <c r="I217" s="119"/>
      <c r="J217" s="77">
        <v>56.5</v>
      </c>
      <c r="K217" s="49">
        <f t="shared" si="13"/>
        <v>2486</v>
      </c>
    </row>
    <row r="218" spans="1:11">
      <c r="A218" s="22" t="s">
        <v>384</v>
      </c>
      <c r="B218" s="76" t="s">
        <v>385</v>
      </c>
      <c r="C218" s="60"/>
      <c r="D218" s="69"/>
      <c r="E218" s="20"/>
      <c r="F218" s="21"/>
      <c r="G218" s="21"/>
      <c r="H218" s="21"/>
      <c r="I218" s="47"/>
      <c r="J218" s="77">
        <v>115</v>
      </c>
      <c r="K218" s="49">
        <f t="shared" si="13"/>
        <v>0</v>
      </c>
    </row>
    <row r="219" spans="1:11">
      <c r="A219" s="22" t="s">
        <v>386</v>
      </c>
      <c r="B219" s="76" t="s">
        <v>387</v>
      </c>
      <c r="C219" s="60"/>
      <c r="D219" s="69"/>
      <c r="E219" s="20"/>
      <c r="F219" s="21"/>
      <c r="G219" s="21"/>
      <c r="H219" s="21"/>
      <c r="I219" s="47"/>
      <c r="J219" s="77">
        <v>99.5</v>
      </c>
      <c r="K219" s="49">
        <f t="shared" si="13"/>
        <v>0</v>
      </c>
    </row>
    <row r="220" spans="1:11">
      <c r="A220" s="27" t="s">
        <v>388</v>
      </c>
      <c r="B220" s="74" t="s">
        <v>389</v>
      </c>
      <c r="C220" s="33"/>
      <c r="D220" s="31"/>
      <c r="E220" s="31"/>
      <c r="F220" s="30"/>
      <c r="G220" s="30"/>
      <c r="H220" s="30"/>
      <c r="I220" s="53"/>
      <c r="J220" s="137">
        <v>66.8</v>
      </c>
      <c r="K220" s="55">
        <f t="shared" si="13"/>
        <v>0</v>
      </c>
    </row>
    <row r="221" spans="1:11">
      <c r="A221" s="7" t="s">
        <v>15</v>
      </c>
      <c r="B221" s="8" t="s">
        <v>390</v>
      </c>
      <c r="C221" s="9"/>
      <c r="D221" s="10" t="s">
        <v>391</v>
      </c>
      <c r="E221" s="11" t="s">
        <v>392</v>
      </c>
      <c r="F221" s="11" t="s">
        <v>393</v>
      </c>
      <c r="G221" s="11" t="s">
        <v>394</v>
      </c>
      <c r="H221" s="11" t="s">
        <v>395</v>
      </c>
      <c r="I221" s="11" t="s">
        <v>396</v>
      </c>
      <c r="J221" s="9"/>
      <c r="K221" s="43" t="s">
        <v>24</v>
      </c>
    </row>
    <row r="222" spans="1:11">
      <c r="A222" s="126" t="s">
        <v>397</v>
      </c>
      <c r="B222" s="75" t="s">
        <v>398</v>
      </c>
      <c r="C222" s="114"/>
      <c r="D222" s="127"/>
      <c r="E222" s="127"/>
      <c r="F222" s="128"/>
      <c r="G222" s="16"/>
      <c r="H222" s="16"/>
      <c r="I222" s="44"/>
      <c r="J222" s="52">
        <v>20.5</v>
      </c>
      <c r="K222" s="46">
        <f t="shared" ref="K222:K266" si="15">(D222+E222+F222+G222+H222+I222)*J222</f>
        <v>0</v>
      </c>
    </row>
    <row r="223" spans="1:11">
      <c r="A223" s="129" t="s">
        <v>399</v>
      </c>
      <c r="B223" s="76" t="s">
        <v>400</v>
      </c>
      <c r="C223" s="60"/>
      <c r="D223" s="115">
        <v>120</v>
      </c>
      <c r="E223" s="69"/>
      <c r="F223" s="69"/>
      <c r="G223" s="20"/>
      <c r="H223" s="20"/>
      <c r="I223" s="47"/>
      <c r="J223" s="50">
        <v>24.3</v>
      </c>
      <c r="K223" s="49">
        <f t="shared" si="15"/>
        <v>2916</v>
      </c>
    </row>
    <row r="224" spans="1:11">
      <c r="A224" s="129" t="s">
        <v>401</v>
      </c>
      <c r="B224" s="76" t="s">
        <v>402</v>
      </c>
      <c r="C224" s="60"/>
      <c r="D224" s="32"/>
      <c r="E224" s="69"/>
      <c r="F224" s="69"/>
      <c r="G224" s="20"/>
      <c r="H224" s="20"/>
      <c r="I224" s="47"/>
      <c r="J224" s="77">
        <v>15.5</v>
      </c>
      <c r="K224" s="49">
        <f t="shared" si="15"/>
        <v>0</v>
      </c>
    </row>
    <row r="225" spans="1:11">
      <c r="A225" s="129" t="s">
        <v>403</v>
      </c>
      <c r="B225" s="76" t="s">
        <v>404</v>
      </c>
      <c r="C225" s="25"/>
      <c r="D225" s="32"/>
      <c r="E225" s="69"/>
      <c r="F225" s="69"/>
      <c r="G225" s="20"/>
      <c r="H225" s="20"/>
      <c r="I225" s="47"/>
      <c r="J225" s="77">
        <v>12.5</v>
      </c>
      <c r="K225" s="49">
        <f t="shared" si="15"/>
        <v>0</v>
      </c>
    </row>
    <row r="226" spans="1:11">
      <c r="A226" s="129" t="s">
        <v>405</v>
      </c>
      <c r="B226" s="76" t="s">
        <v>406</v>
      </c>
      <c r="C226" s="60"/>
      <c r="D226" s="115"/>
      <c r="E226" s="69"/>
      <c r="F226" s="69"/>
      <c r="G226" s="20"/>
      <c r="H226" s="20"/>
      <c r="I226" s="47"/>
      <c r="J226" s="50">
        <v>12</v>
      </c>
      <c r="K226" s="49">
        <f t="shared" si="15"/>
        <v>0</v>
      </c>
    </row>
    <row r="227" spans="1:11">
      <c r="A227" s="129" t="s">
        <v>407</v>
      </c>
      <c r="B227" s="76" t="s">
        <v>408</v>
      </c>
      <c r="C227" s="25"/>
      <c r="D227" s="32"/>
      <c r="E227" s="69"/>
      <c r="F227" s="69"/>
      <c r="G227" s="20"/>
      <c r="H227" s="20"/>
      <c r="I227" s="47"/>
      <c r="J227" s="77">
        <v>19.899999999999999</v>
      </c>
      <c r="K227" s="49">
        <f t="shared" si="15"/>
        <v>0</v>
      </c>
    </row>
    <row r="228" spans="1:11">
      <c r="A228" s="129" t="s">
        <v>409</v>
      </c>
      <c r="B228" s="76" t="s">
        <v>410</v>
      </c>
      <c r="C228" s="25"/>
      <c r="D228" s="32"/>
      <c r="E228" s="69"/>
      <c r="F228" s="69"/>
      <c r="G228" s="20"/>
      <c r="H228" s="20"/>
      <c r="I228" s="47"/>
      <c r="J228" s="77">
        <v>14.9</v>
      </c>
      <c r="K228" s="49">
        <f t="shared" si="15"/>
        <v>0</v>
      </c>
    </row>
    <row r="229" spans="1:11">
      <c r="A229" s="129" t="s">
        <v>411</v>
      </c>
      <c r="B229" s="76" t="s">
        <v>412</v>
      </c>
      <c r="C229" s="25"/>
      <c r="D229" s="32"/>
      <c r="E229" s="69"/>
      <c r="F229" s="69"/>
      <c r="G229" s="20"/>
      <c r="H229" s="20"/>
      <c r="I229" s="47"/>
      <c r="J229" s="138"/>
      <c r="K229" s="49">
        <f t="shared" si="15"/>
        <v>0</v>
      </c>
    </row>
    <row r="230" spans="1:11">
      <c r="A230" s="129" t="s">
        <v>413</v>
      </c>
      <c r="B230" s="76" t="s">
        <v>414</v>
      </c>
      <c r="C230" s="25"/>
      <c r="D230" s="32"/>
      <c r="E230" s="69"/>
      <c r="F230" s="69"/>
      <c r="G230" s="20"/>
      <c r="H230" s="20"/>
      <c r="I230" s="47"/>
      <c r="J230" s="138">
        <v>37.299999999999997</v>
      </c>
      <c r="K230" s="49">
        <f t="shared" si="15"/>
        <v>0</v>
      </c>
    </row>
    <row r="231" spans="1:11">
      <c r="A231" s="129" t="s">
        <v>415</v>
      </c>
      <c r="B231" s="76" t="s">
        <v>416</v>
      </c>
      <c r="C231" s="25"/>
      <c r="D231" s="32"/>
      <c r="E231" s="69"/>
      <c r="F231" s="69"/>
      <c r="G231" s="20"/>
      <c r="H231" s="20"/>
      <c r="I231" s="47"/>
      <c r="J231" s="138">
        <v>37.9</v>
      </c>
      <c r="K231" s="49">
        <f t="shared" si="15"/>
        <v>0</v>
      </c>
    </row>
    <row r="232" spans="1:11">
      <c r="A232" s="129" t="s">
        <v>417</v>
      </c>
      <c r="B232" s="76" t="s">
        <v>418</v>
      </c>
      <c r="C232" s="25"/>
      <c r="D232" s="32"/>
      <c r="E232" s="69"/>
      <c r="F232" s="69"/>
      <c r="G232" s="20"/>
      <c r="H232" s="20"/>
      <c r="I232" s="47"/>
      <c r="J232" s="77">
        <v>19.899999999999999</v>
      </c>
      <c r="K232" s="49">
        <f t="shared" si="15"/>
        <v>0</v>
      </c>
    </row>
    <row r="233" spans="1:11">
      <c r="A233" s="129" t="s">
        <v>419</v>
      </c>
      <c r="B233" s="76" t="s">
        <v>420</v>
      </c>
      <c r="C233" s="25"/>
      <c r="D233" s="32"/>
      <c r="E233" s="69"/>
      <c r="F233" s="69"/>
      <c r="G233" s="20"/>
      <c r="H233" s="20"/>
      <c r="I233" s="47"/>
      <c r="J233" s="77">
        <v>37.4</v>
      </c>
      <c r="K233" s="49">
        <f t="shared" si="15"/>
        <v>0</v>
      </c>
    </row>
    <row r="234" spans="1:11">
      <c r="A234" s="129" t="s">
        <v>421</v>
      </c>
      <c r="B234" s="76" t="s">
        <v>422</v>
      </c>
      <c r="C234" s="25"/>
      <c r="D234" s="32"/>
      <c r="E234" s="69"/>
      <c r="F234" s="69"/>
      <c r="G234" s="20"/>
      <c r="H234" s="20"/>
      <c r="I234" s="47"/>
      <c r="J234" s="77">
        <v>19.899999999999999</v>
      </c>
      <c r="K234" s="49">
        <f t="shared" si="15"/>
        <v>0</v>
      </c>
    </row>
    <row r="235" spans="1:11">
      <c r="A235" s="129" t="s">
        <v>423</v>
      </c>
      <c r="B235" s="76" t="s">
        <v>424</v>
      </c>
      <c r="C235" s="25"/>
      <c r="D235" s="32"/>
      <c r="E235" s="69"/>
      <c r="F235" s="69"/>
      <c r="G235" s="20"/>
      <c r="H235" s="20"/>
      <c r="I235" s="47"/>
      <c r="J235" s="77">
        <v>11.9</v>
      </c>
      <c r="K235" s="49">
        <f t="shared" si="15"/>
        <v>0</v>
      </c>
    </row>
    <row r="236" spans="1:11">
      <c r="A236" s="129" t="s">
        <v>425</v>
      </c>
      <c r="B236" s="76" t="s">
        <v>426</v>
      </c>
      <c r="C236" s="25"/>
      <c r="D236" s="69"/>
      <c r="E236" s="115"/>
      <c r="F236" s="115"/>
      <c r="G236" s="21"/>
      <c r="H236" s="21"/>
      <c r="I236" s="47"/>
      <c r="J236" s="77">
        <v>18.899999999999999</v>
      </c>
      <c r="K236" s="49">
        <f t="shared" si="15"/>
        <v>0</v>
      </c>
    </row>
    <row r="237" spans="1:11">
      <c r="A237" s="129" t="s">
        <v>427</v>
      </c>
      <c r="B237" s="76" t="s">
        <v>428</v>
      </c>
      <c r="C237" s="25"/>
      <c r="D237" s="69"/>
      <c r="E237" s="69"/>
      <c r="F237" s="115"/>
      <c r="G237" s="21"/>
      <c r="H237" s="21"/>
      <c r="I237" s="51"/>
      <c r="J237" s="77">
        <v>17.8</v>
      </c>
      <c r="K237" s="49">
        <f t="shared" si="15"/>
        <v>0</v>
      </c>
    </row>
    <row r="238" spans="1:11">
      <c r="A238" s="129" t="s">
        <v>429</v>
      </c>
      <c r="B238" s="76" t="s">
        <v>430</v>
      </c>
      <c r="C238" s="25"/>
      <c r="D238" s="32"/>
      <c r="E238" s="69"/>
      <c r="F238" s="69"/>
      <c r="G238" s="20"/>
      <c r="H238" s="20"/>
      <c r="I238" s="47"/>
      <c r="J238" s="77">
        <v>11.2</v>
      </c>
      <c r="K238" s="49">
        <f t="shared" si="15"/>
        <v>0</v>
      </c>
    </row>
    <row r="239" spans="1:11">
      <c r="A239" s="129" t="s">
        <v>431</v>
      </c>
      <c r="B239" s="76" t="s">
        <v>432</v>
      </c>
      <c r="C239" s="25"/>
      <c r="D239" s="32"/>
      <c r="E239" s="69"/>
      <c r="F239" s="69"/>
      <c r="G239" s="20"/>
      <c r="H239" s="20"/>
      <c r="I239" s="47"/>
      <c r="J239" s="77">
        <v>7.8</v>
      </c>
      <c r="K239" s="49">
        <f t="shared" si="15"/>
        <v>0</v>
      </c>
    </row>
    <row r="240" spans="1:11">
      <c r="A240" s="129" t="s">
        <v>433</v>
      </c>
      <c r="B240" s="76" t="s">
        <v>434</v>
      </c>
      <c r="C240" s="25"/>
      <c r="D240" s="32"/>
      <c r="E240" s="69"/>
      <c r="F240" s="69"/>
      <c r="G240" s="20"/>
      <c r="H240" s="20"/>
      <c r="I240" s="47"/>
      <c r="J240" s="77">
        <v>14</v>
      </c>
      <c r="K240" s="49">
        <f t="shared" si="15"/>
        <v>0</v>
      </c>
    </row>
    <row r="241" spans="1:11">
      <c r="A241" s="129" t="s">
        <v>435</v>
      </c>
      <c r="B241" s="76" t="s">
        <v>436</v>
      </c>
      <c r="C241" s="25"/>
      <c r="D241" s="32"/>
      <c r="E241" s="69"/>
      <c r="F241" s="69"/>
      <c r="G241" s="20"/>
      <c r="H241" s="20"/>
      <c r="I241" s="47"/>
      <c r="J241" s="77">
        <v>16.7</v>
      </c>
      <c r="K241" s="49">
        <f t="shared" si="15"/>
        <v>0</v>
      </c>
    </row>
    <row r="242" spans="1:11">
      <c r="A242" s="129" t="s">
        <v>437</v>
      </c>
      <c r="B242" s="76" t="s">
        <v>438</v>
      </c>
      <c r="C242" s="25"/>
      <c r="D242" s="32"/>
      <c r="E242" s="69"/>
      <c r="F242" s="69"/>
      <c r="G242" s="20"/>
      <c r="H242" s="20"/>
      <c r="I242" s="47"/>
      <c r="J242" s="77">
        <v>8.9</v>
      </c>
      <c r="K242" s="49">
        <f t="shared" si="15"/>
        <v>0</v>
      </c>
    </row>
    <row r="243" spans="1:11">
      <c r="A243" s="129" t="s">
        <v>439</v>
      </c>
      <c r="B243" s="76" t="s">
        <v>440</v>
      </c>
      <c r="C243" s="25"/>
      <c r="D243" s="32"/>
      <c r="E243" s="69"/>
      <c r="F243" s="69"/>
      <c r="G243" s="20"/>
      <c r="H243" s="20"/>
      <c r="I243" s="47"/>
      <c r="J243" s="77">
        <v>29.9</v>
      </c>
      <c r="K243" s="49">
        <f t="shared" si="15"/>
        <v>0</v>
      </c>
    </row>
    <row r="244" spans="1:11">
      <c r="A244" s="129" t="s">
        <v>441</v>
      </c>
      <c r="B244" s="76" t="s">
        <v>442</v>
      </c>
      <c r="C244" s="25"/>
      <c r="D244" s="32"/>
      <c r="E244" s="69"/>
      <c r="F244" s="69"/>
      <c r="G244" s="20"/>
      <c r="H244" s="20"/>
      <c r="I244" s="47"/>
      <c r="J244" s="77">
        <v>8.5</v>
      </c>
      <c r="K244" s="49">
        <f t="shared" si="15"/>
        <v>0</v>
      </c>
    </row>
    <row r="245" spans="1:11">
      <c r="A245" s="129" t="s">
        <v>443</v>
      </c>
      <c r="B245" s="76" t="s">
        <v>444</v>
      </c>
      <c r="C245" s="25"/>
      <c r="D245" s="32"/>
      <c r="E245" s="69"/>
      <c r="F245" s="69"/>
      <c r="G245" s="20"/>
      <c r="H245" s="20"/>
      <c r="I245" s="47"/>
      <c r="J245" s="77">
        <v>8.9</v>
      </c>
      <c r="K245" s="49">
        <f t="shared" si="15"/>
        <v>0</v>
      </c>
    </row>
    <row r="246" spans="1:11">
      <c r="A246" s="129" t="s">
        <v>445</v>
      </c>
      <c r="B246" s="76" t="s">
        <v>446</v>
      </c>
      <c r="C246" s="25"/>
      <c r="D246" s="32"/>
      <c r="E246" s="69"/>
      <c r="F246" s="69"/>
      <c r="G246" s="20"/>
      <c r="H246" s="20"/>
      <c r="I246" s="47"/>
      <c r="J246" s="77">
        <v>8.5</v>
      </c>
      <c r="K246" s="49">
        <f t="shared" si="15"/>
        <v>0</v>
      </c>
    </row>
    <row r="247" spans="1:11">
      <c r="A247" s="129" t="s">
        <v>447</v>
      </c>
      <c r="B247" s="76" t="s">
        <v>448</v>
      </c>
      <c r="C247" s="25"/>
      <c r="D247" s="32"/>
      <c r="E247" s="69"/>
      <c r="F247" s="69"/>
      <c r="G247" s="20"/>
      <c r="H247" s="20"/>
      <c r="I247" s="47"/>
      <c r="J247" s="77">
        <v>8.5</v>
      </c>
      <c r="K247" s="49">
        <f t="shared" si="15"/>
        <v>0</v>
      </c>
    </row>
    <row r="248" spans="1:11">
      <c r="A248" s="129" t="s">
        <v>449</v>
      </c>
      <c r="B248" s="76" t="s">
        <v>450</v>
      </c>
      <c r="C248" s="25"/>
      <c r="D248" s="32"/>
      <c r="E248" s="69"/>
      <c r="F248" s="69"/>
      <c r="G248" s="20"/>
      <c r="H248" s="20"/>
      <c r="I248" s="47"/>
      <c r="J248" s="77">
        <v>8.5</v>
      </c>
      <c r="K248" s="49">
        <f t="shared" si="15"/>
        <v>0</v>
      </c>
    </row>
    <row r="249" spans="1:11">
      <c r="A249" s="129" t="s">
        <v>451</v>
      </c>
      <c r="B249" s="76" t="s">
        <v>452</v>
      </c>
      <c r="C249" s="25"/>
      <c r="D249" s="32"/>
      <c r="E249" s="69"/>
      <c r="F249" s="69"/>
      <c r="G249" s="20"/>
      <c r="H249" s="20"/>
      <c r="I249" s="47"/>
      <c r="J249" s="77">
        <v>8.5</v>
      </c>
      <c r="K249" s="49">
        <f t="shared" si="15"/>
        <v>0</v>
      </c>
    </row>
    <row r="250" spans="1:11">
      <c r="A250" s="129" t="s">
        <v>453</v>
      </c>
      <c r="B250" s="76" t="s">
        <v>454</v>
      </c>
      <c r="C250" s="25"/>
      <c r="D250" s="32"/>
      <c r="E250" s="69"/>
      <c r="F250" s="69"/>
      <c r="G250" s="20"/>
      <c r="H250" s="20"/>
      <c r="I250" s="47"/>
      <c r="J250" s="77">
        <v>8.5</v>
      </c>
      <c r="K250" s="49">
        <f t="shared" si="15"/>
        <v>0</v>
      </c>
    </row>
    <row r="251" spans="1:11">
      <c r="A251" s="129" t="s">
        <v>455</v>
      </c>
      <c r="B251" s="76" t="s">
        <v>456</v>
      </c>
      <c r="C251" s="25"/>
      <c r="D251" s="32"/>
      <c r="E251" s="69"/>
      <c r="F251" s="69"/>
      <c r="G251" s="20"/>
      <c r="H251" s="20"/>
      <c r="I251" s="47"/>
      <c r="J251" s="77">
        <v>8.5</v>
      </c>
      <c r="K251" s="49">
        <f t="shared" si="15"/>
        <v>0</v>
      </c>
    </row>
    <row r="252" spans="1:11">
      <c r="A252" s="129" t="s">
        <v>457</v>
      </c>
      <c r="B252" s="76" t="s">
        <v>458</v>
      </c>
      <c r="C252" s="25"/>
      <c r="D252" s="32"/>
      <c r="E252" s="69"/>
      <c r="F252" s="69"/>
      <c r="G252" s="20"/>
      <c r="H252" s="20"/>
      <c r="I252" s="47"/>
      <c r="J252" s="77">
        <v>8.5</v>
      </c>
      <c r="K252" s="49">
        <f t="shared" si="15"/>
        <v>0</v>
      </c>
    </row>
    <row r="253" spans="1:11">
      <c r="A253" s="129" t="s">
        <v>459</v>
      </c>
      <c r="B253" s="76" t="s">
        <v>460</v>
      </c>
      <c r="C253" s="25"/>
      <c r="D253" s="32"/>
      <c r="E253" s="69"/>
      <c r="F253" s="69"/>
      <c r="G253" s="20"/>
      <c r="H253" s="20"/>
      <c r="I253" s="47"/>
      <c r="J253" s="77">
        <v>19.899999999999999</v>
      </c>
      <c r="K253" s="49">
        <f t="shared" si="15"/>
        <v>0</v>
      </c>
    </row>
    <row r="254" spans="1:11">
      <c r="A254" s="129" t="s">
        <v>461</v>
      </c>
      <c r="B254" s="76" t="s">
        <v>462</v>
      </c>
      <c r="C254" s="25"/>
      <c r="D254" s="158"/>
      <c r="E254" s="69"/>
      <c r="F254" s="32"/>
      <c r="G254" s="32"/>
      <c r="H254" s="32"/>
      <c r="I254" s="47"/>
      <c r="J254" s="77">
        <v>7.2</v>
      </c>
      <c r="K254" s="49">
        <f t="shared" si="15"/>
        <v>0</v>
      </c>
    </row>
    <row r="255" spans="1:11">
      <c r="A255" s="129" t="s">
        <v>463</v>
      </c>
      <c r="B255" s="76" t="s">
        <v>464</v>
      </c>
      <c r="C255" s="25"/>
      <c r="D255" s="158"/>
      <c r="E255" s="69"/>
      <c r="F255" s="32"/>
      <c r="G255" s="32"/>
      <c r="H255" s="32"/>
      <c r="I255" s="47"/>
      <c r="J255" s="77">
        <v>7.2</v>
      </c>
      <c r="K255" s="49">
        <f t="shared" si="15"/>
        <v>0</v>
      </c>
    </row>
    <row r="256" spans="1:11">
      <c r="A256" s="129" t="s">
        <v>465</v>
      </c>
      <c r="B256" s="76" t="s">
        <v>466</v>
      </c>
      <c r="C256" s="25"/>
      <c r="D256" s="158"/>
      <c r="E256" s="69"/>
      <c r="F256" s="32"/>
      <c r="G256" s="32"/>
      <c r="H256" s="32"/>
      <c r="I256" s="47"/>
      <c r="J256" s="77">
        <v>7.2</v>
      </c>
      <c r="K256" s="49">
        <f t="shared" si="15"/>
        <v>0</v>
      </c>
    </row>
    <row r="257" spans="1:11">
      <c r="A257" s="129" t="s">
        <v>467</v>
      </c>
      <c r="B257" s="76" t="s">
        <v>468</v>
      </c>
      <c r="C257" s="25"/>
      <c r="D257" s="158"/>
      <c r="E257" s="69"/>
      <c r="F257" s="32"/>
      <c r="G257" s="32"/>
      <c r="H257" s="32"/>
      <c r="I257" s="47"/>
      <c r="J257" s="77">
        <v>7.2</v>
      </c>
      <c r="K257" s="49">
        <f t="shared" si="15"/>
        <v>0</v>
      </c>
    </row>
    <row r="258" spans="1:11">
      <c r="A258" s="129" t="s">
        <v>469</v>
      </c>
      <c r="B258" s="76" t="s">
        <v>470</v>
      </c>
      <c r="C258" s="25"/>
      <c r="D258" s="158"/>
      <c r="E258" s="69"/>
      <c r="F258" s="32"/>
      <c r="G258" s="32"/>
      <c r="H258" s="32"/>
      <c r="I258" s="47"/>
      <c r="J258" s="77">
        <v>7.2</v>
      </c>
      <c r="K258" s="49">
        <f t="shared" si="15"/>
        <v>0</v>
      </c>
    </row>
    <row r="259" spans="1:11">
      <c r="A259" s="129" t="s">
        <v>471</v>
      </c>
      <c r="B259" s="76" t="s">
        <v>539</v>
      </c>
      <c r="C259" s="25"/>
      <c r="D259" s="102">
        <v>54</v>
      </c>
      <c r="E259" s="69"/>
      <c r="F259" s="69"/>
      <c r="G259" s="20"/>
      <c r="H259" s="20"/>
      <c r="I259" s="47"/>
      <c r="J259" s="77">
        <v>15.7</v>
      </c>
      <c r="K259" s="49">
        <f t="shared" si="15"/>
        <v>847.8</v>
      </c>
    </row>
    <row r="260" spans="1:11">
      <c r="A260" s="129" t="s">
        <v>471</v>
      </c>
      <c r="B260" s="76" t="s">
        <v>540</v>
      </c>
      <c r="C260" s="25"/>
      <c r="D260" s="102">
        <v>77</v>
      </c>
      <c r="E260" s="69"/>
      <c r="F260" s="69"/>
      <c r="G260" s="20"/>
      <c r="H260" s="20"/>
      <c r="I260" s="47"/>
      <c r="J260" s="77">
        <v>15.7</v>
      </c>
      <c r="K260" s="49">
        <f t="shared" ref="K260" si="16">(D260+E260+F260+G260+H260+I260)*J260</f>
        <v>1208.8999999999999</v>
      </c>
    </row>
    <row r="261" spans="1:11">
      <c r="A261" s="129" t="s">
        <v>472</v>
      </c>
      <c r="B261" s="76" t="s">
        <v>473</v>
      </c>
      <c r="C261" s="25"/>
      <c r="D261" s="102"/>
      <c r="E261" s="69"/>
      <c r="F261" s="69"/>
      <c r="G261" s="20"/>
      <c r="H261" s="20"/>
      <c r="I261" s="47"/>
      <c r="J261" s="77">
        <v>15.7</v>
      </c>
      <c r="K261" s="49">
        <f t="shared" si="15"/>
        <v>0</v>
      </c>
    </row>
    <row r="262" spans="1:11">
      <c r="A262" s="129" t="s">
        <v>474</v>
      </c>
      <c r="B262" s="76" t="s">
        <v>475</v>
      </c>
      <c r="C262" s="25"/>
      <c r="D262" s="102">
        <v>64</v>
      </c>
      <c r="E262" s="69"/>
      <c r="F262" s="69"/>
      <c r="G262" s="20"/>
      <c r="H262" s="20"/>
      <c r="I262" s="47"/>
      <c r="J262" s="77">
        <v>15.7</v>
      </c>
      <c r="K262" s="49">
        <f t="shared" si="15"/>
        <v>1004.8</v>
      </c>
    </row>
    <row r="263" spans="1:11">
      <c r="A263" s="129" t="s">
        <v>476</v>
      </c>
      <c r="B263" s="76" t="s">
        <v>477</v>
      </c>
      <c r="C263" s="25"/>
      <c r="D263" s="115"/>
      <c r="E263" s="69"/>
      <c r="F263" s="69"/>
      <c r="G263" s="20"/>
      <c r="H263" s="20"/>
      <c r="I263" s="47"/>
      <c r="J263" s="77">
        <v>15.7</v>
      </c>
      <c r="K263" s="49">
        <f t="shared" si="15"/>
        <v>0</v>
      </c>
    </row>
    <row r="264" spans="1:11">
      <c r="A264" s="129" t="s">
        <v>478</v>
      </c>
      <c r="B264" s="76" t="s">
        <v>479</v>
      </c>
      <c r="C264" s="25"/>
      <c r="D264" s="115"/>
      <c r="E264" s="69"/>
      <c r="F264" s="69"/>
      <c r="G264" s="20"/>
      <c r="H264" s="20"/>
      <c r="I264" s="47"/>
      <c r="J264" s="77">
        <v>15.7</v>
      </c>
      <c r="K264" s="49">
        <f t="shared" si="15"/>
        <v>0</v>
      </c>
    </row>
    <row r="265" spans="1:11">
      <c r="A265" s="129" t="s">
        <v>480</v>
      </c>
      <c r="B265" s="76" t="s">
        <v>481</v>
      </c>
      <c r="C265" s="25"/>
      <c r="D265" s="115"/>
      <c r="E265" s="69"/>
      <c r="F265" s="69"/>
      <c r="G265" s="20"/>
      <c r="H265" s="20"/>
      <c r="I265" s="47"/>
      <c r="J265" s="77">
        <v>15.7</v>
      </c>
      <c r="K265" s="49">
        <f t="shared" si="15"/>
        <v>0</v>
      </c>
    </row>
    <row r="266" spans="1:11" ht="15.75" thickBot="1">
      <c r="A266" s="129" t="s">
        <v>482</v>
      </c>
      <c r="B266" s="76" t="s">
        <v>483</v>
      </c>
      <c r="C266" s="25"/>
      <c r="D266" s="115"/>
      <c r="E266" s="69"/>
      <c r="F266" s="69"/>
      <c r="G266" s="20"/>
      <c r="H266" s="20"/>
      <c r="I266" s="47"/>
      <c r="J266" s="77">
        <v>15.7</v>
      </c>
      <c r="K266" s="49">
        <f t="shared" si="15"/>
        <v>0</v>
      </c>
    </row>
    <row r="267" spans="1:11" ht="15.75" thickBot="1">
      <c r="A267" s="130" t="s">
        <v>15</v>
      </c>
      <c r="B267" s="131" t="s">
        <v>484</v>
      </c>
      <c r="C267" s="132">
        <v>22</v>
      </c>
      <c r="D267" s="133">
        <v>24</v>
      </c>
      <c r="E267" s="132">
        <v>26</v>
      </c>
      <c r="F267" s="133">
        <v>28</v>
      </c>
      <c r="G267" s="132">
        <v>30</v>
      </c>
      <c r="H267" s="133">
        <v>32</v>
      </c>
      <c r="I267" s="197">
        <v>34</v>
      </c>
      <c r="J267" s="133" t="s">
        <v>23</v>
      </c>
      <c r="K267" s="199" t="s">
        <v>24</v>
      </c>
    </row>
    <row r="268" spans="1:11">
      <c r="A268" s="52" t="s">
        <v>485</v>
      </c>
      <c r="B268" s="75" t="s">
        <v>486</v>
      </c>
      <c r="C268" s="134"/>
      <c r="D268" s="135"/>
      <c r="E268" s="135"/>
      <c r="F268" s="135"/>
      <c r="G268" s="135"/>
      <c r="H268" s="135"/>
      <c r="I268" s="139"/>
      <c r="J268" s="140">
        <v>19.5</v>
      </c>
      <c r="K268" s="83">
        <f t="shared" ref="K268:K280" si="17">(D268+E268+F268+G268+H268+I268)*J268</f>
        <v>0</v>
      </c>
    </row>
    <row r="269" spans="1:11">
      <c r="A269" s="50" t="s">
        <v>487</v>
      </c>
      <c r="B269" s="76" t="s">
        <v>488</v>
      </c>
      <c r="C269" s="136"/>
      <c r="D269" s="32"/>
      <c r="E269" s="32"/>
      <c r="F269" s="32"/>
      <c r="G269" s="32"/>
      <c r="H269" s="32"/>
      <c r="I269" s="141"/>
      <c r="J269" s="138">
        <v>19.5</v>
      </c>
      <c r="K269" s="86">
        <f t="shared" si="17"/>
        <v>0</v>
      </c>
    </row>
    <row r="270" spans="1:11">
      <c r="A270" s="50" t="s">
        <v>489</v>
      </c>
      <c r="B270" s="76" t="s">
        <v>490</v>
      </c>
      <c r="C270" s="136"/>
      <c r="D270" s="32"/>
      <c r="E270" s="32"/>
      <c r="F270" s="32"/>
      <c r="G270" s="32"/>
      <c r="H270" s="32"/>
      <c r="I270" s="141"/>
      <c r="J270" s="138">
        <v>21.9</v>
      </c>
      <c r="K270" s="86">
        <f t="shared" si="17"/>
        <v>0</v>
      </c>
    </row>
    <row r="271" spans="1:11">
      <c r="A271" s="50" t="s">
        <v>491</v>
      </c>
      <c r="B271" s="76" t="s">
        <v>492</v>
      </c>
      <c r="C271" s="136"/>
      <c r="D271" s="32"/>
      <c r="E271" s="32"/>
      <c r="F271" s="32"/>
      <c r="G271" s="32"/>
      <c r="H271" s="32"/>
      <c r="I271" s="141"/>
      <c r="J271" s="138">
        <v>21.9</v>
      </c>
      <c r="K271" s="86">
        <f t="shared" si="17"/>
        <v>0</v>
      </c>
    </row>
    <row r="272" spans="1:11">
      <c r="A272" s="50" t="s">
        <v>493</v>
      </c>
      <c r="B272" s="76" t="s">
        <v>494</v>
      </c>
      <c r="C272" s="136"/>
      <c r="D272" s="32"/>
      <c r="E272" s="32"/>
      <c r="F272" s="32"/>
      <c r="G272" s="32"/>
      <c r="H272" s="32"/>
      <c r="I272" s="141"/>
      <c r="J272" s="138">
        <v>21.9</v>
      </c>
      <c r="K272" s="86">
        <f t="shared" si="17"/>
        <v>0</v>
      </c>
    </row>
    <row r="273" spans="1:11">
      <c r="A273" s="50" t="s">
        <v>495</v>
      </c>
      <c r="B273" s="76" t="s">
        <v>496</v>
      </c>
      <c r="C273" s="136"/>
      <c r="D273" s="32"/>
      <c r="E273" s="32"/>
      <c r="F273" s="32"/>
      <c r="G273" s="32"/>
      <c r="H273" s="32"/>
      <c r="I273" s="141"/>
      <c r="J273" s="138">
        <v>21.9</v>
      </c>
      <c r="K273" s="86">
        <f t="shared" si="17"/>
        <v>0</v>
      </c>
    </row>
    <row r="274" spans="1:11">
      <c r="A274" s="50" t="s">
        <v>497</v>
      </c>
      <c r="B274" s="76" t="s">
        <v>498</v>
      </c>
      <c r="C274" s="136"/>
      <c r="D274" s="32"/>
      <c r="E274" s="32"/>
      <c r="F274" s="32"/>
      <c r="G274" s="32"/>
      <c r="H274" s="32"/>
      <c r="I274" s="141"/>
      <c r="J274" s="138">
        <v>21.9</v>
      </c>
      <c r="K274" s="86">
        <f t="shared" si="17"/>
        <v>0</v>
      </c>
    </row>
    <row r="275" spans="1:11">
      <c r="A275" s="196" t="s">
        <v>499</v>
      </c>
      <c r="B275" s="150" t="s">
        <v>500</v>
      </c>
      <c r="C275" s="190"/>
      <c r="D275" s="191"/>
      <c r="E275" s="191"/>
      <c r="F275" s="191"/>
      <c r="G275" s="191"/>
      <c r="H275" s="191"/>
      <c r="I275" s="192"/>
      <c r="J275" s="193">
        <v>21.9</v>
      </c>
      <c r="K275" s="154">
        <f t="shared" si="17"/>
        <v>0</v>
      </c>
    </row>
    <row r="276" spans="1:11">
      <c r="A276" s="50" t="s">
        <v>501</v>
      </c>
      <c r="B276" s="76" t="s">
        <v>502</v>
      </c>
      <c r="C276" s="136"/>
      <c r="D276" s="32"/>
      <c r="E276" s="32"/>
      <c r="F276" s="32"/>
      <c r="G276" s="32"/>
      <c r="H276" s="32"/>
      <c r="I276" s="141"/>
      <c r="J276" s="138">
        <v>18.899999999999999</v>
      </c>
      <c r="K276" s="86">
        <f t="shared" si="17"/>
        <v>0</v>
      </c>
    </row>
    <row r="277" spans="1:11">
      <c r="A277" s="50" t="s">
        <v>503</v>
      </c>
      <c r="B277" s="76" t="s">
        <v>504</v>
      </c>
      <c r="C277" s="136"/>
      <c r="D277" s="32"/>
      <c r="E277" s="32"/>
      <c r="F277" s="32"/>
      <c r="G277" s="32"/>
      <c r="H277" s="32"/>
      <c r="I277" s="141"/>
      <c r="J277" s="138">
        <v>18.899999999999999</v>
      </c>
      <c r="K277" s="86">
        <f t="shared" si="17"/>
        <v>0</v>
      </c>
    </row>
    <row r="278" spans="1:11">
      <c r="A278" s="50" t="s">
        <v>505</v>
      </c>
      <c r="B278" s="76" t="s">
        <v>506</v>
      </c>
      <c r="C278" s="136"/>
      <c r="D278" s="32"/>
      <c r="E278" s="32"/>
      <c r="F278" s="32"/>
      <c r="G278" s="32"/>
      <c r="H278" s="32"/>
      <c r="I278" s="141"/>
      <c r="J278" s="138">
        <v>18.899999999999999</v>
      </c>
      <c r="K278" s="86">
        <f t="shared" si="17"/>
        <v>0</v>
      </c>
    </row>
    <row r="279" spans="1:11">
      <c r="A279" s="50" t="s">
        <v>507</v>
      </c>
      <c r="B279" s="76" t="s">
        <v>508</v>
      </c>
      <c r="C279" s="136"/>
      <c r="D279" s="32"/>
      <c r="E279" s="32"/>
      <c r="F279" s="32"/>
      <c r="G279" s="32"/>
      <c r="H279" s="32"/>
      <c r="I279" s="141"/>
      <c r="J279" s="138">
        <v>18.899999999999999</v>
      </c>
      <c r="K279" s="86">
        <f t="shared" si="17"/>
        <v>0</v>
      </c>
    </row>
    <row r="280" spans="1:11" ht="15.75" thickBot="1">
      <c r="A280" s="54" t="s">
        <v>509</v>
      </c>
      <c r="B280" s="74" t="s">
        <v>510</v>
      </c>
      <c r="C280" s="136"/>
      <c r="D280" s="32"/>
      <c r="E280" s="32"/>
      <c r="F280" s="32"/>
      <c r="G280" s="32"/>
      <c r="H280" s="32"/>
      <c r="I280" s="141"/>
      <c r="J280" s="198">
        <v>18.899999999999999</v>
      </c>
      <c r="K280" s="90">
        <f t="shared" si="17"/>
        <v>0</v>
      </c>
    </row>
    <row r="281" spans="1:11">
      <c r="A281" s="194"/>
      <c r="B281" s="194"/>
      <c r="C281" s="194"/>
      <c r="D281" s="194"/>
      <c r="E281" s="194"/>
      <c r="F281" s="194"/>
      <c r="G281" s="194"/>
      <c r="H281" s="194"/>
      <c r="I281" s="194"/>
      <c r="J281" s="194"/>
      <c r="K281" s="195"/>
    </row>
    <row r="282" spans="1:11">
      <c r="A282" s="185"/>
      <c r="B282" s="185"/>
      <c r="C282" s="185"/>
      <c r="D282" s="185"/>
      <c r="E282" s="185"/>
      <c r="F282" s="185"/>
      <c r="G282" s="185"/>
      <c r="H282" s="185"/>
      <c r="I282" s="185"/>
      <c r="J282" s="185"/>
      <c r="K282" s="185"/>
    </row>
    <row r="283" spans="1:11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</row>
    <row r="284" spans="1:11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</row>
    <row r="285" spans="1:11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</row>
    <row r="286" spans="1:11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</row>
    <row r="287" spans="1:11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</row>
    <row r="288" spans="1:11">
      <c r="A288" s="187"/>
      <c r="B288" s="188"/>
      <c r="C288" s="189"/>
      <c r="D288" s="189"/>
      <c r="E288" s="189"/>
      <c r="F288" s="189"/>
      <c r="G288" s="189"/>
      <c r="H288" s="189"/>
      <c r="I288" s="189"/>
      <c r="J288" s="189"/>
      <c r="K288" s="189"/>
    </row>
    <row r="289" spans="1:11">
      <c r="A289" s="182"/>
      <c r="B289" s="183"/>
      <c r="C289" s="184"/>
      <c r="D289" s="184"/>
      <c r="E289" s="184"/>
      <c r="F289" s="184"/>
      <c r="G289" s="184"/>
      <c r="H289" s="184"/>
      <c r="I289" s="184"/>
      <c r="J289" s="184"/>
      <c r="K289" s="184"/>
    </row>
    <row r="290" spans="1:11">
      <c r="A290" s="182"/>
      <c r="B290" s="183"/>
      <c r="C290" s="184"/>
      <c r="D290" s="184"/>
      <c r="E290" s="184"/>
      <c r="F290" s="184"/>
      <c r="G290" s="184"/>
      <c r="H290" s="184"/>
      <c r="I290" s="184"/>
      <c r="J290" s="184"/>
      <c r="K290" s="184"/>
    </row>
    <row r="291" spans="1:11">
      <c r="A291" s="182"/>
      <c r="B291" s="183"/>
      <c r="C291" s="184"/>
      <c r="D291" s="184"/>
      <c r="E291" s="184"/>
      <c r="F291" s="184"/>
      <c r="G291" s="184"/>
      <c r="H291" s="184"/>
      <c r="I291" s="184"/>
      <c r="J291" s="184"/>
      <c r="K291" s="184"/>
    </row>
    <row r="292" spans="1:11">
      <c r="A292" s="182"/>
      <c r="B292" s="183"/>
      <c r="C292" s="184"/>
      <c r="D292" s="184"/>
      <c r="E292" s="184"/>
      <c r="F292" s="184"/>
      <c r="G292" s="184"/>
      <c r="H292" s="184"/>
      <c r="I292" s="184"/>
      <c r="J292" s="184"/>
      <c r="K292" s="184"/>
    </row>
    <row r="293" spans="1:11">
      <c r="A293" s="182"/>
      <c r="B293" s="183"/>
      <c r="C293" s="184"/>
      <c r="D293" s="184"/>
      <c r="E293" s="184"/>
      <c r="F293" s="184"/>
      <c r="G293" s="184"/>
      <c r="H293" s="184"/>
      <c r="I293" s="184"/>
      <c r="J293" s="184"/>
      <c r="K293" s="184"/>
    </row>
  </sheetData>
  <mergeCells count="23">
    <mergeCell ref="B1:J1"/>
    <mergeCell ref="B2:J2"/>
    <mergeCell ref="B3:J3"/>
    <mergeCell ref="A4:H4"/>
    <mergeCell ref="I4:K4"/>
    <mergeCell ref="A5:D5"/>
    <mergeCell ref="E5:J5"/>
    <mergeCell ref="A6:B6"/>
    <mergeCell ref="C6:I6"/>
    <mergeCell ref="J6:K6"/>
    <mergeCell ref="A7:B7"/>
    <mergeCell ref="C7:K7"/>
    <mergeCell ref="A8:G8"/>
    <mergeCell ref="H8:K8"/>
    <mergeCell ref="C9:K9"/>
    <mergeCell ref="A285:K285"/>
    <mergeCell ref="A286:K286"/>
    <mergeCell ref="A287:K287"/>
    <mergeCell ref="A136:K136"/>
    <mergeCell ref="A281:J281"/>
    <mergeCell ref="A282:K282"/>
    <mergeCell ref="A283:K283"/>
    <mergeCell ref="A284:K28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Administrativo Kaboom</cp:lastModifiedBy>
  <cp:lastPrinted>2025-07-02T17:28:45Z</cp:lastPrinted>
  <dcterms:created xsi:type="dcterms:W3CDTF">2023-10-25T11:51:00Z</dcterms:created>
  <dcterms:modified xsi:type="dcterms:W3CDTF">2025-07-02T17:52:15Z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B07A1CAD230243F78AA50689F5BB7366_12</vt:lpwstr>
  </property>
  <property fmtid="{D5CDD505-2E9C-101B-9397-08002B2CF9AE}" pid="3" name="KSOProductBuildVer">
    <vt:lpwstr>1046-12.2.0.20326</vt:lpwstr>
  </property>
</Properties>
</file>