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 2016~2022\1ª Entrega - Ciclo 1\"/>
    </mc:Choice>
  </mc:AlternateContent>
  <xr:revisionPtr revIDLastSave="0" documentId="13_ncr:1_{39AA560F-4379-4F11-BADC-E0B34ECE734E}" xr6:coauthVersionLast="47" xr6:coauthVersionMax="47" xr10:uidLastSave="{00000000-0000-0000-0000-000000000000}"/>
  <bookViews>
    <workbookView xWindow="-120" yWindow="-120" windowWidth="20730" windowHeight="11040" tabRatio="883" xr2:uid="{00000000-000D-0000-FFFF-FFFF00000000}"/>
  </bookViews>
  <sheets>
    <sheet name="Report" sheetId="2" r:id="rId1"/>
    <sheet name="Csv" sheetId="3" r:id="rId2"/>
    <sheet name="Perfomance Mensal-Monthly" sheetId="1" r:id="rId3"/>
  </sheets>
  <definedNames>
    <definedName name="_xlnm.Print_Area" localSheetId="2">'Perfomance Mensal-Monthly'!$A$2:$CA$55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CI73" i="1" s="1"/>
  <c r="A2" i="3"/>
  <c r="A3" i="3"/>
  <c r="A4" i="3"/>
  <c r="A5" i="3"/>
  <c r="A6" i="3"/>
  <c r="A7" i="3"/>
  <c r="A8" i="3"/>
  <c r="A9" i="3"/>
  <c r="A10" i="3"/>
  <c r="A11" i="3"/>
  <c r="A12" i="3"/>
  <c r="A13" i="3"/>
  <c r="I20" i="2"/>
  <c r="H20" i="2"/>
  <c r="G20" i="2"/>
  <c r="F20" i="2"/>
  <c r="E20" i="2"/>
  <c r="D20" i="2"/>
  <c r="C20" i="2"/>
  <c r="B3" i="2"/>
  <c r="C3" i="2"/>
  <c r="D3" i="2"/>
  <c r="E3" i="2"/>
  <c r="F3" i="2"/>
  <c r="G3" i="2"/>
  <c r="H3" i="2"/>
  <c r="I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" i="1"/>
  <c r="CA50" i="1"/>
  <c r="CA49" i="1"/>
  <c r="CA47" i="1"/>
  <c r="CA45" i="1"/>
  <c r="CA44" i="1"/>
  <c r="CA43" i="1"/>
  <c r="CA40" i="1"/>
  <c r="CA38" i="1"/>
  <c r="CA37" i="1"/>
  <c r="CA35" i="1"/>
  <c r="CA34" i="1"/>
  <c r="CA30" i="1"/>
  <c r="CA29" i="1"/>
  <c r="CA27" i="1"/>
  <c r="CA26" i="1"/>
  <c r="CA23" i="1"/>
  <c r="CA22" i="1"/>
  <c r="CA20" i="1"/>
  <c r="CA19" i="1"/>
  <c r="CA16" i="1"/>
  <c r="CA15" i="1"/>
  <c r="CA14" i="1"/>
  <c r="CA12" i="1"/>
  <c r="CA11" i="1"/>
  <c r="CA9" i="1"/>
  <c r="BY48" i="1"/>
  <c r="BY42" i="1"/>
  <c r="BY46" i="1"/>
  <c r="BY36" i="1"/>
  <c r="BY33" i="1"/>
  <c r="BY28" i="1"/>
  <c r="BY25" i="1"/>
  <c r="BY21" i="1"/>
  <c r="CA21" i="1"/>
  <c r="BY18" i="1"/>
  <c r="BY13" i="1"/>
  <c r="BY10" i="1"/>
  <c r="BZ48" i="1"/>
  <c r="BZ42" i="1"/>
  <c r="BZ46" i="1"/>
  <c r="BZ33" i="1"/>
  <c r="BZ36" i="1"/>
  <c r="BZ28" i="1"/>
  <c r="BZ25" i="1"/>
  <c r="BZ21" i="1"/>
  <c r="BZ18" i="1"/>
  <c r="BZ13" i="1"/>
  <c r="BZ10" i="1"/>
  <c r="BX48" i="1"/>
  <c r="BX42" i="1"/>
  <c r="BX46" i="1"/>
  <c r="BX33" i="1"/>
  <c r="BX36" i="1"/>
  <c r="BX28" i="1"/>
  <c r="BX25" i="1"/>
  <c r="BX21" i="1"/>
  <c r="BX18" i="1"/>
  <c r="BX13" i="1"/>
  <c r="BX10" i="1"/>
  <c r="BT48" i="1"/>
  <c r="BU48" i="1"/>
  <c r="BV48" i="1"/>
  <c r="BQ42" i="1"/>
  <c r="BQ46" i="1"/>
  <c r="BR42" i="1"/>
  <c r="BR46" i="1"/>
  <c r="BS42" i="1"/>
  <c r="BS46" i="1"/>
  <c r="BT42" i="1"/>
  <c r="BT46" i="1"/>
  <c r="BU42" i="1"/>
  <c r="BU46" i="1"/>
  <c r="BV42" i="1"/>
  <c r="BV46" i="1"/>
  <c r="BQ33" i="1"/>
  <c r="BQ36" i="1"/>
  <c r="BR33" i="1"/>
  <c r="BR36" i="1"/>
  <c r="BS33" i="1"/>
  <c r="BS36" i="1"/>
  <c r="BT33" i="1"/>
  <c r="BT36" i="1"/>
  <c r="BU33" i="1"/>
  <c r="BU36" i="1"/>
  <c r="BV33" i="1"/>
  <c r="BV36" i="1"/>
  <c r="BQ28" i="1"/>
  <c r="BR28" i="1"/>
  <c r="BR24" i="1"/>
  <c r="BS28" i="1"/>
  <c r="BT28" i="1"/>
  <c r="BU28" i="1"/>
  <c r="BV28" i="1"/>
  <c r="BQ25" i="1"/>
  <c r="BR25" i="1"/>
  <c r="BS25" i="1"/>
  <c r="BT25" i="1"/>
  <c r="BU25" i="1"/>
  <c r="BV25" i="1"/>
  <c r="BQ21" i="1"/>
  <c r="BR21" i="1"/>
  <c r="BS21" i="1"/>
  <c r="BT21" i="1"/>
  <c r="BU21" i="1"/>
  <c r="BV21" i="1"/>
  <c r="BQ18" i="1"/>
  <c r="BR18" i="1"/>
  <c r="BS18" i="1"/>
  <c r="BT18" i="1"/>
  <c r="BT17" i="1"/>
  <c r="BU18" i="1"/>
  <c r="BV18" i="1"/>
  <c r="BQ13" i="1"/>
  <c r="BR13" i="1"/>
  <c r="BS13" i="1"/>
  <c r="BT13" i="1"/>
  <c r="BU13" i="1"/>
  <c r="BV13" i="1"/>
  <c r="BQ10" i="1"/>
  <c r="BR10" i="1"/>
  <c r="BS10" i="1"/>
  <c r="BT10" i="1"/>
  <c r="BU10" i="1"/>
  <c r="BV10" i="1"/>
  <c r="BW10" i="1"/>
  <c r="BW13" i="1"/>
  <c r="BW18" i="1"/>
  <c r="BW21" i="1"/>
  <c r="BW25" i="1"/>
  <c r="BW28" i="1"/>
  <c r="BW33" i="1"/>
  <c r="BW36" i="1"/>
  <c r="BW42" i="1"/>
  <c r="BW48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AZ18" i="1"/>
  <c r="AZ21" i="1"/>
  <c r="BA18" i="1"/>
  <c r="BA21" i="1"/>
  <c r="BB18" i="1"/>
  <c r="BB21" i="1"/>
  <c r="BC18" i="1"/>
  <c r="BC21" i="1"/>
  <c r="BD18" i="1"/>
  <c r="BD21" i="1"/>
  <c r="BE18" i="1"/>
  <c r="BE21" i="1"/>
  <c r="BE17" i="1"/>
  <c r="BF18" i="1"/>
  <c r="BF21" i="1"/>
  <c r="BG18" i="1"/>
  <c r="BG21" i="1"/>
  <c r="BH18" i="1"/>
  <c r="BH21" i="1"/>
  <c r="BI18" i="1"/>
  <c r="BI21" i="1"/>
  <c r="BJ18" i="1"/>
  <c r="BJ21" i="1"/>
  <c r="BK18" i="1"/>
  <c r="BK21" i="1"/>
  <c r="BL18" i="1"/>
  <c r="BL21" i="1"/>
  <c r="BM18" i="1"/>
  <c r="BM21" i="1"/>
  <c r="BN18" i="1"/>
  <c r="BN21" i="1"/>
  <c r="BO18" i="1"/>
  <c r="BO21" i="1"/>
  <c r="BP18" i="1"/>
  <c r="BP21" i="1"/>
  <c r="AZ25" i="1"/>
  <c r="AZ28" i="1"/>
  <c r="BA25" i="1"/>
  <c r="BA28" i="1"/>
  <c r="BB25" i="1"/>
  <c r="BB28" i="1"/>
  <c r="BC25" i="1"/>
  <c r="BC28" i="1"/>
  <c r="BD25" i="1"/>
  <c r="BD28" i="1"/>
  <c r="BE25" i="1"/>
  <c r="BE28" i="1"/>
  <c r="BF25" i="1"/>
  <c r="BF28" i="1"/>
  <c r="BG25" i="1"/>
  <c r="BG28" i="1"/>
  <c r="BH25" i="1"/>
  <c r="BH28" i="1"/>
  <c r="BI25" i="1"/>
  <c r="BI28" i="1"/>
  <c r="BJ25" i="1"/>
  <c r="BJ28" i="1"/>
  <c r="BK25" i="1"/>
  <c r="BK28" i="1"/>
  <c r="BL25" i="1"/>
  <c r="BL28" i="1"/>
  <c r="BM25" i="1"/>
  <c r="BM28" i="1"/>
  <c r="BN25" i="1"/>
  <c r="BN28" i="1"/>
  <c r="BO25" i="1"/>
  <c r="BO28" i="1"/>
  <c r="BP25" i="1"/>
  <c r="BP28" i="1"/>
  <c r="AZ33" i="1"/>
  <c r="BA33" i="1"/>
  <c r="BB33" i="1"/>
  <c r="BC33" i="1"/>
  <c r="BD33" i="1"/>
  <c r="BE33" i="1"/>
  <c r="BE39" i="1"/>
  <c r="BF33" i="1"/>
  <c r="BG33" i="1"/>
  <c r="BH33" i="1"/>
  <c r="BI33" i="1"/>
  <c r="BJ33" i="1"/>
  <c r="BK33" i="1"/>
  <c r="BL33" i="1"/>
  <c r="BM33" i="1"/>
  <c r="BM39" i="1"/>
  <c r="BN33" i="1"/>
  <c r="BO33" i="1"/>
  <c r="BO39" i="1"/>
  <c r="BP33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K39" i="1"/>
  <c r="BL36" i="1"/>
  <c r="BM36" i="1"/>
  <c r="BN36" i="1"/>
  <c r="BO36" i="1"/>
  <c r="BP36" i="1"/>
  <c r="AZ42" i="1"/>
  <c r="AZ46" i="1"/>
  <c r="BA42" i="1"/>
  <c r="BB42" i="1"/>
  <c r="BB46" i="1"/>
  <c r="BC42" i="1"/>
  <c r="BD42" i="1"/>
  <c r="BD46" i="1"/>
  <c r="BE42" i="1"/>
  <c r="BE46" i="1"/>
  <c r="BF42" i="1"/>
  <c r="BF46" i="1"/>
  <c r="BG42" i="1"/>
  <c r="BG46" i="1"/>
  <c r="BH42" i="1"/>
  <c r="BH46" i="1"/>
  <c r="BI42" i="1"/>
  <c r="BI46" i="1"/>
  <c r="BJ42" i="1"/>
  <c r="BJ46" i="1"/>
  <c r="BK42" i="1"/>
  <c r="BL42" i="1"/>
  <c r="BL46" i="1"/>
  <c r="BM42" i="1"/>
  <c r="BM46" i="1"/>
  <c r="BN42" i="1"/>
  <c r="BN46" i="1"/>
  <c r="BO42" i="1"/>
  <c r="BO46" i="1"/>
  <c r="BP42" i="1"/>
  <c r="BP46" i="1"/>
  <c r="BA46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AY10" i="1"/>
  <c r="AY13" i="1"/>
  <c r="AY18" i="1"/>
  <c r="AY21" i="1"/>
  <c r="AY25" i="1"/>
  <c r="AY28" i="1"/>
  <c r="AY33" i="1"/>
  <c r="AY36" i="1"/>
  <c r="AY42" i="1"/>
  <c r="AY46" i="1"/>
  <c r="AY48" i="1"/>
  <c r="AP18" i="1"/>
  <c r="AP21" i="1"/>
  <c r="AA34" i="1"/>
  <c r="AB34" i="1"/>
  <c r="AA35" i="1"/>
  <c r="AB35" i="1"/>
  <c r="AX28" i="1"/>
  <c r="AW28" i="1"/>
  <c r="AV28" i="1"/>
  <c r="AU28" i="1"/>
  <c r="AT28" i="1"/>
  <c r="AS28" i="1"/>
  <c r="AS24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G25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O25" i="1"/>
  <c r="N28" i="1"/>
  <c r="M28" i="1"/>
  <c r="L28" i="1"/>
  <c r="K28" i="1"/>
  <c r="J28" i="1"/>
  <c r="I28" i="1"/>
  <c r="H28" i="1"/>
  <c r="G28" i="1"/>
  <c r="F28" i="1"/>
  <c r="E28" i="1"/>
  <c r="D28" i="1"/>
  <c r="C28" i="1"/>
  <c r="AX25" i="1"/>
  <c r="AW25" i="1"/>
  <c r="AV25" i="1"/>
  <c r="AV24" i="1"/>
  <c r="AU25" i="1"/>
  <c r="AT25" i="1"/>
  <c r="AS25" i="1"/>
  <c r="AR25" i="1"/>
  <c r="AQ25" i="1"/>
  <c r="AP25" i="1"/>
  <c r="AO25" i="1"/>
  <c r="AN25" i="1"/>
  <c r="AN24" i="1"/>
  <c r="AM25" i="1"/>
  <c r="AL25" i="1"/>
  <c r="AK25" i="1"/>
  <c r="AJ25" i="1"/>
  <c r="AI25" i="1"/>
  <c r="AH25" i="1"/>
  <c r="AF25" i="1"/>
  <c r="AF24" i="1"/>
  <c r="AE25" i="1"/>
  <c r="AD25" i="1"/>
  <c r="AD24" i="1"/>
  <c r="AC25" i="1"/>
  <c r="AC24" i="1"/>
  <c r="AB25" i="1"/>
  <c r="AB24" i="1"/>
  <c r="AA25" i="1"/>
  <c r="AA24" i="1"/>
  <c r="Z25" i="1"/>
  <c r="Y25" i="1"/>
  <c r="Y24" i="1"/>
  <c r="X25" i="1"/>
  <c r="X24" i="1"/>
  <c r="W25" i="1"/>
  <c r="W24" i="1"/>
  <c r="V25" i="1"/>
  <c r="V24" i="1"/>
  <c r="U25" i="1"/>
  <c r="U24" i="1"/>
  <c r="T25" i="1"/>
  <c r="T24" i="1"/>
  <c r="S25" i="1"/>
  <c r="R25" i="1"/>
  <c r="Q25" i="1"/>
  <c r="Q24" i="1"/>
  <c r="P25" i="1"/>
  <c r="N25" i="1"/>
  <c r="M25" i="1"/>
  <c r="L25" i="1"/>
  <c r="L24" i="1"/>
  <c r="K25" i="1"/>
  <c r="J25" i="1"/>
  <c r="I25" i="1"/>
  <c r="I24" i="1"/>
  <c r="H25" i="1"/>
  <c r="G25" i="1"/>
  <c r="F25" i="1"/>
  <c r="E25" i="1"/>
  <c r="D25" i="1"/>
  <c r="C25" i="1"/>
  <c r="AW48" i="1"/>
  <c r="AW42" i="1"/>
  <c r="AW46" i="1"/>
  <c r="AW36" i="1"/>
  <c r="AW33" i="1"/>
  <c r="AW39" i="1"/>
  <c r="AW21" i="1"/>
  <c r="AW17" i="1"/>
  <c r="AW18" i="1"/>
  <c r="AW13" i="1"/>
  <c r="AW10" i="1"/>
  <c r="AV48" i="1"/>
  <c r="AV42" i="1"/>
  <c r="AV46" i="1"/>
  <c r="AV36" i="1"/>
  <c r="AV33" i="1"/>
  <c r="AV39" i="1"/>
  <c r="AU33" i="1"/>
  <c r="AV21" i="1"/>
  <c r="AV18" i="1"/>
  <c r="AV13" i="1"/>
  <c r="AV10" i="1"/>
  <c r="AU48" i="1"/>
  <c r="AU42" i="1"/>
  <c r="AU46" i="1"/>
  <c r="AU36" i="1"/>
  <c r="AU21" i="1"/>
  <c r="AU18" i="1"/>
  <c r="AU13" i="1"/>
  <c r="AU10" i="1"/>
  <c r="AX18" i="1"/>
  <c r="AX17" i="1"/>
  <c r="AT48" i="1"/>
  <c r="AT42" i="1"/>
  <c r="AT36" i="1"/>
  <c r="AT33" i="1"/>
  <c r="AS33" i="1"/>
  <c r="AT21" i="1"/>
  <c r="AT17" i="1"/>
  <c r="AT18" i="1"/>
  <c r="AT13" i="1"/>
  <c r="AT10" i="1"/>
  <c r="AS42" i="1"/>
  <c r="AS48" i="1"/>
  <c r="AS36" i="1"/>
  <c r="AS21" i="1"/>
  <c r="AS18" i="1"/>
  <c r="AS13" i="1"/>
  <c r="AS10" i="1"/>
  <c r="AX21" i="1"/>
  <c r="AR21" i="1"/>
  <c r="AQ21" i="1"/>
  <c r="AO21" i="1"/>
  <c r="AN21" i="1"/>
  <c r="AM21" i="1"/>
  <c r="AL21" i="1"/>
  <c r="AK21" i="1"/>
  <c r="AK18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E18" i="1"/>
  <c r="E17" i="1"/>
  <c r="D21" i="1"/>
  <c r="C21" i="1"/>
  <c r="AX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10" i="1"/>
  <c r="AA10" i="1"/>
  <c r="AB10" i="1"/>
  <c r="AC10" i="1"/>
  <c r="AD10" i="1"/>
  <c r="AE10" i="1"/>
  <c r="AF10" i="1"/>
  <c r="AG10" i="1"/>
  <c r="AA18" i="1"/>
  <c r="AB18" i="1"/>
  <c r="AC18" i="1"/>
  <c r="AC17" i="1"/>
  <c r="AD18" i="1"/>
  <c r="AE18" i="1"/>
  <c r="AF18" i="1"/>
  <c r="AG18" i="1"/>
  <c r="AC33" i="1"/>
  <c r="AD33" i="1"/>
  <c r="AE33" i="1"/>
  <c r="AF33" i="1"/>
  <c r="AF36" i="1"/>
  <c r="AG33" i="1"/>
  <c r="AA36" i="1"/>
  <c r="AB36" i="1"/>
  <c r="AC36" i="1"/>
  <c r="AD36" i="1"/>
  <c r="AE36" i="1"/>
  <c r="AG36" i="1"/>
  <c r="AA42" i="1"/>
  <c r="AA46" i="1"/>
  <c r="AB42" i="1"/>
  <c r="AB46" i="1"/>
  <c r="AC42" i="1"/>
  <c r="AC46" i="1"/>
  <c r="AD42" i="1"/>
  <c r="AD46" i="1"/>
  <c r="AE42" i="1"/>
  <c r="AE46" i="1"/>
  <c r="AF42" i="1"/>
  <c r="AF46" i="1"/>
  <c r="AG42" i="1"/>
  <c r="AG46" i="1"/>
  <c r="AA48" i="1"/>
  <c r="AB48" i="1"/>
  <c r="AC48" i="1"/>
  <c r="AD48" i="1"/>
  <c r="AE48" i="1"/>
  <c r="AF48" i="1"/>
  <c r="AG48" i="1"/>
  <c r="AM10" i="1"/>
  <c r="AN10" i="1"/>
  <c r="AO10" i="1"/>
  <c r="AP10" i="1"/>
  <c r="AQ10" i="1"/>
  <c r="AR10" i="1"/>
  <c r="AX10" i="1"/>
  <c r="AM18" i="1"/>
  <c r="AN18" i="1"/>
  <c r="AO18" i="1"/>
  <c r="AO17" i="1"/>
  <c r="AQ18" i="1"/>
  <c r="AR18" i="1"/>
  <c r="AM33" i="1"/>
  <c r="AN33" i="1"/>
  <c r="AO33" i="1"/>
  <c r="AP33" i="1"/>
  <c r="AQ33" i="1"/>
  <c r="AR33" i="1"/>
  <c r="AR36" i="1"/>
  <c r="AQ36" i="1"/>
  <c r="AX33" i="1"/>
  <c r="AM36" i="1"/>
  <c r="AN36" i="1"/>
  <c r="AO36" i="1"/>
  <c r="AP36" i="1"/>
  <c r="AX36" i="1"/>
  <c r="AM42" i="1"/>
  <c r="AN42" i="1"/>
  <c r="AN46" i="1"/>
  <c r="AO42" i="1"/>
  <c r="AO46" i="1"/>
  <c r="AP42" i="1"/>
  <c r="AP46" i="1"/>
  <c r="AQ42" i="1"/>
  <c r="AQ46" i="1"/>
  <c r="AR42" i="1"/>
  <c r="AR46" i="1"/>
  <c r="AX42" i="1"/>
  <c r="AX46" i="1"/>
  <c r="AM48" i="1"/>
  <c r="AN48" i="1"/>
  <c r="AO48" i="1"/>
  <c r="AP48" i="1"/>
  <c r="AQ48" i="1"/>
  <c r="AR48" i="1"/>
  <c r="AX48" i="1"/>
  <c r="Z18" i="1"/>
  <c r="Y18" i="1"/>
  <c r="X18" i="1"/>
  <c r="W18" i="1"/>
  <c r="W17" i="1"/>
  <c r="V18" i="1"/>
  <c r="U18" i="1"/>
  <c r="T18" i="1"/>
  <c r="T17" i="1"/>
  <c r="S18" i="1"/>
  <c r="R18" i="1"/>
  <c r="Q18" i="1"/>
  <c r="P18" i="1"/>
  <c r="P17" i="1"/>
  <c r="O18" i="1"/>
  <c r="AH42" i="1"/>
  <c r="AH46" i="1"/>
  <c r="AI42" i="1"/>
  <c r="AI46" i="1"/>
  <c r="AJ42" i="1"/>
  <c r="AJ46" i="1"/>
  <c r="AK42" i="1"/>
  <c r="AK46" i="1"/>
  <c r="AL42" i="1"/>
  <c r="AL46" i="1"/>
  <c r="P10" i="1"/>
  <c r="Q10" i="1"/>
  <c r="R10" i="1"/>
  <c r="S10" i="1"/>
  <c r="T10" i="1"/>
  <c r="U10" i="1"/>
  <c r="V10" i="1"/>
  <c r="W10" i="1"/>
  <c r="X10" i="1"/>
  <c r="Y10" i="1"/>
  <c r="Z10" i="1"/>
  <c r="AL48" i="1"/>
  <c r="AL36" i="1"/>
  <c r="AL33" i="1"/>
  <c r="AL18" i="1"/>
  <c r="AL17" i="1"/>
  <c r="AL10" i="1"/>
  <c r="AK48" i="1"/>
  <c r="AK36" i="1"/>
  <c r="AK33" i="1"/>
  <c r="AK10" i="1"/>
  <c r="AI48" i="1"/>
  <c r="AJ48" i="1"/>
  <c r="AI36" i="1"/>
  <c r="AI33" i="1"/>
  <c r="AI18" i="1"/>
  <c r="AI10" i="1"/>
  <c r="AJ10" i="1"/>
  <c r="AJ36" i="1"/>
  <c r="AJ39" i="1"/>
  <c r="AJ33" i="1"/>
  <c r="AJ18" i="1"/>
  <c r="AH48" i="1"/>
  <c r="AH36" i="1"/>
  <c r="AH33" i="1"/>
  <c r="AH18" i="1"/>
  <c r="AH10" i="1"/>
  <c r="O36" i="1"/>
  <c r="O33" i="1"/>
  <c r="Y42" i="1"/>
  <c r="Y46" i="1"/>
  <c r="W42" i="1"/>
  <c r="W46" i="1"/>
  <c r="V42" i="1"/>
  <c r="V46" i="1"/>
  <c r="U42" i="1"/>
  <c r="U46" i="1"/>
  <c r="T42" i="1"/>
  <c r="T46" i="1"/>
  <c r="S42" i="1"/>
  <c r="S46" i="1"/>
  <c r="R42" i="1"/>
  <c r="R46" i="1"/>
  <c r="Q42" i="1"/>
  <c r="Q46" i="1"/>
  <c r="P42" i="1"/>
  <c r="P46" i="1"/>
  <c r="O42" i="1"/>
  <c r="O46" i="1"/>
  <c r="X42" i="1"/>
  <c r="X46" i="1"/>
  <c r="Z42" i="1"/>
  <c r="Z46" i="1"/>
  <c r="Z33" i="1"/>
  <c r="Z48" i="1"/>
  <c r="D10" i="1"/>
  <c r="F10" i="1"/>
  <c r="K10" i="1"/>
  <c r="L10" i="1"/>
  <c r="X48" i="1"/>
  <c r="X36" i="1"/>
  <c r="X33" i="1"/>
  <c r="Y33" i="1"/>
  <c r="Y39" i="1"/>
  <c r="Y36" i="1"/>
  <c r="Y48" i="1"/>
  <c r="W48" i="1"/>
  <c r="V48" i="1"/>
  <c r="W36" i="1"/>
  <c r="W33" i="1"/>
  <c r="V36" i="1"/>
  <c r="V33" i="1"/>
  <c r="U48" i="1"/>
  <c r="T48" i="1"/>
  <c r="U36" i="1"/>
  <c r="U33" i="1"/>
  <c r="T36" i="1"/>
  <c r="T33" i="1"/>
  <c r="S48" i="1"/>
  <c r="S36" i="1"/>
  <c r="S33" i="1"/>
  <c r="G10" i="1"/>
  <c r="R48" i="1"/>
  <c r="Q48" i="1"/>
  <c r="R36" i="1"/>
  <c r="R33" i="1"/>
  <c r="R39" i="1"/>
  <c r="Q36" i="1"/>
  <c r="Q33" i="1"/>
  <c r="E10" i="1"/>
  <c r="P48" i="1"/>
  <c r="P36" i="1"/>
  <c r="P33" i="1"/>
  <c r="O48" i="1"/>
  <c r="O10" i="1"/>
  <c r="G36" i="1"/>
  <c r="M48" i="1"/>
  <c r="M42" i="1"/>
  <c r="M46" i="1"/>
  <c r="M36" i="1"/>
  <c r="M33" i="1"/>
  <c r="M39" i="1"/>
  <c r="M18" i="1"/>
  <c r="M17" i="1"/>
  <c r="M10" i="1"/>
  <c r="L48" i="1"/>
  <c r="L42" i="1"/>
  <c r="L46" i="1"/>
  <c r="L36" i="1"/>
  <c r="L33" i="1"/>
  <c r="L18" i="1"/>
  <c r="K48" i="1"/>
  <c r="K42" i="1"/>
  <c r="K46" i="1"/>
  <c r="K36" i="1"/>
  <c r="K33" i="1"/>
  <c r="K18" i="1"/>
  <c r="J48" i="1"/>
  <c r="J42" i="1"/>
  <c r="J46" i="1"/>
  <c r="J36" i="1"/>
  <c r="J33" i="1"/>
  <c r="J18" i="1"/>
  <c r="J10" i="1"/>
  <c r="N18" i="1"/>
  <c r="N42" i="1"/>
  <c r="N46" i="1"/>
  <c r="I48" i="1"/>
  <c r="I42" i="1"/>
  <c r="I46" i="1"/>
  <c r="I36" i="1"/>
  <c r="I33" i="1"/>
  <c r="I18" i="1"/>
  <c r="I10" i="1"/>
  <c r="H48" i="1"/>
  <c r="H42" i="1"/>
  <c r="H46" i="1"/>
  <c r="H36" i="1"/>
  <c r="H33" i="1"/>
  <c r="H18" i="1"/>
  <c r="H17" i="1"/>
  <c r="H10" i="1"/>
  <c r="G48" i="1"/>
  <c r="G42" i="1"/>
  <c r="G46" i="1"/>
  <c r="G33" i="1"/>
  <c r="G39" i="1"/>
  <c r="F33" i="1"/>
  <c r="F36" i="1"/>
  <c r="G18" i="1"/>
  <c r="G17" i="1"/>
  <c r="F48" i="1"/>
  <c r="F42" i="1"/>
  <c r="F46" i="1"/>
  <c r="F18" i="1"/>
  <c r="N10" i="1"/>
  <c r="N33" i="1"/>
  <c r="N36" i="1"/>
  <c r="N48" i="1"/>
  <c r="E48" i="1"/>
  <c r="C48" i="1"/>
  <c r="D48" i="1"/>
  <c r="E42" i="1"/>
  <c r="E46" i="1"/>
  <c r="D42" i="1"/>
  <c r="D46" i="1"/>
  <c r="C42" i="1"/>
  <c r="C46" i="1"/>
  <c r="E36" i="1"/>
  <c r="D36" i="1"/>
  <c r="C36" i="1"/>
  <c r="E33" i="1"/>
  <c r="D33" i="1"/>
  <c r="D39" i="1"/>
  <c r="C33" i="1"/>
  <c r="C39" i="1"/>
  <c r="D18" i="1"/>
  <c r="C18" i="1"/>
  <c r="AC39" i="1"/>
  <c r="AS46" i="1"/>
  <c r="AS17" i="1"/>
  <c r="AE24" i="1"/>
  <c r="P24" i="1"/>
  <c r="AQ39" i="1"/>
  <c r="AR17" i="1"/>
  <c r="AB17" i="1"/>
  <c r="AU39" i="1"/>
  <c r="AK39" i="1"/>
  <c r="CA48" i="1"/>
  <c r="BP48" i="1"/>
  <c r="BO48" i="1"/>
  <c r="BR48" i="1"/>
  <c r="AT46" i="1"/>
  <c r="CA42" i="1"/>
  <c r="BV39" i="1"/>
  <c r="BP24" i="1"/>
  <c r="BL24" i="1"/>
  <c r="AM46" i="1"/>
  <c r="BX24" i="1"/>
  <c r="BK17" i="1"/>
  <c r="BD24" i="1"/>
  <c r="BC46" i="1"/>
  <c r="BH24" i="1"/>
  <c r="BW46" i="1"/>
  <c r="BW17" i="1"/>
  <c r="BK46" i="1"/>
  <c r="BS48" i="1"/>
  <c r="BQ48" i="1"/>
  <c r="I39" i="1"/>
  <c r="BL39" i="1"/>
  <c r="BD39" i="1"/>
  <c r="BO24" i="1"/>
  <c r="BK24" i="1"/>
  <c r="BS39" i="1"/>
  <c r="CA36" i="1"/>
  <c r="CA25" i="1"/>
  <c r="P39" i="1"/>
  <c r="L17" i="1"/>
  <c r="U17" i="1"/>
  <c r="AB33" i="1"/>
  <c r="AY39" i="1"/>
  <c r="AN17" i="1"/>
  <c r="AS39" i="1"/>
  <c r="AL24" i="1"/>
  <c r="BJ39" i="1"/>
  <c r="BF24" i="1"/>
  <c r="BB24" i="1"/>
  <c r="BS17" i="1"/>
  <c r="BQ24" i="1"/>
  <c r="BR39" i="1"/>
  <c r="V39" i="1"/>
  <c r="BH39" i="1"/>
  <c r="BE24" i="1"/>
  <c r="BA24" i="1"/>
  <c r="BN17" i="1"/>
  <c r="BJ17" i="1"/>
  <c r="BF17" i="1"/>
  <c r="BB17" i="1"/>
  <c r="S17" i="1"/>
  <c r="K39" i="1"/>
  <c r="BG39" i="1"/>
  <c r="BY17" i="1"/>
  <c r="F17" i="1"/>
  <c r="AG24" i="1"/>
  <c r="AU17" i="1"/>
  <c r="AV17" i="1"/>
  <c r="E24" i="1"/>
  <c r="M24" i="1"/>
  <c r="O24" i="1"/>
  <c r="BZ39" i="1"/>
  <c r="AH39" i="1"/>
  <c r="BA39" i="1"/>
  <c r="CA13" i="1"/>
  <c r="AP24" i="1"/>
  <c r="J24" i="1"/>
  <c r="AP17" i="1"/>
  <c r="BZ17" i="1"/>
  <c r="CA17" i="1"/>
  <c r="AD39" i="1"/>
  <c r="V17" i="1"/>
  <c r="AI17" i="1"/>
  <c r="BQ17" i="1"/>
  <c r="W39" i="1"/>
  <c r="AG17" i="1"/>
  <c r="X17" i="1"/>
  <c r="AF17" i="1"/>
  <c r="AK24" i="1"/>
  <c r="N39" i="1"/>
  <c r="AJ17" i="1"/>
  <c r="G24" i="1"/>
  <c r="AD17" i="1"/>
  <c r="D17" i="1"/>
  <c r="T39" i="1"/>
  <c r="AP39" i="1"/>
  <c r="AM17" i="1"/>
  <c r="AK17" i="1"/>
  <c r="AA33" i="1"/>
  <c r="BB39" i="1"/>
  <c r="BN24" i="1"/>
  <c r="BJ24" i="1"/>
  <c r="BO17" i="1"/>
  <c r="CA10" i="1"/>
  <c r="CA28" i="1"/>
  <c r="U39" i="1"/>
  <c r="AY17" i="1"/>
  <c r="AJ24" i="1"/>
  <c r="AR24" i="1"/>
  <c r="AH24" i="1"/>
  <c r="AX24" i="1"/>
  <c r="BS24" i="1"/>
  <c r="BX39" i="1"/>
  <c r="E39" i="1"/>
  <c r="S39" i="1"/>
  <c r="AI39" i="1"/>
  <c r="AQ17" i="1"/>
  <c r="C17" i="1"/>
  <c r="J17" i="1"/>
  <c r="AH17" i="1"/>
  <c r="F24" i="1"/>
  <c r="AQ24" i="1"/>
  <c r="AB39" i="1"/>
  <c r="BP17" i="1"/>
  <c r="BH17" i="1"/>
  <c r="BD17" i="1"/>
  <c r="BZ24" i="1"/>
  <c r="AM24" i="1"/>
  <c r="AU24" i="1"/>
  <c r="L39" i="1"/>
  <c r="AF39" i="1"/>
  <c r="K17" i="1"/>
  <c r="AT39" i="1"/>
  <c r="N24" i="1"/>
  <c r="BP39" i="1"/>
  <c r="AZ39" i="1"/>
  <c r="BM24" i="1"/>
  <c r="BI24" i="1"/>
  <c r="BU24" i="1"/>
  <c r="BU39" i="1"/>
  <c r="BQ39" i="1"/>
  <c r="BX17" i="1"/>
  <c r="CA46" i="1"/>
  <c r="BY39" i="1"/>
  <c r="AG39" i="1"/>
  <c r="BR17" i="1"/>
  <c r="BV24" i="1"/>
  <c r="I17" i="1"/>
  <c r="Q39" i="1"/>
  <c r="AO39" i="1"/>
  <c r="AE39" i="1"/>
  <c r="H24" i="1"/>
  <c r="AT24" i="1"/>
  <c r="AA39" i="1"/>
  <c r="BN39" i="1"/>
  <c r="BF39" i="1"/>
  <c r="AZ24" i="1"/>
  <c r="BM17" i="1"/>
  <c r="BI17" i="1"/>
  <c r="BA17" i="1"/>
  <c r="BW39" i="1"/>
  <c r="BT39" i="1"/>
  <c r="Q17" i="1"/>
  <c r="Y17" i="1"/>
  <c r="AN39" i="1"/>
  <c r="AA17" i="1"/>
  <c r="N17" i="1"/>
  <c r="AY24" i="1"/>
  <c r="BT24" i="1"/>
  <c r="X39" i="1"/>
  <c r="R17" i="1"/>
  <c r="Z17" i="1"/>
  <c r="AX39" i="1"/>
  <c r="AM39" i="1"/>
  <c r="O17" i="1"/>
  <c r="AE17" i="1"/>
  <c r="AI24" i="1"/>
  <c r="C24" i="1"/>
  <c r="K24" i="1"/>
  <c r="R24" i="1"/>
  <c r="Z24" i="1"/>
  <c r="BG24" i="1"/>
  <c r="BC24" i="1"/>
  <c r="BL17" i="1"/>
  <c r="AZ17" i="1"/>
  <c r="BW24" i="1"/>
  <c r="BU17" i="1"/>
  <c r="F39" i="1"/>
  <c r="H39" i="1"/>
  <c r="J39" i="1"/>
  <c r="AL39" i="1"/>
  <c r="D24" i="1"/>
  <c r="S24" i="1"/>
  <c r="AO24" i="1"/>
  <c r="AW24" i="1"/>
  <c r="BC39" i="1"/>
  <c r="BG17" i="1"/>
  <c r="BC17" i="1"/>
  <c r="BV17" i="1"/>
  <c r="O39" i="1"/>
  <c r="AR39" i="1"/>
  <c r="BI39" i="1"/>
  <c r="BY24" i="1"/>
  <c r="CA18" i="1"/>
  <c r="CA33" i="1"/>
  <c r="CA24" i="1"/>
  <c r="CA39" i="1"/>
  <c r="CJ98" i="1"/>
  <c r="CJ95" i="1"/>
  <c r="CJ99" i="1"/>
  <c r="CJ94" i="1"/>
  <c r="CJ96" i="1"/>
  <c r="CI90" i="1"/>
  <c r="CJ93" i="1"/>
  <c r="CJ97" i="1"/>
  <c r="CJ92" i="1"/>
  <c r="CD77" i="1" l="1"/>
  <c r="CH76" i="1"/>
  <c r="CI75" i="1"/>
  <c r="CD73" i="1"/>
  <c r="CH74" i="1"/>
  <c r="CD74" i="1"/>
  <c r="CJ74" i="1"/>
  <c r="CI82" i="1"/>
  <c r="CI72" i="1"/>
  <c r="CF80" i="1"/>
  <c r="CE76" i="1"/>
  <c r="CD80" i="1"/>
  <c r="CG80" i="1"/>
  <c r="CF81" i="1"/>
  <c r="CF76" i="1"/>
  <c r="CE78" i="1"/>
  <c r="CF75" i="1"/>
  <c r="CD71" i="1"/>
  <c r="CF71" i="1"/>
  <c r="CF77" i="1"/>
  <c r="CI71" i="1"/>
  <c r="CG82" i="1"/>
  <c r="CG79" i="1"/>
  <c r="CI78" i="1"/>
  <c r="CH79" i="1"/>
  <c r="CH80" i="1"/>
  <c r="CF82" i="1"/>
  <c r="CE79" i="1"/>
  <c r="CJ71" i="1"/>
  <c r="CI77" i="1"/>
  <c r="CH82" i="1"/>
  <c r="CF79" i="1"/>
  <c r="CE75" i="1"/>
  <c r="CH71" i="1"/>
  <c r="CD78" i="1"/>
  <c r="CG81" i="1"/>
  <c r="CD75" i="1"/>
  <c r="CG76" i="1"/>
  <c r="CG77" i="1"/>
  <c r="CJ73" i="1"/>
  <c r="CD79" i="1"/>
  <c r="CF78" i="1"/>
  <c r="CH77" i="1"/>
  <c r="CH81" i="1"/>
  <c r="CG73" i="1"/>
  <c r="CF74" i="1"/>
  <c r="CG74" i="1"/>
  <c r="CI74" i="1"/>
  <c r="CI76" i="1"/>
  <c r="CE71" i="1"/>
  <c r="CD72" i="1"/>
  <c r="CH75" i="1"/>
  <c r="CG71" i="1"/>
  <c r="CE73" i="1"/>
  <c r="CG72" i="1"/>
  <c r="CJ72" i="1"/>
  <c r="CE82" i="1"/>
  <c r="CF72" i="1"/>
  <c r="CH72" i="1"/>
  <c r="CE74" i="1"/>
  <c r="CE80" i="1"/>
  <c r="CI81" i="1"/>
  <c r="CH73" i="1"/>
  <c r="CG78" i="1"/>
  <c r="CH78" i="1"/>
  <c r="CD76" i="1"/>
  <c r="CE81" i="1"/>
  <c r="CI79" i="1"/>
  <c r="CG75" i="1"/>
  <c r="CF73" i="1"/>
  <c r="CE77" i="1"/>
  <c r="CD82" i="1"/>
  <c r="CI80" i="1"/>
  <c r="CE72" i="1"/>
  <c r="CD81" i="1"/>
  <c r="H6" i="2"/>
  <c r="H23" i="2" s="1"/>
  <c r="G4" i="3" s="1"/>
  <c r="I10" i="2"/>
  <c r="I27" i="2" s="1"/>
  <c r="I11" i="2"/>
  <c r="I28" i="2" s="1"/>
  <c r="I14" i="2"/>
  <c r="I31" i="2" s="1"/>
  <c r="I12" i="2"/>
  <c r="I29" i="2" s="1"/>
  <c r="I8" i="2"/>
  <c r="I25" i="2" s="1"/>
  <c r="I13" i="2"/>
  <c r="I30" i="2" s="1"/>
  <c r="I9" i="2"/>
  <c r="I26" i="2" s="1"/>
  <c r="I15" i="2"/>
  <c r="I32" i="2" s="1"/>
  <c r="CE96" i="1"/>
  <c r="CG92" i="1"/>
  <c r="CJ89" i="1"/>
  <c r="CF93" i="1"/>
  <c r="CD98" i="1"/>
  <c r="CE90" i="1"/>
  <c r="CD93" i="1"/>
  <c r="CF95" i="1"/>
  <c r="CD96" i="1"/>
  <c r="CI91" i="1"/>
  <c r="CD90" i="1"/>
  <c r="CG97" i="1"/>
  <c r="CI97" i="1"/>
  <c r="CF96" i="1"/>
  <c r="CE99" i="1"/>
  <c r="CI92" i="1"/>
  <c r="CJ91" i="1"/>
  <c r="CF89" i="1"/>
  <c r="CH96" i="1"/>
  <c r="CF88" i="1"/>
  <c r="CH98" i="1"/>
  <c r="CE97" i="1"/>
  <c r="CE91" i="1"/>
  <c r="CH94" i="1"/>
  <c r="CE93" i="1"/>
  <c r="CI98" i="1"/>
  <c r="CF97" i="1"/>
  <c r="CF92" i="1"/>
  <c r="CG94" i="1"/>
  <c r="CJ88" i="1"/>
  <c r="CD88" i="1"/>
  <c r="CI89" i="1"/>
  <c r="CI99" i="1"/>
  <c r="CG99" i="1"/>
  <c r="CE89" i="1"/>
  <c r="CH93" i="1"/>
  <c r="CF98" i="1"/>
  <c r="CD99" i="1"/>
  <c r="CH89" i="1"/>
  <c r="CG93" i="1"/>
  <c r="CH97" i="1"/>
  <c r="CH88" i="1"/>
  <c r="CJ90" i="1"/>
  <c r="CD97" i="1"/>
  <c r="CD94" i="1"/>
  <c r="CE94" i="1"/>
  <c r="CG89" i="1"/>
  <c r="CD89" i="1"/>
  <c r="CE98" i="1"/>
  <c r="CI96" i="1"/>
  <c r="CF94" i="1"/>
  <c r="CG90" i="1"/>
  <c r="CH99" i="1"/>
  <c r="CF99" i="1"/>
  <c r="CH95" i="1"/>
  <c r="CG95" i="1"/>
  <c r="CD95" i="1"/>
  <c r="CG98" i="1"/>
  <c r="CD91" i="1"/>
  <c r="CG91" i="1"/>
  <c r="CF90" i="1"/>
  <c r="CE92" i="1"/>
  <c r="CH91" i="1"/>
  <c r="CE88" i="1"/>
  <c r="CH92" i="1"/>
  <c r="CI88" i="1"/>
  <c r="CD92" i="1"/>
  <c r="CI95" i="1"/>
  <c r="CI93" i="1"/>
  <c r="CH90" i="1"/>
  <c r="CG96" i="1"/>
  <c r="CF91" i="1"/>
  <c r="CG88" i="1"/>
  <c r="CE95" i="1"/>
  <c r="CI94" i="1"/>
  <c r="E11" i="2" l="1"/>
  <c r="E28" i="2" s="1"/>
  <c r="D9" i="3" s="1"/>
  <c r="C15" i="2"/>
  <c r="C32" i="2" s="1"/>
  <c r="B13" i="3" s="1"/>
  <c r="F11" i="2"/>
  <c r="F28" i="2" s="1"/>
  <c r="E9" i="3" s="1"/>
  <c r="I5" i="2"/>
  <c r="I22" i="2" s="1"/>
  <c r="H3" i="3" s="1"/>
  <c r="H7" i="2"/>
  <c r="H24" i="2" s="1"/>
  <c r="G5" i="3" s="1"/>
  <c r="I6" i="2"/>
  <c r="I23" i="2" s="1"/>
  <c r="H4" i="3" s="1"/>
  <c r="E12" i="2"/>
  <c r="E29" i="2" s="1"/>
  <c r="D10" i="3" s="1"/>
  <c r="H11" i="2"/>
  <c r="H28" i="2" s="1"/>
  <c r="G9" i="3" s="1"/>
  <c r="D11" i="2"/>
  <c r="D28" i="2" s="1"/>
  <c r="C9" i="3" s="1"/>
  <c r="H15" i="2"/>
  <c r="H32" i="2" s="1"/>
  <c r="G13" i="3" s="1"/>
  <c r="D10" i="2"/>
  <c r="D27" i="2" s="1"/>
  <c r="C8" i="3" s="1"/>
  <c r="G6" i="2"/>
  <c r="G23" i="2" s="1"/>
  <c r="F4" i="3" s="1"/>
  <c r="F5" i="2"/>
  <c r="F22" i="2" s="1"/>
  <c r="E3" i="3" s="1"/>
  <c r="F7" i="2"/>
  <c r="F24" i="2" s="1"/>
  <c r="E5" i="3" s="1"/>
  <c r="F10" i="2"/>
  <c r="F27" i="2" s="1"/>
  <c r="E8" i="3" s="1"/>
  <c r="G15" i="2"/>
  <c r="G32" i="2" s="1"/>
  <c r="F13" i="3" s="1"/>
  <c r="F12" i="2"/>
  <c r="F29" i="2" s="1"/>
  <c r="E10" i="3" s="1"/>
  <c r="E9" i="2"/>
  <c r="E26" i="2" s="1"/>
  <c r="D7" i="3" s="1"/>
  <c r="I7" i="2"/>
  <c r="I24" i="2" s="1"/>
  <c r="H5" i="3" s="1"/>
  <c r="H14" i="2"/>
  <c r="H31" i="2" s="1"/>
  <c r="G12" i="3" s="1"/>
  <c r="E7" i="2"/>
  <c r="E24" i="2" s="1"/>
  <c r="D5" i="3" s="1"/>
  <c r="F9" i="2"/>
  <c r="F26" i="2" s="1"/>
  <c r="E7" i="3" s="1"/>
  <c r="F15" i="2"/>
  <c r="F32" i="2" s="1"/>
  <c r="E13" i="3" s="1"/>
  <c r="C7" i="2"/>
  <c r="C24" i="2" s="1"/>
  <c r="B5" i="3" s="1"/>
  <c r="H10" i="2"/>
  <c r="H27" i="2" s="1"/>
  <c r="G8" i="3" s="1"/>
  <c r="F4" i="2"/>
  <c r="F21" i="2" s="1"/>
  <c r="E2" i="3" s="1"/>
  <c r="F13" i="2"/>
  <c r="F30" i="2" s="1"/>
  <c r="E11" i="3" s="1"/>
  <c r="E6" i="2"/>
  <c r="E23" i="2" s="1"/>
  <c r="D4" i="3" s="1"/>
  <c r="D6" i="2"/>
  <c r="D23" i="2" s="1"/>
  <c r="C4" i="3" s="1"/>
  <c r="E14" i="2"/>
  <c r="E31" i="2" s="1"/>
  <c r="D12" i="3" s="1"/>
  <c r="F8" i="2"/>
  <c r="F25" i="2" s="1"/>
  <c r="E6" i="3" s="1"/>
  <c r="D13" i="2"/>
  <c r="D30" i="2" s="1"/>
  <c r="C11" i="3" s="1"/>
  <c r="F6" i="2"/>
  <c r="F23" i="2" s="1"/>
  <c r="E4" i="3" s="1"/>
  <c r="C8" i="2"/>
  <c r="C25" i="2" s="1"/>
  <c r="B6" i="3" s="1"/>
  <c r="I4" i="2"/>
  <c r="I21" i="2" s="1"/>
  <c r="H2" i="3" s="1"/>
  <c r="H4" i="2"/>
  <c r="H21" i="2" s="1"/>
  <c r="G2" i="3" s="1"/>
  <c r="G7" i="2"/>
  <c r="G24" i="2" s="1"/>
  <c r="F5" i="3" s="1"/>
  <c r="H12" i="2"/>
  <c r="H29" i="2" s="1"/>
  <c r="G10" i="3" s="1"/>
  <c r="D7" i="2"/>
  <c r="D24" i="2" s="1"/>
  <c r="C5" i="3" s="1"/>
  <c r="G8" i="2"/>
  <c r="G25" i="2" s="1"/>
  <c r="F6" i="3" s="1"/>
  <c r="G14" i="2"/>
  <c r="G31" i="2" s="1"/>
  <c r="F12" i="3" s="1"/>
  <c r="F14" i="2"/>
  <c r="F31" i="2" s="1"/>
  <c r="E12" i="3" s="1"/>
  <c r="D12" i="2"/>
  <c r="D29" i="2" s="1"/>
  <c r="C10" i="3" s="1"/>
  <c r="E10" i="2"/>
  <c r="E27" i="2" s="1"/>
  <c r="D8" i="3" s="1"/>
  <c r="C13" i="2"/>
  <c r="C30" i="2" s="1"/>
  <c r="B11" i="3" s="1"/>
  <c r="C6" i="2"/>
  <c r="C23" i="2" s="1"/>
  <c r="B4" i="3" s="1"/>
  <c r="C14" i="2"/>
  <c r="C31" i="2" s="1"/>
  <c r="B12" i="3" s="1"/>
  <c r="D14" i="2"/>
  <c r="D31" i="2" s="1"/>
  <c r="C12" i="3" s="1"/>
  <c r="G5" i="2"/>
  <c r="G22" i="2" s="1"/>
  <c r="F3" i="3" s="1"/>
  <c r="C5" i="2"/>
  <c r="C22" i="2" s="1"/>
  <c r="B3" i="3" s="1"/>
  <c r="G10" i="2"/>
  <c r="G27" i="2" s="1"/>
  <c r="F8" i="3" s="1"/>
  <c r="C11" i="2"/>
  <c r="C28" i="2" s="1"/>
  <c r="B9" i="3" s="1"/>
  <c r="E15" i="2"/>
  <c r="E32" i="2" s="1"/>
  <c r="D13" i="3" s="1"/>
  <c r="E4" i="2"/>
  <c r="E21" i="2" s="1"/>
  <c r="D2" i="3" s="1"/>
  <c r="D9" i="2"/>
  <c r="D26" i="2" s="1"/>
  <c r="C7" i="3" s="1"/>
  <c r="H8" i="2"/>
  <c r="H25" i="2" s="1"/>
  <c r="G6" i="3" s="1"/>
  <c r="D5" i="2"/>
  <c r="D22" i="2" s="1"/>
  <c r="C3" i="3" s="1"/>
  <c r="E5" i="2"/>
  <c r="E22" i="2" s="1"/>
  <c r="D3" i="3" s="1"/>
  <c r="D4" i="2"/>
  <c r="D21" i="2" s="1"/>
  <c r="C2" i="3" s="1"/>
  <c r="G4" i="2"/>
  <c r="G21" i="2" s="1"/>
  <c r="F2" i="3" s="1"/>
  <c r="G13" i="2"/>
  <c r="G30" i="2" s="1"/>
  <c r="F11" i="3" s="1"/>
  <c r="C4" i="2"/>
  <c r="C21" i="2" s="1"/>
  <c r="B2" i="3" s="1"/>
  <c r="E13" i="2"/>
  <c r="E30" i="2" s="1"/>
  <c r="D11" i="3" s="1"/>
  <c r="G9" i="2"/>
  <c r="G26" i="2" s="1"/>
  <c r="F7" i="3" s="1"/>
  <c r="C9" i="2"/>
  <c r="C26" i="2" s="1"/>
  <c r="B7" i="3" s="1"/>
  <c r="H13" i="2"/>
  <c r="H30" i="2" s="1"/>
  <c r="G11" i="3" s="1"/>
  <c r="G11" i="2"/>
  <c r="G28" i="2" s="1"/>
  <c r="F9" i="3" s="1"/>
  <c r="D15" i="2"/>
  <c r="D32" i="2" s="1"/>
  <c r="C13" i="3" s="1"/>
  <c r="H9" i="2"/>
  <c r="H26" i="2" s="1"/>
  <c r="G7" i="3" s="1"/>
  <c r="C12" i="2"/>
  <c r="C29" i="2" s="1"/>
  <c r="B10" i="3" s="1"/>
  <c r="D8" i="2"/>
  <c r="D25" i="2" s="1"/>
  <c r="C6" i="3" s="1"/>
  <c r="G12" i="2"/>
  <c r="G29" i="2" s="1"/>
  <c r="F10" i="3" s="1"/>
  <c r="E8" i="2"/>
  <c r="E25" i="2" s="1"/>
  <c r="D6" i="3" s="1"/>
  <c r="H5" i="2"/>
  <c r="H22" i="2" s="1"/>
  <c r="G3" i="3" s="1"/>
  <c r="C10" i="2"/>
  <c r="C27" i="2" s="1"/>
  <c r="B8" i="3" s="1"/>
</calcChain>
</file>

<file path=xl/sharedStrings.xml><?xml version="1.0" encoding="utf-8"?>
<sst xmlns="http://schemas.openxmlformats.org/spreadsheetml/2006/main" count="332" uniqueCount="158">
  <si>
    <t>(%)</t>
  </si>
  <si>
    <t>2016</t>
  </si>
  <si>
    <t>2017</t>
  </si>
  <si>
    <t>2018</t>
  </si>
  <si>
    <t>2019</t>
  </si>
  <si>
    <t>2020</t>
  </si>
  <si>
    <r>
      <t xml:space="preserve">Siderurgia Brasileira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Brazilian Steel Industry</t>
    </r>
  </si>
  <si>
    <r>
      <t xml:space="preserve">Comparativo Performance Mensal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Monthly Performance Comparative</t>
    </r>
  </si>
  <si>
    <r>
      <t xml:space="preserve">Especificação
</t>
    </r>
    <r>
      <rPr>
        <i/>
        <sz val="16"/>
        <rFont val="Arial"/>
        <family val="2"/>
      </rPr>
      <t>Specification</t>
    </r>
  </si>
  <si>
    <r>
      <t xml:space="preserve">Jan
</t>
    </r>
    <r>
      <rPr>
        <i/>
        <sz val="16"/>
        <rFont val="Arial"/>
        <family val="2"/>
      </rPr>
      <t>Jan</t>
    </r>
  </si>
  <si>
    <r>
      <t xml:space="preserve">Fev
</t>
    </r>
    <r>
      <rPr>
        <i/>
        <sz val="16"/>
        <rFont val="Arial"/>
        <family val="2"/>
      </rPr>
      <t>Feb</t>
    </r>
  </si>
  <si>
    <r>
      <t xml:space="preserve">Mar
</t>
    </r>
    <r>
      <rPr>
        <i/>
        <sz val="16"/>
        <rFont val="Arial"/>
        <family val="2"/>
      </rPr>
      <t>Mar</t>
    </r>
  </si>
  <si>
    <r>
      <t xml:space="preserve">Abr
</t>
    </r>
    <r>
      <rPr>
        <i/>
        <sz val="16"/>
        <rFont val="Arial"/>
        <family val="2"/>
      </rPr>
      <t>Apr</t>
    </r>
  </si>
  <si>
    <r>
      <t xml:space="preserve">Mai
</t>
    </r>
    <r>
      <rPr>
        <i/>
        <sz val="16"/>
        <rFont val="Arial"/>
        <family val="2"/>
      </rPr>
      <t>May</t>
    </r>
  </si>
  <si>
    <r>
      <t xml:space="preserve">Jun
</t>
    </r>
    <r>
      <rPr>
        <i/>
        <sz val="16"/>
        <rFont val="Arial"/>
        <family val="2"/>
      </rPr>
      <t>Jun</t>
    </r>
  </si>
  <si>
    <r>
      <t xml:space="preserve">Jul
</t>
    </r>
    <r>
      <rPr>
        <i/>
        <sz val="16"/>
        <rFont val="Arial"/>
        <family val="2"/>
      </rPr>
      <t>Jul</t>
    </r>
  </si>
  <si>
    <r>
      <t xml:space="preserve">Ago
</t>
    </r>
    <r>
      <rPr>
        <i/>
        <sz val="16"/>
        <rFont val="Arial"/>
        <family val="2"/>
      </rPr>
      <t>Aug</t>
    </r>
  </si>
  <si>
    <r>
      <t xml:space="preserve">Set
</t>
    </r>
    <r>
      <rPr>
        <i/>
        <sz val="16"/>
        <rFont val="Arial"/>
        <family val="2"/>
      </rPr>
      <t>Sep</t>
    </r>
  </si>
  <si>
    <r>
      <t xml:space="preserve">Out
</t>
    </r>
    <r>
      <rPr>
        <i/>
        <sz val="16"/>
        <rFont val="Arial"/>
        <family val="2"/>
      </rPr>
      <t>Oct</t>
    </r>
  </si>
  <si>
    <r>
      <t xml:space="preserve">Nov
</t>
    </r>
    <r>
      <rPr>
        <i/>
        <sz val="16"/>
        <rFont val="Arial"/>
        <family val="2"/>
      </rPr>
      <t>Nov</t>
    </r>
  </si>
  <si>
    <r>
      <t xml:space="preserve">Dez
</t>
    </r>
    <r>
      <rPr>
        <i/>
        <sz val="16"/>
        <rFont val="Arial"/>
        <family val="2"/>
      </rPr>
      <t>Dez</t>
    </r>
  </si>
  <si>
    <r>
      <t xml:space="preserve">Unid. / </t>
    </r>
    <r>
      <rPr>
        <i/>
        <sz val="16"/>
        <rFont val="Arial"/>
        <family val="2"/>
      </rPr>
      <t>Unit</t>
    </r>
    <r>
      <rPr>
        <b/>
        <sz val="16"/>
        <rFont val="Arial"/>
        <family val="2"/>
      </rPr>
      <t xml:space="preserve">: </t>
    </r>
    <r>
      <rPr>
        <sz val="16"/>
        <rFont val="Arial"/>
        <family val="2"/>
      </rPr>
      <t xml:space="preserve">Mil t / </t>
    </r>
    <r>
      <rPr>
        <i/>
        <sz val="16"/>
        <rFont val="Arial"/>
        <family val="2"/>
      </rPr>
      <t>Thousand Tonnes</t>
    </r>
  </si>
  <si>
    <r>
      <t xml:space="preserve">Produção / </t>
    </r>
    <r>
      <rPr>
        <i/>
        <sz val="16"/>
        <rFont val="Arial"/>
        <family val="2"/>
      </rPr>
      <t>Production</t>
    </r>
  </si>
  <si>
    <r>
      <t xml:space="preserve">Aço Bruto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Crude Steel</t>
    </r>
  </si>
  <si>
    <r>
      <t xml:space="preserve">Planos / </t>
    </r>
    <r>
      <rPr>
        <i/>
        <sz val="16"/>
        <rFont val="Arial"/>
        <family val="2"/>
      </rPr>
      <t>Flat Products</t>
    </r>
  </si>
  <si>
    <r>
      <t xml:space="preserve">Longos / </t>
    </r>
    <r>
      <rPr>
        <i/>
        <sz val="16"/>
        <rFont val="Arial"/>
        <family val="2"/>
      </rPr>
      <t>Long Products</t>
    </r>
  </si>
  <si>
    <r>
      <t xml:space="preserve">Placas / </t>
    </r>
    <r>
      <rPr>
        <i/>
        <sz val="16"/>
        <rFont val="Arial"/>
        <family val="2"/>
      </rPr>
      <t>Slabs</t>
    </r>
  </si>
  <si>
    <r>
      <t xml:space="preserve">Blocos e Tarugos / </t>
    </r>
    <r>
      <rPr>
        <i/>
        <sz val="16"/>
        <rFont val="Arial"/>
        <family val="2"/>
      </rPr>
      <t>Ingots, Blooms and Billets</t>
    </r>
  </si>
  <si>
    <r>
      <t xml:space="preserve">Ferro-Gusa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Pig Iron</t>
    </r>
  </si>
  <si>
    <r>
      <t xml:space="preserve">Vendas Internas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Domestic Sales</t>
    </r>
    <r>
      <rPr>
        <sz val="16"/>
        <rFont val="Arial"/>
        <family val="2"/>
      </rPr>
      <t xml:space="preserve"> (*)</t>
    </r>
  </si>
  <si>
    <r>
      <rPr>
        <b/>
        <sz val="16"/>
        <rFont val="Arial"/>
        <family val="2"/>
      </rPr>
      <t xml:space="preserve">Laminados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Rolled Products</t>
    </r>
  </si>
  <si>
    <r>
      <rPr>
        <b/>
        <sz val="16"/>
        <rFont val="Arial"/>
        <family val="2"/>
      </rPr>
      <t>Semiacabados P/ Vendas</t>
    </r>
    <r>
      <rPr>
        <sz val="16"/>
        <rFont val="Arial"/>
        <family val="2"/>
      </rPr>
      <t xml:space="preserve"> /
</t>
    </r>
    <r>
      <rPr>
        <i/>
        <sz val="16"/>
        <rFont val="Arial"/>
        <family val="2"/>
      </rPr>
      <t>Semifinished Products for Sale</t>
    </r>
  </si>
  <si>
    <r>
      <t>Blocos e Tarugos /</t>
    </r>
    <r>
      <rPr>
        <i/>
        <sz val="16"/>
        <rFont val="Arial"/>
        <family val="2"/>
      </rPr>
      <t xml:space="preserve"> Ingots, Blooms and Billets</t>
    </r>
  </si>
  <si>
    <r>
      <t>Vendas Externas</t>
    </r>
    <r>
      <rPr>
        <sz val="16"/>
        <rFont val="Arial"/>
        <family val="2"/>
      </rPr>
      <t xml:space="preserve"> / </t>
    </r>
    <r>
      <rPr>
        <i/>
        <sz val="16"/>
        <rFont val="Arial"/>
        <family val="2"/>
      </rPr>
      <t>Foreign Market</t>
    </r>
    <r>
      <rPr>
        <b/>
        <sz val="16"/>
        <rFont val="Arial"/>
        <family val="2"/>
      </rPr>
      <t xml:space="preserve"> </t>
    </r>
    <r>
      <rPr>
        <sz val="16"/>
        <rFont val="Arial"/>
        <family val="2"/>
      </rPr>
      <t>(**)</t>
    </r>
  </si>
  <si>
    <r>
      <t xml:space="preserve">Longos / </t>
    </r>
    <r>
      <rPr>
        <i/>
        <sz val="16"/>
        <rFont val="Arial"/>
        <family val="2"/>
      </rPr>
      <t>Long Product</t>
    </r>
    <r>
      <rPr>
        <sz val="16"/>
        <rFont val="Arial"/>
        <family val="2"/>
      </rPr>
      <t>s</t>
    </r>
  </si>
  <si>
    <r>
      <rPr>
        <b/>
        <sz val="16"/>
        <rFont val="Arial"/>
        <family val="2"/>
      </rPr>
      <t xml:space="preserve">Semiacabados P/ Vendas </t>
    </r>
    <r>
      <rPr>
        <sz val="16"/>
        <rFont val="Arial"/>
        <family val="2"/>
      </rPr>
      <t xml:space="preserve">/
</t>
    </r>
    <r>
      <rPr>
        <i/>
        <sz val="16"/>
        <rFont val="Arial"/>
        <family val="2"/>
      </rPr>
      <t>Semifinished Products for Sale</t>
    </r>
  </si>
  <si>
    <r>
      <t xml:space="preserve">Comércio Exterior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Foreign Trade</t>
    </r>
  </si>
  <si>
    <r>
      <t xml:space="preserve">Exportações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Exports</t>
    </r>
  </si>
  <si>
    <r>
      <rPr>
        <b/>
        <sz val="16"/>
        <rFont val="Arial"/>
        <family val="2"/>
      </rPr>
      <t>Laminados</t>
    </r>
    <r>
      <rPr>
        <sz val="16"/>
        <rFont val="Arial"/>
        <family val="2"/>
      </rPr>
      <t xml:space="preserve"> /</t>
    </r>
    <r>
      <rPr>
        <i/>
        <sz val="16"/>
        <rFont val="Arial"/>
        <family val="2"/>
      </rPr>
      <t xml:space="preserve"> Rolled Products</t>
    </r>
  </si>
  <si>
    <r>
      <t xml:space="preserve">Total </t>
    </r>
    <r>
      <rPr>
        <sz val="16"/>
        <rFont val="Arial"/>
        <family val="2"/>
      </rPr>
      <t>(</t>
    </r>
    <r>
      <rPr>
        <b/>
        <sz val="16"/>
        <rFont val="Arial"/>
        <family val="2"/>
      </rPr>
      <t>Mil t</t>
    </r>
    <r>
      <rPr>
        <sz val="16"/>
        <rFont val="Arial"/>
        <family val="2"/>
      </rPr>
      <t xml:space="preserve"> 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Thousand Tonnes</t>
    </r>
    <r>
      <rPr>
        <sz val="16"/>
        <rFont val="Arial"/>
        <family val="2"/>
      </rPr>
      <t>)</t>
    </r>
  </si>
  <si>
    <r>
      <rPr>
        <sz val="16"/>
        <rFont val="Arial"/>
        <family val="2"/>
      </rPr>
      <t>(</t>
    </r>
    <r>
      <rPr>
        <b/>
        <sz val="16"/>
        <rFont val="Arial"/>
        <family val="2"/>
      </rPr>
      <t xml:space="preserve">US$ Milhões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US$ Millions</t>
    </r>
    <r>
      <rPr>
        <sz val="16"/>
        <rFont val="Arial"/>
        <family val="2"/>
      </rPr>
      <t>)</t>
    </r>
  </si>
  <si>
    <r>
      <t xml:space="preserve">Importações </t>
    </r>
    <r>
      <rPr>
        <sz val="16"/>
        <rFont val="Arial"/>
        <family val="2"/>
      </rPr>
      <t xml:space="preserve">/ </t>
    </r>
    <r>
      <rPr>
        <i/>
        <sz val="16"/>
        <rFont val="Arial"/>
        <family val="2"/>
      </rPr>
      <t>Imports</t>
    </r>
  </si>
  <si>
    <r>
      <t xml:space="preserve">Consumo Aparente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>Apparent Consumption</t>
    </r>
    <r>
      <rPr>
        <sz val="16"/>
        <rFont val="Arial"/>
        <family val="2"/>
      </rPr>
      <t xml:space="preserve"> (***)</t>
    </r>
  </si>
  <si>
    <r>
      <t xml:space="preserve">Planos / </t>
    </r>
    <r>
      <rPr>
        <i/>
        <sz val="16"/>
        <rFont val="Arial"/>
        <family val="2"/>
      </rPr>
      <t>Flat Products</t>
    </r>
    <r>
      <rPr>
        <sz val="16"/>
        <rFont val="Arial"/>
        <family val="2"/>
      </rPr>
      <t xml:space="preserve">
(Inclui Placas / </t>
    </r>
    <r>
      <rPr>
        <i/>
        <sz val="16"/>
        <rFont val="Arial"/>
        <family val="2"/>
      </rPr>
      <t>Included Slabs</t>
    </r>
    <r>
      <rPr>
        <sz val="16"/>
        <rFont val="Arial"/>
        <family val="2"/>
      </rPr>
      <t>)</t>
    </r>
  </si>
  <si>
    <r>
      <t xml:space="preserve">Longos / </t>
    </r>
    <r>
      <rPr>
        <i/>
        <sz val="16"/>
        <rFont val="Arial"/>
        <family val="2"/>
      </rPr>
      <t xml:space="preserve">Long Products
</t>
    </r>
    <r>
      <rPr>
        <sz val="16"/>
        <rFont val="Arial"/>
        <family val="2"/>
      </rPr>
      <t xml:space="preserve">(Inclui Blocos e Tarugos / </t>
    </r>
    <r>
      <rPr>
        <i/>
        <sz val="16"/>
        <rFont val="Arial"/>
        <family val="2"/>
      </rPr>
      <t>Included Ingots, Blooms and Billets</t>
    </r>
    <r>
      <rPr>
        <sz val="16"/>
        <rFont val="Arial"/>
        <family val="2"/>
      </rPr>
      <t>)</t>
    </r>
  </si>
  <si>
    <r>
      <t xml:space="preserve">(*) </t>
    </r>
    <r>
      <rPr>
        <sz val="14"/>
        <rFont val="Arial"/>
        <family val="2"/>
      </rPr>
      <t xml:space="preserve">Exclui as vendas para dentro do parque. / </t>
    </r>
    <r>
      <rPr>
        <i/>
        <sz val="14"/>
        <rFont val="Arial"/>
        <family val="2"/>
      </rPr>
      <t>Excludes intra steel companies sales.</t>
    </r>
  </si>
  <si>
    <r>
      <t xml:space="preserve">(**) </t>
    </r>
    <r>
      <rPr>
        <sz val="14"/>
        <rFont val="Arial"/>
        <family val="2"/>
      </rPr>
      <t xml:space="preserve">Vendas faturadas pelas usinas. / </t>
    </r>
    <r>
      <rPr>
        <i/>
        <sz val="14"/>
        <rFont val="Arial"/>
        <family val="2"/>
      </rPr>
      <t>Sales invoiced by mills.</t>
    </r>
  </si>
  <si>
    <r>
      <rPr>
        <b/>
        <sz val="14"/>
        <rFont val="Arial"/>
        <family val="2"/>
      </rPr>
      <t>(***)</t>
    </r>
    <r>
      <rPr>
        <sz val="14"/>
        <rFont val="Arial"/>
        <family val="2"/>
      </rPr>
      <t xml:space="preserve"> Vendas Internas + Importação por Distribuidores e Consumidores. / </t>
    </r>
    <r>
      <rPr>
        <i/>
        <sz val="14"/>
        <rFont val="Arial"/>
        <family val="2"/>
      </rPr>
      <t>Domestic Sales + Import by Distributors and Consumers.</t>
    </r>
  </si>
  <si>
    <r>
      <t xml:space="preserve">Fonte / </t>
    </r>
    <r>
      <rPr>
        <i/>
        <sz val="14"/>
        <rFont val="Arial"/>
        <family val="2"/>
      </rPr>
      <t>Source</t>
    </r>
    <r>
      <rPr>
        <b/>
        <sz val="14"/>
        <rFont val="Arial"/>
        <family val="2"/>
      </rPr>
      <t xml:space="preserve">: </t>
    </r>
    <r>
      <rPr>
        <sz val="14"/>
        <rFont val="Arial"/>
        <family val="2"/>
      </rPr>
      <t>Aço Brasil / Min. da Economia</t>
    </r>
  </si>
  <si>
    <r>
      <t xml:space="preserve">Out
</t>
    </r>
    <r>
      <rPr>
        <sz val="16"/>
        <rFont val="Arial"/>
        <family val="2"/>
      </rPr>
      <t>Oct</t>
    </r>
  </si>
  <si>
    <r>
      <t xml:space="preserve">Nov
</t>
    </r>
    <r>
      <rPr>
        <sz val="16"/>
        <rFont val="Arial"/>
        <family val="2"/>
      </rPr>
      <t>Nov</t>
    </r>
  </si>
  <si>
    <r>
      <t xml:space="preserve">Dez
</t>
    </r>
    <r>
      <rPr>
        <sz val="16"/>
        <rFont val="Arial"/>
        <family val="2"/>
      </rPr>
      <t>Dec</t>
    </r>
  </si>
  <si>
    <r>
      <rPr>
        <b/>
        <sz val="14"/>
        <rFont val="Arial"/>
        <family val="2"/>
      </rPr>
      <t xml:space="preserve">Nota </t>
    </r>
    <r>
      <rPr>
        <sz val="14"/>
        <rFont val="Arial"/>
        <family val="2"/>
      </rPr>
      <t xml:space="preserve">/ </t>
    </r>
    <r>
      <rPr>
        <i/>
        <sz val="14"/>
        <rFont val="Arial"/>
        <family val="2"/>
      </rPr>
      <t>Note</t>
    </r>
    <r>
      <rPr>
        <b/>
        <sz val="14"/>
        <rFont val="Arial"/>
        <family val="2"/>
      </rPr>
      <t xml:space="preserve">: </t>
    </r>
    <r>
      <rPr>
        <sz val="14"/>
        <rFont val="Arial"/>
        <family val="2"/>
      </rPr>
      <t xml:space="preserve">Compreende os dados da laminadora SILAT a partir de dezembro de 2020, adquirida pela Gerdau / </t>
    </r>
    <r>
      <rPr>
        <i/>
        <sz val="14"/>
        <rFont val="Arial"/>
        <family val="2"/>
      </rPr>
      <t>Comprises the SILAT's data starting from december 2020, bougth by Gerdau</t>
    </r>
  </si>
  <si>
    <t>2021</t>
  </si>
  <si>
    <r>
      <t xml:space="preserve">Semiacabados P/ Vendas </t>
    </r>
    <r>
      <rPr>
        <sz val="16"/>
        <rFont val="Arial"/>
        <family val="2"/>
      </rPr>
      <t>/</t>
    </r>
    <r>
      <rPr>
        <b/>
        <sz val="16"/>
        <rFont val="Arial"/>
        <family val="2"/>
      </rPr>
      <t xml:space="preserve">
</t>
    </r>
    <r>
      <rPr>
        <i/>
        <sz val="16"/>
        <rFont val="Arial"/>
        <family val="2"/>
      </rPr>
      <t xml:space="preserve">Semifinished Products for Sale </t>
    </r>
    <r>
      <rPr>
        <sz val="16"/>
        <rFont val="Arial"/>
        <family val="2"/>
      </rPr>
      <t>(*)</t>
    </r>
  </si>
  <si>
    <r>
      <t>Laminados</t>
    </r>
    <r>
      <rPr>
        <sz val="16"/>
        <rFont val="Arial"/>
        <family val="2"/>
      </rPr>
      <t xml:space="preserve"> /</t>
    </r>
    <r>
      <rPr>
        <b/>
        <sz val="16"/>
        <rFont val="Arial"/>
        <family val="2"/>
      </rPr>
      <t xml:space="preserve"> </t>
    </r>
    <r>
      <rPr>
        <i/>
        <sz val="16"/>
        <rFont val="Arial"/>
        <family val="2"/>
      </rPr>
      <t xml:space="preserve">Rolled Products </t>
    </r>
    <r>
      <rPr>
        <sz val="16"/>
        <rFont val="Arial"/>
        <family val="2"/>
      </rPr>
      <t>(*)</t>
    </r>
  </si>
  <si>
    <r>
      <t xml:space="preserve">Set
</t>
    </r>
    <r>
      <rPr>
        <i/>
        <sz val="16"/>
        <rFont val="Arial"/>
        <family val="2"/>
      </rPr>
      <t>Set</t>
    </r>
  </si>
  <si>
    <r>
      <t xml:space="preserve">Dez
</t>
    </r>
    <r>
      <rPr>
        <i/>
        <sz val="16"/>
        <rFont val="Arial"/>
        <family val="2"/>
      </rPr>
      <t>Dec</t>
    </r>
  </si>
  <si>
    <t>2022</t>
  </si>
  <si>
    <r>
      <t xml:space="preserve">Abr/Mar
</t>
    </r>
    <r>
      <rPr>
        <i/>
        <sz val="16"/>
        <rFont val="Arial"/>
        <family val="2"/>
      </rPr>
      <t>Apr/Mar</t>
    </r>
  </si>
  <si>
    <t>M</t>
  </si>
  <si>
    <t>Month</t>
  </si>
  <si>
    <t>Choose the indicator:</t>
  </si>
  <si>
    <t>Row:</t>
  </si>
  <si>
    <t>Columns</t>
  </si>
  <si>
    <t>C:N</t>
  </si>
  <si>
    <t>O:Z</t>
  </si>
  <si>
    <t>AA:AL</t>
  </si>
  <si>
    <t>AM:AX</t>
  </si>
  <si>
    <t>AY:BJ</t>
  </si>
  <si>
    <t>BK:BV</t>
  </si>
  <si>
    <t>BW:BZ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</si>
  <si>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</si>
  <si>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</si>
  <si>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</si>
  <si>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</si>
  <si>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</si>
  <si>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</si>
  <si>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</si>
  <si>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</si>
  <si>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</si>
  <si>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</si>
  <si>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</si>
  <si>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</si>
  <si>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</si>
  <si>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</si>
  <si>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</si>
  <si>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</si>
  <si>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</si>
  <si>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Y</t>
  </si>
  <si>
    <t>U</t>
  </si>
  <si>
    <t>V</t>
  </si>
  <si>
    <t>W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</si>
  <si>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</si>
  <si>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</si>
  <si>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</si>
  <si>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</si>
  <si>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</si>
  <si>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</si>
  <si>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</si>
  <si>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</si>
  <si>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</si>
  <si>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</si>
  <si>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</si>
  <si>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</si>
  <si>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</si>
  <si>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</si>
  <si>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</si>
  <si>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</si>
  <si>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</si>
  <si>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</si>
  <si>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</si>
  <si>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</si>
  <si>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</si>
  <si>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</si>
  <si>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</si>
  <si>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</si>
  <si>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</si>
  <si>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</si>
  <si>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</si>
  <si>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</si>
  <si>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</si>
  <si>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</si>
  <si>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</si>
  <si>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</si>
  <si>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</si>
  <si>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</si>
  <si>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</si>
  <si>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</si>
  <si>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</si>
  <si>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BM</t>
  </si>
  <si>
    <t>BL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</si>
  <si>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</si>
  <si>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</si>
  <si>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</si>
  <si>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</si>
  <si>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</si>
  <si>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</si>
  <si>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</si>
  <si>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</si>
  <si>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</si>
  <si>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</si>
  <si>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</si>
  <si>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</si>
  <si>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</si>
  <si>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</si>
  <si>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AN</t>
  </si>
  <si>
    <t>BK</t>
  </si>
  <si>
    <t>Sheet:</t>
  </si>
  <si>
    <t>Perfomance Mensal-Monthly'!</t>
  </si>
  <si>
    <t>SEM PONTO</t>
  </si>
  <si>
    <t>Passo 1 Você escolhe o indicador no campo em amarelo</t>
  </si>
  <si>
    <t xml:space="preserve">Passo 2 o sistema vai puxar os dados semi extruturados automaticamente na tabela base de dados </t>
  </si>
  <si>
    <t>para que você visualize se tiver algum valor errado.</t>
  </si>
  <si>
    <t>Passo 3 ele ira indicar em vermelho os valores destoantes</t>
  </si>
  <si>
    <t>Passo 4 O sistema retorna os dados de maneira estruturada</t>
  </si>
  <si>
    <t>na aba  "Csv" ai é só salvar como .csv</t>
  </si>
  <si>
    <t>SISTEMA AUTOMATIZADO DE EXTRAÇAO DE DADOS SEMI ESTRUTURADOS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</si>
</sst>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??,??0"/>
    <numFmt numFmtId="166" formatCode="#,##0.0"/>
    <numFmt numFmtId="167" formatCode="_(* #,##0.00_);_(* \(#,##0.00\);_(* \-??_);_(@_)"/>
  </numFmts>
  <fonts count="1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22"/>
      <name val="Times New Roman"/>
      <family val="1"/>
    </font>
    <font>
      <i/>
      <sz val="14"/>
      <name val="Arial"/>
      <family val="2"/>
    </font>
    <font>
      <b/>
      <sz val="16"/>
      <name val="Arial"/>
      <family val="2"/>
    </font>
    <font>
      <b/>
      <sz val="22"/>
      <name val="Times New Roman"/>
      <family val="1"/>
    </font>
    <font>
      <sz val="16"/>
      <name val="Arial"/>
      <family val="2"/>
    </font>
    <font>
      <sz val="8"/>
      <name val="Arial"/>
      <family val="2"/>
    </font>
    <font>
      <i/>
      <sz val="16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0"/>
      <color rgb="FF202124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" fillId="0" borderId="0"/>
    <xf numFmtId="167" fontId="1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143">
    <xf numFmtId="0" fontId="0" fillId="0" borderId="0" xfId="0"/>
    <xf numFmtId="0" fontId="5" fillId="0" borderId="1" xfId="0" applyFont="1" applyBorder="1"/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49" fontId="7" fillId="0" borderId="3" xfId="1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 indent="1"/>
    </xf>
    <xf numFmtId="165" fontId="7" fillId="0" borderId="5" xfId="8" applyNumberFormat="1" applyFont="1" applyBorder="1" applyAlignment="1">
      <alignment horizontal="center" vertical="center"/>
    </xf>
    <xf numFmtId="165" fontId="7" fillId="0" borderId="0" xfId="8" applyNumberFormat="1" applyFont="1" applyBorder="1" applyAlignment="1">
      <alignment horizontal="center" vertical="center"/>
    </xf>
    <xf numFmtId="165" fontId="7" fillId="0" borderId="6" xfId="8" applyNumberFormat="1" applyFont="1" applyBorder="1" applyAlignment="1">
      <alignment horizontal="center" vertical="center"/>
    </xf>
    <xf numFmtId="165" fontId="7" fillId="0" borderId="7" xfId="8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2"/>
    </xf>
    <xf numFmtId="3" fontId="7" fillId="2" borderId="8" xfId="8" applyNumberFormat="1" applyFont="1" applyFill="1" applyBorder="1" applyAlignment="1">
      <alignment horizontal="right" vertical="center" indent="1"/>
    </xf>
    <xf numFmtId="3" fontId="7" fillId="2" borderId="0" xfId="8" applyNumberFormat="1" applyFont="1" applyFill="1" applyBorder="1" applyAlignment="1">
      <alignment horizontal="right" vertical="center" indent="1"/>
    </xf>
    <xf numFmtId="3" fontId="7" fillId="2" borderId="4" xfId="8" applyNumberFormat="1" applyFont="1" applyFill="1" applyBorder="1" applyAlignment="1">
      <alignment horizontal="right" vertical="center" indent="1"/>
    </xf>
    <xf numFmtId="166" fontId="7" fillId="2" borderId="8" xfId="8" applyNumberFormat="1" applyFont="1" applyFill="1" applyBorder="1" applyAlignment="1">
      <alignment horizontal="right" vertical="center" indent="1"/>
    </xf>
    <xf numFmtId="3" fontId="7" fillId="3" borderId="8" xfId="8" applyNumberFormat="1" applyFont="1" applyFill="1" applyBorder="1" applyAlignment="1">
      <alignment horizontal="right" vertical="center" indent="1"/>
    </xf>
    <xf numFmtId="3" fontId="7" fillId="3" borderId="0" xfId="8" applyNumberFormat="1" applyFont="1" applyFill="1" applyBorder="1" applyAlignment="1">
      <alignment horizontal="right" vertical="center" indent="1"/>
    </xf>
    <xf numFmtId="3" fontId="7" fillId="3" borderId="4" xfId="8" applyNumberFormat="1" applyFont="1" applyFill="1" applyBorder="1" applyAlignment="1">
      <alignment horizontal="right" vertical="center" indent="1"/>
    </xf>
    <xf numFmtId="166" fontId="7" fillId="3" borderId="8" xfId="8" applyNumberFormat="1" applyFont="1" applyFill="1" applyBorder="1" applyAlignment="1">
      <alignment horizontal="right" vertical="center" indent="1"/>
    </xf>
    <xf numFmtId="0" fontId="9" fillId="2" borderId="4" xfId="0" applyFont="1" applyFill="1" applyBorder="1" applyAlignment="1">
      <alignment horizontal="left" vertical="center" indent="3"/>
    </xf>
    <xf numFmtId="3" fontId="9" fillId="2" borderId="0" xfId="0" applyNumberFormat="1" applyFont="1" applyFill="1" applyAlignment="1">
      <alignment horizontal="right" vertical="center" indent="1"/>
    </xf>
    <xf numFmtId="3" fontId="9" fillId="2" borderId="8" xfId="8" applyNumberFormat="1" applyFont="1" applyFill="1" applyBorder="1" applyAlignment="1">
      <alignment horizontal="right" vertical="center" indent="1"/>
    </xf>
    <xf numFmtId="3" fontId="9" fillId="2" borderId="0" xfId="8" applyNumberFormat="1" applyFont="1" applyFill="1" applyBorder="1" applyAlignment="1">
      <alignment horizontal="right" vertical="center" indent="1"/>
    </xf>
    <xf numFmtId="3" fontId="9" fillId="2" borderId="4" xfId="8" applyNumberFormat="1" applyFont="1" applyFill="1" applyBorder="1" applyAlignment="1">
      <alignment horizontal="right" vertical="center" indent="1"/>
    </xf>
    <xf numFmtId="166" fontId="9" fillId="2" borderId="8" xfId="8" applyNumberFormat="1" applyFont="1" applyFill="1" applyBorder="1" applyAlignment="1">
      <alignment horizontal="right" vertical="center" indent="1"/>
    </xf>
    <xf numFmtId="0" fontId="9" fillId="3" borderId="4" xfId="0" applyFont="1" applyFill="1" applyBorder="1" applyAlignment="1">
      <alignment horizontal="left" vertical="center" indent="3"/>
    </xf>
    <xf numFmtId="3" fontId="9" fillId="3" borderId="8" xfId="8" applyNumberFormat="1" applyFont="1" applyFill="1" applyBorder="1" applyAlignment="1">
      <alignment horizontal="right" vertical="center" indent="1"/>
    </xf>
    <xf numFmtId="3" fontId="9" fillId="3" borderId="0" xfId="8" applyNumberFormat="1" applyFont="1" applyFill="1" applyBorder="1" applyAlignment="1">
      <alignment horizontal="right" vertical="center" indent="1"/>
    </xf>
    <xf numFmtId="3" fontId="9" fillId="3" borderId="4" xfId="8" applyNumberFormat="1" applyFont="1" applyFill="1" applyBorder="1" applyAlignment="1">
      <alignment horizontal="right" vertical="center" indent="1"/>
    </xf>
    <xf numFmtId="166" fontId="9" fillId="3" borderId="8" xfId="8" applyNumberFormat="1" applyFont="1" applyFill="1" applyBorder="1" applyAlignment="1">
      <alignment horizontal="right" vertical="center" indent="1"/>
    </xf>
    <xf numFmtId="0" fontId="7" fillId="2" borderId="4" xfId="0" applyFont="1" applyFill="1" applyBorder="1" applyAlignment="1">
      <alignment horizontal="left" vertical="center" wrapText="1" indent="2"/>
    </xf>
    <xf numFmtId="3" fontId="7" fillId="2" borderId="8" xfId="8" quotePrefix="1" applyNumberFormat="1" applyFont="1" applyFill="1" applyBorder="1" applyAlignment="1">
      <alignment horizontal="right" vertical="center" indent="1"/>
    </xf>
    <xf numFmtId="3" fontId="7" fillId="2" borderId="0" xfId="8" quotePrefix="1" applyNumberFormat="1" applyFont="1" applyFill="1" applyBorder="1" applyAlignment="1">
      <alignment horizontal="right" vertical="center" indent="1"/>
    </xf>
    <xf numFmtId="3" fontId="7" fillId="2" borderId="4" xfId="8" quotePrefix="1" applyNumberFormat="1" applyFont="1" applyFill="1" applyBorder="1" applyAlignment="1">
      <alignment horizontal="right" vertical="center" indent="1"/>
    </xf>
    <xf numFmtId="0" fontId="9" fillId="0" borderId="4" xfId="0" applyFont="1" applyFill="1" applyBorder="1" applyAlignment="1">
      <alignment horizontal="left" vertical="center" indent="3"/>
    </xf>
    <xf numFmtId="3" fontId="9" fillId="0" borderId="0" xfId="0" applyNumberFormat="1" applyFont="1" applyFill="1" applyAlignment="1">
      <alignment horizontal="right" vertical="center" indent="1"/>
    </xf>
    <xf numFmtId="3" fontId="9" fillId="0" borderId="4" xfId="0" applyNumberFormat="1" applyFont="1" applyFill="1" applyBorder="1" applyAlignment="1">
      <alignment horizontal="right" vertical="center" indent="1"/>
    </xf>
    <xf numFmtId="3" fontId="9" fillId="0" borderId="8" xfId="0" applyNumberFormat="1" applyFont="1" applyFill="1" applyBorder="1" applyAlignment="1">
      <alignment horizontal="right" vertical="center" indent="1"/>
    </xf>
    <xf numFmtId="3" fontId="9" fillId="0" borderId="0" xfId="0" applyNumberFormat="1" applyFont="1" applyFill="1" applyBorder="1" applyAlignment="1">
      <alignment horizontal="right" vertical="center" indent="1"/>
    </xf>
    <xf numFmtId="3" fontId="9" fillId="0" borderId="8" xfId="8" quotePrefix="1" applyNumberFormat="1" applyFont="1" applyFill="1" applyBorder="1" applyAlignment="1">
      <alignment horizontal="right" vertical="center" indent="1"/>
    </xf>
    <xf numFmtId="3" fontId="9" fillId="0" borderId="0" xfId="8" quotePrefix="1" applyNumberFormat="1" applyFont="1" applyFill="1" applyBorder="1" applyAlignment="1">
      <alignment horizontal="right" vertical="center" indent="1"/>
    </xf>
    <xf numFmtId="3" fontId="9" fillId="0" borderId="4" xfId="8" quotePrefix="1" applyNumberFormat="1" applyFont="1" applyFill="1" applyBorder="1" applyAlignment="1">
      <alignment horizontal="right" vertical="center" indent="1"/>
    </xf>
    <xf numFmtId="166" fontId="9" fillId="0" borderId="8" xfId="8" applyNumberFormat="1" applyFont="1" applyFill="1" applyBorder="1" applyAlignment="1">
      <alignment horizontal="right" vertical="center" indent="1"/>
    </xf>
    <xf numFmtId="3" fontId="9" fillId="2" borderId="4" xfId="0" applyNumberFormat="1" applyFont="1" applyFill="1" applyBorder="1" applyAlignment="1">
      <alignment horizontal="right" vertical="center" indent="1"/>
    </xf>
    <xf numFmtId="3" fontId="9" fillId="2" borderId="8" xfId="0" applyNumberFormat="1" applyFont="1" applyFill="1" applyBorder="1" applyAlignment="1">
      <alignment horizontal="right" vertical="center" indent="1"/>
    </xf>
    <xf numFmtId="3" fontId="9" fillId="2" borderId="0" xfId="0" applyNumberFormat="1" applyFont="1" applyFill="1" applyBorder="1" applyAlignment="1">
      <alignment horizontal="right" vertical="center" indent="1"/>
    </xf>
    <xf numFmtId="3" fontId="9" fillId="2" borderId="8" xfId="8" quotePrefix="1" applyNumberFormat="1" applyFont="1" applyFill="1" applyBorder="1" applyAlignment="1">
      <alignment horizontal="right" vertical="center" indent="1"/>
    </xf>
    <xf numFmtId="3" fontId="9" fillId="2" borderId="0" xfId="8" quotePrefix="1" applyNumberFormat="1" applyFont="1" applyFill="1" applyBorder="1" applyAlignment="1">
      <alignment horizontal="right" vertical="center" indent="1"/>
    </xf>
    <xf numFmtId="3" fontId="9" fillId="2" borderId="4" xfId="8" quotePrefix="1" applyNumberFormat="1" applyFont="1" applyFill="1" applyBorder="1" applyAlignment="1">
      <alignment horizontal="right" vertical="center" indent="1"/>
    </xf>
    <xf numFmtId="0" fontId="7" fillId="3" borderId="9" xfId="0" applyFont="1" applyFill="1" applyBorder="1" applyAlignment="1">
      <alignment horizontal="left" vertical="center" indent="2"/>
    </xf>
    <xf numFmtId="3" fontId="7" fillId="3" borderId="10" xfId="8" applyNumberFormat="1" applyFont="1" applyFill="1" applyBorder="1" applyAlignment="1">
      <alignment horizontal="right" vertical="center" indent="1"/>
    </xf>
    <xf numFmtId="3" fontId="7" fillId="3" borderId="11" xfId="8" applyNumberFormat="1" applyFont="1" applyFill="1" applyBorder="1" applyAlignment="1">
      <alignment horizontal="right" vertical="center" indent="1"/>
    </xf>
    <xf numFmtId="3" fontId="7" fillId="3" borderId="9" xfId="8" applyNumberFormat="1" applyFont="1" applyFill="1" applyBorder="1" applyAlignment="1">
      <alignment horizontal="right" vertical="center" indent="1"/>
    </xf>
    <xf numFmtId="166" fontId="7" fillId="3" borderId="10" xfId="8" applyNumberFormat="1" applyFont="1" applyFill="1" applyBorder="1" applyAlignment="1">
      <alignment horizontal="right" vertical="center" indent="1"/>
    </xf>
    <xf numFmtId="0" fontId="7" fillId="2" borderId="4" xfId="0" applyFont="1" applyFill="1" applyBorder="1" applyAlignment="1">
      <alignment horizontal="left" vertical="center" indent="1"/>
    </xf>
    <xf numFmtId="3" fontId="7" fillId="0" borderId="8" xfId="8" applyNumberFormat="1" applyFont="1" applyFill="1" applyBorder="1" applyAlignment="1">
      <alignment horizontal="right" vertical="center" indent="1"/>
    </xf>
    <xf numFmtId="3" fontId="7" fillId="0" borderId="0" xfId="8" applyNumberFormat="1" applyFont="1" applyFill="1" applyBorder="1" applyAlignment="1">
      <alignment horizontal="right" vertical="center" indent="1"/>
    </xf>
    <xf numFmtId="3" fontId="7" fillId="0" borderId="4" xfId="8" applyNumberFormat="1" applyFont="1" applyFill="1" applyBorder="1" applyAlignment="1">
      <alignment horizontal="right" vertical="center" indent="1"/>
    </xf>
    <xf numFmtId="166" fontId="7" fillId="0" borderId="8" xfId="8" applyNumberFormat="1" applyFont="1" applyFill="1" applyBorder="1" applyAlignment="1">
      <alignment horizontal="right" vertical="center" indent="1"/>
    </xf>
    <xf numFmtId="3" fontId="9" fillId="0" borderId="8" xfId="8" applyNumberFormat="1" applyFont="1" applyFill="1" applyBorder="1" applyAlignment="1">
      <alignment horizontal="right" vertical="center" indent="1"/>
    </xf>
    <xf numFmtId="3" fontId="9" fillId="0" borderId="0" xfId="8" applyNumberFormat="1" applyFont="1" applyFill="1" applyBorder="1" applyAlignment="1">
      <alignment horizontal="right" vertical="center" indent="1"/>
    </xf>
    <xf numFmtId="3" fontId="9" fillId="0" borderId="4" xfId="8" applyNumberFormat="1" applyFont="1" applyFill="1" applyBorder="1" applyAlignment="1">
      <alignment horizontal="right" vertical="center" indent="1"/>
    </xf>
    <xf numFmtId="0" fontId="9" fillId="2" borderId="4" xfId="0" applyFont="1" applyFill="1" applyBorder="1" applyAlignment="1">
      <alignment horizontal="left" vertical="center" wrapText="1" indent="2"/>
    </xf>
    <xf numFmtId="0" fontId="9" fillId="2" borderId="9" xfId="0" applyFont="1" applyFill="1" applyBorder="1" applyAlignment="1">
      <alignment horizontal="left" vertical="center" indent="3"/>
    </xf>
    <xf numFmtId="3" fontId="9" fillId="2" borderId="10" xfId="8" applyNumberFormat="1" applyFont="1" applyFill="1" applyBorder="1" applyAlignment="1">
      <alignment horizontal="right" vertical="center" indent="1"/>
    </xf>
    <xf numFmtId="3" fontId="9" fillId="2" borderId="11" xfId="8" applyNumberFormat="1" applyFont="1" applyFill="1" applyBorder="1" applyAlignment="1">
      <alignment horizontal="right" vertical="center" indent="1"/>
    </xf>
    <xf numFmtId="3" fontId="9" fillId="2" borderId="9" xfId="8" applyNumberFormat="1" applyFont="1" applyFill="1" applyBorder="1" applyAlignment="1">
      <alignment horizontal="right" vertical="center" indent="1"/>
    </xf>
    <xf numFmtId="166" fontId="9" fillId="2" borderId="10" xfId="8" applyNumberFormat="1" applyFont="1" applyFill="1" applyBorder="1" applyAlignment="1">
      <alignment horizontal="right" vertical="center" indent="1"/>
    </xf>
    <xf numFmtId="0" fontId="7" fillId="0" borderId="4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horizontal="left" vertical="center" indent="2"/>
    </xf>
    <xf numFmtId="0" fontId="9" fillId="0" borderId="4" xfId="0" applyFont="1" applyFill="1" applyBorder="1" applyAlignment="1">
      <alignment horizontal="left" vertical="center" wrapText="1" indent="2"/>
    </xf>
    <xf numFmtId="0" fontId="9" fillId="0" borderId="9" xfId="0" applyFont="1" applyFill="1" applyBorder="1" applyAlignment="1">
      <alignment horizontal="left" vertical="center" indent="3"/>
    </xf>
    <xf numFmtId="3" fontId="9" fillId="0" borderId="10" xfId="8" applyNumberFormat="1" applyFont="1" applyFill="1" applyBorder="1" applyAlignment="1">
      <alignment horizontal="right" vertical="center" indent="1"/>
    </xf>
    <xf numFmtId="3" fontId="9" fillId="0" borderId="11" xfId="8" applyNumberFormat="1" applyFont="1" applyFill="1" applyBorder="1" applyAlignment="1">
      <alignment horizontal="right" vertical="center" indent="1"/>
    </xf>
    <xf numFmtId="3" fontId="9" fillId="0" borderId="9" xfId="8" applyNumberFormat="1" applyFont="1" applyFill="1" applyBorder="1" applyAlignment="1">
      <alignment horizontal="right" vertical="center" indent="1"/>
    </xf>
    <xf numFmtId="166" fontId="9" fillId="0" borderId="10" xfId="8" applyNumberFormat="1" applyFont="1" applyFill="1" applyBorder="1" applyAlignment="1">
      <alignment horizontal="right" vertical="center" indent="1"/>
    </xf>
    <xf numFmtId="0" fontId="7" fillId="0" borderId="4" xfId="0" applyFont="1" applyFill="1" applyBorder="1" applyAlignment="1">
      <alignment horizontal="left" vertical="center" indent="2"/>
    </xf>
    <xf numFmtId="0" fontId="9" fillId="0" borderId="4" xfId="0" applyFont="1" applyFill="1" applyBorder="1" applyAlignment="1">
      <alignment horizontal="left" vertical="center" indent="4"/>
    </xf>
    <xf numFmtId="0" fontId="9" fillId="2" borderId="4" xfId="0" applyFont="1" applyFill="1" applyBorder="1" applyAlignment="1">
      <alignment horizontal="left" vertical="center" indent="4"/>
    </xf>
    <xf numFmtId="0" fontId="9" fillId="0" borderId="4" xfId="0" applyFont="1" applyFill="1" applyBorder="1" applyAlignment="1">
      <alignment horizontal="left" vertical="center" wrapText="1" indent="3"/>
    </xf>
    <xf numFmtId="0" fontId="7" fillId="0" borderId="9" xfId="0" applyFont="1" applyFill="1" applyBorder="1" applyAlignment="1">
      <alignment horizontal="left" vertical="center" indent="3"/>
    </xf>
    <xf numFmtId="3" fontId="7" fillId="0" borderId="10" xfId="8" applyNumberFormat="1" applyFont="1" applyFill="1" applyBorder="1" applyAlignment="1">
      <alignment horizontal="right" vertical="center" indent="1"/>
    </xf>
    <xf numFmtId="3" fontId="7" fillId="0" borderId="11" xfId="8" applyNumberFormat="1" applyFont="1" applyFill="1" applyBorder="1" applyAlignment="1">
      <alignment horizontal="right" vertical="center" indent="1"/>
    </xf>
    <xf numFmtId="3" fontId="7" fillId="0" borderId="9" xfId="8" applyNumberFormat="1" applyFont="1" applyFill="1" applyBorder="1" applyAlignment="1">
      <alignment horizontal="right" vertical="center" indent="1"/>
    </xf>
    <xf numFmtId="166" fontId="7" fillId="0" borderId="10" xfId="8" applyNumberFormat="1" applyFont="1" applyFill="1" applyBorder="1" applyAlignment="1">
      <alignment horizontal="right" vertical="center" indent="1"/>
    </xf>
    <xf numFmtId="0" fontId="9" fillId="2" borderId="12" xfId="0" applyFont="1" applyFill="1" applyBorder="1" applyAlignment="1">
      <alignment horizontal="left" vertical="center" wrapText="1" indent="2"/>
    </xf>
    <xf numFmtId="3" fontId="9" fillId="2" borderId="3" xfId="8" applyNumberFormat="1" applyFont="1" applyFill="1" applyBorder="1" applyAlignment="1">
      <alignment horizontal="right" vertical="center" indent="1"/>
    </xf>
    <xf numFmtId="3" fontId="9" fillId="2" borderId="1" xfId="8" applyNumberFormat="1" applyFont="1" applyFill="1" applyBorder="1" applyAlignment="1">
      <alignment horizontal="right" vertical="center" indent="1"/>
    </xf>
    <xf numFmtId="3" fontId="9" fillId="2" borderId="12" xfId="8" applyNumberFormat="1" applyFont="1" applyFill="1" applyBorder="1" applyAlignment="1">
      <alignment horizontal="right" vertical="center" indent="1"/>
    </xf>
    <xf numFmtId="166" fontId="9" fillId="2" borderId="3" xfId="8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7" fontId="8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7" fillId="0" borderId="0" xfId="0" applyFont="1" applyBorder="1" applyAlignment="1">
      <alignment horizontal="center" vertical="center" wrapText="1"/>
    </xf>
    <xf numFmtId="0" fontId="1" fillId="0" borderId="0" xfId="0" applyFont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17" fillId="0" borderId="0" xfId="0" quotePrefix="1" applyFont="1"/>
    <xf numFmtId="0" fontId="17" fillId="0" borderId="0" xfId="0" applyFont="1"/>
    <xf numFmtId="0" fontId="16" fillId="4" borderId="15" xfId="0" applyFont="1" applyFill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 vertical="center"/>
    </xf>
    <xf numFmtId="0" fontId="1" fillId="0" borderId="0" xfId="0" applyFont="1" applyFill="1" applyBorder="1"/>
    <xf numFmtId="0" fontId="13" fillId="0" borderId="0" xfId="0" applyFont="1"/>
    <xf numFmtId="0" fontId="0" fillId="4" borderId="13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22" xfId="0" applyNumberFormat="1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7" fillId="0" borderId="23" xfId="1" applyNumberFormat="1" applyFont="1" applyBorder="1" applyAlignment="1">
      <alignment horizontal="center" vertical="center" wrapText="1"/>
    </xf>
    <xf numFmtId="49" fontId="7" fillId="0" borderId="8" xfId="1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left" vertical="center" indent="2"/>
    </xf>
    <xf numFmtId="0" fontId="9" fillId="4" borderId="4" xfId="0" applyFont="1" applyFill="1" applyBorder="1" applyAlignment="1">
      <alignment horizontal="left" vertical="center" indent="2"/>
    </xf>
    <xf numFmtId="0" fontId="7" fillId="4" borderId="4" xfId="0" applyFont="1" applyFill="1" applyBorder="1" applyAlignment="1">
      <alignment horizontal="left" vertical="center" indent="1"/>
    </xf>
  </cellXfs>
  <cellStyles count="11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  <cellStyle name="Separador de milhares 2" xfId="7" xr:uid="{00000000-0005-0000-0000-000007000000}"/>
    <cellStyle name="Vírgula" xfId="8" builtinId="3"/>
    <cellStyle name="Vírgula 2" xfId="9" xr:uid="{00000000-0005-0000-0000-000009000000}"/>
    <cellStyle name="Vírgula 3" xfId="10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33</xdr:row>
      <xdr:rowOff>123825</xdr:rowOff>
    </xdr:from>
    <xdr:to>
      <xdr:col>9</xdr:col>
      <xdr:colOff>476250</xdr:colOff>
      <xdr:row>33</xdr:row>
      <xdr:rowOff>142875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4F6951A-E147-502D-5D14-B5FF2AC6937C}"/>
            </a:ext>
          </a:extLst>
        </xdr:cNvPr>
        <xdr:cNvCxnSpPr/>
      </xdr:nvCxnSpPr>
      <xdr:spPr>
        <a:xfrm flipV="1">
          <a:off x="3914775" y="2619375"/>
          <a:ext cx="1685925" cy="190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1</xdr:row>
      <xdr:rowOff>95250</xdr:rowOff>
    </xdr:from>
    <xdr:to>
      <xdr:col>9</xdr:col>
      <xdr:colOff>466725</xdr:colOff>
      <xdr:row>33</xdr:row>
      <xdr:rowOff>142875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FC2B0A34-08E0-DB9E-6D5D-4E0213AD09A1}"/>
            </a:ext>
          </a:extLst>
        </xdr:cNvPr>
        <xdr:cNvCxnSpPr/>
      </xdr:nvCxnSpPr>
      <xdr:spPr>
        <a:xfrm flipH="1" flipV="1">
          <a:off x="5581650" y="152400"/>
          <a:ext cx="9525" cy="24860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1</xdr:row>
      <xdr:rowOff>85725</xdr:rowOff>
    </xdr:from>
    <xdr:to>
      <xdr:col>9</xdr:col>
      <xdr:colOff>447675</xdr:colOff>
      <xdr:row>1</xdr:row>
      <xdr:rowOff>85725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691D3421-8D53-3628-786F-BE830B8A7638}"/>
            </a:ext>
          </a:extLst>
        </xdr:cNvPr>
        <xdr:cNvCxnSpPr/>
      </xdr:nvCxnSpPr>
      <xdr:spPr>
        <a:xfrm flipH="1">
          <a:off x="5334000" y="142875"/>
          <a:ext cx="238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35</xdr:row>
      <xdr:rowOff>38100</xdr:rowOff>
    </xdr:from>
    <xdr:to>
      <xdr:col>7</xdr:col>
      <xdr:colOff>466725</xdr:colOff>
      <xdr:row>42</xdr:row>
      <xdr:rowOff>152400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9CBE690-BB6F-CFBC-952D-16535B635CB3}"/>
            </a:ext>
          </a:extLst>
        </xdr:cNvPr>
        <xdr:cNvCxnSpPr/>
      </xdr:nvCxnSpPr>
      <xdr:spPr>
        <a:xfrm>
          <a:off x="4295775" y="2857500"/>
          <a:ext cx="9525" cy="1247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35</xdr:row>
      <xdr:rowOff>95250</xdr:rowOff>
    </xdr:from>
    <xdr:to>
      <xdr:col>1</xdr:col>
      <xdr:colOff>609600</xdr:colOff>
      <xdr:row>35</xdr:row>
      <xdr:rowOff>95250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E733C580-583B-30BC-7F51-349295E97211}"/>
            </a:ext>
          </a:extLst>
        </xdr:cNvPr>
        <xdr:cNvCxnSpPr/>
      </xdr:nvCxnSpPr>
      <xdr:spPr>
        <a:xfrm flipH="1">
          <a:off x="180975" y="2914650"/>
          <a:ext cx="42862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24</xdr:row>
      <xdr:rowOff>40532</xdr:rowOff>
    </xdr:from>
    <xdr:to>
      <xdr:col>1</xdr:col>
      <xdr:colOff>214819</xdr:colOff>
      <xdr:row>35</xdr:row>
      <xdr:rowOff>93224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6CA493AE-B6EF-CBD3-B6E1-438270CDB793}"/>
            </a:ext>
          </a:extLst>
        </xdr:cNvPr>
        <xdr:cNvCxnSpPr/>
      </xdr:nvCxnSpPr>
      <xdr:spPr>
        <a:xfrm flipV="1">
          <a:off x="190500" y="1078149"/>
          <a:ext cx="24319" cy="183609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210766</xdr:colOff>
      <xdr:row>24</xdr:row>
      <xdr:rowOff>48638</xdr:rowOff>
    </xdr:from>
    <xdr:to>
      <xdr:col>1</xdr:col>
      <xdr:colOff>504825</xdr:colOff>
      <xdr:row>24</xdr:row>
      <xdr:rowOff>57150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872784AE-91F8-8EB8-86FC-46B3F991D5AF}"/>
            </a:ext>
          </a:extLst>
        </xdr:cNvPr>
        <xdr:cNvCxnSpPr/>
      </xdr:nvCxnSpPr>
      <xdr:spPr>
        <a:xfrm>
          <a:off x="210766" y="1086255"/>
          <a:ext cx="294059" cy="8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39</xdr:row>
      <xdr:rowOff>76200</xdr:rowOff>
    </xdr:from>
    <xdr:to>
      <xdr:col>3</xdr:col>
      <xdr:colOff>285750</xdr:colOff>
      <xdr:row>43</xdr:row>
      <xdr:rowOff>47625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6118F2DF-3030-E857-E7C1-BECED6BB3C25}"/>
            </a:ext>
          </a:extLst>
        </xdr:cNvPr>
        <xdr:cNvCxnSpPr/>
      </xdr:nvCxnSpPr>
      <xdr:spPr>
        <a:xfrm>
          <a:off x="1571625" y="3543300"/>
          <a:ext cx="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39"/>
  <sheetViews>
    <sheetView showGridLines="0" tabSelected="1" topLeftCell="B1" zoomScaleNormal="100" workbookViewId="0">
      <selection activeCell="D2" sqref="D2:I2"/>
    </sheetView>
  </sheetViews>
  <sheetFormatPr defaultRowHeight="12.75" x14ac:dyDescent="0.2"/>
  <cols>
    <col min="1" max="1" width="7.85546875" hidden="1" customWidth="1"/>
    <col min="2" max="2" width="9.7109375" customWidth="1"/>
    <col min="3" max="7" width="9.5703125" bestFit="1" customWidth="1"/>
    <col min="8" max="8" width="9.7109375" customWidth="1"/>
    <col min="9" max="9" width="9.5703125" bestFit="1" customWidth="1"/>
  </cols>
  <sheetData>
    <row r="1" spans="2:11" ht="13.5" customHeight="1" thickBot="1" x14ac:dyDescent="0.25">
      <c r="C1" s="118" t="s">
        <v>157</v>
      </c>
    </row>
    <row r="2" spans="2:11" ht="13.5" thickBot="1" x14ac:dyDescent="0.25">
      <c r="B2" s="101" t="s">
        <v>62</v>
      </c>
      <c r="C2" s="102"/>
      <c r="D2" s="119"/>
      <c r="E2" s="120"/>
      <c r="F2" s="120"/>
      <c r="G2" s="120"/>
      <c r="H2" s="120"/>
      <c r="I2" s="121"/>
      <c r="J2" s="110" t="s">
        <v>63</v>
      </c>
      <c r="K2" s="111" t="e">
        <f>VLOOKUP(D2,'Perfomance Mensal-Monthly'!A3:B50,2,)+1</f>
        <v>#N/A</v>
      </c>
    </row>
    <row r="3" spans="2:11" x14ac:dyDescent="0.2">
      <c r="B3" t="str">
        <f>'Perfomance Mensal-Monthly'!CC87</f>
        <v>Month</v>
      </c>
      <c r="C3">
        <f>'Perfomance Mensal-Monthly'!CD87</f>
        <v>2016</v>
      </c>
      <c r="D3">
        <f>'Perfomance Mensal-Monthly'!CE87</f>
        <v>2017</v>
      </c>
      <c r="E3">
        <f>'Perfomance Mensal-Monthly'!CF87</f>
        <v>2018</v>
      </c>
      <c r="F3">
        <f>'Perfomance Mensal-Monthly'!CG87</f>
        <v>2019</v>
      </c>
      <c r="G3">
        <f>'Perfomance Mensal-Monthly'!CH87</f>
        <v>2020</v>
      </c>
      <c r="H3">
        <f>'Perfomance Mensal-Monthly'!CI87</f>
        <v>2021</v>
      </c>
      <c r="I3">
        <f>'Perfomance Mensal-Monthly'!CJ87</f>
        <v>2022</v>
      </c>
      <c r="J3" s="110" t="s">
        <v>148</v>
      </c>
      <c r="K3" s="112" t="s">
        <v>149</v>
      </c>
    </row>
    <row r="4" spans="2:11" hidden="1" x14ac:dyDescent="0.2">
      <c r="B4">
        <f>'Perfomance Mensal-Monthly'!CC88</f>
        <v>1</v>
      </c>
      <c r="C4" s="107" t="e">
        <f ca="1">'Perfomance Mensal-Monthly'!CD88</f>
        <v>#N/A</v>
      </c>
      <c r="D4" s="108" t="e">
        <f ca="1">'Perfomance Mensal-Monthly'!CE88</f>
        <v>#N/A</v>
      </c>
      <c r="E4" s="108" t="e">
        <f ca="1">'Perfomance Mensal-Monthly'!CF88</f>
        <v>#N/A</v>
      </c>
      <c r="F4" s="108" t="e">
        <f ca="1">'Perfomance Mensal-Monthly'!CG88</f>
        <v>#N/A</v>
      </c>
      <c r="G4" s="108" t="e">
        <f ca="1">'Perfomance Mensal-Monthly'!CH88</f>
        <v>#N/A</v>
      </c>
      <c r="H4" s="108" t="e">
        <f ca="1">'Perfomance Mensal-Monthly'!CI88</f>
        <v>#N/A</v>
      </c>
      <c r="I4" s="108" t="e">
        <f ca="1">'Perfomance Mensal-Monthly'!CJ88</f>
        <v>#N/A</v>
      </c>
      <c r="J4" s="113"/>
      <c r="K4" s="113"/>
    </row>
    <row r="5" spans="2:11" hidden="1" x14ac:dyDescent="0.2">
      <c r="B5">
        <f>'Perfomance Mensal-Monthly'!CC89</f>
        <v>2</v>
      </c>
      <c r="C5" s="108" t="e">
        <f ca="1">'Perfomance Mensal-Monthly'!CD89</f>
        <v>#N/A</v>
      </c>
      <c r="D5" s="108" t="e">
        <f ca="1">'Perfomance Mensal-Monthly'!CE89</f>
        <v>#N/A</v>
      </c>
      <c r="E5" s="108" t="e">
        <f ca="1">'Perfomance Mensal-Monthly'!CF89</f>
        <v>#N/A</v>
      </c>
      <c r="F5" s="108" t="e">
        <f ca="1">'Perfomance Mensal-Monthly'!CG89</f>
        <v>#N/A</v>
      </c>
      <c r="G5" s="108" t="e">
        <f ca="1">'Perfomance Mensal-Monthly'!CH89</f>
        <v>#N/A</v>
      </c>
      <c r="H5" s="108" t="e">
        <f ca="1">'Perfomance Mensal-Monthly'!CI89</f>
        <v>#N/A</v>
      </c>
      <c r="I5" s="108" t="e">
        <f ca="1">'Perfomance Mensal-Monthly'!CJ89</f>
        <v>#N/A</v>
      </c>
      <c r="J5" s="113"/>
      <c r="K5" s="113"/>
    </row>
    <row r="6" spans="2:11" hidden="1" x14ac:dyDescent="0.2">
      <c r="B6">
        <f>'Perfomance Mensal-Monthly'!CC90</f>
        <v>3</v>
      </c>
      <c r="C6" s="107" t="e">
        <f ca="1">'Perfomance Mensal-Monthly'!CD90</f>
        <v>#N/A</v>
      </c>
      <c r="D6" s="108" t="e">
        <f ca="1">'Perfomance Mensal-Monthly'!CE90</f>
        <v>#N/A</v>
      </c>
      <c r="E6" s="108" t="e">
        <f ca="1">'Perfomance Mensal-Monthly'!CF90</f>
        <v>#N/A</v>
      </c>
      <c r="F6" s="108" t="e">
        <f ca="1">'Perfomance Mensal-Monthly'!CG90</f>
        <v>#N/A</v>
      </c>
      <c r="G6" s="108" t="e">
        <f ca="1">'Perfomance Mensal-Monthly'!CH90</f>
        <v>#N/A</v>
      </c>
      <c r="H6" s="108" t="e">
        <f ca="1">'Perfomance Mensal-Monthly'!CI90</f>
        <v>#N/A</v>
      </c>
      <c r="I6" s="108" t="e">
        <f ca="1">'Perfomance Mensal-Monthly'!CJ90</f>
        <v>#N/A</v>
      </c>
      <c r="J6" s="113"/>
      <c r="K6" s="113"/>
    </row>
    <row r="7" spans="2:11" hidden="1" x14ac:dyDescent="0.2">
      <c r="B7">
        <f>'Perfomance Mensal-Monthly'!CC91</f>
        <v>4</v>
      </c>
      <c r="C7" s="108" t="e">
        <f ca="1">'Perfomance Mensal-Monthly'!CD91</f>
        <v>#N/A</v>
      </c>
      <c r="D7" s="108" t="e">
        <f ca="1">'Perfomance Mensal-Monthly'!CE91</f>
        <v>#N/A</v>
      </c>
      <c r="E7" s="114" t="e">
        <f ca="1">'Perfomance Mensal-Monthly'!CF91</f>
        <v>#N/A</v>
      </c>
      <c r="F7" s="108" t="e">
        <f ca="1">'Perfomance Mensal-Monthly'!CG91</f>
        <v>#N/A</v>
      </c>
      <c r="G7" s="108" t="e">
        <f ca="1">'Perfomance Mensal-Monthly'!CH91</f>
        <v>#N/A</v>
      </c>
      <c r="H7" s="108" t="e">
        <f ca="1">'Perfomance Mensal-Monthly'!CI91</f>
        <v>#N/A</v>
      </c>
      <c r="I7" s="108" t="e">
        <f ca="1">'Perfomance Mensal-Monthly'!CJ91</f>
        <v>#N/A</v>
      </c>
      <c r="J7" s="113"/>
      <c r="K7" s="113"/>
    </row>
    <row r="8" spans="2:11" hidden="1" x14ac:dyDescent="0.2">
      <c r="B8">
        <f>'Perfomance Mensal-Monthly'!CC92</f>
        <v>5</v>
      </c>
      <c r="C8" s="108" t="e">
        <f ca="1">'Perfomance Mensal-Monthly'!CD92</f>
        <v>#N/A</v>
      </c>
      <c r="D8" s="108" t="e">
        <f ca="1">'Perfomance Mensal-Monthly'!CE92</f>
        <v>#N/A</v>
      </c>
      <c r="E8" s="108" t="e">
        <f ca="1">'Perfomance Mensal-Monthly'!CF92</f>
        <v>#N/A</v>
      </c>
      <c r="F8" s="108" t="e">
        <f ca="1">'Perfomance Mensal-Monthly'!CG92</f>
        <v>#N/A</v>
      </c>
      <c r="G8" s="108" t="e">
        <f ca="1">'Perfomance Mensal-Monthly'!CH92</f>
        <v>#N/A</v>
      </c>
      <c r="H8" s="108" t="e">
        <f ca="1">'Perfomance Mensal-Monthly'!CI92</f>
        <v>#N/A</v>
      </c>
      <c r="I8" s="107" t="e">
        <f ca="1">'Perfomance Mensal-Monthly'!CJ92</f>
        <v>#REF!</v>
      </c>
      <c r="J8" s="113"/>
      <c r="K8" s="113"/>
    </row>
    <row r="9" spans="2:11" hidden="1" x14ac:dyDescent="0.2">
      <c r="B9">
        <f>'Perfomance Mensal-Monthly'!CC93</f>
        <v>6</v>
      </c>
      <c r="C9" s="108" t="e">
        <f ca="1">'Perfomance Mensal-Monthly'!CD93</f>
        <v>#N/A</v>
      </c>
      <c r="D9" s="108" t="e">
        <f ca="1">'Perfomance Mensal-Monthly'!CE93</f>
        <v>#N/A</v>
      </c>
      <c r="E9" s="108" t="e">
        <f ca="1">'Perfomance Mensal-Monthly'!CF93</f>
        <v>#N/A</v>
      </c>
      <c r="F9" s="108" t="e">
        <f ca="1">'Perfomance Mensal-Monthly'!CG93</f>
        <v>#N/A</v>
      </c>
      <c r="G9" s="108" t="e">
        <f ca="1">'Perfomance Mensal-Monthly'!CH93</f>
        <v>#N/A</v>
      </c>
      <c r="H9" s="108" t="e">
        <f ca="1">'Perfomance Mensal-Monthly'!CI93</f>
        <v>#N/A</v>
      </c>
      <c r="I9" s="107" t="e">
        <f ca="1">'Perfomance Mensal-Monthly'!CJ93</f>
        <v>#REF!</v>
      </c>
      <c r="J9" s="113"/>
      <c r="K9" s="113"/>
    </row>
    <row r="10" spans="2:11" hidden="1" x14ac:dyDescent="0.2">
      <c r="B10">
        <f>'Perfomance Mensal-Monthly'!CC94</f>
        <v>7</v>
      </c>
      <c r="C10" s="108" t="e">
        <f ca="1">'Perfomance Mensal-Monthly'!CD94</f>
        <v>#N/A</v>
      </c>
      <c r="D10" s="108" t="e">
        <f ca="1">'Perfomance Mensal-Monthly'!CE94</f>
        <v>#N/A</v>
      </c>
      <c r="E10" s="108" t="e">
        <f ca="1">'Perfomance Mensal-Monthly'!CF94</f>
        <v>#N/A</v>
      </c>
      <c r="F10" s="108" t="e">
        <f ca="1">'Perfomance Mensal-Monthly'!CG94</f>
        <v>#N/A</v>
      </c>
      <c r="G10" s="108" t="e">
        <f ca="1">'Perfomance Mensal-Monthly'!CH94</f>
        <v>#N/A</v>
      </c>
      <c r="H10" s="108" t="e">
        <f ca="1">'Perfomance Mensal-Monthly'!CI94</f>
        <v>#N/A</v>
      </c>
      <c r="I10" s="107" t="e">
        <f ca="1">'Perfomance Mensal-Monthly'!CJ94</f>
        <v>#REF!</v>
      </c>
      <c r="J10" s="113"/>
      <c r="K10" s="113"/>
    </row>
    <row r="11" spans="2:11" hidden="1" x14ac:dyDescent="0.2">
      <c r="B11">
        <f>'Perfomance Mensal-Monthly'!CC95</f>
        <v>8</v>
      </c>
      <c r="C11" s="108" t="e">
        <f ca="1">'Perfomance Mensal-Monthly'!CD95</f>
        <v>#N/A</v>
      </c>
      <c r="D11" s="108" t="e">
        <f ca="1">'Perfomance Mensal-Monthly'!CE95</f>
        <v>#N/A</v>
      </c>
      <c r="E11" s="108" t="e">
        <f ca="1">'Perfomance Mensal-Monthly'!CF95</f>
        <v>#N/A</v>
      </c>
      <c r="F11" s="108" t="e">
        <f ca="1">'Perfomance Mensal-Monthly'!CG95</f>
        <v>#N/A</v>
      </c>
      <c r="G11" s="108" t="e">
        <f ca="1">'Perfomance Mensal-Monthly'!CH95</f>
        <v>#N/A</v>
      </c>
      <c r="H11" s="108" t="e">
        <f ca="1">'Perfomance Mensal-Monthly'!CI95</f>
        <v>#N/A</v>
      </c>
      <c r="I11" s="107" t="e">
        <f ca="1">'Perfomance Mensal-Monthly'!CJ95</f>
        <v>#REF!</v>
      </c>
      <c r="J11" s="113"/>
      <c r="K11" s="113"/>
    </row>
    <row r="12" spans="2:11" hidden="1" x14ac:dyDescent="0.2">
      <c r="B12">
        <f>'Perfomance Mensal-Monthly'!CC96</f>
        <v>9</v>
      </c>
      <c r="C12" s="108" t="e">
        <f ca="1">'Perfomance Mensal-Monthly'!CD96</f>
        <v>#N/A</v>
      </c>
      <c r="D12" s="108" t="e">
        <f ca="1">'Perfomance Mensal-Monthly'!CE96</f>
        <v>#N/A</v>
      </c>
      <c r="E12" s="108" t="e">
        <f ca="1">'Perfomance Mensal-Monthly'!CF96</f>
        <v>#N/A</v>
      </c>
      <c r="F12" s="108" t="e">
        <f ca="1">'Perfomance Mensal-Monthly'!CG96</f>
        <v>#N/A</v>
      </c>
      <c r="G12" s="108" t="e">
        <f ca="1">'Perfomance Mensal-Monthly'!CH96</f>
        <v>#N/A</v>
      </c>
      <c r="H12" s="108" t="e">
        <f ca="1">'Perfomance Mensal-Monthly'!CI96</f>
        <v>#N/A</v>
      </c>
      <c r="I12" s="107" t="e">
        <f ca="1">'Perfomance Mensal-Monthly'!CJ96</f>
        <v>#REF!</v>
      </c>
      <c r="J12" s="113"/>
      <c r="K12" s="113"/>
    </row>
    <row r="13" spans="2:11" hidden="1" x14ac:dyDescent="0.2">
      <c r="B13">
        <f>'Perfomance Mensal-Monthly'!CC97</f>
        <v>10</v>
      </c>
      <c r="C13" s="108" t="e">
        <f ca="1">'Perfomance Mensal-Monthly'!CD97</f>
        <v>#N/A</v>
      </c>
      <c r="D13" s="108" t="e">
        <f ca="1">'Perfomance Mensal-Monthly'!CE97</f>
        <v>#N/A</v>
      </c>
      <c r="E13" s="108" t="e">
        <f ca="1">'Perfomance Mensal-Monthly'!CF97</f>
        <v>#N/A</v>
      </c>
      <c r="F13" s="108" t="e">
        <f ca="1">'Perfomance Mensal-Monthly'!CG97</f>
        <v>#N/A</v>
      </c>
      <c r="G13" s="108" t="e">
        <f ca="1">'Perfomance Mensal-Monthly'!CH97</f>
        <v>#N/A</v>
      </c>
      <c r="H13" s="108" t="e">
        <f ca="1">'Perfomance Mensal-Monthly'!CI97</f>
        <v>#N/A</v>
      </c>
      <c r="I13" s="107" t="e">
        <f ca="1">'Perfomance Mensal-Monthly'!CJ97</f>
        <v>#REF!</v>
      </c>
      <c r="J13" s="113"/>
      <c r="K13" s="113"/>
    </row>
    <row r="14" spans="2:11" hidden="1" x14ac:dyDescent="0.2">
      <c r="B14">
        <f>'Perfomance Mensal-Monthly'!CC98</f>
        <v>11</v>
      </c>
      <c r="C14" s="108" t="e">
        <f ca="1">'Perfomance Mensal-Monthly'!CD98</f>
        <v>#N/A</v>
      </c>
      <c r="D14" s="108" t="e">
        <f ca="1">'Perfomance Mensal-Monthly'!CE98</f>
        <v>#N/A</v>
      </c>
      <c r="E14" s="108" t="e">
        <f ca="1">'Perfomance Mensal-Monthly'!CF98</f>
        <v>#N/A</v>
      </c>
      <c r="F14" s="108" t="e">
        <f ca="1">'Perfomance Mensal-Monthly'!CG98</f>
        <v>#N/A</v>
      </c>
      <c r="G14" s="108" t="e">
        <f ca="1">'Perfomance Mensal-Monthly'!CH98</f>
        <v>#N/A</v>
      </c>
      <c r="H14" s="108" t="e">
        <f ca="1">'Perfomance Mensal-Monthly'!CI98</f>
        <v>#N/A</v>
      </c>
      <c r="I14" s="107" t="e">
        <f ca="1">'Perfomance Mensal-Monthly'!CJ98</f>
        <v>#REF!</v>
      </c>
      <c r="J14" s="113"/>
      <c r="K14" s="113"/>
    </row>
    <row r="15" spans="2:11" hidden="1" x14ac:dyDescent="0.2">
      <c r="B15">
        <f>'Perfomance Mensal-Monthly'!CC99</f>
        <v>12</v>
      </c>
      <c r="C15" s="108" t="e">
        <f ca="1">'Perfomance Mensal-Monthly'!CD99</f>
        <v>#N/A</v>
      </c>
      <c r="D15" s="108" t="e">
        <f ca="1">'Perfomance Mensal-Monthly'!CE99</f>
        <v>#N/A</v>
      </c>
      <c r="E15" s="108" t="e">
        <f ca="1">'Perfomance Mensal-Monthly'!CF99</f>
        <v>#N/A</v>
      </c>
      <c r="F15" s="108" t="e">
        <f ca="1">'Perfomance Mensal-Monthly'!CG99</f>
        <v>#N/A</v>
      </c>
      <c r="G15" s="108" t="e">
        <f ca="1">'Perfomance Mensal-Monthly'!CH99</f>
        <v>#N/A</v>
      </c>
      <c r="H15" s="108" t="e">
        <f ca="1">'Perfomance Mensal-Monthly'!CI99</f>
        <v>#N/A</v>
      </c>
      <c r="I15" s="107" t="e">
        <f ca="1">'Perfomance Mensal-Monthly'!CJ99</f>
        <v>#REF!</v>
      </c>
      <c r="J15" s="113"/>
      <c r="K15" s="113"/>
    </row>
    <row r="16" spans="2:11" hidden="1" x14ac:dyDescent="0.2">
      <c r="B16">
        <f>'Perfomance Mensal-Monthly'!CC100</f>
        <v>0</v>
      </c>
      <c r="C16">
        <f>'Perfomance Mensal-Monthly'!CD100</f>
        <v>0</v>
      </c>
      <c r="D16">
        <f>'Perfomance Mensal-Monthly'!CE100</f>
        <v>0</v>
      </c>
      <c r="E16">
        <f>'Perfomance Mensal-Monthly'!CF100</f>
        <v>0</v>
      </c>
      <c r="F16">
        <f>'Perfomance Mensal-Monthly'!CG100</f>
        <v>0</v>
      </c>
      <c r="G16">
        <f>'Perfomance Mensal-Monthly'!CH100</f>
        <v>0</v>
      </c>
      <c r="H16">
        <f>'Perfomance Mensal-Monthly'!CI100</f>
        <v>0</v>
      </c>
      <c r="I16">
        <f>'Perfomance Mensal-Monthly'!CJ100</f>
        <v>0</v>
      </c>
      <c r="J16" s="113"/>
      <c r="K16" s="113"/>
    </row>
    <row r="17" spans="2:11" hidden="1" x14ac:dyDescent="0.2">
      <c r="B17" t="str">
        <f>'Perfomance Mensal-Monthly'!CC101</f>
        <v>Columns</v>
      </c>
      <c r="C17" t="str">
        <f>'Perfomance Mensal-Monthly'!CD101</f>
        <v>C:N</v>
      </c>
      <c r="D17" t="str">
        <f>'Perfomance Mensal-Monthly'!CE101</f>
        <v>O:Z</v>
      </c>
      <c r="E17" t="str">
        <f>'Perfomance Mensal-Monthly'!CF101</f>
        <v>AA:AL</v>
      </c>
      <c r="F17" t="str">
        <f>'Perfomance Mensal-Monthly'!CG101</f>
        <v>AM:AX</v>
      </c>
      <c r="G17" t="str">
        <f>'Perfomance Mensal-Monthly'!CH101</f>
        <v>AY:BJ</v>
      </c>
      <c r="H17" t="str">
        <f>'Perfomance Mensal-Monthly'!CI101</f>
        <v>BK:BV</v>
      </c>
      <c r="I17" t="str">
        <f>'Perfomance Mensal-Monthly'!CJ101</f>
        <v>BW:BZ</v>
      </c>
      <c r="J17" s="113"/>
      <c r="K17" s="113"/>
    </row>
    <row r="18" spans="2:11" hidden="1" x14ac:dyDescent="0.2">
      <c r="J18" s="113"/>
      <c r="K18" s="113"/>
    </row>
    <row r="19" spans="2:11" hidden="1" x14ac:dyDescent="0.2">
      <c r="B19" s="104" t="s">
        <v>150</v>
      </c>
      <c r="J19" s="113"/>
      <c r="K19" s="113"/>
    </row>
    <row r="20" spans="2:11" hidden="1" x14ac:dyDescent="0.2">
      <c r="B20" s="104" t="s">
        <v>61</v>
      </c>
      <c r="C20">
        <f>'Perfomance Mensal-Monthly'!CD104</f>
        <v>0</v>
      </c>
      <c r="D20">
        <f>'Perfomance Mensal-Monthly'!CE104</f>
        <v>0</v>
      </c>
      <c r="E20">
        <f>'Perfomance Mensal-Monthly'!CF104</f>
        <v>0</v>
      </c>
      <c r="F20">
        <f>'Perfomance Mensal-Monthly'!CG104</f>
        <v>0</v>
      </c>
      <c r="G20">
        <f>'Perfomance Mensal-Monthly'!CH104</f>
        <v>0</v>
      </c>
      <c r="H20">
        <f>'Perfomance Mensal-Monthly'!CI104</f>
        <v>0</v>
      </c>
      <c r="I20">
        <f>'Perfomance Mensal-Monthly'!CJ104</f>
        <v>0</v>
      </c>
      <c r="J20" s="113"/>
      <c r="K20" s="113"/>
    </row>
    <row r="21" spans="2:11" x14ac:dyDescent="0.2">
      <c r="B21">
        <v>1</v>
      </c>
      <c r="C21" s="115" t="str">
        <f ca="1">IFERROR(ROUND(C4,0),"")</f>
        <v/>
      </c>
      <c r="D21" s="115" t="str">
        <f t="shared" ref="D21:I21" ca="1" si="0">IFERROR(ROUND(D4,0),"")</f>
        <v/>
      </c>
      <c r="E21" s="115" t="str">
        <f t="shared" ca="1" si="0"/>
        <v/>
      </c>
      <c r="F21" s="115" t="str">
        <f t="shared" ca="1" si="0"/>
        <v/>
      </c>
      <c r="G21" s="115" t="str">
        <f t="shared" ca="1" si="0"/>
        <v/>
      </c>
      <c r="H21" s="115" t="str">
        <f t="shared" ca="1" si="0"/>
        <v/>
      </c>
      <c r="I21" s="115" t="str">
        <f t="shared" ca="1" si="0"/>
        <v/>
      </c>
      <c r="J21" s="113"/>
      <c r="K21" s="113"/>
    </row>
    <row r="22" spans="2:11" x14ac:dyDescent="0.2">
      <c r="B22">
        <v>2</v>
      </c>
      <c r="C22" s="115" t="str">
        <f t="shared" ref="C22:I22" ca="1" si="1">IFERROR(ROUND(C5,0),"")</f>
        <v/>
      </c>
      <c r="D22" s="115" t="str">
        <f t="shared" ca="1" si="1"/>
        <v/>
      </c>
      <c r="E22" s="115" t="str">
        <f t="shared" ca="1" si="1"/>
        <v/>
      </c>
      <c r="F22" s="115" t="str">
        <f t="shared" ca="1" si="1"/>
        <v/>
      </c>
      <c r="G22" s="115" t="str">
        <f t="shared" ca="1" si="1"/>
        <v/>
      </c>
      <c r="H22" s="115" t="str">
        <f t="shared" ca="1" si="1"/>
        <v/>
      </c>
      <c r="I22" s="115" t="str">
        <f t="shared" ca="1" si="1"/>
        <v/>
      </c>
      <c r="J22" s="113"/>
      <c r="K22" s="113"/>
    </row>
    <row r="23" spans="2:11" x14ac:dyDescent="0.2">
      <c r="B23">
        <v>3</v>
      </c>
      <c r="C23" s="115" t="str">
        <f t="shared" ref="C23:I23" ca="1" si="2">IFERROR(ROUND(C6,0),"")</f>
        <v/>
      </c>
      <c r="D23" s="115" t="str">
        <f t="shared" ca="1" si="2"/>
        <v/>
      </c>
      <c r="E23" s="115" t="str">
        <f t="shared" ca="1" si="2"/>
        <v/>
      </c>
      <c r="F23" s="115" t="str">
        <f t="shared" ca="1" si="2"/>
        <v/>
      </c>
      <c r="G23" s="115" t="str">
        <f t="shared" ca="1" si="2"/>
        <v/>
      </c>
      <c r="H23" s="115" t="str">
        <f t="shared" ca="1" si="2"/>
        <v/>
      </c>
      <c r="I23" s="115" t="str">
        <f t="shared" ca="1" si="2"/>
        <v/>
      </c>
    </row>
    <row r="24" spans="2:11" x14ac:dyDescent="0.2">
      <c r="B24">
        <v>4</v>
      </c>
      <c r="C24" s="115" t="str">
        <f t="shared" ref="C24:I24" ca="1" si="3">IFERROR(ROUND(C7,0),"")</f>
        <v/>
      </c>
      <c r="D24" s="115" t="str">
        <f t="shared" ca="1" si="3"/>
        <v/>
      </c>
      <c r="E24" s="115" t="str">
        <f t="shared" ca="1" si="3"/>
        <v/>
      </c>
      <c r="F24" s="115" t="str">
        <f t="shared" ca="1" si="3"/>
        <v/>
      </c>
      <c r="G24" s="115" t="str">
        <f t="shared" ca="1" si="3"/>
        <v/>
      </c>
      <c r="H24" s="115" t="str">
        <f t="shared" ca="1" si="3"/>
        <v/>
      </c>
      <c r="I24" s="115" t="str">
        <f t="shared" ca="1" si="3"/>
        <v/>
      </c>
    </row>
    <row r="25" spans="2:11" x14ac:dyDescent="0.2">
      <c r="B25">
        <v>5</v>
      </c>
      <c r="C25" s="115" t="str">
        <f t="shared" ref="C25:I25" ca="1" si="4">IFERROR(ROUND(C8,0),"")</f>
        <v/>
      </c>
      <c r="D25" s="115" t="str">
        <f t="shared" ca="1" si="4"/>
        <v/>
      </c>
      <c r="E25" s="115" t="str">
        <f t="shared" ca="1" si="4"/>
        <v/>
      </c>
      <c r="F25" s="115" t="str">
        <f t="shared" ca="1" si="4"/>
        <v/>
      </c>
      <c r="G25" s="115" t="str">
        <f t="shared" ca="1" si="4"/>
        <v/>
      </c>
      <c r="H25" s="115" t="str">
        <f t="shared" ca="1" si="4"/>
        <v/>
      </c>
      <c r="I25" s="115" t="str">
        <f t="shared" ca="1" si="4"/>
        <v/>
      </c>
    </row>
    <row r="26" spans="2:11" x14ac:dyDescent="0.2">
      <c r="B26">
        <v>6</v>
      </c>
      <c r="C26" s="115" t="str">
        <f t="shared" ref="C26:I26" ca="1" si="5">IFERROR(ROUND(C9,0),"")</f>
        <v/>
      </c>
      <c r="D26" s="115" t="str">
        <f t="shared" ca="1" si="5"/>
        <v/>
      </c>
      <c r="E26" s="115" t="str">
        <f t="shared" ca="1" si="5"/>
        <v/>
      </c>
      <c r="F26" s="115" t="str">
        <f t="shared" ca="1" si="5"/>
        <v/>
      </c>
      <c r="G26" s="115" t="str">
        <f t="shared" ca="1" si="5"/>
        <v/>
      </c>
      <c r="H26" s="115" t="str">
        <f t="shared" ca="1" si="5"/>
        <v/>
      </c>
      <c r="I26" s="115" t="str">
        <f t="shared" ca="1" si="5"/>
        <v/>
      </c>
    </row>
    <row r="27" spans="2:11" x14ac:dyDescent="0.2">
      <c r="B27">
        <v>7</v>
      </c>
      <c r="C27" s="115" t="str">
        <f t="shared" ref="C27:I27" ca="1" si="6">IFERROR(ROUND(C10,0),"")</f>
        <v/>
      </c>
      <c r="D27" s="115" t="str">
        <f t="shared" ca="1" si="6"/>
        <v/>
      </c>
      <c r="E27" s="115" t="str">
        <f t="shared" ca="1" si="6"/>
        <v/>
      </c>
      <c r="F27" s="115" t="str">
        <f t="shared" ca="1" si="6"/>
        <v/>
      </c>
      <c r="G27" s="115" t="str">
        <f t="shared" ca="1" si="6"/>
        <v/>
      </c>
      <c r="H27" s="115" t="str">
        <f t="shared" ca="1" si="6"/>
        <v/>
      </c>
      <c r="I27" s="115" t="str">
        <f t="shared" ca="1" si="6"/>
        <v/>
      </c>
    </row>
    <row r="28" spans="2:11" x14ac:dyDescent="0.2">
      <c r="B28">
        <v>8</v>
      </c>
      <c r="C28" s="115" t="str">
        <f t="shared" ref="C28:I28" ca="1" si="7">IFERROR(ROUND(C11,0),"")</f>
        <v/>
      </c>
      <c r="D28" s="115" t="str">
        <f t="shared" ca="1" si="7"/>
        <v/>
      </c>
      <c r="E28" s="115" t="str">
        <f t="shared" ca="1" si="7"/>
        <v/>
      </c>
      <c r="F28" s="115" t="str">
        <f t="shared" ca="1" si="7"/>
        <v/>
      </c>
      <c r="G28" s="115" t="str">
        <f t="shared" ca="1" si="7"/>
        <v/>
      </c>
      <c r="H28" s="115" t="str">
        <f t="shared" ca="1" si="7"/>
        <v/>
      </c>
      <c r="I28" s="115" t="str">
        <f t="shared" ca="1" si="7"/>
        <v/>
      </c>
    </row>
    <row r="29" spans="2:11" x14ac:dyDescent="0.2">
      <c r="B29">
        <v>9</v>
      </c>
      <c r="C29" s="115" t="str">
        <f t="shared" ref="C29:I29" ca="1" si="8">IFERROR(ROUND(C12,0),"")</f>
        <v/>
      </c>
      <c r="D29" s="115" t="str">
        <f t="shared" ca="1" si="8"/>
        <v/>
      </c>
      <c r="E29" s="115" t="str">
        <f t="shared" ca="1" si="8"/>
        <v/>
      </c>
      <c r="F29" s="115" t="str">
        <f t="shared" ca="1" si="8"/>
        <v/>
      </c>
      <c r="G29" s="115" t="str">
        <f t="shared" ca="1" si="8"/>
        <v/>
      </c>
      <c r="H29" s="115" t="str">
        <f t="shared" ca="1" si="8"/>
        <v/>
      </c>
      <c r="I29" s="115" t="str">
        <f t="shared" ca="1" si="8"/>
        <v/>
      </c>
    </row>
    <row r="30" spans="2:11" x14ac:dyDescent="0.2">
      <c r="B30">
        <v>10</v>
      </c>
      <c r="C30" s="115" t="str">
        <f t="shared" ref="C30:I30" ca="1" si="9">IFERROR(ROUND(C13,0),"")</f>
        <v/>
      </c>
      <c r="D30" s="115" t="str">
        <f t="shared" ca="1" si="9"/>
        <v/>
      </c>
      <c r="E30" s="115" t="str">
        <f t="shared" ca="1" si="9"/>
        <v/>
      </c>
      <c r="F30" s="115" t="str">
        <f t="shared" ca="1" si="9"/>
        <v/>
      </c>
      <c r="G30" s="115" t="str">
        <f t="shared" ca="1" si="9"/>
        <v/>
      </c>
      <c r="H30" s="115" t="str">
        <f t="shared" ca="1" si="9"/>
        <v/>
      </c>
      <c r="I30" s="115" t="str">
        <f t="shared" ca="1" si="9"/>
        <v/>
      </c>
    </row>
    <row r="31" spans="2:11" x14ac:dyDescent="0.2">
      <c r="B31">
        <v>11</v>
      </c>
      <c r="C31" s="115" t="str">
        <f t="shared" ref="C31:I31" ca="1" si="10">IFERROR(ROUND(C14,0),"")</f>
        <v/>
      </c>
      <c r="D31" s="115" t="str">
        <f t="shared" ca="1" si="10"/>
        <v/>
      </c>
      <c r="E31" s="115" t="str">
        <f t="shared" ca="1" si="10"/>
        <v/>
      </c>
      <c r="F31" s="115" t="str">
        <f t="shared" ca="1" si="10"/>
        <v/>
      </c>
      <c r="G31" s="115" t="str">
        <f t="shared" ca="1" si="10"/>
        <v/>
      </c>
      <c r="H31" s="115" t="str">
        <f t="shared" ca="1" si="10"/>
        <v/>
      </c>
      <c r="I31" s="115" t="str">
        <f t="shared" ca="1" si="10"/>
        <v/>
      </c>
    </row>
    <row r="32" spans="2:11" x14ac:dyDescent="0.2">
      <c r="B32">
        <v>12</v>
      </c>
      <c r="C32" s="115" t="str">
        <f t="shared" ref="C32:I32" ca="1" si="11">IFERROR(ROUND(C15,0),"")</f>
        <v/>
      </c>
      <c r="D32" s="115" t="str">
        <f t="shared" ca="1" si="11"/>
        <v/>
      </c>
      <c r="E32" s="115" t="str">
        <f t="shared" ca="1" si="11"/>
        <v/>
      </c>
      <c r="F32" s="115" t="str">
        <f t="shared" ca="1" si="11"/>
        <v/>
      </c>
      <c r="G32" s="115" t="str">
        <f t="shared" ca="1" si="11"/>
        <v/>
      </c>
      <c r="H32" s="115" t="str">
        <f t="shared" ca="1" si="11"/>
        <v/>
      </c>
      <c r="I32" s="115" t="str">
        <f t="shared" ca="1" si="11"/>
        <v/>
      </c>
    </row>
    <row r="33" spans="3:9" x14ac:dyDescent="0.2">
      <c r="C33" s="118"/>
      <c r="D33" s="118"/>
      <c r="E33" s="118"/>
      <c r="F33" s="118"/>
      <c r="G33" s="118"/>
      <c r="H33" s="118"/>
      <c r="I33" s="118"/>
    </row>
    <row r="34" spans="3:9" x14ac:dyDescent="0.2">
      <c r="C34" s="104" t="s">
        <v>151</v>
      </c>
    </row>
    <row r="35" spans="3:9" x14ac:dyDescent="0.2">
      <c r="C35" s="104" t="s">
        <v>152</v>
      </c>
    </row>
    <row r="36" spans="3:9" x14ac:dyDescent="0.2">
      <c r="C36" s="104" t="s">
        <v>154</v>
      </c>
    </row>
    <row r="37" spans="3:9" x14ac:dyDescent="0.2">
      <c r="C37" s="117" t="s">
        <v>153</v>
      </c>
    </row>
    <row r="38" spans="3:9" x14ac:dyDescent="0.2">
      <c r="C38" s="117" t="s">
        <v>155</v>
      </c>
    </row>
    <row r="39" spans="3:9" x14ac:dyDescent="0.2">
      <c r="C39" s="117" t="s">
        <v>156</v>
      </c>
    </row>
  </sheetData>
  <mergeCells count="1">
    <mergeCell ref="D2:I2"/>
  </mergeCells>
  <conditionalFormatting sqref="C21:I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'Perfomance Mensal-Monthly'!$A$8:$A$50</xm:f>
          </x14:formula1>
          <xm:sqref>D2:I2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13"/>
  <sheetViews>
    <sheetView workbookViewId="0">
      <selection activeCell="C15" sqref="C15"/>
    </sheetView>
  </sheetViews>
  <sheetFormatPr defaultRowHeight="12.75" x14ac:dyDescent="0.2"/>
  <sheetData>
    <row r="1" spans="1:8" x14ac:dyDescent="0.2">
      <c r="A1" t="s">
        <v>61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 x14ac:dyDescent="0.2">
      <c r="A2">
        <f>Report!B21</f>
        <v>1</v>
      </c>
      <c r="B2" s="109" t="str">
        <f ca="1">Report!C21</f>
        <v/>
      </c>
      <c r="C2" s="109" t="str">
        <f ca="1">Report!D21</f>
        <v/>
      </c>
      <c r="D2" s="109" t="str">
        <f ca="1">Report!E21</f>
        <v/>
      </c>
      <c r="E2" s="109" t="str">
        <f ca="1">Report!F21</f>
        <v/>
      </c>
      <c r="F2" s="109" t="str">
        <f ca="1">Report!G21</f>
        <v/>
      </c>
      <c r="G2" s="109" t="str">
        <f ca="1">Report!H21</f>
        <v/>
      </c>
      <c r="H2" s="109" t="str">
        <f ca="1">Report!I21</f>
        <v/>
      </c>
    </row>
    <row r="3" spans="1:8" x14ac:dyDescent="0.2">
      <c r="A3">
        <f>Report!B22</f>
        <v>2</v>
      </c>
      <c r="B3" s="109" t="str">
        <f ca="1">Report!C22</f>
        <v/>
      </c>
      <c r="C3" s="109" t="str">
        <f ca="1">Report!D22</f>
        <v/>
      </c>
      <c r="D3" s="109" t="str">
        <f ca="1">Report!E22</f>
        <v/>
      </c>
      <c r="E3" s="109" t="str">
        <f ca="1">Report!F22</f>
        <v/>
      </c>
      <c r="F3" s="109" t="str">
        <f ca="1">Report!G22</f>
        <v/>
      </c>
      <c r="G3" s="109" t="str">
        <f ca="1">Report!H22</f>
        <v/>
      </c>
      <c r="H3" s="109" t="str">
        <f ca="1">Report!I22</f>
        <v/>
      </c>
    </row>
    <row r="4" spans="1:8" x14ac:dyDescent="0.2">
      <c r="A4">
        <f>Report!B23</f>
        <v>3</v>
      </c>
      <c r="B4" s="109" t="str">
        <f ca="1">Report!C23</f>
        <v/>
      </c>
      <c r="C4" s="109" t="str">
        <f ca="1">Report!D23</f>
        <v/>
      </c>
      <c r="D4" s="109" t="str">
        <f ca="1">Report!E23</f>
        <v/>
      </c>
      <c r="E4" s="109" t="str">
        <f ca="1">Report!F23</f>
        <v/>
      </c>
      <c r="F4" s="109" t="str">
        <f ca="1">Report!G23</f>
        <v/>
      </c>
      <c r="G4" s="109" t="str">
        <f ca="1">Report!H23</f>
        <v/>
      </c>
      <c r="H4" s="109" t="str">
        <f ca="1">Report!I23</f>
        <v/>
      </c>
    </row>
    <row r="5" spans="1:8" x14ac:dyDescent="0.2">
      <c r="A5">
        <f>Report!B24</f>
        <v>4</v>
      </c>
      <c r="B5" s="109" t="str">
        <f ca="1">Report!C24</f>
        <v/>
      </c>
      <c r="C5" s="109" t="str">
        <f ca="1">Report!D24</f>
        <v/>
      </c>
      <c r="D5" s="109" t="str">
        <f ca="1">Report!E24</f>
        <v/>
      </c>
      <c r="E5" s="109" t="str">
        <f ca="1">Report!F24</f>
        <v/>
      </c>
      <c r="F5" s="109" t="str">
        <f ca="1">Report!G24</f>
        <v/>
      </c>
      <c r="G5" s="109" t="str">
        <f ca="1">Report!H24</f>
        <v/>
      </c>
      <c r="H5" s="109" t="str">
        <f ca="1">Report!I24</f>
        <v/>
      </c>
    </row>
    <row r="6" spans="1:8" x14ac:dyDescent="0.2">
      <c r="A6">
        <f>Report!B25</f>
        <v>5</v>
      </c>
      <c r="B6" s="109" t="str">
        <f ca="1">Report!C25</f>
        <v/>
      </c>
      <c r="C6" s="109" t="str">
        <f ca="1">Report!D25</f>
        <v/>
      </c>
      <c r="D6" s="109" t="str">
        <f ca="1">Report!E25</f>
        <v/>
      </c>
      <c r="E6" s="109" t="str">
        <f ca="1">Report!F25</f>
        <v/>
      </c>
      <c r="F6" s="109" t="str">
        <f ca="1">Report!G25</f>
        <v/>
      </c>
      <c r="G6" s="109" t="str">
        <f ca="1">Report!H25</f>
        <v/>
      </c>
      <c r="H6" s="109"/>
    </row>
    <row r="7" spans="1:8" x14ac:dyDescent="0.2">
      <c r="A7">
        <f>Report!B26</f>
        <v>6</v>
      </c>
      <c r="B7" s="109" t="str">
        <f ca="1">Report!C26</f>
        <v/>
      </c>
      <c r="C7" s="109" t="str">
        <f ca="1">Report!D26</f>
        <v/>
      </c>
      <c r="D7" s="109" t="str">
        <f ca="1">Report!E26</f>
        <v/>
      </c>
      <c r="E7" s="109" t="str">
        <f ca="1">Report!F26</f>
        <v/>
      </c>
      <c r="F7" s="109" t="str">
        <f ca="1">Report!G26</f>
        <v/>
      </c>
      <c r="G7" s="109" t="str">
        <f ca="1">Report!H26</f>
        <v/>
      </c>
      <c r="H7" s="109"/>
    </row>
    <row r="8" spans="1:8" x14ac:dyDescent="0.2">
      <c r="A8">
        <f>Report!B27</f>
        <v>7</v>
      </c>
      <c r="B8" s="109" t="str">
        <f ca="1">Report!C27</f>
        <v/>
      </c>
      <c r="C8" s="109" t="str">
        <f ca="1">Report!D27</f>
        <v/>
      </c>
      <c r="D8" s="109" t="str">
        <f ca="1">Report!E27</f>
        <v/>
      </c>
      <c r="E8" s="109" t="str">
        <f ca="1">Report!F27</f>
        <v/>
      </c>
      <c r="F8" s="109" t="str">
        <f ca="1">Report!G27</f>
        <v/>
      </c>
      <c r="G8" s="109" t="str">
        <f ca="1">Report!H27</f>
        <v/>
      </c>
      <c r="H8" s="109"/>
    </row>
    <row r="9" spans="1:8" x14ac:dyDescent="0.2">
      <c r="A9">
        <f>Report!B28</f>
        <v>8</v>
      </c>
      <c r="B9" s="109" t="str">
        <f ca="1">Report!C28</f>
        <v/>
      </c>
      <c r="C9" s="109" t="str">
        <f ca="1">Report!D28</f>
        <v/>
      </c>
      <c r="D9" s="109" t="str">
        <f ca="1">Report!E28</f>
        <v/>
      </c>
      <c r="E9" s="109" t="str">
        <f ca="1">Report!F28</f>
        <v/>
      </c>
      <c r="F9" s="109" t="str">
        <f ca="1">Report!G28</f>
        <v/>
      </c>
      <c r="G9" s="109" t="str">
        <f ca="1">Report!H28</f>
        <v/>
      </c>
      <c r="H9" s="109"/>
    </row>
    <row r="10" spans="1:8" x14ac:dyDescent="0.2">
      <c r="A10">
        <f>Report!B29</f>
        <v>9</v>
      </c>
      <c r="B10" s="109" t="str">
        <f ca="1">Report!C29</f>
        <v/>
      </c>
      <c r="C10" s="109" t="str">
        <f ca="1">Report!D29</f>
        <v/>
      </c>
      <c r="D10" s="109" t="str">
        <f ca="1">Report!E29</f>
        <v/>
      </c>
      <c r="E10" s="109" t="str">
        <f ca="1">Report!F29</f>
        <v/>
      </c>
      <c r="F10" s="109" t="str">
        <f ca="1">Report!G29</f>
        <v/>
      </c>
      <c r="G10" s="109" t="str">
        <f ca="1">Report!H29</f>
        <v/>
      </c>
      <c r="H10" s="109"/>
    </row>
    <row r="11" spans="1:8" x14ac:dyDescent="0.2">
      <c r="A11">
        <f>Report!B30</f>
        <v>10</v>
      </c>
      <c r="B11" s="109" t="str">
        <f ca="1">Report!C30</f>
        <v/>
      </c>
      <c r="C11" s="109" t="str">
        <f ca="1">Report!D30</f>
        <v/>
      </c>
      <c r="D11" s="109" t="str">
        <f ca="1">Report!E30</f>
        <v/>
      </c>
      <c r="E11" s="109" t="str">
        <f ca="1">Report!F30</f>
        <v/>
      </c>
      <c r="F11" s="109" t="str">
        <f ca="1">Report!G30</f>
        <v/>
      </c>
      <c r="G11" s="109" t="str">
        <f ca="1">Report!H30</f>
        <v/>
      </c>
      <c r="H11" s="109"/>
    </row>
    <row r="12" spans="1:8" x14ac:dyDescent="0.2">
      <c r="A12">
        <f>Report!B31</f>
        <v>11</v>
      </c>
      <c r="B12" s="109" t="str">
        <f ca="1">Report!C31</f>
        <v/>
      </c>
      <c r="C12" s="109" t="str">
        <f ca="1">Report!D31</f>
        <v/>
      </c>
      <c r="D12" s="109" t="str">
        <f ca="1">Report!E31</f>
        <v/>
      </c>
      <c r="E12" s="109" t="str">
        <f ca="1">Report!F31</f>
        <v/>
      </c>
      <c r="F12" s="109" t="str">
        <f ca="1">Report!G31</f>
        <v/>
      </c>
      <c r="G12" s="109" t="str">
        <f ca="1">Report!H31</f>
        <v/>
      </c>
      <c r="H12" s="109"/>
    </row>
    <row r="13" spans="1:8" x14ac:dyDescent="0.2">
      <c r="A13">
        <f>Report!B32</f>
        <v>12</v>
      </c>
      <c r="B13" s="109" t="str">
        <f ca="1">Report!C32</f>
        <v/>
      </c>
      <c r="C13" s="109" t="str">
        <f ca="1">Report!D32</f>
        <v/>
      </c>
      <c r="D13" s="109" t="str">
        <f ca="1">Report!E32</f>
        <v/>
      </c>
      <c r="E13" s="109" t="str">
        <f ca="1">Report!F32</f>
        <v/>
      </c>
      <c r="F13" s="109" t="str">
        <f ca="1">Report!G32</f>
        <v/>
      </c>
      <c r="G13" s="109" t="str">
        <f ca="1">Report!H32</f>
        <v/>
      </c>
      <c r="H13" s="109"/>
    </row>
  </sheetData>
  <conditionalFormatting sqref="B2:H13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J101"/>
  <sheetViews>
    <sheetView showGridLines="0" topLeftCell="A7" zoomScale="55" zoomScaleNormal="55" zoomScaleSheetLayoutView="50" workbookViewId="0">
      <selection activeCell="A24" sqref="A24"/>
    </sheetView>
  </sheetViews>
  <sheetFormatPr defaultColWidth="12.140625" defaultRowHeight="12.75" x14ac:dyDescent="0.2"/>
  <cols>
    <col min="1" max="1" width="67.140625" customWidth="1"/>
    <col min="2" max="2" width="67.140625" hidden="1" customWidth="1"/>
    <col min="3" max="3" width="16" customWidth="1"/>
    <col min="4" max="38" width="12.140625" customWidth="1"/>
    <col min="39" max="78" width="12.85546875" customWidth="1"/>
    <col min="79" max="79" width="13.28515625" bestFit="1" customWidth="1"/>
    <col min="80" max="80" width="16.5703125" bestFit="1" customWidth="1"/>
    <col min="81" max="92" width="15.140625" bestFit="1" customWidth="1"/>
  </cols>
  <sheetData>
    <row r="1" spans="1:79" s="100" customFormat="1" ht="15" x14ac:dyDescent="0.2">
      <c r="A1" s="105"/>
      <c r="B1" s="105">
        <f>COLUMN(B2)</f>
        <v>2</v>
      </c>
      <c r="C1" s="104" t="s">
        <v>72</v>
      </c>
      <c r="D1" s="105" t="s">
        <v>73</v>
      </c>
      <c r="E1" s="106" t="s">
        <v>74</v>
      </c>
      <c r="F1" s="105" t="s">
        <v>75</v>
      </c>
      <c r="G1" s="105" t="s">
        <v>76</v>
      </c>
      <c r="H1" s="105" t="s">
        <v>77</v>
      </c>
      <c r="I1" s="105" t="s">
        <v>78</v>
      </c>
      <c r="J1" s="105" t="s">
        <v>79</v>
      </c>
      <c r="K1" s="105" t="s">
        <v>80</v>
      </c>
      <c r="L1" s="105" t="s">
        <v>81</v>
      </c>
      <c r="M1" s="105" t="s">
        <v>60</v>
      </c>
      <c r="N1" s="105" t="s">
        <v>82</v>
      </c>
      <c r="O1" s="105" t="s">
        <v>83</v>
      </c>
      <c r="P1" s="105" t="s">
        <v>84</v>
      </c>
      <c r="Q1" s="105" t="s">
        <v>85</v>
      </c>
      <c r="R1" s="105" t="s">
        <v>86</v>
      </c>
      <c r="S1" s="105" t="s">
        <v>87</v>
      </c>
      <c r="T1" s="105" t="s">
        <v>88</v>
      </c>
      <c r="U1" s="105" t="s">
        <v>90</v>
      </c>
      <c r="V1" s="105" t="s">
        <v>91</v>
      </c>
      <c r="W1" s="105" t="s">
        <v>92</v>
      </c>
      <c r="X1" s="105" t="s">
        <v>93</v>
      </c>
      <c r="Y1" s="105" t="s">
        <v>89</v>
      </c>
      <c r="Z1" s="105" t="s">
        <v>94</v>
      </c>
      <c r="AA1" s="105" t="s">
        <v>95</v>
      </c>
      <c r="AB1" s="105" t="s">
        <v>96</v>
      </c>
      <c r="AC1" s="105" t="s">
        <v>97</v>
      </c>
      <c r="AD1" s="105" t="s">
        <v>98</v>
      </c>
      <c r="AE1" s="105" t="s">
        <v>99</v>
      </c>
      <c r="AF1" s="105" t="s">
        <v>100</v>
      </c>
      <c r="AG1" s="105" t="s">
        <v>101</v>
      </c>
      <c r="AH1" s="105" t="s">
        <v>102</v>
      </c>
      <c r="AI1" s="105" t="s">
        <v>103</v>
      </c>
      <c r="AJ1" s="105" t="s">
        <v>104</v>
      </c>
      <c r="AK1" s="105" t="s">
        <v>105</v>
      </c>
      <c r="AL1" s="105" t="s">
        <v>106</v>
      </c>
      <c r="AM1" s="105" t="s">
        <v>107</v>
      </c>
      <c r="AN1" s="105" t="s">
        <v>146</v>
      </c>
      <c r="AO1" s="105" t="s">
        <v>108</v>
      </c>
      <c r="AP1" s="105" t="s">
        <v>109</v>
      </c>
      <c r="AQ1" s="105" t="s">
        <v>110</v>
      </c>
      <c r="AR1" s="105" t="s">
        <v>111</v>
      </c>
      <c r="AS1" s="105" t="s">
        <v>112</v>
      </c>
      <c r="AT1" s="105" t="s">
        <v>113</v>
      </c>
      <c r="AU1" s="105" t="s">
        <v>114</v>
      </c>
      <c r="AV1" s="105" t="s">
        <v>115</v>
      </c>
      <c r="AW1" s="105" t="s">
        <v>116</v>
      </c>
      <c r="AX1" s="105" t="s">
        <v>117</v>
      </c>
      <c r="AY1" s="105" t="s">
        <v>118</v>
      </c>
      <c r="AZ1" s="105" t="s">
        <v>119</v>
      </c>
      <c r="BA1" s="105" t="s">
        <v>120</v>
      </c>
      <c r="BB1" s="105" t="s">
        <v>121</v>
      </c>
      <c r="BC1" s="105" t="s">
        <v>122</v>
      </c>
      <c r="BD1" s="105" t="s">
        <v>123</v>
      </c>
      <c r="BE1" s="105" t="s">
        <v>124</v>
      </c>
      <c r="BF1" s="105" t="s">
        <v>125</v>
      </c>
      <c r="BG1" s="105" t="s">
        <v>126</v>
      </c>
      <c r="BH1" s="105" t="s">
        <v>127</v>
      </c>
      <c r="BI1" s="105" t="s">
        <v>128</v>
      </c>
      <c r="BJ1" s="105" t="s">
        <v>129</v>
      </c>
      <c r="BK1" s="105" t="s">
        <v>147</v>
      </c>
      <c r="BL1" s="105" t="s">
        <v>131</v>
      </c>
      <c r="BM1" s="105" t="s">
        <v>130</v>
      </c>
      <c r="BN1" s="105" t="s">
        <v>132</v>
      </c>
      <c r="BO1" s="105" t="s">
        <v>133</v>
      </c>
      <c r="BP1" s="105" t="s">
        <v>134</v>
      </c>
      <c r="BQ1" s="105" t="s">
        <v>135</v>
      </c>
      <c r="BR1" s="105" t="s">
        <v>136</v>
      </c>
      <c r="BS1" s="105" t="s">
        <v>137</v>
      </c>
      <c r="BT1" s="105" t="s">
        <v>138</v>
      </c>
      <c r="BU1" s="105" t="s">
        <v>139</v>
      </c>
      <c r="BV1" s="105" t="s">
        <v>140</v>
      </c>
      <c r="BW1" s="105" t="s">
        <v>141</v>
      </c>
      <c r="BX1" s="105" t="s">
        <v>142</v>
      </c>
      <c r="BY1" s="105" t="s">
        <v>143</v>
      </c>
      <c r="BZ1" s="105" t="s">
        <v>144</v>
      </c>
      <c r="CA1" s="105" t="s">
        <v>145</v>
      </c>
    </row>
    <row r="2" spans="1:79" ht="27.95" customHeight="1" x14ac:dyDescent="0.2">
      <c r="A2" s="6" t="s">
        <v>6</v>
      </c>
      <c r="B2" s="103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5"/>
    </row>
    <row r="3" spans="1:79" ht="27" x14ac:dyDescent="0.2">
      <c r="A3" s="7" t="s">
        <v>7</v>
      </c>
      <c r="B3" s="103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5"/>
    </row>
    <row r="4" spans="1:79" ht="27.75" thickBot="1" x14ac:dyDescent="0.4">
      <c r="A4" s="1"/>
      <c r="B4" s="103">
        <v>3</v>
      </c>
      <c r="C4" s="11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2"/>
      <c r="BL4" s="2"/>
      <c r="BM4" s="2"/>
      <c r="BN4" s="2"/>
      <c r="BO4" s="2"/>
      <c r="BP4" s="2"/>
      <c r="BQ4" s="2"/>
      <c r="BR4" s="2"/>
      <c r="BS4" s="2"/>
      <c r="BT4" s="9"/>
      <c r="BU4" s="9"/>
      <c r="BV4" s="9"/>
      <c r="BW4" s="9"/>
      <c r="BX4" s="9"/>
      <c r="BY4" s="9" t="s">
        <v>21</v>
      </c>
      <c r="BZ4" s="9" t="s">
        <v>21</v>
      </c>
      <c r="CA4" s="9"/>
    </row>
    <row r="5" spans="1:79" ht="22.5" customHeight="1" thickTop="1" x14ac:dyDescent="0.2">
      <c r="A5" s="131" t="s">
        <v>8</v>
      </c>
      <c r="B5" s="103">
        <v>4</v>
      </c>
      <c r="C5" s="133" t="s">
        <v>1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5"/>
      <c r="O5" s="122" t="s">
        <v>2</v>
      </c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4"/>
      <c r="AA5" s="122" t="s">
        <v>3</v>
      </c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2" t="s">
        <v>4</v>
      </c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4"/>
      <c r="AY5" s="122" t="s">
        <v>5</v>
      </c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4"/>
      <c r="BK5" s="122" t="s">
        <v>53</v>
      </c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2" t="s">
        <v>58</v>
      </c>
      <c r="BX5" s="123"/>
      <c r="BY5" s="123"/>
      <c r="BZ5" s="124"/>
      <c r="CA5" s="136" t="s">
        <v>59</v>
      </c>
    </row>
    <row r="6" spans="1:79" ht="22.5" customHeight="1" x14ac:dyDescent="0.2">
      <c r="A6" s="132"/>
      <c r="B6" s="103">
        <v>5</v>
      </c>
      <c r="C6" s="127" t="s">
        <v>9</v>
      </c>
      <c r="D6" s="125" t="s">
        <v>10</v>
      </c>
      <c r="E6" s="125" t="s">
        <v>11</v>
      </c>
      <c r="F6" s="125" t="s">
        <v>12</v>
      </c>
      <c r="G6" s="125" t="s">
        <v>13</v>
      </c>
      <c r="H6" s="127" t="s">
        <v>14</v>
      </c>
      <c r="I6" s="129" t="s">
        <v>15</v>
      </c>
      <c r="J6" s="125" t="s">
        <v>16</v>
      </c>
      <c r="K6" s="125" t="s">
        <v>17</v>
      </c>
      <c r="L6" s="125" t="s">
        <v>18</v>
      </c>
      <c r="M6" s="125" t="s">
        <v>19</v>
      </c>
      <c r="N6" s="125" t="s">
        <v>20</v>
      </c>
      <c r="O6" s="127" t="s">
        <v>9</v>
      </c>
      <c r="P6" s="125" t="s">
        <v>10</v>
      </c>
      <c r="Q6" s="125" t="s">
        <v>11</v>
      </c>
      <c r="R6" s="125" t="s">
        <v>12</v>
      </c>
      <c r="S6" s="125" t="s">
        <v>13</v>
      </c>
      <c r="T6" s="127" t="s">
        <v>14</v>
      </c>
      <c r="U6" s="129" t="s">
        <v>15</v>
      </c>
      <c r="V6" s="125" t="s">
        <v>16</v>
      </c>
      <c r="W6" s="125" t="s">
        <v>17</v>
      </c>
      <c r="X6" s="125" t="s">
        <v>18</v>
      </c>
      <c r="Y6" s="125" t="s">
        <v>19</v>
      </c>
      <c r="Z6" s="125" t="s">
        <v>20</v>
      </c>
      <c r="AA6" s="127" t="s">
        <v>9</v>
      </c>
      <c r="AB6" s="125" t="s">
        <v>10</v>
      </c>
      <c r="AC6" s="125" t="s">
        <v>11</v>
      </c>
      <c r="AD6" s="125" t="s">
        <v>12</v>
      </c>
      <c r="AE6" s="125" t="s">
        <v>13</v>
      </c>
      <c r="AF6" s="127" t="s">
        <v>14</v>
      </c>
      <c r="AG6" s="129" t="s">
        <v>15</v>
      </c>
      <c r="AH6" s="125" t="s">
        <v>16</v>
      </c>
      <c r="AI6" s="125" t="s">
        <v>17</v>
      </c>
      <c r="AJ6" s="125" t="s">
        <v>18</v>
      </c>
      <c r="AK6" s="125" t="s">
        <v>19</v>
      </c>
      <c r="AL6" s="125" t="s">
        <v>20</v>
      </c>
      <c r="AM6" s="127" t="s">
        <v>9</v>
      </c>
      <c r="AN6" s="125" t="s">
        <v>10</v>
      </c>
      <c r="AO6" s="125" t="s">
        <v>11</v>
      </c>
      <c r="AP6" s="125" t="s">
        <v>12</v>
      </c>
      <c r="AQ6" s="125" t="s">
        <v>13</v>
      </c>
      <c r="AR6" s="127" t="s">
        <v>14</v>
      </c>
      <c r="AS6" s="129" t="s">
        <v>15</v>
      </c>
      <c r="AT6" s="125" t="s">
        <v>16</v>
      </c>
      <c r="AU6" s="125" t="s">
        <v>17</v>
      </c>
      <c r="AV6" s="125" t="s">
        <v>18</v>
      </c>
      <c r="AW6" s="125" t="s">
        <v>19</v>
      </c>
      <c r="AX6" s="125" t="s">
        <v>20</v>
      </c>
      <c r="AY6" s="127" t="s">
        <v>9</v>
      </c>
      <c r="AZ6" s="125" t="s">
        <v>10</v>
      </c>
      <c r="BA6" s="125" t="s">
        <v>11</v>
      </c>
      <c r="BB6" s="125" t="s">
        <v>12</v>
      </c>
      <c r="BC6" s="125" t="s">
        <v>13</v>
      </c>
      <c r="BD6" s="127" t="s">
        <v>14</v>
      </c>
      <c r="BE6" s="129" t="s">
        <v>15</v>
      </c>
      <c r="BF6" s="125" t="s">
        <v>16</v>
      </c>
      <c r="BG6" s="125" t="s">
        <v>17</v>
      </c>
      <c r="BH6" s="125" t="s">
        <v>49</v>
      </c>
      <c r="BI6" s="125" t="s">
        <v>50</v>
      </c>
      <c r="BJ6" s="125" t="s">
        <v>51</v>
      </c>
      <c r="BK6" s="127" t="s">
        <v>9</v>
      </c>
      <c r="BL6" s="138" t="s">
        <v>10</v>
      </c>
      <c r="BM6" s="125" t="s">
        <v>11</v>
      </c>
      <c r="BN6" s="125" t="s">
        <v>12</v>
      </c>
      <c r="BO6" s="125" t="s">
        <v>13</v>
      </c>
      <c r="BP6" s="125" t="s">
        <v>14</v>
      </c>
      <c r="BQ6" s="127" t="s">
        <v>15</v>
      </c>
      <c r="BR6" s="127" t="s">
        <v>16</v>
      </c>
      <c r="BS6" s="138" t="s">
        <v>56</v>
      </c>
      <c r="BT6" s="125" t="s">
        <v>18</v>
      </c>
      <c r="BU6" s="125" t="s">
        <v>19</v>
      </c>
      <c r="BV6" s="125" t="s">
        <v>57</v>
      </c>
      <c r="BW6" s="129" t="s">
        <v>9</v>
      </c>
      <c r="BX6" s="125" t="s">
        <v>10</v>
      </c>
      <c r="BY6" s="125" t="s">
        <v>11</v>
      </c>
      <c r="BZ6" s="125" t="s">
        <v>12</v>
      </c>
      <c r="CA6" s="137"/>
    </row>
    <row r="7" spans="1:79" ht="22.5" customHeight="1" thickBot="1" x14ac:dyDescent="0.25">
      <c r="A7" s="128"/>
      <c r="B7" s="103">
        <v>6</v>
      </c>
      <c r="C7" s="128"/>
      <c r="D7" s="126"/>
      <c r="E7" s="126"/>
      <c r="F7" s="126"/>
      <c r="G7" s="126"/>
      <c r="H7" s="128"/>
      <c r="I7" s="130"/>
      <c r="J7" s="126"/>
      <c r="K7" s="126"/>
      <c r="L7" s="126"/>
      <c r="M7" s="126"/>
      <c r="N7" s="126"/>
      <c r="O7" s="128"/>
      <c r="P7" s="126"/>
      <c r="Q7" s="126"/>
      <c r="R7" s="126"/>
      <c r="S7" s="126"/>
      <c r="T7" s="128"/>
      <c r="U7" s="130"/>
      <c r="V7" s="126"/>
      <c r="W7" s="126"/>
      <c r="X7" s="126"/>
      <c r="Y7" s="126"/>
      <c r="Z7" s="126"/>
      <c r="AA7" s="128"/>
      <c r="AB7" s="126"/>
      <c r="AC7" s="126"/>
      <c r="AD7" s="126"/>
      <c r="AE7" s="126"/>
      <c r="AF7" s="128"/>
      <c r="AG7" s="130"/>
      <c r="AH7" s="126"/>
      <c r="AI7" s="126"/>
      <c r="AJ7" s="126"/>
      <c r="AK7" s="126"/>
      <c r="AL7" s="126"/>
      <c r="AM7" s="128"/>
      <c r="AN7" s="126"/>
      <c r="AO7" s="126"/>
      <c r="AP7" s="126"/>
      <c r="AQ7" s="126"/>
      <c r="AR7" s="128"/>
      <c r="AS7" s="130"/>
      <c r="AT7" s="126"/>
      <c r="AU7" s="126"/>
      <c r="AV7" s="126"/>
      <c r="AW7" s="126"/>
      <c r="AX7" s="126"/>
      <c r="AY7" s="128"/>
      <c r="AZ7" s="126"/>
      <c r="BA7" s="126"/>
      <c r="BB7" s="126"/>
      <c r="BC7" s="126"/>
      <c r="BD7" s="128"/>
      <c r="BE7" s="130"/>
      <c r="BF7" s="126"/>
      <c r="BG7" s="126"/>
      <c r="BH7" s="126"/>
      <c r="BI7" s="126"/>
      <c r="BJ7" s="126"/>
      <c r="BK7" s="128"/>
      <c r="BL7" s="139"/>
      <c r="BM7" s="126"/>
      <c r="BN7" s="126"/>
      <c r="BO7" s="126"/>
      <c r="BP7" s="126"/>
      <c r="BQ7" s="128"/>
      <c r="BR7" s="128"/>
      <c r="BS7" s="139"/>
      <c r="BT7" s="126"/>
      <c r="BU7" s="126"/>
      <c r="BV7" s="126"/>
      <c r="BW7" s="130"/>
      <c r="BX7" s="126"/>
      <c r="BY7" s="126"/>
      <c r="BZ7" s="126"/>
      <c r="CA7" s="8" t="s">
        <v>0</v>
      </c>
    </row>
    <row r="8" spans="1:79" ht="21.75" customHeight="1" x14ac:dyDescent="0.2">
      <c r="A8" s="10" t="s">
        <v>22</v>
      </c>
      <c r="B8" s="103">
        <v>7</v>
      </c>
      <c r="C8" s="11"/>
      <c r="D8" s="12"/>
      <c r="E8" s="12"/>
      <c r="F8" s="12"/>
      <c r="G8" s="12"/>
      <c r="H8" s="13"/>
      <c r="I8" s="12"/>
      <c r="J8" s="12"/>
      <c r="K8" s="12"/>
      <c r="L8" s="12"/>
      <c r="M8" s="12"/>
      <c r="N8" s="14"/>
      <c r="O8" s="11"/>
      <c r="P8" s="13"/>
      <c r="Q8" s="13"/>
      <c r="R8" s="13"/>
      <c r="S8" s="13"/>
      <c r="T8" s="13"/>
      <c r="U8" s="13"/>
      <c r="V8" s="13"/>
      <c r="W8" s="13"/>
      <c r="X8" s="13"/>
      <c r="Y8" s="12"/>
      <c r="Z8" s="14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1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4"/>
      <c r="AY8" s="11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1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4"/>
      <c r="BW8" s="13"/>
      <c r="BX8" s="13"/>
      <c r="BY8" s="13"/>
      <c r="BZ8" s="14"/>
      <c r="CA8" s="11"/>
    </row>
    <row r="9" spans="1:79" ht="21.75" customHeight="1" x14ac:dyDescent="0.2">
      <c r="A9" s="140" t="s">
        <v>23</v>
      </c>
      <c r="B9" s="103">
        <v>8</v>
      </c>
      <c r="C9" s="16">
        <v>2515.6999999999998</v>
      </c>
      <c r="D9" s="17">
        <v>2453.0299999999997</v>
      </c>
      <c r="E9" s="17">
        <v>2529.2059999999997</v>
      </c>
      <c r="F9" s="17">
        <v>2321.7559999999999</v>
      </c>
      <c r="G9" s="17">
        <v>2612.3780000000002</v>
      </c>
      <c r="H9" s="17">
        <v>2576.69</v>
      </c>
      <c r="I9" s="17">
        <v>2841.2669999999998</v>
      </c>
      <c r="J9" s="17">
        <v>2960.9700000000003</v>
      </c>
      <c r="K9" s="17">
        <v>2788.2689999999998</v>
      </c>
      <c r="L9" s="17">
        <v>2966.38</v>
      </c>
      <c r="M9" s="17">
        <v>2672.5369999999998</v>
      </c>
      <c r="N9" s="18">
        <v>2404.2039999999997</v>
      </c>
      <c r="O9" s="16">
        <v>2868.134</v>
      </c>
      <c r="P9" s="17">
        <v>2611.5260000000003</v>
      </c>
      <c r="Q9" s="17">
        <v>2887.2159999999999</v>
      </c>
      <c r="R9" s="17">
        <v>2927.0120000000002</v>
      </c>
      <c r="S9" s="17">
        <v>2952.183</v>
      </c>
      <c r="T9" s="17">
        <v>2673.0449999999996</v>
      </c>
      <c r="U9" s="17">
        <v>2852.2920000000004</v>
      </c>
      <c r="V9" s="17">
        <v>2981.3209999999999</v>
      </c>
      <c r="W9" s="17">
        <v>2986.4920000000002</v>
      </c>
      <c r="X9" s="17">
        <v>3095.3820000000001</v>
      </c>
      <c r="Y9" s="17">
        <v>3075.1590000000001</v>
      </c>
      <c r="Z9" s="18">
        <v>2867.8739999999998</v>
      </c>
      <c r="AA9" s="17">
        <v>2913.7959999999998</v>
      </c>
      <c r="AB9" s="17">
        <v>2765.9389999999999</v>
      </c>
      <c r="AC9" s="17">
        <v>3113.1839999999997</v>
      </c>
      <c r="AD9" s="17">
        <v>2994.53</v>
      </c>
      <c r="AE9" s="17">
        <v>2724.4719999999998</v>
      </c>
      <c r="AF9" s="17">
        <v>2969.8239999999996</v>
      </c>
      <c r="AG9" s="17">
        <v>3086.3150000000001</v>
      </c>
      <c r="AH9" s="17">
        <v>2914.2060000000001</v>
      </c>
      <c r="AI9" s="17">
        <v>3080.8240000000001</v>
      </c>
      <c r="AJ9" s="17">
        <v>3223.5190000000002</v>
      </c>
      <c r="AK9" s="17">
        <v>2911.2530000000002</v>
      </c>
      <c r="AL9" s="17">
        <v>2708.6860000000001</v>
      </c>
      <c r="AM9" s="16">
        <v>3020.806</v>
      </c>
      <c r="AN9" s="17">
        <v>2746.7469999999998</v>
      </c>
      <c r="AO9" s="17">
        <v>2877.683</v>
      </c>
      <c r="AP9" s="17">
        <v>2970.0059999999999</v>
      </c>
      <c r="AQ9" s="17">
        <v>2826.2950000000001</v>
      </c>
      <c r="AR9" s="17">
        <v>2882.5439999999999</v>
      </c>
      <c r="AS9" s="17">
        <v>2504.7539999999999</v>
      </c>
      <c r="AT9" s="17">
        <v>2536.5729999999999</v>
      </c>
      <c r="AU9" s="17">
        <v>2394.4870000000001</v>
      </c>
      <c r="AV9" s="17">
        <v>2690.47</v>
      </c>
      <c r="AW9" s="17">
        <v>2656.8029999999999</v>
      </c>
      <c r="AX9" s="18">
        <v>2461.7660000000001</v>
      </c>
      <c r="AY9" s="17">
        <v>2740.451</v>
      </c>
      <c r="AZ9" s="17">
        <v>2772.4369999999999</v>
      </c>
      <c r="BA9" s="17">
        <v>2722.125</v>
      </c>
      <c r="BB9" s="17">
        <v>1929.2929999999999</v>
      </c>
      <c r="BC9" s="17">
        <v>2255.6979999999999</v>
      </c>
      <c r="BD9" s="17">
        <v>2148.3989999999999</v>
      </c>
      <c r="BE9" s="17">
        <v>2626.4270000000001</v>
      </c>
      <c r="BF9" s="17">
        <v>2759.058</v>
      </c>
      <c r="BG9" s="17">
        <v>2645.3789999999999</v>
      </c>
      <c r="BH9" s="17">
        <v>2853.7440000000001</v>
      </c>
      <c r="BI9" s="17">
        <v>3017.509</v>
      </c>
      <c r="BJ9" s="17">
        <v>2944.3359999999998</v>
      </c>
      <c r="BK9" s="16">
        <v>3022.8739999999998</v>
      </c>
      <c r="BL9" s="17">
        <v>2867.058</v>
      </c>
      <c r="BM9" s="17">
        <v>2801.8409999999999</v>
      </c>
      <c r="BN9" s="17">
        <v>3037.1</v>
      </c>
      <c r="BO9" s="17">
        <v>3125.1489999999999</v>
      </c>
      <c r="BP9" s="17">
        <v>3068.51</v>
      </c>
      <c r="BQ9" s="17">
        <v>3091.223</v>
      </c>
      <c r="BR9" s="17">
        <v>3203.3829999999998</v>
      </c>
      <c r="BS9" s="17">
        <v>3107.8969999999999</v>
      </c>
      <c r="BT9" s="17">
        <v>2968.4490000000001</v>
      </c>
      <c r="BU9" s="17">
        <v>3133.9009999999998</v>
      </c>
      <c r="BV9" s="18">
        <v>2643.6819999999998</v>
      </c>
      <c r="BW9" s="17">
        <v>2928.4169999999999</v>
      </c>
      <c r="BX9" s="17">
        <v>2713.2159999999999</v>
      </c>
      <c r="BY9" s="17">
        <v>2988.279</v>
      </c>
      <c r="BZ9" s="18">
        <v>2922.9549999999999</v>
      </c>
      <c r="CA9" s="19">
        <f t="shared" ref="CA9:CA30" si="0">+((BZ9/BY9)-1)*100</f>
        <v>-2.1860073975689676</v>
      </c>
    </row>
    <row r="10" spans="1:79" ht="21.75" customHeight="1" x14ac:dyDescent="0.2">
      <c r="A10" s="140" t="s">
        <v>55</v>
      </c>
      <c r="B10" s="103">
        <v>9</v>
      </c>
      <c r="C10" s="20">
        <f t="shared" ref="C10:N10" si="1">+C11+C12</f>
        <v>1629</v>
      </c>
      <c r="D10" s="21">
        <f t="shared" si="1"/>
        <v>1715</v>
      </c>
      <c r="E10" s="21">
        <f t="shared" si="1"/>
        <v>1771</v>
      </c>
      <c r="F10" s="21">
        <f t="shared" si="1"/>
        <v>1650</v>
      </c>
      <c r="G10" s="21">
        <f t="shared" si="1"/>
        <v>1744</v>
      </c>
      <c r="H10" s="21">
        <f t="shared" ref="H10:M10" si="2">+H11+H12</f>
        <v>1790</v>
      </c>
      <c r="I10" s="21">
        <f t="shared" si="2"/>
        <v>1929</v>
      </c>
      <c r="J10" s="21">
        <f t="shared" si="2"/>
        <v>1903</v>
      </c>
      <c r="K10" s="21">
        <f t="shared" si="2"/>
        <v>1827</v>
      </c>
      <c r="L10" s="21">
        <f t="shared" si="2"/>
        <v>1953</v>
      </c>
      <c r="M10" s="21">
        <f t="shared" si="2"/>
        <v>1794</v>
      </c>
      <c r="N10" s="22">
        <f t="shared" si="1"/>
        <v>1416</v>
      </c>
      <c r="O10" s="20">
        <f t="shared" ref="O10:Z10" si="3">+O11+O12</f>
        <v>1799</v>
      </c>
      <c r="P10" s="21">
        <f t="shared" si="3"/>
        <v>1722</v>
      </c>
      <c r="Q10" s="21">
        <f t="shared" si="3"/>
        <v>1962</v>
      </c>
      <c r="R10" s="21">
        <f t="shared" si="3"/>
        <v>1906</v>
      </c>
      <c r="S10" s="21">
        <f t="shared" si="3"/>
        <v>1837</v>
      </c>
      <c r="T10" s="21">
        <f t="shared" si="3"/>
        <v>1820</v>
      </c>
      <c r="U10" s="21">
        <f t="shared" si="3"/>
        <v>1873</v>
      </c>
      <c r="V10" s="21">
        <f t="shared" si="3"/>
        <v>1963</v>
      </c>
      <c r="W10" s="21">
        <f t="shared" si="3"/>
        <v>1881</v>
      </c>
      <c r="X10" s="21">
        <f t="shared" si="3"/>
        <v>2126</v>
      </c>
      <c r="Y10" s="21">
        <f t="shared" si="3"/>
        <v>2009</v>
      </c>
      <c r="Z10" s="22">
        <f t="shared" si="3"/>
        <v>1792</v>
      </c>
      <c r="AA10" s="21">
        <f t="shared" ref="AA10:AL10" si="4">AA11+AA12</f>
        <v>1923</v>
      </c>
      <c r="AB10" s="21">
        <f t="shared" si="4"/>
        <v>1861</v>
      </c>
      <c r="AC10" s="21">
        <f t="shared" si="4"/>
        <v>2130</v>
      </c>
      <c r="AD10" s="21">
        <f t="shared" si="4"/>
        <v>2038</v>
      </c>
      <c r="AE10" s="21">
        <f t="shared" si="4"/>
        <v>2026</v>
      </c>
      <c r="AF10" s="21">
        <f t="shared" si="4"/>
        <v>1918</v>
      </c>
      <c r="AG10" s="21">
        <f t="shared" si="4"/>
        <v>1947</v>
      </c>
      <c r="AH10" s="21">
        <f t="shared" si="4"/>
        <v>1906</v>
      </c>
      <c r="AI10" s="21">
        <f>AI11+AI12</f>
        <v>2107</v>
      </c>
      <c r="AJ10" s="21">
        <f t="shared" si="4"/>
        <v>2129</v>
      </c>
      <c r="AK10" s="21">
        <f t="shared" si="4"/>
        <v>2054</v>
      </c>
      <c r="AL10" s="21">
        <f t="shared" si="4"/>
        <v>1657</v>
      </c>
      <c r="AM10" s="20">
        <f>AM11+AM12</f>
        <v>1906.6849999999999</v>
      </c>
      <c r="AN10" s="21">
        <f>AN11+AN12</f>
        <v>1865.0859999999998</v>
      </c>
      <c r="AO10" s="21">
        <f>AO11+AO12</f>
        <v>2060.0969999999998</v>
      </c>
      <c r="AP10" s="21">
        <f>AP11+AP12</f>
        <v>1941.502</v>
      </c>
      <c r="AQ10" s="21">
        <f>AQ11+AQ12</f>
        <v>2010.4690000000001</v>
      </c>
      <c r="AR10" s="21">
        <f t="shared" ref="AR10:AW10" si="5">AR11+AR12</f>
        <v>1801.0140000000001</v>
      </c>
      <c r="AS10" s="21">
        <f t="shared" si="5"/>
        <v>1894.3120000000001</v>
      </c>
      <c r="AT10" s="21">
        <f t="shared" si="5"/>
        <v>1895.4430000000002</v>
      </c>
      <c r="AU10" s="21">
        <f t="shared" si="5"/>
        <v>1969.2950000000001</v>
      </c>
      <c r="AV10" s="21">
        <f t="shared" si="5"/>
        <v>1886.739</v>
      </c>
      <c r="AW10" s="21">
        <f t="shared" si="5"/>
        <v>1774.3980000000001</v>
      </c>
      <c r="AX10" s="22">
        <f t="shared" ref="AX10:BK10" si="6">AX11+AX12</f>
        <v>1482.443</v>
      </c>
      <c r="AY10" s="21">
        <f t="shared" si="6"/>
        <v>2042.982</v>
      </c>
      <c r="AZ10" s="21">
        <f t="shared" si="6"/>
        <v>1898.4580000000001</v>
      </c>
      <c r="BA10" s="21">
        <f t="shared" si="6"/>
        <v>1902.5589999999997</v>
      </c>
      <c r="BB10" s="21">
        <f t="shared" si="6"/>
        <v>1278.48</v>
      </c>
      <c r="BC10" s="21">
        <f t="shared" si="6"/>
        <v>1432.067</v>
      </c>
      <c r="BD10" s="21">
        <f t="shared" si="6"/>
        <v>1549.992</v>
      </c>
      <c r="BE10" s="21">
        <f t="shared" si="6"/>
        <v>1656.616</v>
      </c>
      <c r="BF10" s="21">
        <f t="shared" si="6"/>
        <v>1846.3600000000001</v>
      </c>
      <c r="BG10" s="21">
        <f t="shared" si="6"/>
        <v>1972.0239999999999</v>
      </c>
      <c r="BH10" s="21">
        <f t="shared" si="6"/>
        <v>2176.7779999999998</v>
      </c>
      <c r="BI10" s="21">
        <f t="shared" si="6"/>
        <v>1955.5059999999999</v>
      </c>
      <c r="BJ10" s="21">
        <f t="shared" si="6"/>
        <v>2095.4579999999996</v>
      </c>
      <c r="BK10" s="20">
        <f t="shared" si="6"/>
        <v>2160.2750000000001</v>
      </c>
      <c r="BL10" s="21">
        <f t="shared" ref="BL10:BU10" si="7">BL11+BL12</f>
        <v>2077.9479999999999</v>
      </c>
      <c r="BM10" s="21">
        <f t="shared" si="7"/>
        <v>2100.6</v>
      </c>
      <c r="BN10" s="21">
        <f t="shared" si="7"/>
        <v>2247.21</v>
      </c>
      <c r="BO10" s="21">
        <f t="shared" si="7"/>
        <v>2436.6440000000002</v>
      </c>
      <c r="BP10" s="21">
        <f t="shared" si="7"/>
        <v>2247.9229999999998</v>
      </c>
      <c r="BQ10" s="21">
        <f t="shared" si="7"/>
        <v>2286.0819999999999</v>
      </c>
      <c r="BR10" s="21">
        <f t="shared" si="7"/>
        <v>2332.23</v>
      </c>
      <c r="BS10" s="21">
        <f t="shared" si="7"/>
        <v>2181.0100000000002</v>
      </c>
      <c r="BT10" s="21">
        <f t="shared" si="7"/>
        <v>2176.8679999999999</v>
      </c>
      <c r="BU10" s="21">
        <f t="shared" si="7"/>
        <v>1946.232</v>
      </c>
      <c r="BV10" s="22">
        <f>BV11+BV12</f>
        <v>1770.6110000000001</v>
      </c>
      <c r="BW10" s="21">
        <f>BW11+BW12</f>
        <v>2023.857</v>
      </c>
      <c r="BX10" s="21">
        <f>BX11+BX12</f>
        <v>1881.152</v>
      </c>
      <c r="BY10" s="21">
        <f>BY11+BY12</f>
        <v>2143.5860000000002</v>
      </c>
      <c r="BZ10" s="22">
        <f>BZ11+BZ12</f>
        <v>2031.5070000000001</v>
      </c>
      <c r="CA10" s="23">
        <f t="shared" si="0"/>
        <v>-5.2285749207169774</v>
      </c>
    </row>
    <row r="11" spans="1:79" ht="21.75" customHeight="1" x14ac:dyDescent="0.2">
      <c r="A11" s="24" t="s">
        <v>24</v>
      </c>
      <c r="B11" s="103">
        <v>10</v>
      </c>
      <c r="C11" s="26">
        <v>949</v>
      </c>
      <c r="D11" s="27">
        <v>973</v>
      </c>
      <c r="E11" s="27">
        <v>1010</v>
      </c>
      <c r="F11" s="27">
        <v>856</v>
      </c>
      <c r="G11" s="27">
        <v>916</v>
      </c>
      <c r="H11" s="27">
        <v>969</v>
      </c>
      <c r="I11" s="27">
        <v>1111</v>
      </c>
      <c r="J11" s="27">
        <v>1073</v>
      </c>
      <c r="K11" s="27">
        <v>1088</v>
      </c>
      <c r="L11" s="27">
        <v>1191</v>
      </c>
      <c r="M11" s="27">
        <v>1111</v>
      </c>
      <c r="N11" s="28">
        <v>1026</v>
      </c>
      <c r="O11" s="26">
        <v>1056</v>
      </c>
      <c r="P11" s="27">
        <v>1028</v>
      </c>
      <c r="Q11" s="27">
        <v>1192</v>
      </c>
      <c r="R11" s="27">
        <v>1157</v>
      </c>
      <c r="S11" s="27">
        <v>1103</v>
      </c>
      <c r="T11" s="27">
        <v>1083</v>
      </c>
      <c r="U11" s="27">
        <v>1135</v>
      </c>
      <c r="V11" s="27">
        <v>1209</v>
      </c>
      <c r="W11" s="27">
        <v>1144</v>
      </c>
      <c r="X11" s="27">
        <v>1283</v>
      </c>
      <c r="Y11" s="27">
        <v>1202</v>
      </c>
      <c r="Z11" s="28">
        <v>1095</v>
      </c>
      <c r="AA11" s="27">
        <v>1159</v>
      </c>
      <c r="AB11" s="27">
        <v>1088</v>
      </c>
      <c r="AC11" s="27">
        <v>1265</v>
      </c>
      <c r="AD11" s="27">
        <v>1221</v>
      </c>
      <c r="AE11" s="27">
        <v>1291</v>
      </c>
      <c r="AF11" s="27">
        <v>1134</v>
      </c>
      <c r="AG11" s="27">
        <v>1143</v>
      </c>
      <c r="AH11" s="27">
        <v>1087</v>
      </c>
      <c r="AI11" s="27">
        <v>1293</v>
      </c>
      <c r="AJ11" s="27">
        <v>1268</v>
      </c>
      <c r="AK11" s="27">
        <v>1233</v>
      </c>
      <c r="AL11" s="27">
        <v>1075</v>
      </c>
      <c r="AM11" s="26">
        <v>1105.847</v>
      </c>
      <c r="AN11" s="27">
        <v>1029.1659999999999</v>
      </c>
      <c r="AO11" s="27">
        <v>1240.4849999999999</v>
      </c>
      <c r="AP11" s="27">
        <v>1163.309</v>
      </c>
      <c r="AQ11" s="27">
        <v>1212.2349999999999</v>
      </c>
      <c r="AR11" s="27">
        <v>1061.634</v>
      </c>
      <c r="AS11" s="27">
        <v>1163.3430000000001</v>
      </c>
      <c r="AT11" s="27">
        <v>1087.796</v>
      </c>
      <c r="AU11" s="27">
        <v>1166.646</v>
      </c>
      <c r="AV11" s="27">
        <v>1058.3620000000001</v>
      </c>
      <c r="AW11" s="27">
        <v>1015.708</v>
      </c>
      <c r="AX11" s="28">
        <v>941.22699999999998</v>
      </c>
      <c r="AY11" s="27">
        <v>1225.067</v>
      </c>
      <c r="AZ11" s="27">
        <v>1092.903</v>
      </c>
      <c r="BA11" s="27">
        <v>1081.6769999999999</v>
      </c>
      <c r="BB11" s="27">
        <v>833.66899999999998</v>
      </c>
      <c r="BC11" s="27">
        <v>753.57899999999995</v>
      </c>
      <c r="BD11" s="27">
        <v>879.43</v>
      </c>
      <c r="BE11" s="27">
        <v>828.74599999999998</v>
      </c>
      <c r="BF11" s="27">
        <v>997.55200000000002</v>
      </c>
      <c r="BG11" s="27">
        <v>1096.683</v>
      </c>
      <c r="BH11" s="27">
        <v>1257.0429999999999</v>
      </c>
      <c r="BI11" s="27">
        <v>1072.75</v>
      </c>
      <c r="BJ11" s="27">
        <v>1236.5519999999999</v>
      </c>
      <c r="BK11" s="26">
        <v>1276.652</v>
      </c>
      <c r="BL11" s="27">
        <v>1224.5239999999999</v>
      </c>
      <c r="BM11" s="27">
        <v>1214.9390000000001</v>
      </c>
      <c r="BN11" s="27">
        <v>1330.307</v>
      </c>
      <c r="BO11" s="27">
        <v>1451.0740000000001</v>
      </c>
      <c r="BP11" s="27">
        <v>1314.114</v>
      </c>
      <c r="BQ11" s="27">
        <v>1325.941</v>
      </c>
      <c r="BR11" s="27">
        <v>1357.99</v>
      </c>
      <c r="BS11" s="27">
        <v>1309.018</v>
      </c>
      <c r="BT11" s="27">
        <v>1250.8679999999999</v>
      </c>
      <c r="BU11" s="27">
        <v>1114.2550000000001</v>
      </c>
      <c r="BV11" s="28">
        <v>1188.671</v>
      </c>
      <c r="BW11" s="27">
        <v>1230.422</v>
      </c>
      <c r="BX11" s="27">
        <v>1092.8150000000001</v>
      </c>
      <c r="BY11" s="27">
        <v>1238.222</v>
      </c>
      <c r="BZ11" s="28">
        <v>1184.8720000000001</v>
      </c>
      <c r="CA11" s="29">
        <f t="shared" si="0"/>
        <v>-4.3085973274582301</v>
      </c>
    </row>
    <row r="12" spans="1:79" ht="21.75" customHeight="1" x14ac:dyDescent="0.2">
      <c r="A12" s="30" t="s">
        <v>25</v>
      </c>
      <c r="B12" s="103">
        <v>11</v>
      </c>
      <c r="C12" s="31">
        <v>680</v>
      </c>
      <c r="D12" s="32">
        <v>742</v>
      </c>
      <c r="E12" s="32">
        <v>761</v>
      </c>
      <c r="F12" s="32">
        <v>794</v>
      </c>
      <c r="G12" s="32">
        <v>828</v>
      </c>
      <c r="H12" s="32">
        <v>821</v>
      </c>
      <c r="I12" s="32">
        <v>818</v>
      </c>
      <c r="J12" s="32">
        <v>830</v>
      </c>
      <c r="K12" s="32">
        <v>739</v>
      </c>
      <c r="L12" s="32">
        <v>762</v>
      </c>
      <c r="M12" s="32">
        <v>683</v>
      </c>
      <c r="N12" s="33">
        <v>390</v>
      </c>
      <c r="O12" s="31">
        <v>743</v>
      </c>
      <c r="P12" s="32">
        <v>694</v>
      </c>
      <c r="Q12" s="32">
        <v>770</v>
      </c>
      <c r="R12" s="32">
        <v>749</v>
      </c>
      <c r="S12" s="32">
        <v>734</v>
      </c>
      <c r="T12" s="32">
        <v>737</v>
      </c>
      <c r="U12" s="32">
        <v>738</v>
      </c>
      <c r="V12" s="32">
        <v>754</v>
      </c>
      <c r="W12" s="32">
        <v>737</v>
      </c>
      <c r="X12" s="32">
        <v>843</v>
      </c>
      <c r="Y12" s="32">
        <v>807</v>
      </c>
      <c r="Z12" s="33">
        <v>697</v>
      </c>
      <c r="AA12" s="32">
        <v>764</v>
      </c>
      <c r="AB12" s="32">
        <v>773</v>
      </c>
      <c r="AC12" s="32">
        <v>865</v>
      </c>
      <c r="AD12" s="32">
        <v>817</v>
      </c>
      <c r="AE12" s="32">
        <v>735</v>
      </c>
      <c r="AF12" s="32">
        <v>784</v>
      </c>
      <c r="AG12" s="32">
        <v>804</v>
      </c>
      <c r="AH12" s="32">
        <v>819</v>
      </c>
      <c r="AI12" s="32">
        <v>814</v>
      </c>
      <c r="AJ12" s="32">
        <v>861</v>
      </c>
      <c r="AK12" s="32">
        <v>821</v>
      </c>
      <c r="AL12" s="32">
        <v>582</v>
      </c>
      <c r="AM12" s="31">
        <v>800.83799999999997</v>
      </c>
      <c r="AN12" s="32">
        <v>835.92</v>
      </c>
      <c r="AO12" s="32">
        <v>819.61199999999997</v>
      </c>
      <c r="AP12" s="32">
        <v>778.19299999999998</v>
      </c>
      <c r="AQ12" s="32">
        <v>798.23400000000004</v>
      </c>
      <c r="AR12" s="32">
        <v>739.38</v>
      </c>
      <c r="AS12" s="32">
        <v>730.96900000000005</v>
      </c>
      <c r="AT12" s="32">
        <v>807.64700000000005</v>
      </c>
      <c r="AU12" s="32">
        <v>802.649</v>
      </c>
      <c r="AV12" s="32">
        <v>828.37699999999995</v>
      </c>
      <c r="AW12" s="32">
        <v>758.69</v>
      </c>
      <c r="AX12" s="33">
        <v>541.21600000000001</v>
      </c>
      <c r="AY12" s="32">
        <v>817.91499999999996</v>
      </c>
      <c r="AZ12" s="32">
        <v>805.55499999999995</v>
      </c>
      <c r="BA12" s="32">
        <v>820.88199999999995</v>
      </c>
      <c r="BB12" s="32">
        <v>444.81099999999998</v>
      </c>
      <c r="BC12" s="32">
        <v>678.48800000000006</v>
      </c>
      <c r="BD12" s="32">
        <v>670.56200000000001</v>
      </c>
      <c r="BE12" s="32">
        <v>827.87</v>
      </c>
      <c r="BF12" s="32">
        <v>848.80799999999999</v>
      </c>
      <c r="BG12" s="32">
        <v>875.34100000000001</v>
      </c>
      <c r="BH12" s="32">
        <v>919.73500000000001</v>
      </c>
      <c r="BI12" s="32">
        <v>882.75599999999997</v>
      </c>
      <c r="BJ12" s="32">
        <v>858.90599999999995</v>
      </c>
      <c r="BK12" s="31">
        <v>883.62300000000005</v>
      </c>
      <c r="BL12" s="32">
        <v>853.42399999999998</v>
      </c>
      <c r="BM12" s="32">
        <v>885.66099999999994</v>
      </c>
      <c r="BN12" s="32">
        <v>916.90300000000002</v>
      </c>
      <c r="BO12" s="32">
        <v>985.57</v>
      </c>
      <c r="BP12" s="32">
        <v>933.80899999999997</v>
      </c>
      <c r="BQ12" s="32">
        <v>960.14099999999996</v>
      </c>
      <c r="BR12" s="32">
        <v>974.24</v>
      </c>
      <c r="BS12" s="32">
        <v>871.99199999999996</v>
      </c>
      <c r="BT12" s="32">
        <v>926</v>
      </c>
      <c r="BU12" s="32">
        <v>831.97699999999998</v>
      </c>
      <c r="BV12" s="33">
        <v>581.94000000000005</v>
      </c>
      <c r="BW12" s="32">
        <v>793.43499999999995</v>
      </c>
      <c r="BX12" s="32">
        <v>788.33699999999999</v>
      </c>
      <c r="BY12" s="32">
        <v>905.36400000000003</v>
      </c>
      <c r="BZ12" s="33">
        <v>846.63499999999999</v>
      </c>
      <c r="CA12" s="34">
        <f t="shared" si="0"/>
        <v>-6.4867832164742563</v>
      </c>
    </row>
    <row r="13" spans="1:79" ht="40.5" x14ac:dyDescent="0.2">
      <c r="A13" s="35" t="s">
        <v>54</v>
      </c>
      <c r="B13" s="103">
        <v>12</v>
      </c>
      <c r="C13" s="36">
        <f t="shared" ref="C13:N13" si="8">+C14+C15</f>
        <v>708</v>
      </c>
      <c r="D13" s="37">
        <f t="shared" si="8"/>
        <v>616</v>
      </c>
      <c r="E13" s="37">
        <f t="shared" si="8"/>
        <v>767</v>
      </c>
      <c r="F13" s="37">
        <f t="shared" si="8"/>
        <v>679</v>
      </c>
      <c r="G13" s="37">
        <f t="shared" si="8"/>
        <v>805</v>
      </c>
      <c r="H13" s="37">
        <f t="shared" si="8"/>
        <v>706</v>
      </c>
      <c r="I13" s="37">
        <f t="shared" si="8"/>
        <v>777</v>
      </c>
      <c r="J13" s="37">
        <f t="shared" si="8"/>
        <v>926</v>
      </c>
      <c r="K13" s="37">
        <f t="shared" si="8"/>
        <v>803</v>
      </c>
      <c r="L13" s="37">
        <f t="shared" si="8"/>
        <v>825</v>
      </c>
      <c r="M13" s="37">
        <f t="shared" si="8"/>
        <v>732</v>
      </c>
      <c r="N13" s="38">
        <f t="shared" si="8"/>
        <v>1090</v>
      </c>
      <c r="O13" s="36">
        <f t="shared" ref="O13:AL13" si="9">+O14+O15</f>
        <v>781</v>
      </c>
      <c r="P13" s="37">
        <f t="shared" si="9"/>
        <v>698</v>
      </c>
      <c r="Q13" s="37">
        <f t="shared" si="9"/>
        <v>849</v>
      </c>
      <c r="R13" s="37">
        <f t="shared" si="9"/>
        <v>853</v>
      </c>
      <c r="S13" s="37">
        <f t="shared" si="9"/>
        <v>740</v>
      </c>
      <c r="T13" s="37">
        <f t="shared" si="9"/>
        <v>766</v>
      </c>
      <c r="U13" s="37">
        <f t="shared" si="9"/>
        <v>728</v>
      </c>
      <c r="V13" s="37">
        <f t="shared" si="9"/>
        <v>872</v>
      </c>
      <c r="W13" s="37">
        <f t="shared" si="9"/>
        <v>898</v>
      </c>
      <c r="X13" s="37">
        <f t="shared" si="9"/>
        <v>964</v>
      </c>
      <c r="Y13" s="37">
        <f t="shared" si="9"/>
        <v>837</v>
      </c>
      <c r="Z13" s="38">
        <f t="shared" si="9"/>
        <v>994</v>
      </c>
      <c r="AA13" s="37">
        <f t="shared" si="9"/>
        <v>815</v>
      </c>
      <c r="AB13" s="37">
        <f t="shared" si="9"/>
        <v>714</v>
      </c>
      <c r="AC13" s="37">
        <f t="shared" si="9"/>
        <v>847</v>
      </c>
      <c r="AD13" s="37">
        <f t="shared" si="9"/>
        <v>781</v>
      </c>
      <c r="AE13" s="37">
        <f t="shared" si="9"/>
        <v>798</v>
      </c>
      <c r="AF13" s="37">
        <f t="shared" si="9"/>
        <v>804</v>
      </c>
      <c r="AG13" s="37">
        <f t="shared" si="9"/>
        <v>921</v>
      </c>
      <c r="AH13" s="37">
        <f t="shared" si="9"/>
        <v>894</v>
      </c>
      <c r="AI13" s="37">
        <f t="shared" si="9"/>
        <v>770</v>
      </c>
      <c r="AJ13" s="37">
        <f t="shared" si="9"/>
        <v>905</v>
      </c>
      <c r="AK13" s="37">
        <f t="shared" si="9"/>
        <v>773</v>
      </c>
      <c r="AL13" s="37">
        <f t="shared" si="9"/>
        <v>895</v>
      </c>
      <c r="AM13" s="36">
        <f t="shared" ref="AM13:AY13" si="10">+AM14+AM15</f>
        <v>737.09400000000005</v>
      </c>
      <c r="AN13" s="37">
        <f t="shared" si="10"/>
        <v>702.625</v>
      </c>
      <c r="AO13" s="37">
        <f t="shared" si="10"/>
        <v>832.43</v>
      </c>
      <c r="AP13" s="37">
        <f t="shared" si="10"/>
        <v>787.01299999999992</v>
      </c>
      <c r="AQ13" s="37">
        <f t="shared" si="10"/>
        <v>650.59699999999998</v>
      </c>
      <c r="AR13" s="37">
        <f t="shared" si="10"/>
        <v>846.60700000000008</v>
      </c>
      <c r="AS13" s="37">
        <f t="shared" si="10"/>
        <v>709.40499999999997</v>
      </c>
      <c r="AT13" s="37">
        <f t="shared" si="10"/>
        <v>604.46600000000001</v>
      </c>
      <c r="AU13" s="37">
        <f>+AU14+AU15</f>
        <v>670.17499999999995</v>
      </c>
      <c r="AV13" s="37">
        <f>+AV14+AV15</f>
        <v>619.13800000000003</v>
      </c>
      <c r="AW13" s="37">
        <f>+AW14+AW15</f>
        <v>784.755</v>
      </c>
      <c r="AX13" s="38">
        <f t="shared" si="10"/>
        <v>872.904</v>
      </c>
      <c r="AY13" s="37">
        <f t="shared" si="10"/>
        <v>605.02300000000002</v>
      </c>
      <c r="AZ13" s="37">
        <f t="shared" ref="AZ13:BK13" si="11">+AZ14+AZ15</f>
        <v>711.64100000000008</v>
      </c>
      <c r="BA13" s="37">
        <f t="shared" si="11"/>
        <v>749.03800000000001</v>
      </c>
      <c r="BB13" s="37">
        <f t="shared" si="11"/>
        <v>599.42600000000004</v>
      </c>
      <c r="BC13" s="37">
        <f t="shared" si="11"/>
        <v>629.67400000000009</v>
      </c>
      <c r="BD13" s="37">
        <f t="shared" si="11"/>
        <v>712.59299999999996</v>
      </c>
      <c r="BE13" s="37">
        <f t="shared" si="11"/>
        <v>774.85400000000004</v>
      </c>
      <c r="BF13" s="37">
        <f t="shared" si="11"/>
        <v>627.66399999999999</v>
      </c>
      <c r="BG13" s="37">
        <f t="shared" si="11"/>
        <v>456.267</v>
      </c>
      <c r="BH13" s="37">
        <f t="shared" si="11"/>
        <v>658.08299999999997</v>
      </c>
      <c r="BI13" s="37">
        <f t="shared" si="11"/>
        <v>709.42700000000002</v>
      </c>
      <c r="BJ13" s="37">
        <f t="shared" si="11"/>
        <v>616.16300000000001</v>
      </c>
      <c r="BK13" s="36">
        <f t="shared" si="11"/>
        <v>621.82600000000002</v>
      </c>
      <c r="BL13" s="37">
        <f t="shared" ref="BL13:BT13" si="12">+BL14+BL15</f>
        <v>558.00199999999995</v>
      </c>
      <c r="BM13" s="37">
        <f t="shared" si="12"/>
        <v>699.46399999999994</v>
      </c>
      <c r="BN13" s="37">
        <f t="shared" si="12"/>
        <v>640.20100000000002</v>
      </c>
      <c r="BO13" s="37">
        <f t="shared" si="12"/>
        <v>797.17500000000007</v>
      </c>
      <c r="BP13" s="37">
        <f t="shared" si="12"/>
        <v>802.28700000000003</v>
      </c>
      <c r="BQ13" s="37">
        <f t="shared" si="12"/>
        <v>682.68099999999993</v>
      </c>
      <c r="BR13" s="37">
        <f t="shared" si="12"/>
        <v>748.14200000000005</v>
      </c>
      <c r="BS13" s="37">
        <f t="shared" si="12"/>
        <v>695.06600000000003</v>
      </c>
      <c r="BT13" s="37">
        <f t="shared" si="12"/>
        <v>676.971</v>
      </c>
      <c r="BU13" s="37">
        <f t="shared" ref="BU13:BZ13" si="13">+BU14+BU15</f>
        <v>871.41800000000001</v>
      </c>
      <c r="BV13" s="38">
        <f t="shared" si="13"/>
        <v>867.70600000000002</v>
      </c>
      <c r="BW13" s="37">
        <f t="shared" si="13"/>
        <v>795.65699999999993</v>
      </c>
      <c r="BX13" s="37">
        <f t="shared" si="13"/>
        <v>610.89700000000005</v>
      </c>
      <c r="BY13" s="37">
        <f t="shared" si="13"/>
        <v>683.35599999999999</v>
      </c>
      <c r="BZ13" s="38">
        <f t="shared" si="13"/>
        <v>822.20500000000004</v>
      </c>
      <c r="CA13" s="19">
        <f t="shared" si="0"/>
        <v>20.318691867781947</v>
      </c>
    </row>
    <row r="14" spans="1:79" ht="21.75" customHeight="1" x14ac:dyDescent="0.2">
      <c r="A14" s="39" t="s">
        <v>26</v>
      </c>
      <c r="B14" s="103">
        <v>13</v>
      </c>
      <c r="C14" s="40">
        <v>556</v>
      </c>
      <c r="D14" s="40">
        <v>472</v>
      </c>
      <c r="E14" s="40">
        <v>638</v>
      </c>
      <c r="F14" s="40">
        <v>573</v>
      </c>
      <c r="G14" s="40">
        <v>714</v>
      </c>
      <c r="H14" s="40">
        <v>578</v>
      </c>
      <c r="I14" s="40">
        <v>677</v>
      </c>
      <c r="J14" s="40">
        <v>821</v>
      </c>
      <c r="K14" s="40">
        <v>718</v>
      </c>
      <c r="L14" s="40">
        <v>709</v>
      </c>
      <c r="M14" s="40">
        <v>589</v>
      </c>
      <c r="N14" s="41">
        <v>850</v>
      </c>
      <c r="O14" s="42">
        <v>705</v>
      </c>
      <c r="P14" s="43">
        <v>593</v>
      </c>
      <c r="Q14" s="43">
        <v>708</v>
      </c>
      <c r="R14" s="43">
        <v>714</v>
      </c>
      <c r="S14" s="43">
        <v>679</v>
      </c>
      <c r="T14" s="43">
        <v>639</v>
      </c>
      <c r="U14" s="43">
        <v>647</v>
      </c>
      <c r="V14" s="43">
        <v>757</v>
      </c>
      <c r="W14" s="43">
        <v>789</v>
      </c>
      <c r="X14" s="43">
        <v>800</v>
      </c>
      <c r="Y14" s="43">
        <v>742</v>
      </c>
      <c r="Z14" s="41">
        <v>846</v>
      </c>
      <c r="AA14" s="40">
        <v>685</v>
      </c>
      <c r="AB14" s="40">
        <v>601</v>
      </c>
      <c r="AC14" s="40">
        <v>734</v>
      </c>
      <c r="AD14" s="40">
        <v>682</v>
      </c>
      <c r="AE14" s="40">
        <v>719</v>
      </c>
      <c r="AF14" s="40">
        <v>738</v>
      </c>
      <c r="AG14" s="40">
        <v>846</v>
      </c>
      <c r="AH14" s="40">
        <v>803</v>
      </c>
      <c r="AI14" s="40">
        <v>676</v>
      </c>
      <c r="AJ14" s="40">
        <v>826</v>
      </c>
      <c r="AK14" s="40">
        <v>693</v>
      </c>
      <c r="AL14" s="41">
        <v>758</v>
      </c>
      <c r="AM14" s="44">
        <v>646.05100000000004</v>
      </c>
      <c r="AN14" s="45">
        <v>632.47500000000002</v>
      </c>
      <c r="AO14" s="45">
        <v>732.78899999999999</v>
      </c>
      <c r="AP14" s="45">
        <v>711.42499999999995</v>
      </c>
      <c r="AQ14" s="45">
        <v>592.03599999999994</v>
      </c>
      <c r="AR14" s="45">
        <v>737.37800000000004</v>
      </c>
      <c r="AS14" s="45">
        <v>605.553</v>
      </c>
      <c r="AT14" s="45">
        <v>522.745</v>
      </c>
      <c r="AU14" s="45">
        <v>561.404</v>
      </c>
      <c r="AV14" s="45">
        <v>551.69000000000005</v>
      </c>
      <c r="AW14" s="45">
        <v>712.78899999999999</v>
      </c>
      <c r="AX14" s="46">
        <v>723.3</v>
      </c>
      <c r="AY14" s="45">
        <v>582.51</v>
      </c>
      <c r="AZ14" s="45">
        <v>689.52200000000005</v>
      </c>
      <c r="BA14" s="45">
        <v>690.40300000000002</v>
      </c>
      <c r="BB14" s="45">
        <v>570.774</v>
      </c>
      <c r="BC14" s="45">
        <v>606.98800000000006</v>
      </c>
      <c r="BD14" s="45">
        <v>606.447</v>
      </c>
      <c r="BE14" s="45">
        <v>701.89200000000005</v>
      </c>
      <c r="BF14" s="45">
        <v>581.79499999999996</v>
      </c>
      <c r="BG14" s="45">
        <v>412.47699999999998</v>
      </c>
      <c r="BH14" s="45">
        <v>592.27499999999998</v>
      </c>
      <c r="BI14" s="45">
        <v>691.755</v>
      </c>
      <c r="BJ14" s="45">
        <v>572.89300000000003</v>
      </c>
      <c r="BK14" s="44">
        <v>597.35400000000004</v>
      </c>
      <c r="BL14" s="45">
        <v>538.74</v>
      </c>
      <c r="BM14" s="45">
        <v>669.15899999999999</v>
      </c>
      <c r="BN14" s="45">
        <v>585.053</v>
      </c>
      <c r="BO14" s="45">
        <v>750.01700000000005</v>
      </c>
      <c r="BP14" s="45">
        <v>727.05399999999997</v>
      </c>
      <c r="BQ14" s="45">
        <v>612.47699999999998</v>
      </c>
      <c r="BR14" s="45">
        <v>696.60400000000004</v>
      </c>
      <c r="BS14" s="45">
        <v>636.62</v>
      </c>
      <c r="BT14" s="45">
        <v>596.27499999999998</v>
      </c>
      <c r="BU14" s="45">
        <v>796.27499999999998</v>
      </c>
      <c r="BV14" s="46">
        <v>764.69299999999998</v>
      </c>
      <c r="BW14" s="45">
        <v>738.42</v>
      </c>
      <c r="BX14" s="45">
        <v>539.51300000000003</v>
      </c>
      <c r="BY14" s="45">
        <v>573.10400000000004</v>
      </c>
      <c r="BZ14" s="46">
        <v>740.57500000000005</v>
      </c>
      <c r="CA14" s="47">
        <f t="shared" si="0"/>
        <v>29.221746838270192</v>
      </c>
    </row>
    <row r="15" spans="1:79" ht="21.75" customHeight="1" x14ac:dyDescent="0.2">
      <c r="A15" s="24" t="s">
        <v>27</v>
      </c>
      <c r="B15" s="103">
        <v>14</v>
      </c>
      <c r="C15" s="25">
        <v>152</v>
      </c>
      <c r="D15" s="25">
        <v>144</v>
      </c>
      <c r="E15" s="25">
        <v>129</v>
      </c>
      <c r="F15" s="25">
        <v>106</v>
      </c>
      <c r="G15" s="25">
        <v>91</v>
      </c>
      <c r="H15" s="25">
        <v>128</v>
      </c>
      <c r="I15" s="25">
        <v>100</v>
      </c>
      <c r="J15" s="25">
        <v>105</v>
      </c>
      <c r="K15" s="25">
        <v>85</v>
      </c>
      <c r="L15" s="25">
        <v>116</v>
      </c>
      <c r="M15" s="25">
        <v>143</v>
      </c>
      <c r="N15" s="48">
        <v>240</v>
      </c>
      <c r="O15" s="49">
        <v>76</v>
      </c>
      <c r="P15" s="50">
        <v>105</v>
      </c>
      <c r="Q15" s="50">
        <v>141</v>
      </c>
      <c r="R15" s="50">
        <v>139</v>
      </c>
      <c r="S15" s="50">
        <v>61</v>
      </c>
      <c r="T15" s="50">
        <v>127</v>
      </c>
      <c r="U15" s="50">
        <v>81</v>
      </c>
      <c r="V15" s="50">
        <v>115</v>
      </c>
      <c r="W15" s="50">
        <v>109</v>
      </c>
      <c r="X15" s="50">
        <v>164</v>
      </c>
      <c r="Y15" s="50">
        <v>95</v>
      </c>
      <c r="Z15" s="48">
        <v>148</v>
      </c>
      <c r="AA15" s="25">
        <v>130</v>
      </c>
      <c r="AB15" s="25">
        <v>113</v>
      </c>
      <c r="AC15" s="25">
        <v>113</v>
      </c>
      <c r="AD15" s="25">
        <v>99</v>
      </c>
      <c r="AE15" s="25">
        <v>79</v>
      </c>
      <c r="AF15" s="25">
        <v>66</v>
      </c>
      <c r="AG15" s="25">
        <v>75</v>
      </c>
      <c r="AH15" s="25">
        <v>91</v>
      </c>
      <c r="AI15" s="25">
        <v>94</v>
      </c>
      <c r="AJ15" s="25">
        <v>79</v>
      </c>
      <c r="AK15" s="25">
        <v>80</v>
      </c>
      <c r="AL15" s="48">
        <v>137</v>
      </c>
      <c r="AM15" s="51">
        <v>91.043000000000006</v>
      </c>
      <c r="AN15" s="52">
        <v>70.150000000000006</v>
      </c>
      <c r="AO15" s="52">
        <v>99.641000000000005</v>
      </c>
      <c r="AP15" s="52">
        <v>75.587999999999994</v>
      </c>
      <c r="AQ15" s="52">
        <v>58.561</v>
      </c>
      <c r="AR15" s="52">
        <v>109.229</v>
      </c>
      <c r="AS15" s="52">
        <v>103.852</v>
      </c>
      <c r="AT15" s="52">
        <v>81.721000000000004</v>
      </c>
      <c r="AU15" s="52">
        <v>108.771</v>
      </c>
      <c r="AV15" s="52">
        <v>67.447999999999993</v>
      </c>
      <c r="AW15" s="52">
        <v>71.965999999999994</v>
      </c>
      <c r="AX15" s="53">
        <v>149.60400000000001</v>
      </c>
      <c r="AY15" s="52">
        <v>22.513000000000002</v>
      </c>
      <c r="AZ15" s="52">
        <v>22.119</v>
      </c>
      <c r="BA15" s="52">
        <v>58.634999999999998</v>
      </c>
      <c r="BB15" s="52">
        <v>28.652000000000001</v>
      </c>
      <c r="BC15" s="52">
        <v>22.686</v>
      </c>
      <c r="BD15" s="52">
        <v>106.146</v>
      </c>
      <c r="BE15" s="52">
        <v>72.962000000000003</v>
      </c>
      <c r="BF15" s="52">
        <v>45.869</v>
      </c>
      <c r="BG15" s="52">
        <v>43.79</v>
      </c>
      <c r="BH15" s="52">
        <v>65.808000000000007</v>
      </c>
      <c r="BI15" s="52">
        <v>17.672000000000001</v>
      </c>
      <c r="BJ15" s="52">
        <v>43.27</v>
      </c>
      <c r="BK15" s="51">
        <v>24.472000000000001</v>
      </c>
      <c r="BL15" s="52">
        <v>19.262</v>
      </c>
      <c r="BM15" s="52">
        <v>30.305</v>
      </c>
      <c r="BN15" s="52">
        <v>55.148000000000003</v>
      </c>
      <c r="BO15" s="52">
        <v>47.158000000000001</v>
      </c>
      <c r="BP15" s="52">
        <v>75.233000000000004</v>
      </c>
      <c r="BQ15" s="52">
        <v>70.203999999999994</v>
      </c>
      <c r="BR15" s="52">
        <v>51.537999999999997</v>
      </c>
      <c r="BS15" s="52">
        <v>58.445999999999998</v>
      </c>
      <c r="BT15" s="52">
        <v>80.695999999999998</v>
      </c>
      <c r="BU15" s="52">
        <v>75.143000000000001</v>
      </c>
      <c r="BV15" s="53">
        <v>103.01300000000001</v>
      </c>
      <c r="BW15" s="52">
        <v>57.237000000000002</v>
      </c>
      <c r="BX15" s="52">
        <v>71.384</v>
      </c>
      <c r="BY15" s="52">
        <v>110.252</v>
      </c>
      <c r="BZ15" s="53">
        <v>81.63</v>
      </c>
      <c r="CA15" s="29">
        <f t="shared" si="0"/>
        <v>-25.96052679316475</v>
      </c>
    </row>
    <row r="16" spans="1:79" ht="21.75" customHeight="1" x14ac:dyDescent="0.2">
      <c r="A16" s="54" t="s">
        <v>28</v>
      </c>
      <c r="B16" s="103">
        <v>15</v>
      </c>
      <c r="C16" s="55">
        <v>2123.33</v>
      </c>
      <c r="D16" s="56">
        <v>1936.566</v>
      </c>
      <c r="E16" s="56">
        <v>2097.748</v>
      </c>
      <c r="F16" s="56">
        <v>1854.489</v>
      </c>
      <c r="G16" s="56">
        <v>2115</v>
      </c>
      <c r="H16" s="56">
        <v>2149.6219999999998</v>
      </c>
      <c r="I16" s="56">
        <v>2361.8760000000002</v>
      </c>
      <c r="J16" s="56">
        <v>2391.5909999999999</v>
      </c>
      <c r="K16" s="56">
        <v>2296.826</v>
      </c>
      <c r="L16" s="56">
        <v>2482.5349999999999</v>
      </c>
      <c r="M16" s="56">
        <v>2320.9690000000001</v>
      </c>
      <c r="N16" s="57">
        <v>2214.319</v>
      </c>
      <c r="O16" s="55">
        <v>2293.366</v>
      </c>
      <c r="P16" s="56">
        <v>2073.46</v>
      </c>
      <c r="Q16" s="56">
        <v>2375.1790000000001</v>
      </c>
      <c r="R16" s="56">
        <v>2409.201</v>
      </c>
      <c r="S16" s="56">
        <v>2497.9839999999999</v>
      </c>
      <c r="T16" s="56">
        <v>2285.2930000000001</v>
      </c>
      <c r="U16" s="56">
        <v>2337.1390000000001</v>
      </c>
      <c r="V16" s="56">
        <v>2461.2660000000001</v>
      </c>
      <c r="W16" s="56">
        <v>2441.65</v>
      </c>
      <c r="X16" s="56">
        <v>2494.0329999999999</v>
      </c>
      <c r="Y16" s="56">
        <v>2470.4780000000001</v>
      </c>
      <c r="Z16" s="57">
        <v>2432.5569999999998</v>
      </c>
      <c r="AA16" s="56">
        <v>2368.1309999999999</v>
      </c>
      <c r="AB16" s="56">
        <v>2170.8240000000001</v>
      </c>
      <c r="AC16" s="56">
        <v>2442.0140000000001</v>
      </c>
      <c r="AD16" s="56">
        <v>2356.4720000000002</v>
      </c>
      <c r="AE16" s="56">
        <v>2239.203</v>
      </c>
      <c r="AF16" s="56">
        <v>2374.7350000000001</v>
      </c>
      <c r="AG16" s="56">
        <v>2481.1770000000001</v>
      </c>
      <c r="AH16" s="56">
        <v>2349.0810000000001</v>
      </c>
      <c r="AI16" s="56">
        <v>2532.7420000000002</v>
      </c>
      <c r="AJ16" s="56">
        <v>2556.9969999999998</v>
      </c>
      <c r="AK16" s="56">
        <v>2345.018</v>
      </c>
      <c r="AL16" s="56">
        <v>2438.6909999999998</v>
      </c>
      <c r="AM16" s="55">
        <v>2451.1060000000002</v>
      </c>
      <c r="AN16" s="56">
        <v>2200.5320000000002</v>
      </c>
      <c r="AO16" s="56">
        <v>2355.9769999999999</v>
      </c>
      <c r="AP16" s="56">
        <v>2382.6410000000001</v>
      </c>
      <c r="AQ16" s="56">
        <v>2295.3960000000002</v>
      </c>
      <c r="AR16" s="56">
        <v>2277.06</v>
      </c>
      <c r="AS16" s="56">
        <v>1879.4770000000001</v>
      </c>
      <c r="AT16" s="56">
        <v>1926.3130000000001</v>
      </c>
      <c r="AU16" s="56">
        <v>1906.2329999999999</v>
      </c>
      <c r="AV16" s="56">
        <v>2193.3939999999998</v>
      </c>
      <c r="AW16" s="56">
        <v>2179.277</v>
      </c>
      <c r="AX16" s="57">
        <v>2232.9299999999998</v>
      </c>
      <c r="AY16" s="56">
        <v>2170.6529999999998</v>
      </c>
      <c r="AZ16" s="56">
        <v>2178.2220000000002</v>
      </c>
      <c r="BA16" s="56">
        <v>2098.9850000000001</v>
      </c>
      <c r="BB16" s="56">
        <v>1750.5989999999999</v>
      </c>
      <c r="BC16" s="56">
        <v>1717.9459999999999</v>
      </c>
      <c r="BD16" s="56">
        <v>1678.0650000000001</v>
      </c>
      <c r="BE16" s="56">
        <v>2015.0070000000001</v>
      </c>
      <c r="BF16" s="56">
        <v>2140.395</v>
      </c>
      <c r="BG16" s="56">
        <v>2015.008</v>
      </c>
      <c r="BH16" s="56">
        <v>2172.3789999999999</v>
      </c>
      <c r="BI16" s="56">
        <v>2344.0819999999999</v>
      </c>
      <c r="BJ16" s="56">
        <v>2346.9430000000002</v>
      </c>
      <c r="BK16" s="55">
        <v>2443.674</v>
      </c>
      <c r="BL16" s="56">
        <v>2252.7759999999998</v>
      </c>
      <c r="BM16" s="56">
        <v>2174.9110000000001</v>
      </c>
      <c r="BN16" s="56">
        <v>2322.002</v>
      </c>
      <c r="BO16" s="56">
        <v>2419.5790000000002</v>
      </c>
      <c r="BP16" s="56">
        <v>2386.4769999999999</v>
      </c>
      <c r="BQ16" s="56">
        <v>2459.5100000000002</v>
      </c>
      <c r="BR16" s="56">
        <v>2541.9960000000001</v>
      </c>
      <c r="BS16" s="56">
        <v>2489.4389999999999</v>
      </c>
      <c r="BT16" s="56">
        <v>2284.1570000000002</v>
      </c>
      <c r="BU16" s="56">
        <v>2422.817</v>
      </c>
      <c r="BV16" s="57">
        <v>2332.424</v>
      </c>
      <c r="BW16" s="56">
        <v>2296.6280000000002</v>
      </c>
      <c r="BX16" s="56">
        <v>2101.7159999999999</v>
      </c>
      <c r="BY16" s="56">
        <v>2255.8519999999999</v>
      </c>
      <c r="BZ16" s="57">
        <v>2316.471</v>
      </c>
      <c r="CA16" s="58">
        <f t="shared" si="0"/>
        <v>2.6871886985493809</v>
      </c>
    </row>
    <row r="17" spans="1:79" ht="21.75" customHeight="1" x14ac:dyDescent="0.2">
      <c r="A17" s="59" t="s">
        <v>29</v>
      </c>
      <c r="B17" s="103">
        <v>16</v>
      </c>
      <c r="C17" s="16">
        <f>+C18+C21</f>
        <v>1246</v>
      </c>
      <c r="D17" s="17">
        <f>+D18+D21</f>
        <v>1292</v>
      </c>
      <c r="E17" s="17">
        <f>+E18+E21</f>
        <v>1496</v>
      </c>
      <c r="F17" s="17">
        <f>+F18+F21</f>
        <v>1404</v>
      </c>
      <c r="G17" s="17">
        <f>+G18+G21</f>
        <v>1391</v>
      </c>
      <c r="H17" s="17">
        <f t="shared" ref="H17:M17" si="14">+H18+H21</f>
        <v>1509</v>
      </c>
      <c r="I17" s="17">
        <f t="shared" si="14"/>
        <v>1415</v>
      </c>
      <c r="J17" s="17">
        <f t="shared" si="14"/>
        <v>1505</v>
      </c>
      <c r="K17" s="17">
        <f t="shared" si="14"/>
        <v>1506</v>
      </c>
      <c r="L17" s="17">
        <f t="shared" si="14"/>
        <v>1409</v>
      </c>
      <c r="M17" s="17">
        <f t="shared" si="14"/>
        <v>1385</v>
      </c>
      <c r="N17" s="18">
        <f>+N18+N21</f>
        <v>1270</v>
      </c>
      <c r="O17" s="16">
        <f t="shared" ref="O17:Z17" si="15">+O18+O21</f>
        <v>1265</v>
      </c>
      <c r="P17" s="17">
        <f t="shared" si="15"/>
        <v>1271</v>
      </c>
      <c r="Q17" s="17">
        <f t="shared" si="15"/>
        <v>1520</v>
      </c>
      <c r="R17" s="17">
        <f t="shared" si="15"/>
        <v>1233</v>
      </c>
      <c r="S17" s="17">
        <f t="shared" si="15"/>
        <v>1432</v>
      </c>
      <c r="T17" s="17">
        <f>+T18+T21</f>
        <v>1518</v>
      </c>
      <c r="U17" s="17">
        <f>+U18+U21</f>
        <v>1456</v>
      </c>
      <c r="V17" s="17">
        <f>+V18+V21</f>
        <v>1579</v>
      </c>
      <c r="W17" s="17">
        <f>+W18+W21</f>
        <v>1572</v>
      </c>
      <c r="X17" s="17">
        <f>+X18+X21</f>
        <v>1497</v>
      </c>
      <c r="Y17" s="17">
        <f t="shared" si="15"/>
        <v>1469</v>
      </c>
      <c r="Z17" s="18">
        <f t="shared" si="15"/>
        <v>1435</v>
      </c>
      <c r="AA17" s="17">
        <f t="shared" ref="AA17:AL17" si="16">AA18+AA21</f>
        <v>1472</v>
      </c>
      <c r="AB17" s="17">
        <f t="shared" si="16"/>
        <v>1465</v>
      </c>
      <c r="AC17" s="17">
        <f t="shared" si="16"/>
        <v>1636</v>
      </c>
      <c r="AD17" s="17">
        <f t="shared" si="16"/>
        <v>1543</v>
      </c>
      <c r="AE17" s="17">
        <f t="shared" si="16"/>
        <v>1186</v>
      </c>
      <c r="AF17" s="17">
        <f t="shared" si="16"/>
        <v>1818</v>
      </c>
      <c r="AG17" s="17">
        <f t="shared" si="16"/>
        <v>1675</v>
      </c>
      <c r="AH17" s="17">
        <f t="shared" si="16"/>
        <v>1759</v>
      </c>
      <c r="AI17" s="17">
        <f>AI18+AI21</f>
        <v>1708</v>
      </c>
      <c r="AJ17" s="17">
        <f t="shared" si="16"/>
        <v>1650</v>
      </c>
      <c r="AK17" s="17">
        <f t="shared" si="16"/>
        <v>1588</v>
      </c>
      <c r="AL17" s="17">
        <f t="shared" si="16"/>
        <v>1420</v>
      </c>
      <c r="AM17" s="16">
        <f t="shared" ref="AM17:AY17" si="17">AM18+AM21</f>
        <v>1443.115</v>
      </c>
      <c r="AN17" s="17">
        <f t="shared" si="17"/>
        <v>1519.6789999999999</v>
      </c>
      <c r="AO17" s="17">
        <f t="shared" si="17"/>
        <v>1665.4960000000001</v>
      </c>
      <c r="AP17" s="17">
        <f t="shared" si="17"/>
        <v>1516.2820000000002</v>
      </c>
      <c r="AQ17" s="17">
        <f t="shared" si="17"/>
        <v>1556.8480000000002</v>
      </c>
      <c r="AR17" s="17">
        <f t="shared" ref="AR17:AW17" si="18">AR18+AR21</f>
        <v>1578.172</v>
      </c>
      <c r="AS17" s="17">
        <f t="shared" si="18"/>
        <v>1564.0809999999999</v>
      </c>
      <c r="AT17" s="17">
        <f t="shared" si="18"/>
        <v>1637.925</v>
      </c>
      <c r="AU17" s="17">
        <f t="shared" si="18"/>
        <v>1612.146</v>
      </c>
      <c r="AV17" s="17">
        <f t="shared" si="18"/>
        <v>1653.7739999999999</v>
      </c>
      <c r="AW17" s="17">
        <f t="shared" si="18"/>
        <v>1623.963</v>
      </c>
      <c r="AX17" s="18">
        <f t="shared" si="17"/>
        <v>1427.462</v>
      </c>
      <c r="AY17" s="17">
        <f t="shared" si="17"/>
        <v>1546.72</v>
      </c>
      <c r="AZ17" s="17">
        <f t="shared" ref="AZ17:BH17" si="19">AZ18+AZ21</f>
        <v>1567.1200000000001</v>
      </c>
      <c r="BA17" s="17">
        <f t="shared" si="19"/>
        <v>1511.75</v>
      </c>
      <c r="BB17" s="17">
        <f t="shared" si="19"/>
        <v>991.46</v>
      </c>
      <c r="BC17" s="17">
        <f t="shared" si="19"/>
        <v>1216.7070000000001</v>
      </c>
      <c r="BD17" s="17">
        <f t="shared" si="19"/>
        <v>1571.4470000000001</v>
      </c>
      <c r="BE17" s="17">
        <f>BE18+BE21</f>
        <v>1761.7670000000001</v>
      </c>
      <c r="BF17" s="17">
        <f>BF18+BF21</f>
        <v>1777.3870000000002</v>
      </c>
      <c r="BG17" s="17">
        <f t="shared" si="19"/>
        <v>1887.4680000000001</v>
      </c>
      <c r="BH17" s="17">
        <f t="shared" si="19"/>
        <v>1941.8880000000001</v>
      </c>
      <c r="BI17" s="17">
        <f>BI18+BI21</f>
        <v>1848.7060000000001</v>
      </c>
      <c r="BJ17" s="17">
        <f>BJ18+BJ21</f>
        <v>1839.5650000000001</v>
      </c>
      <c r="BK17" s="16">
        <f>BK18+BK21</f>
        <v>1938.4180000000001</v>
      </c>
      <c r="BL17" s="17">
        <f>BL18+BL21</f>
        <v>1883.5650000000001</v>
      </c>
      <c r="BM17" s="17">
        <f>BM18+BM21</f>
        <v>2074.4699999999998</v>
      </c>
      <c r="BN17" s="17">
        <f t="shared" ref="BN17:BU17" si="20">BN18+BN21</f>
        <v>1926.9519999999998</v>
      </c>
      <c r="BO17" s="17">
        <f t="shared" si="20"/>
        <v>2105.8830000000003</v>
      </c>
      <c r="BP17" s="17">
        <f t="shared" si="20"/>
        <v>2080.2559999999999</v>
      </c>
      <c r="BQ17" s="17">
        <f t="shared" si="20"/>
        <v>1899.06</v>
      </c>
      <c r="BR17" s="17">
        <f t="shared" si="20"/>
        <v>1871.9639999999999</v>
      </c>
      <c r="BS17" s="17">
        <f t="shared" si="20"/>
        <v>1818.8330000000001</v>
      </c>
      <c r="BT17" s="17">
        <f t="shared" si="20"/>
        <v>1677.172</v>
      </c>
      <c r="BU17" s="17">
        <f t="shared" si="20"/>
        <v>1615.9639999999999</v>
      </c>
      <c r="BV17" s="18">
        <f>BV18+BV21</f>
        <v>1410.3710000000001</v>
      </c>
      <c r="BW17" s="17">
        <f>BW18+BW21</f>
        <v>1478.2260000000001</v>
      </c>
      <c r="BX17" s="17">
        <f>BX18+BX21</f>
        <v>1555.931</v>
      </c>
      <c r="BY17" s="17">
        <f>BY18+BY21</f>
        <v>1852.2369999999999</v>
      </c>
      <c r="BZ17" s="18">
        <f>BZ18+BZ21</f>
        <v>1761.69</v>
      </c>
      <c r="CA17" s="19">
        <f t="shared" si="0"/>
        <v>-4.888521285343062</v>
      </c>
    </row>
    <row r="18" spans="1:79" ht="21.75" customHeight="1" x14ac:dyDescent="0.2">
      <c r="A18" s="141" t="s">
        <v>30</v>
      </c>
      <c r="B18" s="103">
        <v>17</v>
      </c>
      <c r="C18" s="60">
        <f t="shared" ref="C18:I18" si="21">+C19+C20</f>
        <v>1224</v>
      </c>
      <c r="D18" s="61">
        <f t="shared" si="21"/>
        <v>1266</v>
      </c>
      <c r="E18" s="61">
        <f t="shared" si="21"/>
        <v>1461</v>
      </c>
      <c r="F18" s="61">
        <f t="shared" si="21"/>
        <v>1369</v>
      </c>
      <c r="G18" s="61">
        <f t="shared" si="21"/>
        <v>1360</v>
      </c>
      <c r="H18" s="61">
        <f t="shared" si="21"/>
        <v>1471</v>
      </c>
      <c r="I18" s="61">
        <f t="shared" si="21"/>
        <v>1374</v>
      </c>
      <c r="J18" s="61">
        <f>+J19+J20</f>
        <v>1464</v>
      </c>
      <c r="K18" s="61">
        <f>+K19+K20</f>
        <v>1455</v>
      </c>
      <c r="L18" s="61">
        <f>+L19+L20</f>
        <v>1372</v>
      </c>
      <c r="M18" s="61">
        <f>+M19+M20</f>
        <v>1345</v>
      </c>
      <c r="N18" s="62">
        <f>+N19+N20</f>
        <v>1245</v>
      </c>
      <c r="O18" s="60">
        <f t="shared" ref="O18:Z18" si="22">+O19+O20</f>
        <v>1242</v>
      </c>
      <c r="P18" s="61">
        <f t="shared" si="22"/>
        <v>1246</v>
      </c>
      <c r="Q18" s="61">
        <f t="shared" si="22"/>
        <v>1489</v>
      </c>
      <c r="R18" s="61">
        <f t="shared" si="22"/>
        <v>1206</v>
      </c>
      <c r="S18" s="61">
        <f t="shared" si="22"/>
        <v>1393</v>
      </c>
      <c r="T18" s="61">
        <f t="shared" si="22"/>
        <v>1497</v>
      </c>
      <c r="U18" s="61">
        <f t="shared" si="22"/>
        <v>1426</v>
      </c>
      <c r="V18" s="61">
        <f t="shared" si="22"/>
        <v>1541</v>
      </c>
      <c r="W18" s="61">
        <f t="shared" si="22"/>
        <v>1533</v>
      </c>
      <c r="X18" s="61">
        <f t="shared" si="22"/>
        <v>1459</v>
      </c>
      <c r="Y18" s="61">
        <f t="shared" si="22"/>
        <v>1427</v>
      </c>
      <c r="Z18" s="62">
        <f t="shared" si="22"/>
        <v>1406</v>
      </c>
      <c r="AA18" s="61">
        <f t="shared" ref="AA18:AL18" si="23">AA19+AA20</f>
        <v>1431</v>
      </c>
      <c r="AB18" s="61">
        <f t="shared" si="23"/>
        <v>1424</v>
      </c>
      <c r="AC18" s="61">
        <f t="shared" si="23"/>
        <v>1592</v>
      </c>
      <c r="AD18" s="61">
        <f t="shared" si="23"/>
        <v>1508</v>
      </c>
      <c r="AE18" s="61">
        <f t="shared" si="23"/>
        <v>1169</v>
      </c>
      <c r="AF18" s="61">
        <f t="shared" si="23"/>
        <v>1791</v>
      </c>
      <c r="AG18" s="61">
        <f t="shared" si="23"/>
        <v>1641</v>
      </c>
      <c r="AH18" s="61">
        <f t="shared" si="23"/>
        <v>1716</v>
      </c>
      <c r="AI18" s="61">
        <f>AI19+AI20</f>
        <v>1648</v>
      </c>
      <c r="AJ18" s="61">
        <f t="shared" si="23"/>
        <v>1613</v>
      </c>
      <c r="AK18" s="61">
        <f t="shared" si="23"/>
        <v>1548</v>
      </c>
      <c r="AL18" s="61">
        <f t="shared" si="23"/>
        <v>1387</v>
      </c>
      <c r="AM18" s="60">
        <f t="shared" ref="AM18:AY18" si="24">AM19+AM20</f>
        <v>1404.886</v>
      </c>
      <c r="AN18" s="61">
        <f t="shared" si="24"/>
        <v>1491.5029999999999</v>
      </c>
      <c r="AO18" s="61">
        <f t="shared" si="24"/>
        <v>1640.893</v>
      </c>
      <c r="AP18" s="61">
        <f t="shared" si="24"/>
        <v>1486.7860000000001</v>
      </c>
      <c r="AQ18" s="61">
        <f t="shared" si="24"/>
        <v>1526.2460000000001</v>
      </c>
      <c r="AR18" s="61">
        <f t="shared" ref="AR18:AW18" si="25">AR19+AR20</f>
        <v>1540.0430000000001</v>
      </c>
      <c r="AS18" s="61">
        <f t="shared" si="25"/>
        <v>1538.126</v>
      </c>
      <c r="AT18" s="61">
        <f t="shared" si="25"/>
        <v>1615.588</v>
      </c>
      <c r="AU18" s="61">
        <f t="shared" si="25"/>
        <v>1592.627</v>
      </c>
      <c r="AV18" s="61">
        <f t="shared" si="25"/>
        <v>1639.5549999999998</v>
      </c>
      <c r="AW18" s="61">
        <f t="shared" si="25"/>
        <v>1604.529</v>
      </c>
      <c r="AX18" s="62">
        <f t="shared" si="24"/>
        <v>1409.5940000000001</v>
      </c>
      <c r="AY18" s="61">
        <f t="shared" si="24"/>
        <v>1525.173</v>
      </c>
      <c r="AZ18" s="61">
        <f t="shared" ref="AZ18:BH18" si="26">AZ19+AZ20</f>
        <v>1538.104</v>
      </c>
      <c r="BA18" s="61">
        <f t="shared" si="26"/>
        <v>1484.279</v>
      </c>
      <c r="BB18" s="61">
        <f t="shared" si="26"/>
        <v>975.36400000000003</v>
      </c>
      <c r="BC18" s="61">
        <f t="shared" si="26"/>
        <v>1195.5</v>
      </c>
      <c r="BD18" s="61">
        <f t="shared" si="26"/>
        <v>1545.2090000000001</v>
      </c>
      <c r="BE18" s="61">
        <f>BE19+BE20</f>
        <v>1730.3040000000001</v>
      </c>
      <c r="BF18" s="61">
        <f>BF19+BF20</f>
        <v>1750.2270000000001</v>
      </c>
      <c r="BG18" s="61">
        <f t="shared" si="26"/>
        <v>1865.326</v>
      </c>
      <c r="BH18" s="61">
        <f t="shared" si="26"/>
        <v>1905.9110000000001</v>
      </c>
      <c r="BI18" s="61">
        <f>BI19+BI20</f>
        <v>1810.8530000000001</v>
      </c>
      <c r="BJ18" s="61">
        <f>BJ19+BJ20</f>
        <v>1802.0030000000002</v>
      </c>
      <c r="BK18" s="60">
        <f>BK19+BK20</f>
        <v>1916.393</v>
      </c>
      <c r="BL18" s="61">
        <f>BL19+BL20</f>
        <v>1858.1790000000001</v>
      </c>
      <c r="BM18" s="61">
        <f>BM19+BM20</f>
        <v>2040.223</v>
      </c>
      <c r="BN18" s="61">
        <f t="shared" ref="BN18:BU18" si="27">BN19+BN20</f>
        <v>1899.8249999999998</v>
      </c>
      <c r="BO18" s="61">
        <f t="shared" si="27"/>
        <v>2075.8510000000001</v>
      </c>
      <c r="BP18" s="61">
        <f t="shared" si="27"/>
        <v>2048.828</v>
      </c>
      <c r="BQ18" s="61">
        <f t="shared" si="27"/>
        <v>1859.7069999999999</v>
      </c>
      <c r="BR18" s="61">
        <f t="shared" si="27"/>
        <v>1834.35</v>
      </c>
      <c r="BS18" s="61">
        <f t="shared" si="27"/>
        <v>1792.135</v>
      </c>
      <c r="BT18" s="61">
        <f t="shared" si="27"/>
        <v>1649.7090000000001</v>
      </c>
      <c r="BU18" s="61">
        <f t="shared" si="27"/>
        <v>1588.364</v>
      </c>
      <c r="BV18" s="62">
        <f>BV19+BV20</f>
        <v>1386.3870000000002</v>
      </c>
      <c r="BW18" s="61">
        <f>BW19+BW20</f>
        <v>1459.394</v>
      </c>
      <c r="BX18" s="61">
        <f>BX19+BX20</f>
        <v>1531.421</v>
      </c>
      <c r="BY18" s="61">
        <f>BY19+BY20</f>
        <v>1817.4809999999998</v>
      </c>
      <c r="BZ18" s="62">
        <f>BZ19+BZ20</f>
        <v>1733.7180000000001</v>
      </c>
      <c r="CA18" s="63">
        <f t="shared" si="0"/>
        <v>-4.6087414393877975</v>
      </c>
    </row>
    <row r="19" spans="1:79" ht="21.75" customHeight="1" x14ac:dyDescent="0.2">
      <c r="A19" s="24" t="s">
        <v>24</v>
      </c>
      <c r="B19" s="103">
        <v>18</v>
      </c>
      <c r="C19" s="26">
        <v>679</v>
      </c>
      <c r="D19" s="27">
        <v>711</v>
      </c>
      <c r="E19" s="27">
        <v>833</v>
      </c>
      <c r="F19" s="27">
        <v>728</v>
      </c>
      <c r="G19" s="27">
        <v>755</v>
      </c>
      <c r="H19" s="27">
        <v>815</v>
      </c>
      <c r="I19" s="27">
        <v>781</v>
      </c>
      <c r="J19" s="27">
        <v>845</v>
      </c>
      <c r="K19" s="27">
        <v>860</v>
      </c>
      <c r="L19" s="27">
        <v>837</v>
      </c>
      <c r="M19" s="27">
        <v>812</v>
      </c>
      <c r="N19" s="28">
        <v>745</v>
      </c>
      <c r="O19" s="26">
        <v>739</v>
      </c>
      <c r="P19" s="27">
        <v>708</v>
      </c>
      <c r="Q19" s="27">
        <v>891</v>
      </c>
      <c r="R19" s="27">
        <v>674</v>
      </c>
      <c r="S19" s="27">
        <v>824</v>
      </c>
      <c r="T19" s="27">
        <v>894</v>
      </c>
      <c r="U19" s="27">
        <v>832</v>
      </c>
      <c r="V19" s="27">
        <v>929</v>
      </c>
      <c r="W19" s="27">
        <v>862</v>
      </c>
      <c r="X19" s="27">
        <v>825</v>
      </c>
      <c r="Y19" s="27">
        <v>853</v>
      </c>
      <c r="Z19" s="28">
        <v>911</v>
      </c>
      <c r="AA19" s="27">
        <v>828</v>
      </c>
      <c r="AB19" s="27">
        <v>843</v>
      </c>
      <c r="AC19" s="27">
        <v>968</v>
      </c>
      <c r="AD19" s="27">
        <v>893</v>
      </c>
      <c r="AE19" s="27">
        <v>649</v>
      </c>
      <c r="AF19" s="27">
        <v>1076</v>
      </c>
      <c r="AG19" s="27">
        <v>977</v>
      </c>
      <c r="AH19" s="27">
        <v>1004</v>
      </c>
      <c r="AI19" s="27">
        <v>954</v>
      </c>
      <c r="AJ19" s="27">
        <v>979</v>
      </c>
      <c r="AK19" s="27">
        <v>966</v>
      </c>
      <c r="AL19" s="27">
        <v>893</v>
      </c>
      <c r="AM19" s="26">
        <v>781.64100000000008</v>
      </c>
      <c r="AN19" s="27">
        <v>890</v>
      </c>
      <c r="AO19" s="27">
        <v>1000.136</v>
      </c>
      <c r="AP19" s="27">
        <v>869.649</v>
      </c>
      <c r="AQ19" s="27">
        <v>902.25599999999997</v>
      </c>
      <c r="AR19" s="27">
        <v>933.43399999999997</v>
      </c>
      <c r="AS19" s="27">
        <v>877.85599999999999</v>
      </c>
      <c r="AT19" s="27">
        <v>935.81799999999998</v>
      </c>
      <c r="AU19" s="27">
        <v>913.57899999999995</v>
      </c>
      <c r="AV19" s="27">
        <v>956.18899999999996</v>
      </c>
      <c r="AW19" s="27">
        <v>929.72199999999998</v>
      </c>
      <c r="AX19" s="28">
        <v>848.78100000000006</v>
      </c>
      <c r="AY19" s="27">
        <v>900.56100000000004</v>
      </c>
      <c r="AZ19" s="27">
        <v>895.2</v>
      </c>
      <c r="BA19" s="27">
        <v>881.16</v>
      </c>
      <c r="BB19" s="27">
        <v>499.96100000000001</v>
      </c>
      <c r="BC19" s="27">
        <v>611.91200000000003</v>
      </c>
      <c r="BD19" s="27">
        <v>825.81200000000001</v>
      </c>
      <c r="BE19" s="27">
        <v>916.57500000000005</v>
      </c>
      <c r="BF19" s="27">
        <v>967.26300000000003</v>
      </c>
      <c r="BG19" s="27">
        <v>1097.182</v>
      </c>
      <c r="BH19" s="27">
        <v>1094.98</v>
      </c>
      <c r="BI19" s="27">
        <v>1040.575</v>
      </c>
      <c r="BJ19" s="27">
        <v>1082.8520000000001</v>
      </c>
      <c r="BK19" s="26">
        <v>1140.1769999999999</v>
      </c>
      <c r="BL19" s="27">
        <v>1083.5540000000001</v>
      </c>
      <c r="BM19" s="27">
        <v>1218.463</v>
      </c>
      <c r="BN19" s="27">
        <v>1091.329</v>
      </c>
      <c r="BO19" s="27">
        <v>1207.759</v>
      </c>
      <c r="BP19" s="27">
        <v>1184.134</v>
      </c>
      <c r="BQ19" s="27">
        <v>1031.4549999999999</v>
      </c>
      <c r="BR19" s="27">
        <v>1025.221</v>
      </c>
      <c r="BS19" s="27">
        <v>1028.027</v>
      </c>
      <c r="BT19" s="27">
        <v>926.91700000000003</v>
      </c>
      <c r="BU19" s="27">
        <v>893.154</v>
      </c>
      <c r="BV19" s="28">
        <v>800.68700000000001</v>
      </c>
      <c r="BW19" s="27">
        <v>831.03700000000003</v>
      </c>
      <c r="BX19" s="27">
        <v>896.16700000000003</v>
      </c>
      <c r="BY19" s="27">
        <v>1035.7049999999999</v>
      </c>
      <c r="BZ19" s="28">
        <v>973.22500000000002</v>
      </c>
      <c r="CA19" s="29">
        <f t="shared" si="0"/>
        <v>-6.0326058095693131</v>
      </c>
    </row>
    <row r="20" spans="1:79" ht="21.75" customHeight="1" x14ac:dyDescent="0.2">
      <c r="A20" s="39" t="s">
        <v>25</v>
      </c>
      <c r="B20" s="103">
        <v>19</v>
      </c>
      <c r="C20" s="64">
        <v>545</v>
      </c>
      <c r="D20" s="65">
        <v>555</v>
      </c>
      <c r="E20" s="65">
        <v>628</v>
      </c>
      <c r="F20" s="65">
        <v>641</v>
      </c>
      <c r="G20" s="65">
        <v>605</v>
      </c>
      <c r="H20" s="65">
        <v>656</v>
      </c>
      <c r="I20" s="65">
        <v>593</v>
      </c>
      <c r="J20" s="65">
        <v>619</v>
      </c>
      <c r="K20" s="65">
        <v>595</v>
      </c>
      <c r="L20" s="65">
        <v>535</v>
      </c>
      <c r="M20" s="65">
        <v>533</v>
      </c>
      <c r="N20" s="66">
        <v>500</v>
      </c>
      <c r="O20" s="64">
        <v>503</v>
      </c>
      <c r="P20" s="65">
        <v>538</v>
      </c>
      <c r="Q20" s="65">
        <v>598</v>
      </c>
      <c r="R20" s="65">
        <v>532</v>
      </c>
      <c r="S20" s="65">
        <v>569</v>
      </c>
      <c r="T20" s="65">
        <v>603</v>
      </c>
      <c r="U20" s="65">
        <v>594</v>
      </c>
      <c r="V20" s="65">
        <v>612</v>
      </c>
      <c r="W20" s="65">
        <v>671</v>
      </c>
      <c r="X20" s="65">
        <v>634</v>
      </c>
      <c r="Y20" s="65">
        <v>574</v>
      </c>
      <c r="Z20" s="66">
        <v>495</v>
      </c>
      <c r="AA20" s="65">
        <v>603</v>
      </c>
      <c r="AB20" s="65">
        <v>581</v>
      </c>
      <c r="AC20" s="65">
        <v>624</v>
      </c>
      <c r="AD20" s="65">
        <v>615</v>
      </c>
      <c r="AE20" s="65">
        <v>520</v>
      </c>
      <c r="AF20" s="65">
        <v>715</v>
      </c>
      <c r="AG20" s="65">
        <v>664</v>
      </c>
      <c r="AH20" s="65">
        <v>712</v>
      </c>
      <c r="AI20" s="65">
        <v>694</v>
      </c>
      <c r="AJ20" s="65">
        <v>634</v>
      </c>
      <c r="AK20" s="65">
        <v>582</v>
      </c>
      <c r="AL20" s="65">
        <v>494</v>
      </c>
      <c r="AM20" s="64">
        <v>623.245</v>
      </c>
      <c r="AN20" s="65">
        <v>601.50299999999993</v>
      </c>
      <c r="AO20" s="65">
        <v>640.75699999999995</v>
      </c>
      <c r="AP20" s="65">
        <v>617.13700000000006</v>
      </c>
      <c r="AQ20" s="65">
        <v>623.99</v>
      </c>
      <c r="AR20" s="65">
        <v>606.60900000000004</v>
      </c>
      <c r="AS20" s="65">
        <v>660.27</v>
      </c>
      <c r="AT20" s="65">
        <v>679.77</v>
      </c>
      <c r="AU20" s="65">
        <v>679.048</v>
      </c>
      <c r="AV20" s="65">
        <v>683.36599999999999</v>
      </c>
      <c r="AW20" s="65">
        <v>674.80700000000002</v>
      </c>
      <c r="AX20" s="66">
        <v>560.81299999999999</v>
      </c>
      <c r="AY20" s="65">
        <v>624.61199999999997</v>
      </c>
      <c r="AZ20" s="65">
        <v>642.904</v>
      </c>
      <c r="BA20" s="65">
        <v>603.11900000000003</v>
      </c>
      <c r="BB20" s="65">
        <v>475.40300000000002</v>
      </c>
      <c r="BC20" s="65">
        <v>583.58799999999997</v>
      </c>
      <c r="BD20" s="65">
        <v>719.39700000000005</v>
      </c>
      <c r="BE20" s="65">
        <v>813.72900000000004</v>
      </c>
      <c r="BF20" s="65">
        <v>782.96400000000006</v>
      </c>
      <c r="BG20" s="65">
        <v>768.14400000000001</v>
      </c>
      <c r="BH20" s="65">
        <v>810.93100000000004</v>
      </c>
      <c r="BI20" s="65">
        <v>770.27800000000002</v>
      </c>
      <c r="BJ20" s="65">
        <v>719.15099999999995</v>
      </c>
      <c r="BK20" s="64">
        <v>776.21600000000001</v>
      </c>
      <c r="BL20" s="65">
        <v>774.625</v>
      </c>
      <c r="BM20" s="65">
        <v>821.76</v>
      </c>
      <c r="BN20" s="65">
        <v>808.49599999999998</v>
      </c>
      <c r="BO20" s="65">
        <v>868.09199999999998</v>
      </c>
      <c r="BP20" s="65">
        <v>864.69399999999996</v>
      </c>
      <c r="BQ20" s="65">
        <v>828.25199999999995</v>
      </c>
      <c r="BR20" s="65">
        <v>809.12900000000002</v>
      </c>
      <c r="BS20" s="65">
        <v>764.10799999999995</v>
      </c>
      <c r="BT20" s="65">
        <v>722.79200000000003</v>
      </c>
      <c r="BU20" s="65">
        <v>695.21</v>
      </c>
      <c r="BV20" s="66">
        <v>585.70000000000005</v>
      </c>
      <c r="BW20" s="65">
        <v>628.35699999999997</v>
      </c>
      <c r="BX20" s="65">
        <v>635.25400000000002</v>
      </c>
      <c r="BY20" s="65">
        <v>781.77599999999995</v>
      </c>
      <c r="BZ20" s="66">
        <v>760.49300000000005</v>
      </c>
      <c r="CA20" s="47">
        <f t="shared" si="0"/>
        <v>-2.7223910685413633</v>
      </c>
    </row>
    <row r="21" spans="1:79" ht="40.5" x14ac:dyDescent="0.2">
      <c r="A21" s="67" t="s">
        <v>31</v>
      </c>
      <c r="B21" s="103">
        <v>20</v>
      </c>
      <c r="C21" s="16">
        <f t="shared" ref="C21:N21" si="28">+C22+C23</f>
        <v>22</v>
      </c>
      <c r="D21" s="17">
        <f t="shared" si="28"/>
        <v>26</v>
      </c>
      <c r="E21" s="17">
        <f t="shared" si="28"/>
        <v>35</v>
      </c>
      <c r="F21" s="17">
        <f t="shared" si="28"/>
        <v>35</v>
      </c>
      <c r="G21" s="17">
        <f t="shared" si="28"/>
        <v>31</v>
      </c>
      <c r="H21" s="17">
        <f t="shared" si="28"/>
        <v>38</v>
      </c>
      <c r="I21" s="17">
        <f t="shared" si="28"/>
        <v>41</v>
      </c>
      <c r="J21" s="17">
        <f t="shared" si="28"/>
        <v>41</v>
      </c>
      <c r="K21" s="17">
        <f t="shared" si="28"/>
        <v>51</v>
      </c>
      <c r="L21" s="17">
        <f t="shared" si="28"/>
        <v>37</v>
      </c>
      <c r="M21" s="17">
        <f t="shared" si="28"/>
        <v>40</v>
      </c>
      <c r="N21" s="18">
        <f t="shared" si="28"/>
        <v>25</v>
      </c>
      <c r="O21" s="16">
        <f t="shared" ref="O21:AL21" si="29">O22+O23</f>
        <v>23</v>
      </c>
      <c r="P21" s="17">
        <f t="shared" si="29"/>
        <v>25</v>
      </c>
      <c r="Q21" s="17">
        <f t="shared" si="29"/>
        <v>31</v>
      </c>
      <c r="R21" s="17">
        <f t="shared" si="29"/>
        <v>27</v>
      </c>
      <c r="S21" s="17">
        <f t="shared" si="29"/>
        <v>39</v>
      </c>
      <c r="T21" s="17">
        <f t="shared" si="29"/>
        <v>21</v>
      </c>
      <c r="U21" s="17">
        <f t="shared" si="29"/>
        <v>30</v>
      </c>
      <c r="V21" s="17">
        <f t="shared" si="29"/>
        <v>38</v>
      </c>
      <c r="W21" s="17">
        <f t="shared" si="29"/>
        <v>39</v>
      </c>
      <c r="X21" s="17">
        <f t="shared" si="29"/>
        <v>38</v>
      </c>
      <c r="Y21" s="17">
        <f t="shared" si="29"/>
        <v>42</v>
      </c>
      <c r="Z21" s="18">
        <f t="shared" si="29"/>
        <v>29</v>
      </c>
      <c r="AA21" s="17">
        <f t="shared" si="29"/>
        <v>41</v>
      </c>
      <c r="AB21" s="17">
        <f t="shared" si="29"/>
        <v>41</v>
      </c>
      <c r="AC21" s="17">
        <f t="shared" si="29"/>
        <v>44</v>
      </c>
      <c r="AD21" s="17">
        <f t="shared" si="29"/>
        <v>35</v>
      </c>
      <c r="AE21" s="17">
        <f t="shared" si="29"/>
        <v>17</v>
      </c>
      <c r="AF21" s="17">
        <f t="shared" si="29"/>
        <v>27</v>
      </c>
      <c r="AG21" s="17">
        <f t="shared" si="29"/>
        <v>34</v>
      </c>
      <c r="AH21" s="17">
        <f t="shared" si="29"/>
        <v>43</v>
      </c>
      <c r="AI21" s="17">
        <f t="shared" si="29"/>
        <v>60</v>
      </c>
      <c r="AJ21" s="17">
        <f t="shared" si="29"/>
        <v>37</v>
      </c>
      <c r="AK21" s="17">
        <f t="shared" si="29"/>
        <v>40</v>
      </c>
      <c r="AL21" s="17">
        <f t="shared" si="29"/>
        <v>33</v>
      </c>
      <c r="AM21" s="16">
        <f t="shared" ref="AM21:AY21" si="30">AM22+AM23</f>
        <v>38.228999999999999</v>
      </c>
      <c r="AN21" s="17">
        <f t="shared" si="30"/>
        <v>28.175999999999998</v>
      </c>
      <c r="AO21" s="17">
        <f t="shared" si="30"/>
        <v>24.603000000000002</v>
      </c>
      <c r="AP21" s="17">
        <f t="shared" si="30"/>
        <v>29.496000000000002</v>
      </c>
      <c r="AQ21" s="17">
        <f t="shared" si="30"/>
        <v>30.601999999999997</v>
      </c>
      <c r="AR21" s="17">
        <f t="shared" si="30"/>
        <v>38.129000000000005</v>
      </c>
      <c r="AS21" s="17">
        <f t="shared" si="30"/>
        <v>25.954999999999998</v>
      </c>
      <c r="AT21" s="17">
        <f t="shared" si="30"/>
        <v>22.337</v>
      </c>
      <c r="AU21" s="17">
        <f>AU22+AU23</f>
        <v>19.518999999999998</v>
      </c>
      <c r="AV21" s="17">
        <f>AV22+AV23</f>
        <v>14.219000000000001</v>
      </c>
      <c r="AW21" s="17">
        <f>AW22+AW23</f>
        <v>19.434000000000001</v>
      </c>
      <c r="AX21" s="18">
        <f t="shared" si="30"/>
        <v>17.868000000000002</v>
      </c>
      <c r="AY21" s="17">
        <f t="shared" si="30"/>
        <v>21.547000000000001</v>
      </c>
      <c r="AZ21" s="17">
        <f t="shared" ref="AZ21:BK21" si="31">AZ22+AZ23</f>
        <v>29.015999999999998</v>
      </c>
      <c r="BA21" s="17">
        <f t="shared" si="31"/>
        <v>27.471</v>
      </c>
      <c r="BB21" s="17">
        <f t="shared" si="31"/>
        <v>16.096</v>
      </c>
      <c r="BC21" s="17">
        <f t="shared" si="31"/>
        <v>21.207000000000001</v>
      </c>
      <c r="BD21" s="17">
        <f t="shared" si="31"/>
        <v>26.238</v>
      </c>
      <c r="BE21" s="17">
        <f t="shared" si="31"/>
        <v>31.463000000000001</v>
      </c>
      <c r="BF21" s="17">
        <f t="shared" si="31"/>
        <v>27.159999999999997</v>
      </c>
      <c r="BG21" s="17">
        <f t="shared" si="31"/>
        <v>22.141999999999999</v>
      </c>
      <c r="BH21" s="17">
        <f t="shared" si="31"/>
        <v>35.977000000000004</v>
      </c>
      <c r="BI21" s="17">
        <f t="shared" si="31"/>
        <v>37.853000000000002</v>
      </c>
      <c r="BJ21" s="17">
        <f t="shared" si="31"/>
        <v>37.561999999999998</v>
      </c>
      <c r="BK21" s="16">
        <f t="shared" si="31"/>
        <v>22.024999999999999</v>
      </c>
      <c r="BL21" s="17">
        <f t="shared" ref="BL21:BT21" si="32">BL22+BL23</f>
        <v>25.386000000000003</v>
      </c>
      <c r="BM21" s="17">
        <f t="shared" si="32"/>
        <v>34.247</v>
      </c>
      <c r="BN21" s="17">
        <f t="shared" si="32"/>
        <v>27.126999999999999</v>
      </c>
      <c r="BO21" s="17">
        <f t="shared" si="32"/>
        <v>30.032</v>
      </c>
      <c r="BP21" s="17">
        <f t="shared" si="32"/>
        <v>31.428000000000001</v>
      </c>
      <c r="BQ21" s="17">
        <f t="shared" si="32"/>
        <v>39.353000000000002</v>
      </c>
      <c r="BR21" s="17">
        <f t="shared" si="32"/>
        <v>37.613999999999997</v>
      </c>
      <c r="BS21" s="17">
        <f t="shared" si="32"/>
        <v>26.698</v>
      </c>
      <c r="BT21" s="17">
        <f t="shared" si="32"/>
        <v>27.463000000000001</v>
      </c>
      <c r="BU21" s="17">
        <f t="shared" ref="BU21:BZ21" si="33">BU22+BU23</f>
        <v>27.6</v>
      </c>
      <c r="BV21" s="18">
        <f t="shared" si="33"/>
        <v>23.983999999999998</v>
      </c>
      <c r="BW21" s="17">
        <f t="shared" si="33"/>
        <v>18.832000000000001</v>
      </c>
      <c r="BX21" s="17">
        <f t="shared" si="33"/>
        <v>24.509999999999998</v>
      </c>
      <c r="BY21" s="17">
        <f t="shared" si="33"/>
        <v>34.756</v>
      </c>
      <c r="BZ21" s="18">
        <f t="shared" si="33"/>
        <v>27.972000000000001</v>
      </c>
      <c r="CA21" s="19">
        <f t="shared" si="0"/>
        <v>-19.518931982966969</v>
      </c>
    </row>
    <row r="22" spans="1:79" ht="21.75" customHeight="1" x14ac:dyDescent="0.2">
      <c r="A22" s="39" t="s">
        <v>26</v>
      </c>
      <c r="B22" s="103">
        <v>21</v>
      </c>
      <c r="C22" s="64">
        <v>15</v>
      </c>
      <c r="D22" s="65">
        <v>16</v>
      </c>
      <c r="E22" s="65">
        <v>17</v>
      </c>
      <c r="F22" s="65">
        <v>17</v>
      </c>
      <c r="G22" s="65">
        <v>14</v>
      </c>
      <c r="H22" s="65">
        <v>18</v>
      </c>
      <c r="I22" s="65">
        <v>19</v>
      </c>
      <c r="J22" s="65">
        <v>19</v>
      </c>
      <c r="K22" s="65">
        <v>20</v>
      </c>
      <c r="L22" s="65">
        <v>9</v>
      </c>
      <c r="M22" s="65">
        <v>7</v>
      </c>
      <c r="N22" s="66">
        <v>9</v>
      </c>
      <c r="O22" s="64">
        <v>12</v>
      </c>
      <c r="P22" s="65">
        <v>13</v>
      </c>
      <c r="Q22" s="65">
        <v>13</v>
      </c>
      <c r="R22" s="65">
        <v>6</v>
      </c>
      <c r="S22" s="65">
        <v>9</v>
      </c>
      <c r="T22" s="65">
        <v>8</v>
      </c>
      <c r="U22" s="65">
        <v>14</v>
      </c>
      <c r="V22" s="65">
        <v>16</v>
      </c>
      <c r="W22" s="65">
        <v>15</v>
      </c>
      <c r="X22" s="65">
        <v>16</v>
      </c>
      <c r="Y22" s="65">
        <v>12</v>
      </c>
      <c r="Z22" s="66">
        <v>8</v>
      </c>
      <c r="AA22" s="65">
        <v>7</v>
      </c>
      <c r="AB22" s="65">
        <v>6</v>
      </c>
      <c r="AC22" s="65">
        <v>9</v>
      </c>
      <c r="AD22" s="65">
        <v>7</v>
      </c>
      <c r="AE22" s="65">
        <v>3</v>
      </c>
      <c r="AF22" s="65">
        <v>10</v>
      </c>
      <c r="AG22" s="65">
        <v>12</v>
      </c>
      <c r="AH22" s="65">
        <v>17</v>
      </c>
      <c r="AI22" s="65">
        <v>17</v>
      </c>
      <c r="AJ22" s="65">
        <v>11</v>
      </c>
      <c r="AK22" s="65">
        <v>17</v>
      </c>
      <c r="AL22" s="65">
        <v>10</v>
      </c>
      <c r="AM22" s="64">
        <v>8.4969999999999999</v>
      </c>
      <c r="AN22" s="65">
        <v>13.446999999999999</v>
      </c>
      <c r="AO22" s="65">
        <v>11.581</v>
      </c>
      <c r="AP22" s="65">
        <v>13.88</v>
      </c>
      <c r="AQ22" s="65">
        <v>14.272</v>
      </c>
      <c r="AR22" s="65">
        <v>20.719000000000001</v>
      </c>
      <c r="AS22" s="65">
        <v>14.361000000000001</v>
      </c>
      <c r="AT22" s="65">
        <v>11.118</v>
      </c>
      <c r="AU22" s="65">
        <v>8.8970000000000002</v>
      </c>
      <c r="AV22" s="65">
        <v>6.0659999999999998</v>
      </c>
      <c r="AW22" s="65">
        <v>11.737</v>
      </c>
      <c r="AX22" s="66">
        <v>7.391</v>
      </c>
      <c r="AY22" s="65">
        <v>10.614000000000001</v>
      </c>
      <c r="AZ22" s="65">
        <v>12.366</v>
      </c>
      <c r="BA22" s="65">
        <v>15.863</v>
      </c>
      <c r="BB22" s="65">
        <v>8.3789999999999996</v>
      </c>
      <c r="BC22" s="65">
        <v>12.202999999999999</v>
      </c>
      <c r="BD22" s="65">
        <v>17.623000000000001</v>
      </c>
      <c r="BE22" s="65">
        <v>10.342000000000001</v>
      </c>
      <c r="BF22" s="65">
        <v>9.2129999999999992</v>
      </c>
      <c r="BG22" s="65">
        <v>7.375</v>
      </c>
      <c r="BH22" s="65">
        <v>11.839</v>
      </c>
      <c r="BI22" s="65">
        <v>13.547000000000001</v>
      </c>
      <c r="BJ22" s="65">
        <v>11.1</v>
      </c>
      <c r="BK22" s="64">
        <v>8.5030000000000001</v>
      </c>
      <c r="BL22" s="65">
        <v>9.4440000000000008</v>
      </c>
      <c r="BM22" s="65">
        <v>14.507</v>
      </c>
      <c r="BN22" s="65">
        <v>14.206</v>
      </c>
      <c r="BO22" s="65">
        <v>11.170999999999999</v>
      </c>
      <c r="BP22" s="65">
        <v>9.1069999999999993</v>
      </c>
      <c r="BQ22" s="65">
        <v>16.324000000000002</v>
      </c>
      <c r="BR22" s="65">
        <v>13.933999999999999</v>
      </c>
      <c r="BS22" s="65">
        <v>11.749000000000001</v>
      </c>
      <c r="BT22" s="65">
        <v>13.863</v>
      </c>
      <c r="BU22" s="65">
        <v>11.34</v>
      </c>
      <c r="BV22" s="66">
        <v>5.4359999999999999</v>
      </c>
      <c r="BW22" s="65">
        <v>7.0780000000000003</v>
      </c>
      <c r="BX22" s="65">
        <v>11.33</v>
      </c>
      <c r="BY22" s="65">
        <v>18.734999999999999</v>
      </c>
      <c r="BZ22" s="66">
        <v>9.7129999999999992</v>
      </c>
      <c r="CA22" s="47">
        <f t="shared" si="0"/>
        <v>-48.155858019749132</v>
      </c>
    </row>
    <row r="23" spans="1:79" ht="21.75" customHeight="1" x14ac:dyDescent="0.2">
      <c r="A23" s="68" t="s">
        <v>32</v>
      </c>
      <c r="B23" s="103">
        <v>22</v>
      </c>
      <c r="C23" s="69">
        <v>7</v>
      </c>
      <c r="D23" s="70">
        <v>10</v>
      </c>
      <c r="E23" s="70">
        <v>18</v>
      </c>
      <c r="F23" s="70">
        <v>18</v>
      </c>
      <c r="G23" s="70">
        <v>17</v>
      </c>
      <c r="H23" s="70">
        <v>20</v>
      </c>
      <c r="I23" s="70">
        <v>22</v>
      </c>
      <c r="J23" s="70">
        <v>22</v>
      </c>
      <c r="K23" s="70">
        <v>31</v>
      </c>
      <c r="L23" s="70">
        <v>28</v>
      </c>
      <c r="M23" s="70">
        <v>33</v>
      </c>
      <c r="N23" s="71">
        <v>16</v>
      </c>
      <c r="O23" s="69">
        <v>11</v>
      </c>
      <c r="P23" s="70">
        <v>12</v>
      </c>
      <c r="Q23" s="70">
        <v>18</v>
      </c>
      <c r="R23" s="70">
        <v>21</v>
      </c>
      <c r="S23" s="70">
        <v>30</v>
      </c>
      <c r="T23" s="70">
        <v>13</v>
      </c>
      <c r="U23" s="70">
        <v>16</v>
      </c>
      <c r="V23" s="70">
        <v>22</v>
      </c>
      <c r="W23" s="70">
        <v>24</v>
      </c>
      <c r="X23" s="70">
        <v>22</v>
      </c>
      <c r="Y23" s="70">
        <v>30</v>
      </c>
      <c r="Z23" s="71">
        <v>21</v>
      </c>
      <c r="AA23" s="70">
        <v>34</v>
      </c>
      <c r="AB23" s="70">
        <v>35</v>
      </c>
      <c r="AC23" s="70">
        <v>35</v>
      </c>
      <c r="AD23" s="70">
        <v>28</v>
      </c>
      <c r="AE23" s="70">
        <v>14</v>
      </c>
      <c r="AF23" s="70">
        <v>17</v>
      </c>
      <c r="AG23" s="70">
        <v>22</v>
      </c>
      <c r="AH23" s="70">
        <v>26</v>
      </c>
      <c r="AI23" s="70">
        <v>43</v>
      </c>
      <c r="AJ23" s="70">
        <v>26</v>
      </c>
      <c r="AK23" s="70">
        <v>23</v>
      </c>
      <c r="AL23" s="70">
        <v>23</v>
      </c>
      <c r="AM23" s="69">
        <v>29.731999999999999</v>
      </c>
      <c r="AN23" s="70">
        <v>14.728999999999999</v>
      </c>
      <c r="AO23" s="70">
        <v>13.022</v>
      </c>
      <c r="AP23" s="70">
        <v>15.616</v>
      </c>
      <c r="AQ23" s="70">
        <v>16.329999999999998</v>
      </c>
      <c r="AR23" s="70">
        <v>17.41</v>
      </c>
      <c r="AS23" s="70">
        <v>11.593999999999999</v>
      </c>
      <c r="AT23" s="70">
        <v>11.218999999999999</v>
      </c>
      <c r="AU23" s="70">
        <v>10.622</v>
      </c>
      <c r="AV23" s="70">
        <v>8.1530000000000005</v>
      </c>
      <c r="AW23" s="70">
        <v>7.6970000000000001</v>
      </c>
      <c r="AX23" s="71">
        <v>10.477</v>
      </c>
      <c r="AY23" s="70">
        <v>10.933</v>
      </c>
      <c r="AZ23" s="70">
        <v>16.649999999999999</v>
      </c>
      <c r="BA23" s="70">
        <v>11.608000000000001</v>
      </c>
      <c r="BB23" s="70">
        <v>7.7169999999999996</v>
      </c>
      <c r="BC23" s="70">
        <v>9.0039999999999996</v>
      </c>
      <c r="BD23" s="70">
        <v>8.6150000000000002</v>
      </c>
      <c r="BE23" s="70">
        <v>21.120999999999999</v>
      </c>
      <c r="BF23" s="70">
        <v>17.946999999999999</v>
      </c>
      <c r="BG23" s="70">
        <v>14.766999999999999</v>
      </c>
      <c r="BH23" s="70">
        <v>24.138000000000002</v>
      </c>
      <c r="BI23" s="70">
        <v>24.306000000000001</v>
      </c>
      <c r="BJ23" s="70">
        <v>26.462</v>
      </c>
      <c r="BK23" s="69">
        <v>13.522</v>
      </c>
      <c r="BL23" s="70">
        <v>15.942</v>
      </c>
      <c r="BM23" s="70">
        <v>19.739999999999998</v>
      </c>
      <c r="BN23" s="70">
        <v>12.920999999999999</v>
      </c>
      <c r="BO23" s="70">
        <v>18.861000000000001</v>
      </c>
      <c r="BP23" s="70">
        <v>22.321000000000002</v>
      </c>
      <c r="BQ23" s="70">
        <v>23.029</v>
      </c>
      <c r="BR23" s="70">
        <v>23.68</v>
      </c>
      <c r="BS23" s="70">
        <v>14.949</v>
      </c>
      <c r="BT23" s="70">
        <v>13.6</v>
      </c>
      <c r="BU23" s="70">
        <v>16.260000000000002</v>
      </c>
      <c r="BV23" s="71">
        <v>18.547999999999998</v>
      </c>
      <c r="BW23" s="70">
        <v>11.754</v>
      </c>
      <c r="BX23" s="70">
        <v>13.18</v>
      </c>
      <c r="BY23" s="70">
        <v>16.021000000000001</v>
      </c>
      <c r="BZ23" s="71">
        <v>18.259</v>
      </c>
      <c r="CA23" s="72">
        <f t="shared" si="0"/>
        <v>13.96916547032021</v>
      </c>
    </row>
    <row r="24" spans="1:79" ht="21.75" customHeight="1" x14ac:dyDescent="0.2">
      <c r="A24" s="142" t="s">
        <v>33</v>
      </c>
      <c r="B24" s="103">
        <v>23</v>
      </c>
      <c r="C24" s="60">
        <f>+C25+C28</f>
        <v>832.96499999999992</v>
      </c>
      <c r="D24" s="61">
        <f>+D25+D28</f>
        <v>892.18799999999999</v>
      </c>
      <c r="E24" s="61">
        <f>+E25+E28</f>
        <v>1216.425</v>
      </c>
      <c r="F24" s="61">
        <f>+F25+F28</f>
        <v>888.00600000000009</v>
      </c>
      <c r="G24" s="61">
        <f>+G25+G28</f>
        <v>1217.086</v>
      </c>
      <c r="H24" s="61">
        <f t="shared" ref="H24:M24" si="34">+H25+H28</f>
        <v>1103.175</v>
      </c>
      <c r="I24" s="61">
        <f t="shared" si="34"/>
        <v>963.053</v>
      </c>
      <c r="J24" s="61">
        <f t="shared" si="34"/>
        <v>1026.9100000000001</v>
      </c>
      <c r="K24" s="61">
        <f t="shared" si="34"/>
        <v>1157.0160000000001</v>
      </c>
      <c r="L24" s="61">
        <f t="shared" si="34"/>
        <v>1052.01</v>
      </c>
      <c r="M24" s="61">
        <f t="shared" si="34"/>
        <v>1159.7550000000001</v>
      </c>
      <c r="N24" s="62">
        <f t="shared" ref="N24:Z24" si="35">+N25+N28</f>
        <v>1527.0160000000001</v>
      </c>
      <c r="O24" s="60">
        <f t="shared" si="35"/>
        <v>1030.124</v>
      </c>
      <c r="P24" s="61">
        <f t="shared" si="35"/>
        <v>1125.8209999999999</v>
      </c>
      <c r="Q24" s="61">
        <f t="shared" si="35"/>
        <v>1148.8319999999999</v>
      </c>
      <c r="R24" s="61">
        <f t="shared" si="35"/>
        <v>1165.8900000000001</v>
      </c>
      <c r="S24" s="61">
        <f t="shared" si="35"/>
        <v>1238.8630000000001</v>
      </c>
      <c r="T24" s="61">
        <f t="shared" si="35"/>
        <v>1221.1469999999999</v>
      </c>
      <c r="U24" s="61">
        <f t="shared" si="35"/>
        <v>1151.5</v>
      </c>
      <c r="V24" s="61">
        <f t="shared" si="35"/>
        <v>1188.6869999999999</v>
      </c>
      <c r="W24" s="61">
        <f t="shared" si="35"/>
        <v>1445.252</v>
      </c>
      <c r="X24" s="61">
        <f t="shared" si="35"/>
        <v>1363.4470000000001</v>
      </c>
      <c r="Y24" s="61">
        <f t="shared" si="35"/>
        <v>1270.646</v>
      </c>
      <c r="Z24" s="62">
        <f t="shared" si="35"/>
        <v>1402.5389999999998</v>
      </c>
      <c r="AA24" s="61">
        <f t="shared" ref="AA24:AH24" si="36">AA25+AA28</f>
        <v>1199.355</v>
      </c>
      <c r="AB24" s="61">
        <f t="shared" si="36"/>
        <v>934.12700000000007</v>
      </c>
      <c r="AC24" s="61">
        <f t="shared" si="36"/>
        <v>1228.2670000000001</v>
      </c>
      <c r="AD24" s="61">
        <f t="shared" si="36"/>
        <v>1063.1130000000001</v>
      </c>
      <c r="AE24" s="61">
        <f t="shared" si="36"/>
        <v>1251.1950000000002</v>
      </c>
      <c r="AF24" s="61">
        <f t="shared" si="36"/>
        <v>1051.28</v>
      </c>
      <c r="AG24" s="61">
        <f t="shared" si="36"/>
        <v>1217.952</v>
      </c>
      <c r="AH24" s="61">
        <f t="shared" si="36"/>
        <v>1121.432</v>
      </c>
      <c r="AI24" s="61">
        <f>AI25+AI28</f>
        <v>1176.047</v>
      </c>
      <c r="AJ24" s="61">
        <f t="shared" ref="AJ24:BH24" si="37">AJ25+AJ28</f>
        <v>1172.7080000000001</v>
      </c>
      <c r="AK24" s="61">
        <f t="shared" si="37"/>
        <v>1157.145</v>
      </c>
      <c r="AL24" s="61">
        <f t="shared" si="37"/>
        <v>1544.443</v>
      </c>
      <c r="AM24" s="60">
        <f t="shared" si="37"/>
        <v>1117.3430000000001</v>
      </c>
      <c r="AN24" s="61">
        <f t="shared" si="37"/>
        <v>936.57600000000002</v>
      </c>
      <c r="AO24" s="61">
        <f t="shared" si="37"/>
        <v>1026.194</v>
      </c>
      <c r="AP24" s="61">
        <f t="shared" si="37"/>
        <v>1026.8449999999998</v>
      </c>
      <c r="AQ24" s="61">
        <f t="shared" si="37"/>
        <v>1021.1959999999999</v>
      </c>
      <c r="AR24" s="61">
        <f t="shared" si="37"/>
        <v>1241.5500000000002</v>
      </c>
      <c r="AS24" s="61">
        <f t="shared" si="37"/>
        <v>864.67200000000003</v>
      </c>
      <c r="AT24" s="61">
        <f t="shared" si="37"/>
        <v>1013.0659999999999</v>
      </c>
      <c r="AU24" s="61">
        <f t="shared" si="37"/>
        <v>1018.0459999999999</v>
      </c>
      <c r="AV24" s="61">
        <f t="shared" si="37"/>
        <v>928.72199999999998</v>
      </c>
      <c r="AW24" s="61">
        <f t="shared" si="37"/>
        <v>1024.3589999999999</v>
      </c>
      <c r="AX24" s="62">
        <f t="shared" si="37"/>
        <v>1174.9680000000001</v>
      </c>
      <c r="AY24" s="61">
        <f t="shared" si="37"/>
        <v>787.35300000000007</v>
      </c>
      <c r="AZ24" s="61">
        <f t="shared" si="37"/>
        <v>914.32799999999997</v>
      </c>
      <c r="BA24" s="61">
        <f t="shared" si="37"/>
        <v>986.26599999999996</v>
      </c>
      <c r="BB24" s="61">
        <f t="shared" si="37"/>
        <v>733.89900000000011</v>
      </c>
      <c r="BC24" s="61">
        <f t="shared" si="37"/>
        <v>966.71299999999997</v>
      </c>
      <c r="BD24" s="61">
        <f t="shared" si="37"/>
        <v>1002.8340000000001</v>
      </c>
      <c r="BE24" s="61">
        <f>BE25+BE28</f>
        <v>888.63499999999999</v>
      </c>
      <c r="BF24" s="61">
        <f>BF25+BF28</f>
        <v>841.08400000000006</v>
      </c>
      <c r="BG24" s="61">
        <f t="shared" si="37"/>
        <v>627.78700000000003</v>
      </c>
      <c r="BH24" s="61">
        <f t="shared" si="37"/>
        <v>791.17100000000005</v>
      </c>
      <c r="BI24" s="61">
        <f>BI25+BI28</f>
        <v>660.048</v>
      </c>
      <c r="BJ24" s="61">
        <f>BJ25+BJ28</f>
        <v>920.53500000000008</v>
      </c>
      <c r="BK24" s="60">
        <f>BK25+BK28</f>
        <v>560.50900000000001</v>
      </c>
      <c r="BL24" s="61">
        <f>BL25+BL28</f>
        <v>657.04300000000001</v>
      </c>
      <c r="BM24" s="61">
        <f>BM25+BM28</f>
        <v>918.678</v>
      </c>
      <c r="BN24" s="61">
        <f t="shared" ref="BN24:BU24" si="38">BN25+BN28</f>
        <v>646.38099999999997</v>
      </c>
      <c r="BO24" s="61">
        <f t="shared" si="38"/>
        <v>934.77600000000007</v>
      </c>
      <c r="BP24" s="61">
        <f t="shared" si="38"/>
        <v>957.27799999999991</v>
      </c>
      <c r="BQ24" s="61">
        <f t="shared" si="38"/>
        <v>648.95399999999995</v>
      </c>
      <c r="BR24" s="61">
        <f t="shared" si="38"/>
        <v>932.34399999999994</v>
      </c>
      <c r="BS24" s="61">
        <f t="shared" si="38"/>
        <v>928.90900000000011</v>
      </c>
      <c r="BT24" s="61">
        <f t="shared" si="38"/>
        <v>984.22699999999998</v>
      </c>
      <c r="BU24" s="61">
        <f t="shared" si="38"/>
        <v>1086.933</v>
      </c>
      <c r="BV24" s="62">
        <f>BV25+BV28</f>
        <v>1440.24</v>
      </c>
      <c r="BW24" s="61">
        <f>BW25+BW28</f>
        <v>1214.9580000000001</v>
      </c>
      <c r="BX24" s="61">
        <f>BX25+BX28</f>
        <v>922.98400000000004</v>
      </c>
      <c r="BY24" s="61">
        <f>BY25+BY28</f>
        <v>1217.5039999999999</v>
      </c>
      <c r="BZ24" s="62">
        <f>BZ25+BZ28</f>
        <v>1023.505</v>
      </c>
      <c r="CA24" s="63">
        <f t="shared" si="0"/>
        <v>-15.934157095171752</v>
      </c>
    </row>
    <row r="25" spans="1:79" ht="21.75" customHeight="1" x14ac:dyDescent="0.2">
      <c r="A25" s="74" t="s">
        <v>30</v>
      </c>
      <c r="B25" s="103">
        <v>24</v>
      </c>
      <c r="C25" s="16">
        <f t="shared" ref="C25:I25" si="39">+C26+C27</f>
        <v>244.81899999999999</v>
      </c>
      <c r="D25" s="17">
        <f t="shared" si="39"/>
        <v>339.55600000000004</v>
      </c>
      <c r="E25" s="17">
        <f t="shared" si="39"/>
        <v>434.59899999999999</v>
      </c>
      <c r="F25" s="17">
        <f t="shared" si="39"/>
        <v>309.04599999999999</v>
      </c>
      <c r="G25" s="17">
        <f t="shared" si="39"/>
        <v>372.68399999999997</v>
      </c>
      <c r="H25" s="17">
        <f t="shared" si="39"/>
        <v>439.55700000000002</v>
      </c>
      <c r="I25" s="17">
        <f t="shared" si="39"/>
        <v>407.63</v>
      </c>
      <c r="J25" s="17">
        <f>+J26+J27</f>
        <v>338.91300000000001</v>
      </c>
      <c r="K25" s="17">
        <f>+K26+K27</f>
        <v>467.78300000000002</v>
      </c>
      <c r="L25" s="17">
        <f>+L26+L27</f>
        <v>313.28499999999997</v>
      </c>
      <c r="M25" s="17">
        <f>+M26+M27</f>
        <v>437.93200000000002</v>
      </c>
      <c r="N25" s="18">
        <f>+N26+N27</f>
        <v>543.89400000000001</v>
      </c>
      <c r="O25" s="16">
        <f t="shared" ref="O25:Z25" si="40">+O26+O27</f>
        <v>302.685</v>
      </c>
      <c r="P25" s="17">
        <f t="shared" si="40"/>
        <v>366.11200000000002</v>
      </c>
      <c r="Q25" s="17">
        <f t="shared" si="40"/>
        <v>359.54700000000003</v>
      </c>
      <c r="R25" s="17">
        <f t="shared" si="40"/>
        <v>390.00200000000001</v>
      </c>
      <c r="S25" s="17">
        <f t="shared" si="40"/>
        <v>420.709</v>
      </c>
      <c r="T25" s="17">
        <f t="shared" si="40"/>
        <v>445.01300000000003</v>
      </c>
      <c r="U25" s="17">
        <f t="shared" si="40"/>
        <v>402.98199999999997</v>
      </c>
      <c r="V25" s="17">
        <f t="shared" si="40"/>
        <v>507.96199999999999</v>
      </c>
      <c r="W25" s="17">
        <f t="shared" si="40"/>
        <v>513.16200000000003</v>
      </c>
      <c r="X25" s="17">
        <f t="shared" si="40"/>
        <v>448.06299999999999</v>
      </c>
      <c r="Y25" s="17">
        <f t="shared" si="40"/>
        <v>534.30099999999993</v>
      </c>
      <c r="Z25" s="18">
        <f t="shared" si="40"/>
        <v>496.92099999999994</v>
      </c>
      <c r="AA25" s="17">
        <f t="shared" ref="AA25:AH25" si="41">AA26+AA27</f>
        <v>370.59199999999998</v>
      </c>
      <c r="AB25" s="17">
        <f t="shared" si="41"/>
        <v>284.16200000000003</v>
      </c>
      <c r="AC25" s="17">
        <f t="shared" si="41"/>
        <v>431.87800000000004</v>
      </c>
      <c r="AD25" s="17">
        <f t="shared" si="41"/>
        <v>325.62599999999998</v>
      </c>
      <c r="AE25" s="17">
        <f t="shared" si="41"/>
        <v>417.35</v>
      </c>
      <c r="AF25" s="17">
        <f t="shared" si="41"/>
        <v>335.22500000000002</v>
      </c>
      <c r="AG25" s="17">
        <f t="shared" si="41"/>
        <v>410.47399999999999</v>
      </c>
      <c r="AH25" s="17">
        <f t="shared" si="41"/>
        <v>321.79000000000002</v>
      </c>
      <c r="AI25" s="17">
        <f>AI26+AI27</f>
        <v>378.17399999999998</v>
      </c>
      <c r="AJ25" s="17">
        <f t="shared" ref="AJ25:BJ25" si="42">AJ26+AJ27</f>
        <v>267.93100000000004</v>
      </c>
      <c r="AK25" s="17">
        <f t="shared" si="42"/>
        <v>496.63</v>
      </c>
      <c r="AL25" s="17">
        <f t="shared" si="42"/>
        <v>478.55899999999997</v>
      </c>
      <c r="AM25" s="16">
        <f t="shared" si="42"/>
        <v>332.06100000000004</v>
      </c>
      <c r="AN25" s="17">
        <f t="shared" si="42"/>
        <v>256.25600000000003</v>
      </c>
      <c r="AO25" s="17">
        <f t="shared" si="42"/>
        <v>424.09100000000001</v>
      </c>
      <c r="AP25" s="17">
        <f t="shared" si="42"/>
        <v>307.92700000000002</v>
      </c>
      <c r="AQ25" s="17">
        <f t="shared" si="42"/>
        <v>363.53500000000003</v>
      </c>
      <c r="AR25" s="17">
        <f t="shared" si="42"/>
        <v>388.78800000000001</v>
      </c>
      <c r="AS25" s="17">
        <f t="shared" si="42"/>
        <v>225.19</v>
      </c>
      <c r="AT25" s="17">
        <f t="shared" si="42"/>
        <v>328.18799999999999</v>
      </c>
      <c r="AU25" s="17">
        <f t="shared" si="42"/>
        <v>364.56399999999996</v>
      </c>
      <c r="AV25" s="17">
        <f t="shared" si="42"/>
        <v>384.351</v>
      </c>
      <c r="AW25" s="17">
        <f t="shared" si="42"/>
        <v>247.84500000000003</v>
      </c>
      <c r="AX25" s="18">
        <f t="shared" si="42"/>
        <v>248.42500000000001</v>
      </c>
      <c r="AY25" s="17">
        <f t="shared" si="42"/>
        <v>212.87</v>
      </c>
      <c r="AZ25" s="17">
        <f t="shared" si="42"/>
        <v>233.19800000000001</v>
      </c>
      <c r="BA25" s="17">
        <f t="shared" si="42"/>
        <v>318.678</v>
      </c>
      <c r="BB25" s="17">
        <f t="shared" si="42"/>
        <v>213.07400000000001</v>
      </c>
      <c r="BC25" s="17">
        <f t="shared" si="42"/>
        <v>239.72299999999998</v>
      </c>
      <c r="BD25" s="17">
        <f t="shared" si="42"/>
        <v>294.00700000000001</v>
      </c>
      <c r="BE25" s="17">
        <f>BE26+BE27</f>
        <v>187.86799999999999</v>
      </c>
      <c r="BF25" s="17">
        <f>BF26+BF27</f>
        <v>183.65800000000002</v>
      </c>
      <c r="BG25" s="17">
        <f t="shared" si="42"/>
        <v>228.678</v>
      </c>
      <c r="BH25" s="17">
        <f t="shared" si="42"/>
        <v>172.29599999999999</v>
      </c>
      <c r="BI25" s="17">
        <f>BI26+BI27</f>
        <v>176.131</v>
      </c>
      <c r="BJ25" s="17">
        <f t="shared" si="42"/>
        <v>200.642</v>
      </c>
      <c r="BK25" s="16">
        <f>BK26+BK27</f>
        <v>124.904</v>
      </c>
      <c r="BL25" s="17">
        <f>BL26+BL27</f>
        <v>140.636</v>
      </c>
      <c r="BM25" s="17">
        <f>BM26+BM27</f>
        <v>155.46199999999999</v>
      </c>
      <c r="BN25" s="17">
        <f>BN26+BN27</f>
        <v>113.55800000000001</v>
      </c>
      <c r="BO25" s="17">
        <f>BO26+BO27</f>
        <v>158.86799999999999</v>
      </c>
      <c r="BP25" s="17">
        <f t="shared" ref="BP25:BW25" si="43">BP26+BP27</f>
        <v>183.51499999999999</v>
      </c>
      <c r="BQ25" s="17">
        <f t="shared" si="43"/>
        <v>132.20699999999999</v>
      </c>
      <c r="BR25" s="17">
        <f t="shared" si="43"/>
        <v>242.053</v>
      </c>
      <c r="BS25" s="17">
        <f t="shared" si="43"/>
        <v>260.35000000000002</v>
      </c>
      <c r="BT25" s="17">
        <f t="shared" si="43"/>
        <v>341.1</v>
      </c>
      <c r="BU25" s="17">
        <f t="shared" si="43"/>
        <v>399.16399999999999</v>
      </c>
      <c r="BV25" s="18">
        <f t="shared" si="43"/>
        <v>424.05599999999998</v>
      </c>
      <c r="BW25" s="17">
        <f t="shared" si="43"/>
        <v>373.30099999999999</v>
      </c>
      <c r="BX25" s="17">
        <f>BX26+BX27</f>
        <v>375.83600000000001</v>
      </c>
      <c r="BY25" s="17">
        <f>BY26+BY27</f>
        <v>322.52300000000002</v>
      </c>
      <c r="BZ25" s="18">
        <f>BZ26+BZ27</f>
        <v>369.59699999999998</v>
      </c>
      <c r="CA25" s="19">
        <f t="shared" si="0"/>
        <v>14.595548224467692</v>
      </c>
    </row>
    <row r="26" spans="1:79" ht="21.75" customHeight="1" x14ac:dyDescent="0.2">
      <c r="A26" s="39" t="s">
        <v>24</v>
      </c>
      <c r="B26" s="103">
        <v>25</v>
      </c>
      <c r="C26" s="64">
        <v>179.57</v>
      </c>
      <c r="D26" s="65">
        <v>242.02600000000001</v>
      </c>
      <c r="E26" s="65">
        <v>284.75</v>
      </c>
      <c r="F26" s="65">
        <v>198.036</v>
      </c>
      <c r="G26" s="65">
        <v>221.495</v>
      </c>
      <c r="H26" s="65">
        <v>227.071</v>
      </c>
      <c r="I26" s="65">
        <v>242.637</v>
      </c>
      <c r="J26" s="65">
        <v>198.16900000000001</v>
      </c>
      <c r="K26" s="65">
        <v>321.096</v>
      </c>
      <c r="L26" s="65">
        <v>175.11500000000001</v>
      </c>
      <c r="M26" s="65">
        <v>302.327</v>
      </c>
      <c r="N26" s="66">
        <v>366.58499999999998</v>
      </c>
      <c r="O26" s="64">
        <v>216.922</v>
      </c>
      <c r="P26" s="65">
        <v>223.76400000000001</v>
      </c>
      <c r="Q26" s="65">
        <v>211.995</v>
      </c>
      <c r="R26" s="65">
        <v>239.56200000000001</v>
      </c>
      <c r="S26" s="65">
        <v>288.48599999999999</v>
      </c>
      <c r="T26" s="65">
        <v>292.42</v>
      </c>
      <c r="U26" s="65">
        <v>245.61099999999999</v>
      </c>
      <c r="V26" s="65">
        <v>320.29199999999997</v>
      </c>
      <c r="W26" s="65">
        <v>324.40899999999999</v>
      </c>
      <c r="X26" s="65">
        <v>279.08199999999999</v>
      </c>
      <c r="Y26" s="65">
        <v>335.625</v>
      </c>
      <c r="Z26" s="66">
        <v>298.15499999999997</v>
      </c>
      <c r="AA26" s="65">
        <v>238.65899999999999</v>
      </c>
      <c r="AB26" s="65">
        <v>145.613</v>
      </c>
      <c r="AC26" s="65">
        <v>229.78700000000001</v>
      </c>
      <c r="AD26" s="65">
        <v>195.18600000000001</v>
      </c>
      <c r="AE26" s="65">
        <v>276.62299999999999</v>
      </c>
      <c r="AF26" s="65">
        <v>183.35300000000001</v>
      </c>
      <c r="AG26" s="65">
        <v>255.51599999999999</v>
      </c>
      <c r="AH26" s="65">
        <v>150.06200000000001</v>
      </c>
      <c r="AI26" s="65">
        <v>232.91900000000001</v>
      </c>
      <c r="AJ26" s="65">
        <v>125.815</v>
      </c>
      <c r="AK26" s="65">
        <v>334.13600000000002</v>
      </c>
      <c r="AL26" s="65">
        <v>280.13200000000001</v>
      </c>
      <c r="AM26" s="64">
        <v>156.98400000000001</v>
      </c>
      <c r="AN26" s="65">
        <v>112.956</v>
      </c>
      <c r="AO26" s="65">
        <v>245.75899999999999</v>
      </c>
      <c r="AP26" s="65">
        <v>162.523</v>
      </c>
      <c r="AQ26" s="65">
        <v>226.11600000000001</v>
      </c>
      <c r="AR26" s="65">
        <v>185.785</v>
      </c>
      <c r="AS26" s="65">
        <v>66.706000000000003</v>
      </c>
      <c r="AT26" s="65">
        <v>174.589</v>
      </c>
      <c r="AU26" s="65">
        <v>216.92599999999999</v>
      </c>
      <c r="AV26" s="65">
        <v>252.90100000000001</v>
      </c>
      <c r="AW26" s="65">
        <v>158.99700000000001</v>
      </c>
      <c r="AX26" s="66">
        <v>120.441</v>
      </c>
      <c r="AY26" s="65">
        <v>147.92699999999999</v>
      </c>
      <c r="AZ26" s="65">
        <v>135.18100000000001</v>
      </c>
      <c r="BA26" s="65">
        <v>198.77699999999999</v>
      </c>
      <c r="BB26" s="65">
        <v>129.048</v>
      </c>
      <c r="BC26" s="65">
        <v>109.749</v>
      </c>
      <c r="BD26" s="65">
        <v>178.054</v>
      </c>
      <c r="BE26" s="65">
        <v>117.15300000000001</v>
      </c>
      <c r="BF26" s="65">
        <v>95.120999999999995</v>
      </c>
      <c r="BG26" s="65">
        <v>111.997</v>
      </c>
      <c r="BH26" s="65">
        <v>92.980999999999995</v>
      </c>
      <c r="BI26" s="65">
        <v>65.704999999999998</v>
      </c>
      <c r="BJ26" s="65">
        <v>75.552000000000007</v>
      </c>
      <c r="BK26" s="64">
        <v>56.710999999999999</v>
      </c>
      <c r="BL26" s="65">
        <v>79.575999999999993</v>
      </c>
      <c r="BM26" s="65">
        <v>62.591999999999999</v>
      </c>
      <c r="BN26" s="65">
        <v>55.218000000000004</v>
      </c>
      <c r="BO26" s="65">
        <v>83.343000000000004</v>
      </c>
      <c r="BP26" s="65">
        <v>94.408000000000001</v>
      </c>
      <c r="BQ26" s="65">
        <v>61.667000000000002</v>
      </c>
      <c r="BR26" s="65">
        <v>156.917</v>
      </c>
      <c r="BS26" s="65">
        <v>175.59899999999999</v>
      </c>
      <c r="BT26" s="65">
        <v>237.608</v>
      </c>
      <c r="BU26" s="65">
        <v>265.05900000000003</v>
      </c>
      <c r="BV26" s="66">
        <v>292.29199999999997</v>
      </c>
      <c r="BW26" s="65">
        <v>247.22499999999999</v>
      </c>
      <c r="BX26" s="65">
        <v>253.96799999999999</v>
      </c>
      <c r="BY26" s="65">
        <v>147.232</v>
      </c>
      <c r="BZ26" s="66">
        <v>220.202</v>
      </c>
      <c r="CA26" s="47">
        <f t="shared" si="0"/>
        <v>49.561236687676605</v>
      </c>
    </row>
    <row r="27" spans="1:79" ht="21.75" customHeight="1" x14ac:dyDescent="0.2">
      <c r="A27" s="24" t="s">
        <v>34</v>
      </c>
      <c r="B27" s="103">
        <v>26</v>
      </c>
      <c r="C27" s="26">
        <v>65.248999999999995</v>
      </c>
      <c r="D27" s="27">
        <v>97.53</v>
      </c>
      <c r="E27" s="27">
        <v>149.84899999999999</v>
      </c>
      <c r="F27" s="27">
        <v>111.01</v>
      </c>
      <c r="G27" s="27">
        <v>151.18899999999999</v>
      </c>
      <c r="H27" s="27">
        <v>212.48599999999999</v>
      </c>
      <c r="I27" s="27">
        <v>164.99299999999999</v>
      </c>
      <c r="J27" s="27">
        <v>140.744</v>
      </c>
      <c r="K27" s="27">
        <v>146.68700000000001</v>
      </c>
      <c r="L27" s="27">
        <v>138.16999999999999</v>
      </c>
      <c r="M27" s="27">
        <v>135.60499999999999</v>
      </c>
      <c r="N27" s="28">
        <v>177.309</v>
      </c>
      <c r="O27" s="26">
        <v>85.763000000000005</v>
      </c>
      <c r="P27" s="27">
        <v>142.34800000000001</v>
      </c>
      <c r="Q27" s="27">
        <v>147.55199999999999</v>
      </c>
      <c r="R27" s="27">
        <v>150.44</v>
      </c>
      <c r="S27" s="27">
        <v>132.22300000000001</v>
      </c>
      <c r="T27" s="27">
        <v>152.59299999999999</v>
      </c>
      <c r="U27" s="27">
        <v>157.37100000000001</v>
      </c>
      <c r="V27" s="27">
        <v>187.67</v>
      </c>
      <c r="W27" s="27">
        <v>188.75299999999999</v>
      </c>
      <c r="X27" s="27">
        <v>168.98099999999999</v>
      </c>
      <c r="Y27" s="27">
        <v>198.67599999999999</v>
      </c>
      <c r="Z27" s="28">
        <v>198.76599999999999</v>
      </c>
      <c r="AA27" s="27">
        <v>131.93299999999999</v>
      </c>
      <c r="AB27" s="27">
        <v>138.54900000000001</v>
      </c>
      <c r="AC27" s="27">
        <v>202.09100000000001</v>
      </c>
      <c r="AD27" s="27">
        <v>130.44</v>
      </c>
      <c r="AE27" s="27">
        <v>140.727</v>
      </c>
      <c r="AF27" s="27">
        <v>151.87200000000001</v>
      </c>
      <c r="AG27" s="27">
        <v>154.958</v>
      </c>
      <c r="AH27" s="27">
        <v>171.72800000000001</v>
      </c>
      <c r="AI27" s="27">
        <v>145.255</v>
      </c>
      <c r="AJ27" s="27">
        <v>142.11600000000001</v>
      </c>
      <c r="AK27" s="27">
        <v>162.494</v>
      </c>
      <c r="AL27" s="27">
        <v>198.42699999999999</v>
      </c>
      <c r="AM27" s="26">
        <v>175.077</v>
      </c>
      <c r="AN27" s="27">
        <v>143.30000000000001</v>
      </c>
      <c r="AO27" s="27">
        <v>178.33199999999999</v>
      </c>
      <c r="AP27" s="27">
        <v>145.404</v>
      </c>
      <c r="AQ27" s="27">
        <v>137.41900000000001</v>
      </c>
      <c r="AR27" s="27">
        <v>203.00299999999999</v>
      </c>
      <c r="AS27" s="27">
        <v>158.48400000000001</v>
      </c>
      <c r="AT27" s="27">
        <v>153.59899999999999</v>
      </c>
      <c r="AU27" s="27">
        <v>147.63800000000001</v>
      </c>
      <c r="AV27" s="27">
        <v>131.44999999999999</v>
      </c>
      <c r="AW27" s="27">
        <v>88.847999999999999</v>
      </c>
      <c r="AX27" s="28">
        <v>127.98399999999999</v>
      </c>
      <c r="AY27" s="27">
        <v>64.942999999999998</v>
      </c>
      <c r="AZ27" s="27">
        <v>98.016999999999996</v>
      </c>
      <c r="BA27" s="27">
        <v>119.901</v>
      </c>
      <c r="BB27" s="27">
        <v>84.025999999999996</v>
      </c>
      <c r="BC27" s="27">
        <v>129.97399999999999</v>
      </c>
      <c r="BD27" s="27">
        <v>115.953</v>
      </c>
      <c r="BE27" s="27">
        <v>70.715000000000003</v>
      </c>
      <c r="BF27" s="27">
        <v>88.537000000000006</v>
      </c>
      <c r="BG27" s="27">
        <v>116.681</v>
      </c>
      <c r="BH27" s="27">
        <v>79.314999999999998</v>
      </c>
      <c r="BI27" s="27">
        <v>110.426</v>
      </c>
      <c r="BJ27" s="27">
        <v>125.09</v>
      </c>
      <c r="BK27" s="26">
        <v>68.192999999999998</v>
      </c>
      <c r="BL27" s="27">
        <v>61.06</v>
      </c>
      <c r="BM27" s="27">
        <v>92.87</v>
      </c>
      <c r="BN27" s="27">
        <v>58.34</v>
      </c>
      <c r="BO27" s="27">
        <v>75.525000000000006</v>
      </c>
      <c r="BP27" s="27">
        <v>89.106999999999999</v>
      </c>
      <c r="BQ27" s="27">
        <v>70.540000000000006</v>
      </c>
      <c r="BR27" s="27">
        <v>85.135999999999996</v>
      </c>
      <c r="BS27" s="27">
        <v>84.751000000000005</v>
      </c>
      <c r="BT27" s="27">
        <v>103.492</v>
      </c>
      <c r="BU27" s="27">
        <v>134.10499999999999</v>
      </c>
      <c r="BV27" s="28">
        <v>131.76400000000001</v>
      </c>
      <c r="BW27" s="27">
        <v>126.07599999999999</v>
      </c>
      <c r="BX27" s="27">
        <v>121.86799999999999</v>
      </c>
      <c r="BY27" s="27">
        <v>175.291</v>
      </c>
      <c r="BZ27" s="28">
        <v>149.39500000000001</v>
      </c>
      <c r="CA27" s="29">
        <f t="shared" si="0"/>
        <v>-14.7731486499592</v>
      </c>
    </row>
    <row r="28" spans="1:79" ht="40.5" x14ac:dyDescent="0.2">
      <c r="A28" s="75" t="s">
        <v>35</v>
      </c>
      <c r="B28" s="103">
        <v>27</v>
      </c>
      <c r="C28" s="60">
        <f t="shared" ref="C28:N28" si="44">+C29+C30</f>
        <v>588.14599999999996</v>
      </c>
      <c r="D28" s="61">
        <f t="shared" si="44"/>
        <v>552.63199999999995</v>
      </c>
      <c r="E28" s="61">
        <f t="shared" si="44"/>
        <v>781.82600000000002</v>
      </c>
      <c r="F28" s="61">
        <f t="shared" si="44"/>
        <v>578.96</v>
      </c>
      <c r="G28" s="61">
        <f t="shared" si="44"/>
        <v>844.40200000000004</v>
      </c>
      <c r="H28" s="61">
        <f t="shared" si="44"/>
        <v>663.61799999999994</v>
      </c>
      <c r="I28" s="61">
        <f t="shared" si="44"/>
        <v>555.423</v>
      </c>
      <c r="J28" s="61">
        <f t="shared" si="44"/>
        <v>687.99700000000007</v>
      </c>
      <c r="K28" s="61">
        <f t="shared" si="44"/>
        <v>689.23300000000006</v>
      </c>
      <c r="L28" s="61">
        <f t="shared" si="44"/>
        <v>738.72500000000002</v>
      </c>
      <c r="M28" s="61">
        <f t="shared" si="44"/>
        <v>721.82299999999998</v>
      </c>
      <c r="N28" s="62">
        <f t="shared" si="44"/>
        <v>983.12199999999996</v>
      </c>
      <c r="O28" s="60">
        <f t="shared" ref="O28:AT28" si="45">O29+O30</f>
        <v>727.43899999999996</v>
      </c>
      <c r="P28" s="61">
        <f t="shared" si="45"/>
        <v>759.70899999999995</v>
      </c>
      <c r="Q28" s="61">
        <f t="shared" si="45"/>
        <v>789.28499999999997</v>
      </c>
      <c r="R28" s="61">
        <f t="shared" si="45"/>
        <v>775.88800000000003</v>
      </c>
      <c r="S28" s="61">
        <f t="shared" si="45"/>
        <v>818.154</v>
      </c>
      <c r="T28" s="61">
        <f t="shared" si="45"/>
        <v>776.13400000000001</v>
      </c>
      <c r="U28" s="61">
        <f t="shared" si="45"/>
        <v>748.51800000000003</v>
      </c>
      <c r="V28" s="61">
        <f t="shared" si="45"/>
        <v>680.72500000000002</v>
      </c>
      <c r="W28" s="61">
        <f t="shared" si="45"/>
        <v>932.09</v>
      </c>
      <c r="X28" s="61">
        <f t="shared" si="45"/>
        <v>915.38400000000001</v>
      </c>
      <c r="Y28" s="61">
        <f t="shared" si="45"/>
        <v>736.34500000000003</v>
      </c>
      <c r="Z28" s="62">
        <f t="shared" si="45"/>
        <v>905.61799999999994</v>
      </c>
      <c r="AA28" s="61">
        <f t="shared" si="45"/>
        <v>828.76300000000003</v>
      </c>
      <c r="AB28" s="61">
        <f t="shared" si="45"/>
        <v>649.96500000000003</v>
      </c>
      <c r="AC28" s="61">
        <f t="shared" si="45"/>
        <v>796.38900000000001</v>
      </c>
      <c r="AD28" s="61">
        <f t="shared" si="45"/>
        <v>737.48700000000008</v>
      </c>
      <c r="AE28" s="61">
        <f t="shared" si="45"/>
        <v>833.84500000000003</v>
      </c>
      <c r="AF28" s="61">
        <f t="shared" si="45"/>
        <v>716.05499999999995</v>
      </c>
      <c r="AG28" s="61">
        <f t="shared" si="45"/>
        <v>807.47800000000007</v>
      </c>
      <c r="AH28" s="61">
        <f t="shared" si="45"/>
        <v>799.64200000000005</v>
      </c>
      <c r="AI28" s="61">
        <f t="shared" si="45"/>
        <v>797.87299999999993</v>
      </c>
      <c r="AJ28" s="61">
        <f t="shared" si="45"/>
        <v>904.77700000000004</v>
      </c>
      <c r="AK28" s="61">
        <f t="shared" si="45"/>
        <v>660.51499999999999</v>
      </c>
      <c r="AL28" s="61">
        <f t="shared" si="45"/>
        <v>1065.884</v>
      </c>
      <c r="AM28" s="60">
        <f t="shared" si="45"/>
        <v>785.28200000000004</v>
      </c>
      <c r="AN28" s="61">
        <f t="shared" si="45"/>
        <v>680.32</v>
      </c>
      <c r="AO28" s="61">
        <f t="shared" si="45"/>
        <v>602.10299999999995</v>
      </c>
      <c r="AP28" s="61">
        <f t="shared" si="45"/>
        <v>718.91799999999989</v>
      </c>
      <c r="AQ28" s="61">
        <f t="shared" si="45"/>
        <v>657.66099999999994</v>
      </c>
      <c r="AR28" s="61">
        <f t="shared" si="45"/>
        <v>852.76200000000006</v>
      </c>
      <c r="AS28" s="61">
        <f t="shared" si="45"/>
        <v>639.48199999999997</v>
      </c>
      <c r="AT28" s="61">
        <f t="shared" si="45"/>
        <v>684.87799999999993</v>
      </c>
      <c r="AU28" s="61">
        <f t="shared" ref="AU28:BK28" si="46">AU29+AU30</f>
        <v>653.48199999999997</v>
      </c>
      <c r="AV28" s="61">
        <f t="shared" si="46"/>
        <v>544.37099999999998</v>
      </c>
      <c r="AW28" s="61">
        <f t="shared" si="46"/>
        <v>776.51400000000001</v>
      </c>
      <c r="AX28" s="62">
        <f t="shared" si="46"/>
        <v>926.54300000000001</v>
      </c>
      <c r="AY28" s="61">
        <f t="shared" si="46"/>
        <v>574.48300000000006</v>
      </c>
      <c r="AZ28" s="61">
        <f t="shared" si="46"/>
        <v>681.13</v>
      </c>
      <c r="BA28" s="61">
        <f t="shared" si="46"/>
        <v>667.58799999999997</v>
      </c>
      <c r="BB28" s="61">
        <f t="shared" si="46"/>
        <v>520.82500000000005</v>
      </c>
      <c r="BC28" s="61">
        <f t="shared" si="46"/>
        <v>726.99</v>
      </c>
      <c r="BD28" s="61">
        <f t="shared" si="46"/>
        <v>708.827</v>
      </c>
      <c r="BE28" s="61">
        <f t="shared" si="46"/>
        <v>700.76699999999994</v>
      </c>
      <c r="BF28" s="61">
        <f t="shared" si="46"/>
        <v>657.42600000000004</v>
      </c>
      <c r="BG28" s="61">
        <f t="shared" si="46"/>
        <v>399.10899999999998</v>
      </c>
      <c r="BH28" s="61">
        <f t="shared" si="46"/>
        <v>618.875</v>
      </c>
      <c r="BI28" s="61">
        <f t="shared" si="46"/>
        <v>483.91699999999997</v>
      </c>
      <c r="BJ28" s="61">
        <f t="shared" si="46"/>
        <v>719.89300000000003</v>
      </c>
      <c r="BK28" s="60">
        <f t="shared" si="46"/>
        <v>435.60500000000002</v>
      </c>
      <c r="BL28" s="61">
        <f t="shared" ref="BL28:BV28" si="47">BL29+BL30</f>
        <v>516.40700000000004</v>
      </c>
      <c r="BM28" s="61">
        <f t="shared" si="47"/>
        <v>763.21600000000001</v>
      </c>
      <c r="BN28" s="61">
        <f t="shared" si="47"/>
        <v>532.82299999999998</v>
      </c>
      <c r="BO28" s="61">
        <f t="shared" si="47"/>
        <v>775.90800000000002</v>
      </c>
      <c r="BP28" s="61">
        <f t="shared" si="47"/>
        <v>773.76299999999992</v>
      </c>
      <c r="BQ28" s="61">
        <f t="shared" si="47"/>
        <v>516.74699999999996</v>
      </c>
      <c r="BR28" s="61">
        <f t="shared" si="47"/>
        <v>690.29099999999994</v>
      </c>
      <c r="BS28" s="61">
        <f t="shared" si="47"/>
        <v>668.55900000000008</v>
      </c>
      <c r="BT28" s="61">
        <f t="shared" si="47"/>
        <v>643.12699999999995</v>
      </c>
      <c r="BU28" s="61">
        <f t="shared" si="47"/>
        <v>687.76900000000001</v>
      </c>
      <c r="BV28" s="62">
        <f t="shared" si="47"/>
        <v>1016.1840000000001</v>
      </c>
      <c r="BW28" s="61">
        <f>BW29+BW30</f>
        <v>841.65700000000004</v>
      </c>
      <c r="BX28" s="61">
        <f>BX29+BX30</f>
        <v>547.14800000000002</v>
      </c>
      <c r="BY28" s="61">
        <f>BY29+BY30</f>
        <v>894.98099999999999</v>
      </c>
      <c r="BZ28" s="62">
        <f>BZ29+BZ30</f>
        <v>653.90800000000002</v>
      </c>
      <c r="CA28" s="63">
        <f t="shared" si="0"/>
        <v>-26.936102554132436</v>
      </c>
    </row>
    <row r="29" spans="1:79" ht="21.75" customHeight="1" x14ac:dyDescent="0.2">
      <c r="A29" s="24" t="s">
        <v>26</v>
      </c>
      <c r="B29" s="103">
        <v>28</v>
      </c>
      <c r="C29" s="26">
        <v>500.08199999999999</v>
      </c>
      <c r="D29" s="27">
        <v>441.46499999999997</v>
      </c>
      <c r="E29" s="27">
        <v>659.11599999999999</v>
      </c>
      <c r="F29" s="27">
        <v>505.077</v>
      </c>
      <c r="G29" s="27">
        <v>763.56600000000003</v>
      </c>
      <c r="H29" s="27">
        <v>582.38499999999999</v>
      </c>
      <c r="I29" s="27">
        <v>466.846</v>
      </c>
      <c r="J29" s="27">
        <v>625.71</v>
      </c>
      <c r="K29" s="27">
        <v>630.05700000000002</v>
      </c>
      <c r="L29" s="27">
        <v>644.88400000000001</v>
      </c>
      <c r="M29" s="27">
        <v>612.16399999999999</v>
      </c>
      <c r="N29" s="28">
        <v>784.62099999999998</v>
      </c>
      <c r="O29" s="26">
        <v>682.22799999999995</v>
      </c>
      <c r="P29" s="27">
        <v>664.65499999999997</v>
      </c>
      <c r="Q29" s="27">
        <v>654.279</v>
      </c>
      <c r="R29" s="27">
        <v>657.91800000000001</v>
      </c>
      <c r="S29" s="27">
        <v>773.452</v>
      </c>
      <c r="T29" s="27">
        <v>661.24199999999996</v>
      </c>
      <c r="U29" s="27">
        <v>688.45299999999997</v>
      </c>
      <c r="V29" s="27">
        <v>586.79100000000005</v>
      </c>
      <c r="W29" s="27">
        <v>845.07</v>
      </c>
      <c r="X29" s="27">
        <v>794.51099999999997</v>
      </c>
      <c r="Y29" s="27">
        <v>680.40800000000002</v>
      </c>
      <c r="Z29" s="28">
        <v>780.11699999999996</v>
      </c>
      <c r="AA29" s="27">
        <v>706.14200000000005</v>
      </c>
      <c r="AB29" s="27">
        <v>575.625</v>
      </c>
      <c r="AC29" s="27">
        <v>717.60199999999998</v>
      </c>
      <c r="AD29" s="27">
        <v>661.73800000000006</v>
      </c>
      <c r="AE29" s="27">
        <v>767.06700000000001</v>
      </c>
      <c r="AF29" s="27">
        <v>668.673</v>
      </c>
      <c r="AG29" s="27">
        <v>752.22900000000004</v>
      </c>
      <c r="AH29" s="27">
        <v>739.98800000000006</v>
      </c>
      <c r="AI29" s="27">
        <v>714.08799999999997</v>
      </c>
      <c r="AJ29" s="27">
        <v>850.38900000000001</v>
      </c>
      <c r="AK29" s="27">
        <v>605.78800000000001</v>
      </c>
      <c r="AL29" s="27">
        <v>961.67100000000005</v>
      </c>
      <c r="AM29" s="26">
        <v>720.36099999999999</v>
      </c>
      <c r="AN29" s="27">
        <v>616.74400000000003</v>
      </c>
      <c r="AO29" s="27">
        <v>514.42499999999995</v>
      </c>
      <c r="AP29" s="27">
        <v>668.93499999999995</v>
      </c>
      <c r="AQ29" s="27">
        <v>613.68399999999997</v>
      </c>
      <c r="AR29" s="27">
        <v>777.41200000000003</v>
      </c>
      <c r="AS29" s="27">
        <v>551.86599999999999</v>
      </c>
      <c r="AT29" s="27">
        <v>607.47299999999996</v>
      </c>
      <c r="AU29" s="27">
        <v>549.59799999999996</v>
      </c>
      <c r="AV29" s="27">
        <v>495.28399999999999</v>
      </c>
      <c r="AW29" s="27">
        <v>721.50400000000002</v>
      </c>
      <c r="AX29" s="28">
        <v>757.66</v>
      </c>
      <c r="AY29" s="27">
        <v>562.41300000000001</v>
      </c>
      <c r="AZ29" s="27">
        <v>669.96699999999998</v>
      </c>
      <c r="BA29" s="27">
        <v>618.20899999999995</v>
      </c>
      <c r="BB29" s="27">
        <v>498.43200000000002</v>
      </c>
      <c r="BC29" s="27">
        <v>717.25800000000004</v>
      </c>
      <c r="BD29" s="27">
        <v>627.72500000000002</v>
      </c>
      <c r="BE29" s="27">
        <v>649.29899999999998</v>
      </c>
      <c r="BF29" s="27">
        <v>621.92700000000002</v>
      </c>
      <c r="BG29" s="27">
        <v>361.91399999999999</v>
      </c>
      <c r="BH29" s="27">
        <v>571.61599999999999</v>
      </c>
      <c r="BI29" s="27">
        <v>483.21</v>
      </c>
      <c r="BJ29" s="27">
        <v>694.04300000000001</v>
      </c>
      <c r="BK29" s="26">
        <v>433.27300000000002</v>
      </c>
      <c r="BL29" s="27">
        <v>513.62300000000005</v>
      </c>
      <c r="BM29" s="27">
        <v>760.327</v>
      </c>
      <c r="BN29" s="27">
        <v>526.11</v>
      </c>
      <c r="BO29" s="27">
        <v>761.67100000000005</v>
      </c>
      <c r="BP29" s="27">
        <v>746.30399999999997</v>
      </c>
      <c r="BQ29" s="27">
        <v>501.30099999999999</v>
      </c>
      <c r="BR29" s="27">
        <v>657.13699999999994</v>
      </c>
      <c r="BS29" s="27">
        <v>614.87300000000005</v>
      </c>
      <c r="BT29" s="27">
        <v>577.03099999999995</v>
      </c>
      <c r="BU29" s="27">
        <v>639.30799999999999</v>
      </c>
      <c r="BV29" s="28">
        <v>896.52700000000004</v>
      </c>
      <c r="BW29" s="27">
        <v>813.64200000000005</v>
      </c>
      <c r="BX29" s="27">
        <v>489.13099999999997</v>
      </c>
      <c r="BY29" s="27">
        <v>774.76</v>
      </c>
      <c r="BZ29" s="28">
        <v>582.029</v>
      </c>
      <c r="CA29" s="29">
        <f t="shared" si="0"/>
        <v>-24.876219732562344</v>
      </c>
    </row>
    <row r="30" spans="1:79" ht="21.75" customHeight="1" x14ac:dyDescent="0.2">
      <c r="A30" s="76" t="s">
        <v>27</v>
      </c>
      <c r="B30" s="103">
        <v>29</v>
      </c>
      <c r="C30" s="77">
        <v>88.063999999999993</v>
      </c>
      <c r="D30" s="78">
        <v>111.167</v>
      </c>
      <c r="E30" s="78">
        <v>122.71</v>
      </c>
      <c r="F30" s="78">
        <v>73.882999999999996</v>
      </c>
      <c r="G30" s="78">
        <v>80.835999999999999</v>
      </c>
      <c r="H30" s="78">
        <v>81.233000000000004</v>
      </c>
      <c r="I30" s="78">
        <v>88.576999999999998</v>
      </c>
      <c r="J30" s="78">
        <v>62.286999999999999</v>
      </c>
      <c r="K30" s="78">
        <v>59.176000000000002</v>
      </c>
      <c r="L30" s="78">
        <v>93.840999999999994</v>
      </c>
      <c r="M30" s="78">
        <v>109.65900000000001</v>
      </c>
      <c r="N30" s="79">
        <v>198.501</v>
      </c>
      <c r="O30" s="77">
        <v>45.210999999999999</v>
      </c>
      <c r="P30" s="78">
        <v>95.054000000000002</v>
      </c>
      <c r="Q30" s="78">
        <v>135.006</v>
      </c>
      <c r="R30" s="78">
        <v>117.97</v>
      </c>
      <c r="S30" s="78">
        <v>44.701999999999998</v>
      </c>
      <c r="T30" s="78">
        <v>114.892</v>
      </c>
      <c r="U30" s="78">
        <v>60.064999999999998</v>
      </c>
      <c r="V30" s="78">
        <v>93.933999999999997</v>
      </c>
      <c r="W30" s="78">
        <v>87.02</v>
      </c>
      <c r="X30" s="78">
        <v>120.873</v>
      </c>
      <c r="Y30" s="78">
        <v>55.936999999999998</v>
      </c>
      <c r="Z30" s="79">
        <v>125.501</v>
      </c>
      <c r="AA30" s="78">
        <v>122.621</v>
      </c>
      <c r="AB30" s="78">
        <v>74.34</v>
      </c>
      <c r="AC30" s="78">
        <v>78.787000000000006</v>
      </c>
      <c r="AD30" s="78">
        <v>75.748999999999995</v>
      </c>
      <c r="AE30" s="78">
        <v>66.778000000000006</v>
      </c>
      <c r="AF30" s="78">
        <v>47.381999999999998</v>
      </c>
      <c r="AG30" s="78">
        <v>55.249000000000002</v>
      </c>
      <c r="AH30" s="78">
        <v>59.654000000000003</v>
      </c>
      <c r="AI30" s="78">
        <v>83.784999999999997</v>
      </c>
      <c r="AJ30" s="78">
        <v>54.387999999999998</v>
      </c>
      <c r="AK30" s="78">
        <v>54.726999999999997</v>
      </c>
      <c r="AL30" s="78">
        <v>104.21299999999999</v>
      </c>
      <c r="AM30" s="77">
        <v>64.921000000000006</v>
      </c>
      <c r="AN30" s="78">
        <v>63.576000000000001</v>
      </c>
      <c r="AO30" s="78">
        <v>87.677999999999997</v>
      </c>
      <c r="AP30" s="78">
        <v>49.982999999999997</v>
      </c>
      <c r="AQ30" s="78">
        <v>43.976999999999997</v>
      </c>
      <c r="AR30" s="78">
        <v>75.349999999999994</v>
      </c>
      <c r="AS30" s="78">
        <v>87.616</v>
      </c>
      <c r="AT30" s="78">
        <v>77.405000000000001</v>
      </c>
      <c r="AU30" s="78">
        <v>103.884</v>
      </c>
      <c r="AV30" s="78">
        <v>49.087000000000003</v>
      </c>
      <c r="AW30" s="78">
        <v>55.01</v>
      </c>
      <c r="AX30" s="79">
        <v>168.88300000000001</v>
      </c>
      <c r="AY30" s="78">
        <v>12.07</v>
      </c>
      <c r="AZ30" s="78">
        <v>11.163</v>
      </c>
      <c r="BA30" s="78">
        <v>49.378999999999998</v>
      </c>
      <c r="BB30" s="78">
        <v>22.393000000000001</v>
      </c>
      <c r="BC30" s="78">
        <v>9.7319999999999993</v>
      </c>
      <c r="BD30" s="78">
        <v>81.102000000000004</v>
      </c>
      <c r="BE30" s="78">
        <v>51.468000000000004</v>
      </c>
      <c r="BF30" s="78">
        <v>35.499000000000002</v>
      </c>
      <c r="BG30" s="78">
        <v>37.195</v>
      </c>
      <c r="BH30" s="78">
        <v>47.259</v>
      </c>
      <c r="BI30" s="78">
        <v>0.70699999999999996</v>
      </c>
      <c r="BJ30" s="78">
        <v>25.85</v>
      </c>
      <c r="BK30" s="77">
        <v>2.3319999999999999</v>
      </c>
      <c r="BL30" s="78">
        <v>2.7839999999999998</v>
      </c>
      <c r="BM30" s="78">
        <v>2.8889999999999998</v>
      </c>
      <c r="BN30" s="78">
        <v>6.7130000000000001</v>
      </c>
      <c r="BO30" s="78">
        <v>14.237</v>
      </c>
      <c r="BP30" s="78">
        <v>27.459</v>
      </c>
      <c r="BQ30" s="78">
        <v>15.446</v>
      </c>
      <c r="BR30" s="78">
        <v>33.154000000000003</v>
      </c>
      <c r="BS30" s="78">
        <v>53.686</v>
      </c>
      <c r="BT30" s="78">
        <v>66.096000000000004</v>
      </c>
      <c r="BU30" s="78">
        <v>48.460999999999999</v>
      </c>
      <c r="BV30" s="79">
        <v>119.657</v>
      </c>
      <c r="BW30" s="78">
        <v>28.015000000000001</v>
      </c>
      <c r="BX30" s="78">
        <v>58.017000000000003</v>
      </c>
      <c r="BY30" s="78">
        <v>120.221</v>
      </c>
      <c r="BZ30" s="79">
        <v>71.879000000000005</v>
      </c>
      <c r="CA30" s="80">
        <f t="shared" si="0"/>
        <v>-40.21094484324702</v>
      </c>
    </row>
    <row r="31" spans="1:79" ht="21.75" customHeight="1" x14ac:dyDescent="0.2">
      <c r="A31" s="73" t="s">
        <v>36</v>
      </c>
      <c r="B31" s="103">
        <v>30</v>
      </c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2"/>
      <c r="O31" s="60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0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2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0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2"/>
      <c r="BW31" s="61"/>
      <c r="BX31" s="61"/>
      <c r="BY31" s="61"/>
      <c r="BZ31" s="62"/>
      <c r="CA31" s="63"/>
    </row>
    <row r="32" spans="1:79" ht="21.75" customHeight="1" x14ac:dyDescent="0.2">
      <c r="A32" s="81" t="s">
        <v>37</v>
      </c>
      <c r="B32" s="103">
        <v>31</v>
      </c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2"/>
      <c r="O32" s="60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2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0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2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0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2"/>
      <c r="BW32" s="61"/>
      <c r="BX32" s="61"/>
      <c r="BY32" s="61"/>
      <c r="BZ32" s="62"/>
      <c r="CA32" s="63"/>
    </row>
    <row r="33" spans="1:79" ht="21.75" customHeight="1" x14ac:dyDescent="0.2">
      <c r="A33" s="24" t="s">
        <v>38</v>
      </c>
      <c r="B33" s="103">
        <v>32</v>
      </c>
      <c r="C33" s="16">
        <f t="shared" ref="C33:N33" si="48">+C34+C35</f>
        <v>357</v>
      </c>
      <c r="D33" s="17">
        <f t="shared" si="48"/>
        <v>417</v>
      </c>
      <c r="E33" s="17">
        <f t="shared" si="48"/>
        <v>508</v>
      </c>
      <c r="F33" s="17">
        <f t="shared" si="48"/>
        <v>411</v>
      </c>
      <c r="G33" s="17">
        <f t="shared" si="48"/>
        <v>326</v>
      </c>
      <c r="H33" s="17">
        <f t="shared" ref="H33:M33" si="49">+H34+H35</f>
        <v>461</v>
      </c>
      <c r="I33" s="17">
        <f t="shared" si="49"/>
        <v>382</v>
      </c>
      <c r="J33" s="17">
        <f t="shared" si="49"/>
        <v>395</v>
      </c>
      <c r="K33" s="17">
        <f t="shared" si="49"/>
        <v>526</v>
      </c>
      <c r="L33" s="17">
        <f t="shared" si="49"/>
        <v>290</v>
      </c>
      <c r="M33" s="17">
        <f t="shared" si="49"/>
        <v>401</v>
      </c>
      <c r="N33" s="18">
        <f t="shared" si="48"/>
        <v>512</v>
      </c>
      <c r="O33" s="16">
        <f t="shared" ref="O33:Z33" si="50">+O34+O35</f>
        <v>422</v>
      </c>
      <c r="P33" s="17">
        <f t="shared" si="50"/>
        <v>351</v>
      </c>
      <c r="Q33" s="17">
        <f t="shared" si="50"/>
        <v>449</v>
      </c>
      <c r="R33" s="17">
        <f t="shared" si="50"/>
        <v>342</v>
      </c>
      <c r="S33" s="17">
        <f t="shared" si="50"/>
        <v>467</v>
      </c>
      <c r="T33" s="17">
        <f>+T34+T35</f>
        <v>482</v>
      </c>
      <c r="U33" s="17">
        <f>+U34+U35</f>
        <v>375</v>
      </c>
      <c r="V33" s="17">
        <f>+V34+V35</f>
        <v>545</v>
      </c>
      <c r="W33" s="17">
        <f>+W34+W35</f>
        <v>495</v>
      </c>
      <c r="X33" s="17">
        <f>+X34+X35</f>
        <v>541</v>
      </c>
      <c r="Y33" s="17">
        <f t="shared" si="50"/>
        <v>539</v>
      </c>
      <c r="Z33" s="18">
        <f t="shared" si="50"/>
        <v>585</v>
      </c>
      <c r="AA33" s="17">
        <f t="shared" ref="AA33:AM33" si="51">AA34+AA35</f>
        <v>488</v>
      </c>
      <c r="AB33" s="17">
        <f t="shared" si="51"/>
        <v>398</v>
      </c>
      <c r="AC33" s="17">
        <f t="shared" si="51"/>
        <v>476</v>
      </c>
      <c r="AD33" s="17">
        <f t="shared" si="51"/>
        <v>379</v>
      </c>
      <c r="AE33" s="17">
        <f t="shared" si="51"/>
        <v>301</v>
      </c>
      <c r="AF33" s="17">
        <f t="shared" si="51"/>
        <v>404</v>
      </c>
      <c r="AG33" s="17">
        <f t="shared" si="51"/>
        <v>267</v>
      </c>
      <c r="AH33" s="17">
        <f t="shared" si="51"/>
        <v>502</v>
      </c>
      <c r="AI33" s="17">
        <f>AI34+AI35</f>
        <v>216</v>
      </c>
      <c r="AJ33" s="17">
        <f t="shared" si="51"/>
        <v>407</v>
      </c>
      <c r="AK33" s="17">
        <f t="shared" si="51"/>
        <v>491</v>
      </c>
      <c r="AL33" s="17">
        <f t="shared" si="51"/>
        <v>421</v>
      </c>
      <c r="AM33" s="16">
        <f t="shared" si="51"/>
        <v>543.30600000000004</v>
      </c>
      <c r="AN33" s="17">
        <f t="shared" ref="AN33:AY33" si="52">AN34+AN35</f>
        <v>372.80899999999997</v>
      </c>
      <c r="AO33" s="17">
        <f t="shared" si="52"/>
        <v>253.74600000000001</v>
      </c>
      <c r="AP33" s="17">
        <f t="shared" si="52"/>
        <v>347.916</v>
      </c>
      <c r="AQ33" s="17">
        <f t="shared" si="52"/>
        <v>410.31799999999998</v>
      </c>
      <c r="AR33" s="17">
        <f t="shared" si="52"/>
        <v>379.10300000000001</v>
      </c>
      <c r="AS33" s="17">
        <f t="shared" si="52"/>
        <v>267.27600000000001</v>
      </c>
      <c r="AT33" s="17">
        <f t="shared" si="52"/>
        <v>273.971</v>
      </c>
      <c r="AU33" s="17">
        <f>AU34+AU35</f>
        <v>371.43</v>
      </c>
      <c r="AV33" s="17">
        <f>AV34+AV35</f>
        <v>423.01800000000003</v>
      </c>
      <c r="AW33" s="17">
        <f>AW34+AW35</f>
        <v>293.536</v>
      </c>
      <c r="AX33" s="18">
        <f t="shared" si="52"/>
        <v>225.01300000000001</v>
      </c>
      <c r="AY33" s="17">
        <f t="shared" si="52"/>
        <v>252.65100000000001</v>
      </c>
      <c r="AZ33" s="17">
        <f t="shared" ref="AZ33:BK33" si="53">AZ34+AZ35</f>
        <v>213.47</v>
      </c>
      <c r="BA33" s="17">
        <f t="shared" si="53"/>
        <v>431.73699999999997</v>
      </c>
      <c r="BB33" s="17">
        <f t="shared" si="53"/>
        <v>259.91300000000001</v>
      </c>
      <c r="BC33" s="17">
        <f t="shared" si="53"/>
        <v>253.74</v>
      </c>
      <c r="BD33" s="17">
        <f t="shared" si="53"/>
        <v>245.142</v>
      </c>
      <c r="BE33" s="17">
        <f t="shared" si="53"/>
        <v>213.74700000000001</v>
      </c>
      <c r="BF33" s="17">
        <f t="shared" si="53"/>
        <v>144.46600000000001</v>
      </c>
      <c r="BG33" s="17">
        <f t="shared" si="53"/>
        <v>232.37900000000002</v>
      </c>
      <c r="BH33" s="17">
        <f t="shared" si="53"/>
        <v>203.83499999999998</v>
      </c>
      <c r="BI33" s="17">
        <f t="shared" si="53"/>
        <v>146.85599999999999</v>
      </c>
      <c r="BJ33" s="17">
        <f t="shared" si="53"/>
        <v>225.346</v>
      </c>
      <c r="BK33" s="16">
        <f t="shared" si="53"/>
        <v>161.465</v>
      </c>
      <c r="BL33" s="17">
        <f t="shared" ref="BL33:BT33" si="54">BL34+BL35</f>
        <v>146.27000000000001</v>
      </c>
      <c r="BM33" s="17">
        <f t="shared" si="54"/>
        <v>389.35599999999999</v>
      </c>
      <c r="BN33" s="17">
        <f t="shared" si="54"/>
        <v>187.69499999999999</v>
      </c>
      <c r="BO33" s="17">
        <f t="shared" si="54"/>
        <v>158.09</v>
      </c>
      <c r="BP33" s="17">
        <f t="shared" si="54"/>
        <v>200.249</v>
      </c>
      <c r="BQ33" s="17">
        <f t="shared" si="54"/>
        <v>210.51</v>
      </c>
      <c r="BR33" s="17">
        <f t="shared" si="54"/>
        <v>227.79899999999998</v>
      </c>
      <c r="BS33" s="17">
        <f t="shared" si="54"/>
        <v>220.821</v>
      </c>
      <c r="BT33" s="17">
        <f t="shared" si="54"/>
        <v>332.37700000000001</v>
      </c>
      <c r="BU33" s="17">
        <f t="shared" ref="BU33:BZ33" si="55">BU34+BU35</f>
        <v>308.85300000000001</v>
      </c>
      <c r="BV33" s="18">
        <f t="shared" si="55"/>
        <v>388.19299999999998</v>
      </c>
      <c r="BW33" s="17">
        <f t="shared" si="55"/>
        <v>476.166</v>
      </c>
      <c r="BX33" s="17">
        <f t="shared" si="55"/>
        <v>387.97699999999998</v>
      </c>
      <c r="BY33" s="17">
        <f t="shared" si="55"/>
        <v>475.23500000000001</v>
      </c>
      <c r="BZ33" s="18">
        <f t="shared" si="55"/>
        <v>359.38099999999997</v>
      </c>
      <c r="CA33" s="19">
        <f t="shared" ref="CA33:CA40" si="56">+((BZ33/BY33)-1)*100</f>
        <v>-24.378254968594494</v>
      </c>
    </row>
    <row r="34" spans="1:79" ht="21.75" customHeight="1" x14ac:dyDescent="0.2">
      <c r="A34" s="82" t="s">
        <v>24</v>
      </c>
      <c r="B34" s="103">
        <v>33</v>
      </c>
      <c r="C34" s="64">
        <v>238</v>
      </c>
      <c r="D34" s="65">
        <v>325</v>
      </c>
      <c r="E34" s="65">
        <v>352</v>
      </c>
      <c r="F34" s="65">
        <v>268</v>
      </c>
      <c r="G34" s="65">
        <v>185</v>
      </c>
      <c r="H34" s="65">
        <v>263</v>
      </c>
      <c r="I34" s="65">
        <v>198</v>
      </c>
      <c r="J34" s="65">
        <v>223</v>
      </c>
      <c r="K34" s="65">
        <v>385</v>
      </c>
      <c r="L34" s="65">
        <v>156</v>
      </c>
      <c r="M34" s="65">
        <v>245</v>
      </c>
      <c r="N34" s="66">
        <v>335</v>
      </c>
      <c r="O34" s="64">
        <v>287</v>
      </c>
      <c r="P34" s="65">
        <v>223</v>
      </c>
      <c r="Q34" s="65">
        <v>290</v>
      </c>
      <c r="R34" s="65">
        <v>201</v>
      </c>
      <c r="S34" s="65">
        <v>303</v>
      </c>
      <c r="T34" s="65">
        <v>327</v>
      </c>
      <c r="U34" s="65">
        <v>221</v>
      </c>
      <c r="V34" s="65">
        <v>353</v>
      </c>
      <c r="W34" s="65">
        <v>321</v>
      </c>
      <c r="X34" s="65">
        <v>359</v>
      </c>
      <c r="Y34" s="65">
        <v>345</v>
      </c>
      <c r="Z34" s="66">
        <v>388</v>
      </c>
      <c r="AA34" s="65">
        <f>231+53+2</f>
        <v>286</v>
      </c>
      <c r="AB34" s="65">
        <f>203+56+3</f>
        <v>262</v>
      </c>
      <c r="AC34" s="65">
        <v>307</v>
      </c>
      <c r="AD34" s="65">
        <v>192</v>
      </c>
      <c r="AE34" s="65">
        <v>182</v>
      </c>
      <c r="AF34" s="65">
        <v>240</v>
      </c>
      <c r="AG34" s="65">
        <v>143</v>
      </c>
      <c r="AH34" s="65">
        <v>363</v>
      </c>
      <c r="AI34" s="65">
        <v>98</v>
      </c>
      <c r="AJ34" s="65">
        <v>253</v>
      </c>
      <c r="AK34" s="65">
        <v>334</v>
      </c>
      <c r="AL34" s="65">
        <v>259</v>
      </c>
      <c r="AM34" s="64">
        <v>314.52</v>
      </c>
      <c r="AN34" s="65">
        <v>219.006</v>
      </c>
      <c r="AO34" s="65">
        <v>129.17500000000001</v>
      </c>
      <c r="AP34" s="65">
        <v>183.167</v>
      </c>
      <c r="AQ34" s="65">
        <v>236.93299999999999</v>
      </c>
      <c r="AR34" s="65">
        <v>226.9</v>
      </c>
      <c r="AS34" s="65">
        <v>96.153000000000006</v>
      </c>
      <c r="AT34" s="65">
        <v>111.682</v>
      </c>
      <c r="AU34" s="65">
        <v>236.696</v>
      </c>
      <c r="AV34" s="65">
        <v>261.19200000000001</v>
      </c>
      <c r="AW34" s="65">
        <v>196.869</v>
      </c>
      <c r="AX34" s="66">
        <v>104.718</v>
      </c>
      <c r="AY34" s="65">
        <v>131.876</v>
      </c>
      <c r="AZ34" s="65">
        <v>113.898</v>
      </c>
      <c r="BA34" s="65">
        <v>308.53199999999998</v>
      </c>
      <c r="BB34" s="65">
        <v>168.19300000000001</v>
      </c>
      <c r="BC34" s="65">
        <v>124.971</v>
      </c>
      <c r="BD34" s="65">
        <v>136.346</v>
      </c>
      <c r="BE34" s="65">
        <v>106.77500000000001</v>
      </c>
      <c r="BF34" s="65">
        <v>68.197000000000003</v>
      </c>
      <c r="BG34" s="65">
        <v>116.944</v>
      </c>
      <c r="BH34" s="65">
        <v>97.516999999999996</v>
      </c>
      <c r="BI34" s="65">
        <v>49.225999999999999</v>
      </c>
      <c r="BJ34" s="65">
        <v>89.938000000000002</v>
      </c>
      <c r="BK34" s="64">
        <v>45.997999999999998</v>
      </c>
      <c r="BL34" s="65">
        <v>58.402999999999999</v>
      </c>
      <c r="BM34" s="65">
        <v>259.37099999999998</v>
      </c>
      <c r="BN34" s="65">
        <v>98.772000000000006</v>
      </c>
      <c r="BO34" s="65">
        <v>90.248000000000005</v>
      </c>
      <c r="BP34" s="65">
        <v>89.286000000000001</v>
      </c>
      <c r="BQ34" s="65">
        <v>102.50700000000001</v>
      </c>
      <c r="BR34" s="65">
        <v>157.71899999999999</v>
      </c>
      <c r="BS34" s="65">
        <v>125.569</v>
      </c>
      <c r="BT34" s="65">
        <v>241.12</v>
      </c>
      <c r="BU34" s="65">
        <v>188.666</v>
      </c>
      <c r="BV34" s="66">
        <v>247.81299999999999</v>
      </c>
      <c r="BW34" s="65">
        <v>332.62299999999999</v>
      </c>
      <c r="BX34" s="65">
        <v>239.46799999999999</v>
      </c>
      <c r="BY34" s="65">
        <v>279.27699999999999</v>
      </c>
      <c r="BZ34" s="66">
        <v>197.042</v>
      </c>
      <c r="CA34" s="47">
        <f t="shared" si="56"/>
        <v>-29.445675798579895</v>
      </c>
    </row>
    <row r="35" spans="1:79" ht="21.75" customHeight="1" x14ac:dyDescent="0.2">
      <c r="A35" s="83" t="s">
        <v>25</v>
      </c>
      <c r="B35" s="103">
        <v>34</v>
      </c>
      <c r="C35" s="26">
        <v>119</v>
      </c>
      <c r="D35" s="27">
        <v>92</v>
      </c>
      <c r="E35" s="27">
        <v>156</v>
      </c>
      <c r="F35" s="27">
        <v>143</v>
      </c>
      <c r="G35" s="27">
        <v>141</v>
      </c>
      <c r="H35" s="27">
        <v>198</v>
      </c>
      <c r="I35" s="27">
        <v>184</v>
      </c>
      <c r="J35" s="27">
        <v>172</v>
      </c>
      <c r="K35" s="27">
        <v>141</v>
      </c>
      <c r="L35" s="27">
        <v>134</v>
      </c>
      <c r="M35" s="27">
        <v>156</v>
      </c>
      <c r="N35" s="28">
        <v>177</v>
      </c>
      <c r="O35" s="26">
        <v>135</v>
      </c>
      <c r="P35" s="27">
        <v>128</v>
      </c>
      <c r="Q35" s="27">
        <v>159</v>
      </c>
      <c r="R35" s="27">
        <v>141</v>
      </c>
      <c r="S35" s="27">
        <v>164</v>
      </c>
      <c r="T35" s="27">
        <v>155</v>
      </c>
      <c r="U35" s="27">
        <v>154</v>
      </c>
      <c r="V35" s="27">
        <v>192</v>
      </c>
      <c r="W35" s="27">
        <v>174</v>
      </c>
      <c r="X35" s="27">
        <v>182</v>
      </c>
      <c r="Y35" s="27">
        <v>194</v>
      </c>
      <c r="Z35" s="28">
        <v>197</v>
      </c>
      <c r="AA35" s="27">
        <f>193+9</f>
        <v>202</v>
      </c>
      <c r="AB35" s="27">
        <f>128+8</f>
        <v>136</v>
      </c>
      <c r="AC35" s="27">
        <v>169</v>
      </c>
      <c r="AD35" s="27">
        <v>187</v>
      </c>
      <c r="AE35" s="27">
        <v>119</v>
      </c>
      <c r="AF35" s="27">
        <v>164</v>
      </c>
      <c r="AG35" s="27">
        <v>124</v>
      </c>
      <c r="AH35" s="27">
        <v>139</v>
      </c>
      <c r="AI35" s="27">
        <v>118</v>
      </c>
      <c r="AJ35" s="27">
        <v>154</v>
      </c>
      <c r="AK35" s="27">
        <v>157</v>
      </c>
      <c r="AL35" s="27">
        <v>162</v>
      </c>
      <c r="AM35" s="26">
        <v>228.786</v>
      </c>
      <c r="AN35" s="27">
        <v>153.803</v>
      </c>
      <c r="AO35" s="27">
        <v>124.571</v>
      </c>
      <c r="AP35" s="27">
        <v>164.749</v>
      </c>
      <c r="AQ35" s="27">
        <v>173.38499999999999</v>
      </c>
      <c r="AR35" s="27">
        <v>152.203</v>
      </c>
      <c r="AS35" s="27">
        <v>171.12299999999999</v>
      </c>
      <c r="AT35" s="27">
        <v>162.28899999999999</v>
      </c>
      <c r="AU35" s="27">
        <v>134.73400000000001</v>
      </c>
      <c r="AV35" s="27">
        <v>161.82599999999999</v>
      </c>
      <c r="AW35" s="27">
        <v>96.667000000000002</v>
      </c>
      <c r="AX35" s="28">
        <v>120.295</v>
      </c>
      <c r="AY35" s="27">
        <v>120.77500000000001</v>
      </c>
      <c r="AZ35" s="27">
        <v>99.572000000000003</v>
      </c>
      <c r="BA35" s="27">
        <v>123.205</v>
      </c>
      <c r="BB35" s="27">
        <v>91.72</v>
      </c>
      <c r="BC35" s="27">
        <v>128.76900000000001</v>
      </c>
      <c r="BD35" s="27">
        <v>108.79600000000001</v>
      </c>
      <c r="BE35" s="27">
        <v>106.97199999999999</v>
      </c>
      <c r="BF35" s="27">
        <v>76.269000000000005</v>
      </c>
      <c r="BG35" s="27">
        <v>115.435</v>
      </c>
      <c r="BH35" s="27">
        <v>106.318</v>
      </c>
      <c r="BI35" s="27">
        <v>97.63</v>
      </c>
      <c r="BJ35" s="27">
        <v>135.40799999999999</v>
      </c>
      <c r="BK35" s="26">
        <v>115.467</v>
      </c>
      <c r="BL35" s="27">
        <v>87.867000000000004</v>
      </c>
      <c r="BM35" s="27">
        <v>129.98500000000001</v>
      </c>
      <c r="BN35" s="27">
        <v>88.923000000000002</v>
      </c>
      <c r="BO35" s="27">
        <v>67.841999999999999</v>
      </c>
      <c r="BP35" s="27">
        <v>110.96299999999999</v>
      </c>
      <c r="BQ35" s="27">
        <v>108.003</v>
      </c>
      <c r="BR35" s="27">
        <v>70.08</v>
      </c>
      <c r="BS35" s="27">
        <v>95.251999999999995</v>
      </c>
      <c r="BT35" s="27">
        <v>91.257000000000005</v>
      </c>
      <c r="BU35" s="27">
        <v>120.187</v>
      </c>
      <c r="BV35" s="28">
        <v>140.38</v>
      </c>
      <c r="BW35" s="27">
        <v>143.54300000000001</v>
      </c>
      <c r="BX35" s="27">
        <v>148.50899999999999</v>
      </c>
      <c r="BY35" s="27">
        <v>195.958</v>
      </c>
      <c r="BZ35" s="28">
        <v>162.339</v>
      </c>
      <c r="CA35" s="29">
        <f t="shared" si="56"/>
        <v>-17.156227354841349</v>
      </c>
    </row>
    <row r="36" spans="1:79" ht="40.5" x14ac:dyDescent="0.2">
      <c r="A36" s="84" t="s">
        <v>35</v>
      </c>
      <c r="B36" s="103">
        <v>35</v>
      </c>
      <c r="C36" s="60">
        <f>+C37+C38</f>
        <v>620</v>
      </c>
      <c r="D36" s="61">
        <f>+D37+D38</f>
        <v>648</v>
      </c>
      <c r="E36" s="61">
        <f>+E37+E38</f>
        <v>707</v>
      </c>
      <c r="F36" s="61">
        <f>+F37+F38</f>
        <v>601</v>
      </c>
      <c r="G36" s="61">
        <f t="shared" ref="G36:M36" si="57">+G37+G38</f>
        <v>876</v>
      </c>
      <c r="H36" s="61">
        <f t="shared" si="57"/>
        <v>753</v>
      </c>
      <c r="I36" s="61">
        <f t="shared" si="57"/>
        <v>514</v>
      </c>
      <c r="J36" s="61">
        <f t="shared" si="57"/>
        <v>745</v>
      </c>
      <c r="K36" s="61">
        <f t="shared" si="57"/>
        <v>820</v>
      </c>
      <c r="L36" s="61">
        <f t="shared" si="57"/>
        <v>641</v>
      </c>
      <c r="M36" s="61">
        <f t="shared" si="57"/>
        <v>738</v>
      </c>
      <c r="N36" s="62">
        <f t="shared" ref="N36:Y36" si="58">+N37+N38</f>
        <v>783</v>
      </c>
      <c r="O36" s="60">
        <f t="shared" si="58"/>
        <v>842</v>
      </c>
      <c r="P36" s="61">
        <f t="shared" si="58"/>
        <v>823</v>
      </c>
      <c r="Q36" s="61">
        <f t="shared" si="58"/>
        <v>935</v>
      </c>
      <c r="R36" s="61">
        <f t="shared" si="58"/>
        <v>484</v>
      </c>
      <c r="S36" s="61">
        <f t="shared" ref="S36:X36" si="59">+S37+S38</f>
        <v>984</v>
      </c>
      <c r="T36" s="61">
        <f t="shared" si="59"/>
        <v>719</v>
      </c>
      <c r="U36" s="61">
        <f t="shared" si="59"/>
        <v>695</v>
      </c>
      <c r="V36" s="61">
        <f t="shared" si="59"/>
        <v>926</v>
      </c>
      <c r="W36" s="61">
        <f t="shared" si="59"/>
        <v>667</v>
      </c>
      <c r="X36" s="61">
        <f t="shared" si="59"/>
        <v>1024</v>
      </c>
      <c r="Y36" s="61">
        <f t="shared" si="58"/>
        <v>761</v>
      </c>
      <c r="Z36" s="62">
        <v>898</v>
      </c>
      <c r="AA36" s="61">
        <f t="shared" ref="AA36:AM36" si="60">AA37+AA38</f>
        <v>864</v>
      </c>
      <c r="AB36" s="61">
        <f t="shared" si="60"/>
        <v>636</v>
      </c>
      <c r="AC36" s="61">
        <f t="shared" si="60"/>
        <v>716</v>
      </c>
      <c r="AD36" s="61">
        <f t="shared" si="60"/>
        <v>719</v>
      </c>
      <c r="AE36" s="61">
        <f t="shared" si="60"/>
        <v>452</v>
      </c>
      <c r="AF36" s="61">
        <f t="shared" si="60"/>
        <v>1047</v>
      </c>
      <c r="AG36" s="61">
        <f t="shared" si="60"/>
        <v>717</v>
      </c>
      <c r="AH36" s="61">
        <f t="shared" si="60"/>
        <v>100</v>
      </c>
      <c r="AI36" s="61">
        <f>AI37+AI38</f>
        <v>839</v>
      </c>
      <c r="AJ36" s="61">
        <f t="shared" si="60"/>
        <v>1415</v>
      </c>
      <c r="AK36" s="61">
        <f t="shared" si="60"/>
        <v>824</v>
      </c>
      <c r="AL36" s="61">
        <f t="shared" si="60"/>
        <v>866</v>
      </c>
      <c r="AM36" s="60">
        <f t="shared" si="60"/>
        <v>1040.067</v>
      </c>
      <c r="AN36" s="61">
        <f t="shared" ref="AN36:AY36" si="61">AN37+AN38</f>
        <v>523.88800000000003</v>
      </c>
      <c r="AO36" s="61">
        <f t="shared" si="61"/>
        <v>557.69400000000007</v>
      </c>
      <c r="AP36" s="61">
        <f t="shared" si="61"/>
        <v>715.84999999999991</v>
      </c>
      <c r="AQ36" s="61">
        <f t="shared" si="61"/>
        <v>824.70100000000002</v>
      </c>
      <c r="AR36" s="61">
        <f t="shared" si="61"/>
        <v>720.15300000000002</v>
      </c>
      <c r="AS36" s="61">
        <f t="shared" si="61"/>
        <v>732.32399999999996</v>
      </c>
      <c r="AT36" s="61">
        <f t="shared" si="61"/>
        <v>643.125</v>
      </c>
      <c r="AU36" s="61">
        <f>AU37+AU38</f>
        <v>584.07599999999991</v>
      </c>
      <c r="AV36" s="61">
        <f>AV37+AV38</f>
        <v>721.41300000000001</v>
      </c>
      <c r="AW36" s="61">
        <f>AW37+AW38</f>
        <v>795.56</v>
      </c>
      <c r="AX36" s="62">
        <f t="shared" si="61"/>
        <v>784.52300000000002</v>
      </c>
      <c r="AY36" s="61">
        <f t="shared" si="61"/>
        <v>841.32399999999996</v>
      </c>
      <c r="AZ36" s="61">
        <f t="shared" ref="AZ36:BK36" si="62">AZ37+AZ38</f>
        <v>522.93300000000011</v>
      </c>
      <c r="BA36" s="61">
        <f t="shared" si="62"/>
        <v>950.04</v>
      </c>
      <c r="BB36" s="61">
        <f t="shared" si="62"/>
        <v>620.46300000000008</v>
      </c>
      <c r="BC36" s="61">
        <f t="shared" si="62"/>
        <v>595.72699999999998</v>
      </c>
      <c r="BD36" s="61">
        <f t="shared" si="62"/>
        <v>821.33399999999995</v>
      </c>
      <c r="BE36" s="61">
        <f t="shared" si="62"/>
        <v>661.31399999999996</v>
      </c>
      <c r="BF36" s="61">
        <f t="shared" si="62"/>
        <v>696.09</v>
      </c>
      <c r="BG36" s="61">
        <f t="shared" si="62"/>
        <v>517.03200000000004</v>
      </c>
      <c r="BH36" s="61">
        <f t="shared" si="62"/>
        <v>580.26800000000003</v>
      </c>
      <c r="BI36" s="61">
        <f t="shared" si="62"/>
        <v>367.12299999999999</v>
      </c>
      <c r="BJ36" s="61">
        <f t="shared" si="62"/>
        <v>540.995</v>
      </c>
      <c r="BK36" s="60">
        <f t="shared" si="62"/>
        <v>365.92400000000004</v>
      </c>
      <c r="BL36" s="61">
        <f t="shared" ref="BL36:BT36" si="63">BL37+BL38</f>
        <v>617.096</v>
      </c>
      <c r="BM36" s="61">
        <f t="shared" si="63"/>
        <v>1004.259</v>
      </c>
      <c r="BN36" s="61">
        <f t="shared" si="63"/>
        <v>641.85899999999992</v>
      </c>
      <c r="BO36" s="61">
        <f t="shared" si="63"/>
        <v>585.74799999999993</v>
      </c>
      <c r="BP36" s="61">
        <f t="shared" si="63"/>
        <v>751.51200000000006</v>
      </c>
      <c r="BQ36" s="61">
        <f t="shared" si="63"/>
        <v>615.2700000000001</v>
      </c>
      <c r="BR36" s="61">
        <f t="shared" si="63"/>
        <v>636.00599999999997</v>
      </c>
      <c r="BS36" s="61">
        <f t="shared" si="63"/>
        <v>723.62800000000004</v>
      </c>
      <c r="BT36" s="61">
        <f t="shared" si="63"/>
        <v>480.15600000000001</v>
      </c>
      <c r="BU36" s="61">
        <f t="shared" ref="BU36:BZ36" si="64">BU37+BU38</f>
        <v>654.702</v>
      </c>
      <c r="BV36" s="62">
        <f t="shared" si="64"/>
        <v>966.721</v>
      </c>
      <c r="BW36" s="61">
        <f t="shared" si="64"/>
        <v>733.85299999999995</v>
      </c>
      <c r="BX36" s="61">
        <f t="shared" si="64"/>
        <v>577.58699999999999</v>
      </c>
      <c r="BY36" s="61">
        <f t="shared" si="64"/>
        <v>825.84299999999996</v>
      </c>
      <c r="BZ36" s="62">
        <f t="shared" si="64"/>
        <v>827.06100000000004</v>
      </c>
      <c r="CA36" s="63">
        <f t="shared" si="56"/>
        <v>0.14748566010731601</v>
      </c>
    </row>
    <row r="37" spans="1:79" ht="21.75" customHeight="1" x14ac:dyDescent="0.2">
      <c r="A37" s="83" t="s">
        <v>26</v>
      </c>
      <c r="B37" s="103">
        <v>36</v>
      </c>
      <c r="C37" s="26">
        <v>570</v>
      </c>
      <c r="D37" s="27">
        <v>589</v>
      </c>
      <c r="E37" s="27">
        <v>651</v>
      </c>
      <c r="F37" s="27">
        <v>561</v>
      </c>
      <c r="G37" s="27">
        <v>837</v>
      </c>
      <c r="H37" s="27">
        <v>732</v>
      </c>
      <c r="I37" s="27">
        <v>475</v>
      </c>
      <c r="J37" s="27">
        <v>718</v>
      </c>
      <c r="K37" s="27">
        <v>800</v>
      </c>
      <c r="L37" s="27">
        <v>613</v>
      </c>
      <c r="M37" s="27">
        <v>704</v>
      </c>
      <c r="N37" s="28">
        <v>698</v>
      </c>
      <c r="O37" s="26">
        <v>822</v>
      </c>
      <c r="P37" s="27">
        <v>745</v>
      </c>
      <c r="Q37" s="27">
        <v>888</v>
      </c>
      <c r="R37" s="27">
        <v>446</v>
      </c>
      <c r="S37" s="27">
        <v>926</v>
      </c>
      <c r="T37" s="27">
        <v>675</v>
      </c>
      <c r="U37" s="27">
        <v>674</v>
      </c>
      <c r="V37" s="27">
        <v>855</v>
      </c>
      <c r="W37" s="27">
        <v>666</v>
      </c>
      <c r="X37" s="27">
        <v>963</v>
      </c>
      <c r="Y37" s="27">
        <v>742</v>
      </c>
      <c r="Z37" s="28">
        <v>785</v>
      </c>
      <c r="AA37" s="27">
        <v>834</v>
      </c>
      <c r="AB37" s="27">
        <v>616</v>
      </c>
      <c r="AC37" s="27">
        <v>700</v>
      </c>
      <c r="AD37" s="27">
        <v>707</v>
      </c>
      <c r="AE37" s="27">
        <v>437</v>
      </c>
      <c r="AF37" s="27">
        <v>1034</v>
      </c>
      <c r="AG37" s="27">
        <v>689</v>
      </c>
      <c r="AH37" s="27">
        <v>99</v>
      </c>
      <c r="AI37" s="27">
        <v>822</v>
      </c>
      <c r="AJ37" s="27">
        <v>1395</v>
      </c>
      <c r="AK37" s="27">
        <v>784</v>
      </c>
      <c r="AL37" s="27">
        <v>840</v>
      </c>
      <c r="AM37" s="26">
        <v>1000.694</v>
      </c>
      <c r="AN37" s="27">
        <v>482.61799999999999</v>
      </c>
      <c r="AO37" s="27">
        <v>530.36400000000003</v>
      </c>
      <c r="AP37" s="27">
        <v>692.06899999999996</v>
      </c>
      <c r="AQ37" s="27">
        <v>812.93299999999999</v>
      </c>
      <c r="AR37" s="27">
        <v>717.16499999999996</v>
      </c>
      <c r="AS37" s="27">
        <v>705.64</v>
      </c>
      <c r="AT37" s="27">
        <v>616.41</v>
      </c>
      <c r="AU37" s="27">
        <v>538.48299999999995</v>
      </c>
      <c r="AV37" s="27">
        <v>699.79200000000003</v>
      </c>
      <c r="AW37" s="27">
        <v>785.32799999999997</v>
      </c>
      <c r="AX37" s="28">
        <v>740.87400000000002</v>
      </c>
      <c r="AY37" s="27">
        <v>831.44799999999998</v>
      </c>
      <c r="AZ37" s="27">
        <v>516.09400000000005</v>
      </c>
      <c r="BA37" s="27">
        <v>907.67399999999998</v>
      </c>
      <c r="BB37" s="27">
        <v>612.71</v>
      </c>
      <c r="BC37" s="27">
        <v>592.125</v>
      </c>
      <c r="BD37" s="27">
        <v>790.03499999999997</v>
      </c>
      <c r="BE37" s="27">
        <v>617.01400000000001</v>
      </c>
      <c r="BF37" s="27">
        <v>627.73400000000004</v>
      </c>
      <c r="BG37" s="27">
        <v>479.68</v>
      </c>
      <c r="BH37" s="27">
        <v>570.678</v>
      </c>
      <c r="BI37" s="27">
        <v>366.613</v>
      </c>
      <c r="BJ37" s="27">
        <v>540.19799999999998</v>
      </c>
      <c r="BK37" s="26">
        <v>363.96100000000001</v>
      </c>
      <c r="BL37" s="27">
        <v>617.05499999999995</v>
      </c>
      <c r="BM37" s="27">
        <v>997.96100000000001</v>
      </c>
      <c r="BN37" s="27">
        <v>638.94399999999996</v>
      </c>
      <c r="BO37" s="27">
        <v>580.78</v>
      </c>
      <c r="BP37" s="27">
        <v>733.31200000000001</v>
      </c>
      <c r="BQ37" s="27">
        <v>608.22400000000005</v>
      </c>
      <c r="BR37" s="27">
        <v>616.68799999999999</v>
      </c>
      <c r="BS37" s="27">
        <v>695.96900000000005</v>
      </c>
      <c r="BT37" s="27">
        <v>472.63</v>
      </c>
      <c r="BU37" s="27">
        <v>634.79</v>
      </c>
      <c r="BV37" s="28">
        <v>881.05499999999995</v>
      </c>
      <c r="BW37" s="27">
        <v>705.84699999999998</v>
      </c>
      <c r="BX37" s="27">
        <v>566.16</v>
      </c>
      <c r="BY37" s="27">
        <v>802.10699999999997</v>
      </c>
      <c r="BZ37" s="28">
        <v>759.99800000000005</v>
      </c>
      <c r="CA37" s="29">
        <f t="shared" si="56"/>
        <v>-5.2497983436124995</v>
      </c>
    </row>
    <row r="38" spans="1:79" ht="21.75" customHeight="1" x14ac:dyDescent="0.2">
      <c r="A38" s="82" t="s">
        <v>27</v>
      </c>
      <c r="B38" s="103">
        <v>37</v>
      </c>
      <c r="C38" s="64">
        <v>50</v>
      </c>
      <c r="D38" s="65">
        <v>59</v>
      </c>
      <c r="E38" s="65">
        <v>56</v>
      </c>
      <c r="F38" s="65">
        <v>40</v>
      </c>
      <c r="G38" s="65">
        <v>39</v>
      </c>
      <c r="H38" s="65">
        <v>21</v>
      </c>
      <c r="I38" s="65">
        <v>39</v>
      </c>
      <c r="J38" s="65">
        <v>27</v>
      </c>
      <c r="K38" s="65">
        <v>20</v>
      </c>
      <c r="L38" s="65">
        <v>28</v>
      </c>
      <c r="M38" s="65">
        <v>34</v>
      </c>
      <c r="N38" s="66">
        <v>85</v>
      </c>
      <c r="O38" s="64">
        <v>20</v>
      </c>
      <c r="P38" s="65">
        <v>78</v>
      </c>
      <c r="Q38" s="65">
        <v>47</v>
      </c>
      <c r="R38" s="65">
        <v>38</v>
      </c>
      <c r="S38" s="65">
        <v>58</v>
      </c>
      <c r="T38" s="65">
        <v>44</v>
      </c>
      <c r="U38" s="65">
        <v>21</v>
      </c>
      <c r="V38" s="65">
        <v>71</v>
      </c>
      <c r="W38" s="65">
        <v>1</v>
      </c>
      <c r="X38" s="65">
        <v>61</v>
      </c>
      <c r="Y38" s="65">
        <v>19</v>
      </c>
      <c r="Z38" s="66">
        <v>113</v>
      </c>
      <c r="AA38" s="65">
        <v>30</v>
      </c>
      <c r="AB38" s="65">
        <v>20</v>
      </c>
      <c r="AC38" s="65">
        <v>16</v>
      </c>
      <c r="AD38" s="65">
        <v>12</v>
      </c>
      <c r="AE38" s="65">
        <v>15</v>
      </c>
      <c r="AF38" s="65">
        <v>13</v>
      </c>
      <c r="AG38" s="65">
        <v>28</v>
      </c>
      <c r="AH38" s="65">
        <v>1</v>
      </c>
      <c r="AI38" s="65">
        <v>17</v>
      </c>
      <c r="AJ38" s="65">
        <v>20</v>
      </c>
      <c r="AK38" s="65">
        <v>40</v>
      </c>
      <c r="AL38" s="65">
        <v>26</v>
      </c>
      <c r="AM38" s="64">
        <v>39.372999999999998</v>
      </c>
      <c r="AN38" s="65">
        <v>41.27</v>
      </c>
      <c r="AO38" s="65">
        <v>27.33</v>
      </c>
      <c r="AP38" s="65">
        <v>23.780999999999999</v>
      </c>
      <c r="AQ38" s="65">
        <v>11.768000000000001</v>
      </c>
      <c r="AR38" s="65">
        <v>2.988</v>
      </c>
      <c r="AS38" s="65">
        <v>26.684000000000001</v>
      </c>
      <c r="AT38" s="65">
        <v>26.715</v>
      </c>
      <c r="AU38" s="65">
        <v>45.593000000000004</v>
      </c>
      <c r="AV38" s="65">
        <v>21.620999999999999</v>
      </c>
      <c r="AW38" s="65">
        <v>10.231999999999999</v>
      </c>
      <c r="AX38" s="66">
        <v>43.649000000000001</v>
      </c>
      <c r="AY38" s="65">
        <v>9.8759999999999994</v>
      </c>
      <c r="AZ38" s="65">
        <v>6.8390000000000004</v>
      </c>
      <c r="BA38" s="65">
        <v>42.366</v>
      </c>
      <c r="BB38" s="65">
        <v>7.7530000000000001</v>
      </c>
      <c r="BC38" s="65">
        <v>3.6019999999999999</v>
      </c>
      <c r="BD38" s="65">
        <v>31.298999999999999</v>
      </c>
      <c r="BE38" s="65">
        <v>44.3</v>
      </c>
      <c r="BF38" s="65">
        <v>68.355999999999995</v>
      </c>
      <c r="BG38" s="65">
        <v>37.351999999999997</v>
      </c>
      <c r="BH38" s="65">
        <v>9.59</v>
      </c>
      <c r="BI38" s="65">
        <v>0.51</v>
      </c>
      <c r="BJ38" s="65">
        <v>0.79700000000000004</v>
      </c>
      <c r="BK38" s="64">
        <v>1.9630000000000001</v>
      </c>
      <c r="BL38" s="65">
        <v>4.1000000000000002E-2</v>
      </c>
      <c r="BM38" s="65">
        <v>6.298</v>
      </c>
      <c r="BN38" s="65">
        <v>2.915</v>
      </c>
      <c r="BO38" s="65">
        <v>4.968</v>
      </c>
      <c r="BP38" s="65">
        <v>18.2</v>
      </c>
      <c r="BQ38" s="65">
        <v>7.0460000000000003</v>
      </c>
      <c r="BR38" s="65">
        <v>19.318000000000001</v>
      </c>
      <c r="BS38" s="65">
        <v>27.658999999999999</v>
      </c>
      <c r="BT38" s="65">
        <v>7.5259999999999998</v>
      </c>
      <c r="BU38" s="65">
        <v>19.911999999999999</v>
      </c>
      <c r="BV38" s="66">
        <v>85.665999999999997</v>
      </c>
      <c r="BW38" s="65">
        <v>28.006</v>
      </c>
      <c r="BX38" s="65">
        <v>11.427</v>
      </c>
      <c r="BY38" s="65">
        <v>23.736000000000001</v>
      </c>
      <c r="BZ38" s="66">
        <v>67.063000000000002</v>
      </c>
      <c r="CA38" s="47">
        <f t="shared" si="56"/>
        <v>182.53707448601281</v>
      </c>
    </row>
    <row r="39" spans="1:79" ht="21.75" customHeight="1" x14ac:dyDescent="0.2">
      <c r="A39" s="15" t="s">
        <v>39</v>
      </c>
      <c r="B39" s="103">
        <v>38</v>
      </c>
      <c r="C39" s="16">
        <f t="shared" ref="C39:N39" si="65">+C33+C36</f>
        <v>977</v>
      </c>
      <c r="D39" s="17">
        <f t="shared" si="65"/>
        <v>1065</v>
      </c>
      <c r="E39" s="17">
        <f t="shared" si="65"/>
        <v>1215</v>
      </c>
      <c r="F39" s="17">
        <f t="shared" si="65"/>
        <v>1012</v>
      </c>
      <c r="G39" s="17">
        <f t="shared" si="65"/>
        <v>1202</v>
      </c>
      <c r="H39" s="17">
        <f t="shared" ref="H39:M39" si="66">+H33+H36</f>
        <v>1214</v>
      </c>
      <c r="I39" s="17">
        <f t="shared" si="66"/>
        <v>896</v>
      </c>
      <c r="J39" s="17">
        <f t="shared" si="66"/>
        <v>1140</v>
      </c>
      <c r="K39" s="17">
        <f t="shared" si="66"/>
        <v>1346</v>
      </c>
      <c r="L39" s="17">
        <f t="shared" si="66"/>
        <v>931</v>
      </c>
      <c r="M39" s="17">
        <f t="shared" si="66"/>
        <v>1139</v>
      </c>
      <c r="N39" s="18">
        <f t="shared" si="65"/>
        <v>1295</v>
      </c>
      <c r="O39" s="16">
        <f t="shared" ref="O39:Y39" si="67">+O33+O36</f>
        <v>1264</v>
      </c>
      <c r="P39" s="17">
        <f t="shared" si="67"/>
        <v>1174</v>
      </c>
      <c r="Q39" s="17">
        <f t="shared" si="67"/>
        <v>1384</v>
      </c>
      <c r="R39" s="17">
        <f t="shared" si="67"/>
        <v>826</v>
      </c>
      <c r="S39" s="17">
        <f t="shared" si="67"/>
        <v>1451</v>
      </c>
      <c r="T39" s="17">
        <f>+T33+T36</f>
        <v>1201</v>
      </c>
      <c r="U39" s="17">
        <f>+U33+U36</f>
        <v>1070</v>
      </c>
      <c r="V39" s="17">
        <f>+V33+V36</f>
        <v>1471</v>
      </c>
      <c r="W39" s="17">
        <f>+W33+W36</f>
        <v>1162</v>
      </c>
      <c r="X39" s="17">
        <f>+X33+X36</f>
        <v>1565</v>
      </c>
      <c r="Y39" s="17">
        <f t="shared" si="67"/>
        <v>1300</v>
      </c>
      <c r="Z39" s="18">
        <v>1483</v>
      </c>
      <c r="AA39" s="17">
        <f t="shared" ref="AA39:AM39" si="68">AA33+AA36</f>
        <v>1352</v>
      </c>
      <c r="AB39" s="17">
        <f t="shared" si="68"/>
        <v>1034</v>
      </c>
      <c r="AC39" s="17">
        <f t="shared" si="68"/>
        <v>1192</v>
      </c>
      <c r="AD39" s="17">
        <f t="shared" si="68"/>
        <v>1098</v>
      </c>
      <c r="AE39" s="17">
        <f t="shared" si="68"/>
        <v>753</v>
      </c>
      <c r="AF39" s="17">
        <f t="shared" si="68"/>
        <v>1451</v>
      </c>
      <c r="AG39" s="17">
        <f t="shared" si="68"/>
        <v>984</v>
      </c>
      <c r="AH39" s="17">
        <f t="shared" si="68"/>
        <v>602</v>
      </c>
      <c r="AI39" s="17">
        <f>AI33+AI36</f>
        <v>1055</v>
      </c>
      <c r="AJ39" s="17">
        <f t="shared" si="68"/>
        <v>1822</v>
      </c>
      <c r="AK39" s="17">
        <f t="shared" si="68"/>
        <v>1315</v>
      </c>
      <c r="AL39" s="17">
        <f t="shared" si="68"/>
        <v>1287</v>
      </c>
      <c r="AM39" s="16">
        <f t="shared" si="68"/>
        <v>1583.373</v>
      </c>
      <c r="AN39" s="17">
        <f t="shared" ref="AN39:AY39" si="69">AN33+AN36</f>
        <v>896.697</v>
      </c>
      <c r="AO39" s="17">
        <f t="shared" si="69"/>
        <v>811.44</v>
      </c>
      <c r="AP39" s="17">
        <f t="shared" si="69"/>
        <v>1063.7659999999998</v>
      </c>
      <c r="AQ39" s="17">
        <f t="shared" si="69"/>
        <v>1235.019</v>
      </c>
      <c r="AR39" s="17">
        <f t="shared" si="69"/>
        <v>1099.2560000000001</v>
      </c>
      <c r="AS39" s="17">
        <f t="shared" si="69"/>
        <v>999.59999999999991</v>
      </c>
      <c r="AT39" s="17">
        <f t="shared" si="69"/>
        <v>917.096</v>
      </c>
      <c r="AU39" s="17">
        <f>AU33+AU36</f>
        <v>955.50599999999986</v>
      </c>
      <c r="AV39" s="17">
        <f>AV33+AV36</f>
        <v>1144.431</v>
      </c>
      <c r="AW39" s="17">
        <f>AW33+AW36</f>
        <v>1089.096</v>
      </c>
      <c r="AX39" s="18">
        <f t="shared" si="69"/>
        <v>1009.5360000000001</v>
      </c>
      <c r="AY39" s="17">
        <f t="shared" si="69"/>
        <v>1093.9749999999999</v>
      </c>
      <c r="AZ39" s="17">
        <f t="shared" ref="AZ39:BK39" si="70">AZ33+AZ36</f>
        <v>736.40300000000013</v>
      </c>
      <c r="BA39" s="17">
        <f t="shared" si="70"/>
        <v>1381.777</v>
      </c>
      <c r="BB39" s="17">
        <f t="shared" si="70"/>
        <v>880.37600000000009</v>
      </c>
      <c r="BC39" s="17">
        <f t="shared" si="70"/>
        <v>849.46699999999998</v>
      </c>
      <c r="BD39" s="17">
        <f t="shared" si="70"/>
        <v>1066.4759999999999</v>
      </c>
      <c r="BE39" s="17">
        <f t="shared" si="70"/>
        <v>875.06099999999992</v>
      </c>
      <c r="BF39" s="17">
        <f t="shared" si="70"/>
        <v>840.55600000000004</v>
      </c>
      <c r="BG39" s="17">
        <f t="shared" si="70"/>
        <v>749.41100000000006</v>
      </c>
      <c r="BH39" s="17">
        <f t="shared" si="70"/>
        <v>784.10300000000007</v>
      </c>
      <c r="BI39" s="17">
        <f t="shared" si="70"/>
        <v>513.97900000000004</v>
      </c>
      <c r="BJ39" s="17">
        <f t="shared" si="70"/>
        <v>766.34100000000001</v>
      </c>
      <c r="BK39" s="16">
        <f t="shared" si="70"/>
        <v>527.38900000000001</v>
      </c>
      <c r="BL39" s="17">
        <f t="shared" ref="BL39:BT39" si="71">BL33+BL36</f>
        <v>763.36599999999999</v>
      </c>
      <c r="BM39" s="17">
        <f t="shared" si="71"/>
        <v>1393.615</v>
      </c>
      <c r="BN39" s="17">
        <f t="shared" si="71"/>
        <v>829.55399999999986</v>
      </c>
      <c r="BO39" s="17">
        <f t="shared" si="71"/>
        <v>743.83799999999997</v>
      </c>
      <c r="BP39" s="17">
        <f t="shared" si="71"/>
        <v>951.76100000000008</v>
      </c>
      <c r="BQ39" s="17">
        <f t="shared" si="71"/>
        <v>825.78000000000009</v>
      </c>
      <c r="BR39" s="17">
        <f t="shared" si="71"/>
        <v>863.80499999999995</v>
      </c>
      <c r="BS39" s="17">
        <f t="shared" si="71"/>
        <v>944.44900000000007</v>
      </c>
      <c r="BT39" s="17">
        <f t="shared" si="71"/>
        <v>812.53300000000002</v>
      </c>
      <c r="BU39" s="17">
        <f t="shared" ref="BU39:BZ39" si="72">BU33+BU36</f>
        <v>963.55500000000006</v>
      </c>
      <c r="BV39" s="18">
        <f t="shared" si="72"/>
        <v>1354.914</v>
      </c>
      <c r="BW39" s="17">
        <f t="shared" si="72"/>
        <v>1210.019</v>
      </c>
      <c r="BX39" s="17">
        <f t="shared" si="72"/>
        <v>965.56399999999996</v>
      </c>
      <c r="BY39" s="17">
        <f t="shared" si="72"/>
        <v>1301.078</v>
      </c>
      <c r="BZ39" s="18">
        <f t="shared" si="72"/>
        <v>1186.442</v>
      </c>
      <c r="CA39" s="19">
        <f t="shared" si="56"/>
        <v>-8.8108476202041643</v>
      </c>
    </row>
    <row r="40" spans="1:79" ht="21.75" customHeight="1" x14ac:dyDescent="0.2">
      <c r="A40" s="85" t="s">
        <v>40</v>
      </c>
      <c r="B40" s="103">
        <v>39</v>
      </c>
      <c r="C40" s="86">
        <v>372</v>
      </c>
      <c r="D40" s="87">
        <v>369</v>
      </c>
      <c r="E40" s="87">
        <v>448</v>
      </c>
      <c r="F40" s="87">
        <v>383</v>
      </c>
      <c r="G40" s="87">
        <v>443</v>
      </c>
      <c r="H40" s="87">
        <v>534</v>
      </c>
      <c r="I40" s="87">
        <v>403</v>
      </c>
      <c r="J40" s="87">
        <v>556</v>
      </c>
      <c r="K40" s="87">
        <v>620</v>
      </c>
      <c r="L40" s="87">
        <v>409</v>
      </c>
      <c r="M40" s="87">
        <v>488</v>
      </c>
      <c r="N40" s="88">
        <v>569</v>
      </c>
      <c r="O40" s="86">
        <v>563</v>
      </c>
      <c r="P40" s="87">
        <v>556</v>
      </c>
      <c r="Q40" s="87">
        <v>731</v>
      </c>
      <c r="R40" s="87">
        <v>457</v>
      </c>
      <c r="S40" s="87">
        <v>752</v>
      </c>
      <c r="T40" s="87">
        <v>640</v>
      </c>
      <c r="U40" s="87">
        <v>553</v>
      </c>
      <c r="V40" s="87">
        <v>764</v>
      </c>
      <c r="W40" s="87">
        <v>594</v>
      </c>
      <c r="X40" s="87">
        <v>814</v>
      </c>
      <c r="Y40" s="87">
        <v>757</v>
      </c>
      <c r="Z40" s="88">
        <v>865</v>
      </c>
      <c r="AA40" s="87">
        <v>796</v>
      </c>
      <c r="AB40" s="87">
        <v>604</v>
      </c>
      <c r="AC40" s="87">
        <v>753</v>
      </c>
      <c r="AD40" s="87">
        <v>706</v>
      </c>
      <c r="AE40" s="87">
        <v>484</v>
      </c>
      <c r="AF40" s="87">
        <v>949</v>
      </c>
      <c r="AG40" s="87">
        <v>627</v>
      </c>
      <c r="AH40" s="87">
        <v>488</v>
      </c>
      <c r="AI40" s="87">
        <v>704</v>
      </c>
      <c r="AJ40" s="87">
        <v>1177</v>
      </c>
      <c r="AK40" s="87">
        <v>843</v>
      </c>
      <c r="AL40" s="87">
        <v>743</v>
      </c>
      <c r="AM40" s="86">
        <v>945.93799999999999</v>
      </c>
      <c r="AN40" s="87">
        <v>544.59100000000001</v>
      </c>
      <c r="AO40" s="87">
        <v>463.93599999999998</v>
      </c>
      <c r="AP40" s="87">
        <v>616.32000000000005</v>
      </c>
      <c r="AQ40" s="87">
        <v>759.75699999999995</v>
      </c>
      <c r="AR40" s="87">
        <v>685.51199999999994</v>
      </c>
      <c r="AS40" s="87">
        <v>582.04700000000003</v>
      </c>
      <c r="AT40" s="87">
        <v>537.59699999999998</v>
      </c>
      <c r="AU40" s="87">
        <v>522.87599999999998</v>
      </c>
      <c r="AV40" s="87">
        <v>603.98500000000001</v>
      </c>
      <c r="AW40" s="87">
        <v>543.47299999999996</v>
      </c>
      <c r="AX40" s="88">
        <v>501.93299999999999</v>
      </c>
      <c r="AY40" s="87">
        <v>525.60500000000002</v>
      </c>
      <c r="AZ40" s="87">
        <v>379.24099999999999</v>
      </c>
      <c r="BA40" s="87">
        <v>717.52499999999998</v>
      </c>
      <c r="BB40" s="87">
        <v>480.22300000000001</v>
      </c>
      <c r="BC40" s="87">
        <v>421.37700000000001</v>
      </c>
      <c r="BD40" s="87">
        <v>472.601</v>
      </c>
      <c r="BE40" s="87">
        <v>391.79199999999997</v>
      </c>
      <c r="BF40" s="87">
        <v>380.34</v>
      </c>
      <c r="BG40" s="87">
        <v>376.55399999999997</v>
      </c>
      <c r="BH40" s="87">
        <v>392.68299999999999</v>
      </c>
      <c r="BI40" s="87">
        <v>299.06400000000002</v>
      </c>
      <c r="BJ40" s="87">
        <v>433.959</v>
      </c>
      <c r="BK40" s="86">
        <v>311.84800000000001</v>
      </c>
      <c r="BL40" s="87">
        <v>520.44399999999996</v>
      </c>
      <c r="BM40" s="87">
        <v>910.73699999999997</v>
      </c>
      <c r="BN40" s="87">
        <v>655.78499999999997</v>
      </c>
      <c r="BO40" s="87">
        <v>633.84199999999998</v>
      </c>
      <c r="BP40" s="87">
        <v>835.08100000000002</v>
      </c>
      <c r="BQ40" s="87">
        <v>792.35400000000004</v>
      </c>
      <c r="BR40" s="87">
        <v>867.62900000000002</v>
      </c>
      <c r="BS40" s="87">
        <v>937.27700000000004</v>
      </c>
      <c r="BT40" s="87">
        <v>817.74599999999998</v>
      </c>
      <c r="BU40" s="87">
        <v>884.471</v>
      </c>
      <c r="BV40" s="88">
        <v>1177.9349999999999</v>
      </c>
      <c r="BW40" s="87">
        <v>1040.1890000000001</v>
      </c>
      <c r="BX40" s="87">
        <v>769.01300000000003</v>
      </c>
      <c r="BY40" s="87">
        <v>1039.4269999999999</v>
      </c>
      <c r="BZ40" s="88">
        <v>947.76499999999999</v>
      </c>
      <c r="CA40" s="89">
        <f t="shared" si="56"/>
        <v>-8.818512507371846</v>
      </c>
    </row>
    <row r="41" spans="1:79" ht="21.75" customHeight="1" x14ac:dyDescent="0.2">
      <c r="A41" s="81" t="s">
        <v>41</v>
      </c>
      <c r="B41" s="103">
        <v>40</v>
      </c>
      <c r="C41" s="6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2"/>
      <c r="O41" s="60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2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0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2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0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2"/>
      <c r="BW41" s="61"/>
      <c r="BX41" s="61"/>
      <c r="BY41" s="61"/>
      <c r="BZ41" s="62"/>
      <c r="CA41" s="63"/>
    </row>
    <row r="42" spans="1:79" ht="21.75" customHeight="1" x14ac:dyDescent="0.2">
      <c r="A42" s="24" t="s">
        <v>38</v>
      </c>
      <c r="B42" s="103">
        <v>41</v>
      </c>
      <c r="C42" s="16">
        <f t="shared" ref="C42:N42" si="73">+C43+C44</f>
        <v>104</v>
      </c>
      <c r="D42" s="17">
        <f t="shared" si="73"/>
        <v>87</v>
      </c>
      <c r="E42" s="17">
        <f t="shared" si="73"/>
        <v>148</v>
      </c>
      <c r="F42" s="17">
        <f t="shared" si="73"/>
        <v>110</v>
      </c>
      <c r="G42" s="17">
        <f t="shared" si="73"/>
        <v>167</v>
      </c>
      <c r="H42" s="17">
        <f t="shared" ref="H42:M42" si="74">+H43+H44</f>
        <v>90</v>
      </c>
      <c r="I42" s="17">
        <f t="shared" si="74"/>
        <v>110</v>
      </c>
      <c r="J42" s="17">
        <f t="shared" si="74"/>
        <v>110</v>
      </c>
      <c r="K42" s="17">
        <f t="shared" si="74"/>
        <v>152</v>
      </c>
      <c r="L42" s="17">
        <f t="shared" si="74"/>
        <v>215</v>
      </c>
      <c r="M42" s="17">
        <f t="shared" si="74"/>
        <v>192</v>
      </c>
      <c r="N42" s="18">
        <f t="shared" si="73"/>
        <v>149</v>
      </c>
      <c r="O42" s="16">
        <f t="shared" ref="O42:Z42" si="75">+O43+O44</f>
        <v>205</v>
      </c>
      <c r="P42" s="17">
        <f t="shared" si="75"/>
        <v>161</v>
      </c>
      <c r="Q42" s="17">
        <f t="shared" si="75"/>
        <v>233</v>
      </c>
      <c r="R42" s="17">
        <f t="shared" si="75"/>
        <v>152</v>
      </c>
      <c r="S42" s="17">
        <f t="shared" si="75"/>
        <v>207</v>
      </c>
      <c r="T42" s="17">
        <f t="shared" si="75"/>
        <v>180</v>
      </c>
      <c r="U42" s="17">
        <f t="shared" si="75"/>
        <v>202</v>
      </c>
      <c r="V42" s="17">
        <f t="shared" si="75"/>
        <v>190</v>
      </c>
      <c r="W42" s="17">
        <f t="shared" si="75"/>
        <v>219</v>
      </c>
      <c r="X42" s="17">
        <f t="shared" si="75"/>
        <v>185</v>
      </c>
      <c r="Y42" s="17">
        <f t="shared" si="75"/>
        <v>164</v>
      </c>
      <c r="Z42" s="18">
        <f t="shared" si="75"/>
        <v>145</v>
      </c>
      <c r="AA42" s="17">
        <f>SUM(AA44+AA43)</f>
        <v>215</v>
      </c>
      <c r="AB42" s="17">
        <f t="shared" ref="AB42:AM42" si="76">AB43+AB44</f>
        <v>147</v>
      </c>
      <c r="AC42" s="17">
        <f t="shared" si="76"/>
        <v>212</v>
      </c>
      <c r="AD42" s="17">
        <f t="shared" si="76"/>
        <v>198</v>
      </c>
      <c r="AE42" s="17">
        <f t="shared" si="76"/>
        <v>200</v>
      </c>
      <c r="AF42" s="17">
        <f t="shared" si="76"/>
        <v>228</v>
      </c>
      <c r="AG42" s="17">
        <f t="shared" si="76"/>
        <v>213</v>
      </c>
      <c r="AH42" s="17">
        <f t="shared" si="76"/>
        <v>182</v>
      </c>
      <c r="AI42" s="17">
        <f>AI43+AI44</f>
        <v>189</v>
      </c>
      <c r="AJ42" s="17">
        <f t="shared" si="76"/>
        <v>123</v>
      </c>
      <c r="AK42" s="17">
        <f t="shared" si="76"/>
        <v>170</v>
      </c>
      <c r="AL42" s="17">
        <f t="shared" si="76"/>
        <v>157</v>
      </c>
      <c r="AM42" s="16">
        <f t="shared" si="76"/>
        <v>174.08499999999998</v>
      </c>
      <c r="AN42" s="17">
        <f t="shared" ref="AN42:AY42" si="77">AN43+AN44</f>
        <v>176.047</v>
      </c>
      <c r="AO42" s="17">
        <f t="shared" si="77"/>
        <v>195.79300000000001</v>
      </c>
      <c r="AP42" s="17">
        <f t="shared" si="77"/>
        <v>180.49799999999999</v>
      </c>
      <c r="AQ42" s="17">
        <f t="shared" si="77"/>
        <v>230.696</v>
      </c>
      <c r="AR42" s="17">
        <f t="shared" si="77"/>
        <v>166.41399999999999</v>
      </c>
      <c r="AS42" s="17">
        <f t="shared" si="77"/>
        <v>199.30699999999999</v>
      </c>
      <c r="AT42" s="17">
        <f t="shared" si="77"/>
        <v>181.83099999999999</v>
      </c>
      <c r="AU42" s="17">
        <f>AU43+AU44</f>
        <v>182.09399999999999</v>
      </c>
      <c r="AV42" s="17">
        <f>AV43+AV44</f>
        <v>208.66899999999998</v>
      </c>
      <c r="AW42" s="17">
        <f>AW43+AW44</f>
        <v>125.72800000000001</v>
      </c>
      <c r="AX42" s="18">
        <f t="shared" si="77"/>
        <v>132.61099999999999</v>
      </c>
      <c r="AY42" s="17">
        <f t="shared" si="77"/>
        <v>229.255</v>
      </c>
      <c r="AZ42" s="17">
        <f t="shared" ref="AZ42:BK42" si="78">AZ43+AZ44</f>
        <v>148.12299999999999</v>
      </c>
      <c r="BA42" s="17">
        <f t="shared" si="78"/>
        <v>142.131</v>
      </c>
      <c r="BB42" s="17">
        <f t="shared" si="78"/>
        <v>148.21199999999999</v>
      </c>
      <c r="BC42" s="17">
        <f t="shared" si="78"/>
        <v>147.797</v>
      </c>
      <c r="BD42" s="17">
        <f t="shared" si="78"/>
        <v>186.83100000000002</v>
      </c>
      <c r="BE42" s="17">
        <f t="shared" si="78"/>
        <v>143.04599999999999</v>
      </c>
      <c r="BF42" s="17">
        <f t="shared" si="78"/>
        <v>129.15199999999999</v>
      </c>
      <c r="BG42" s="17">
        <f t="shared" si="78"/>
        <v>140.39600000000002</v>
      </c>
      <c r="BH42" s="17">
        <f t="shared" si="78"/>
        <v>139.52799999999999</v>
      </c>
      <c r="BI42" s="17">
        <f t="shared" si="78"/>
        <v>198.34899999999999</v>
      </c>
      <c r="BJ42" s="17">
        <f t="shared" si="78"/>
        <v>204.92500000000001</v>
      </c>
      <c r="BK42" s="16">
        <f t="shared" si="78"/>
        <v>276.49900000000002</v>
      </c>
      <c r="BL42" s="17">
        <f t="shared" ref="BL42:BT42" si="79">BL43+BL44</f>
        <v>236.84299999999999</v>
      </c>
      <c r="BM42" s="17">
        <f t="shared" si="79"/>
        <v>328.81799999999998</v>
      </c>
      <c r="BN42" s="17">
        <f t="shared" si="79"/>
        <v>285.27</v>
      </c>
      <c r="BO42" s="17">
        <f t="shared" si="79"/>
        <v>396.81299999999999</v>
      </c>
      <c r="BP42" s="17">
        <f t="shared" si="79"/>
        <v>420.15700000000004</v>
      </c>
      <c r="BQ42" s="17">
        <f t="shared" si="79"/>
        <v>395.78100000000001</v>
      </c>
      <c r="BR42" s="17">
        <f t="shared" si="79"/>
        <v>349.17899999999997</v>
      </c>
      <c r="BS42" s="17">
        <f t="shared" si="79"/>
        <v>325.90600000000001</v>
      </c>
      <c r="BT42" s="17">
        <f t="shared" si="79"/>
        <v>301.33000000000004</v>
      </c>
      <c r="BU42" s="17">
        <f t="shared" ref="BU42:BZ42" si="80">BU43+BU44</f>
        <v>400.38400000000001</v>
      </c>
      <c r="BV42" s="18">
        <f t="shared" si="80"/>
        <v>308.19499999999999</v>
      </c>
      <c r="BW42" s="17">
        <f t="shared" si="80"/>
        <v>294.80200000000002</v>
      </c>
      <c r="BX42" s="17">
        <f t="shared" si="80"/>
        <v>281.64</v>
      </c>
      <c r="BY42" s="17">
        <f t="shared" si="80"/>
        <v>237.232</v>
      </c>
      <c r="BZ42" s="18">
        <f t="shared" si="80"/>
        <v>221.745</v>
      </c>
      <c r="CA42" s="19">
        <f t="shared" ref="CA42:CA50" si="81">+((BZ42/BY42)-1)*100</f>
        <v>-6.5282086733661533</v>
      </c>
    </row>
    <row r="43" spans="1:79" ht="21.75" customHeight="1" x14ac:dyDescent="0.2">
      <c r="A43" s="82" t="s">
        <v>24</v>
      </c>
      <c r="B43" s="103">
        <v>42</v>
      </c>
      <c r="C43" s="64">
        <v>54</v>
      </c>
      <c r="D43" s="65">
        <v>40</v>
      </c>
      <c r="E43" s="65">
        <v>74</v>
      </c>
      <c r="F43" s="65">
        <v>66</v>
      </c>
      <c r="G43" s="65">
        <v>72</v>
      </c>
      <c r="H43" s="65">
        <v>46</v>
      </c>
      <c r="I43" s="65">
        <v>61</v>
      </c>
      <c r="J43" s="65">
        <v>71</v>
      </c>
      <c r="K43" s="65">
        <v>90</v>
      </c>
      <c r="L43" s="65">
        <v>165</v>
      </c>
      <c r="M43" s="65">
        <v>118</v>
      </c>
      <c r="N43" s="66">
        <v>107</v>
      </c>
      <c r="O43" s="64">
        <v>153</v>
      </c>
      <c r="P43" s="65">
        <v>82</v>
      </c>
      <c r="Q43" s="65">
        <v>139</v>
      </c>
      <c r="R43" s="65">
        <v>100</v>
      </c>
      <c r="S43" s="65">
        <v>144</v>
      </c>
      <c r="T43" s="65">
        <v>131</v>
      </c>
      <c r="U43" s="65">
        <v>150</v>
      </c>
      <c r="V43" s="65">
        <v>151</v>
      </c>
      <c r="W43" s="65">
        <v>171</v>
      </c>
      <c r="X43" s="65">
        <v>148</v>
      </c>
      <c r="Y43" s="65">
        <v>123</v>
      </c>
      <c r="Z43" s="66">
        <v>105</v>
      </c>
      <c r="AA43" s="65">
        <v>150</v>
      </c>
      <c r="AB43" s="65">
        <v>87</v>
      </c>
      <c r="AC43" s="65">
        <v>151</v>
      </c>
      <c r="AD43" s="65">
        <v>154</v>
      </c>
      <c r="AE43" s="65">
        <v>139</v>
      </c>
      <c r="AF43" s="65">
        <v>158</v>
      </c>
      <c r="AG43" s="65">
        <v>142</v>
      </c>
      <c r="AH43" s="65">
        <v>137</v>
      </c>
      <c r="AI43" s="65">
        <v>140</v>
      </c>
      <c r="AJ43" s="65">
        <v>79</v>
      </c>
      <c r="AK43" s="65">
        <v>120</v>
      </c>
      <c r="AL43" s="65">
        <v>116</v>
      </c>
      <c r="AM43" s="64">
        <v>118.178</v>
      </c>
      <c r="AN43" s="65">
        <v>119.57</v>
      </c>
      <c r="AO43" s="65">
        <v>145.96600000000001</v>
      </c>
      <c r="AP43" s="65">
        <v>119.822</v>
      </c>
      <c r="AQ43" s="65">
        <v>156.83799999999999</v>
      </c>
      <c r="AR43" s="65">
        <v>94.823999999999998</v>
      </c>
      <c r="AS43" s="65">
        <v>128.54499999999999</v>
      </c>
      <c r="AT43" s="65">
        <v>120.104</v>
      </c>
      <c r="AU43" s="65">
        <v>114.55500000000001</v>
      </c>
      <c r="AV43" s="65">
        <v>155.94</v>
      </c>
      <c r="AW43" s="65">
        <v>77.093000000000004</v>
      </c>
      <c r="AX43" s="66">
        <v>81.006</v>
      </c>
      <c r="AY43" s="65">
        <v>148.179</v>
      </c>
      <c r="AZ43" s="65">
        <v>92.504999999999995</v>
      </c>
      <c r="BA43" s="65">
        <v>94.947000000000003</v>
      </c>
      <c r="BB43" s="65">
        <v>91.933999999999997</v>
      </c>
      <c r="BC43" s="65">
        <v>105.15300000000001</v>
      </c>
      <c r="BD43" s="65">
        <v>129.78100000000001</v>
      </c>
      <c r="BE43" s="65">
        <v>110.22499999999999</v>
      </c>
      <c r="BF43" s="65">
        <v>91.346999999999994</v>
      </c>
      <c r="BG43" s="65">
        <v>106.197</v>
      </c>
      <c r="BH43" s="65">
        <v>95.873999999999995</v>
      </c>
      <c r="BI43" s="65">
        <v>131.49600000000001</v>
      </c>
      <c r="BJ43" s="65">
        <v>130.815</v>
      </c>
      <c r="BK43" s="64">
        <v>201.24700000000001</v>
      </c>
      <c r="BL43" s="65">
        <v>133.755</v>
      </c>
      <c r="BM43" s="65">
        <v>182.86099999999999</v>
      </c>
      <c r="BN43" s="65">
        <v>174.607</v>
      </c>
      <c r="BO43" s="65">
        <v>230.209</v>
      </c>
      <c r="BP43" s="65">
        <v>265.76900000000001</v>
      </c>
      <c r="BQ43" s="65">
        <v>250.96100000000001</v>
      </c>
      <c r="BR43" s="65">
        <v>226.536</v>
      </c>
      <c r="BS43" s="65">
        <v>205.32900000000001</v>
      </c>
      <c r="BT43" s="65">
        <v>147.48500000000001</v>
      </c>
      <c r="BU43" s="65">
        <v>285.976</v>
      </c>
      <c r="BV43" s="66">
        <v>196.88399999999999</v>
      </c>
      <c r="BW43" s="65">
        <v>206.07400000000001</v>
      </c>
      <c r="BX43" s="65">
        <v>179.744</v>
      </c>
      <c r="BY43" s="65">
        <v>158.946</v>
      </c>
      <c r="BZ43" s="66">
        <v>152.23699999999999</v>
      </c>
      <c r="CA43" s="47">
        <f t="shared" si="81"/>
        <v>-4.220930378870813</v>
      </c>
    </row>
    <row r="44" spans="1:79" ht="21.75" customHeight="1" x14ac:dyDescent="0.2">
      <c r="A44" s="83" t="s">
        <v>25</v>
      </c>
      <c r="B44" s="103">
        <v>43</v>
      </c>
      <c r="C44" s="26">
        <v>50</v>
      </c>
      <c r="D44" s="27">
        <v>47</v>
      </c>
      <c r="E44" s="27">
        <v>74</v>
      </c>
      <c r="F44" s="27">
        <v>44</v>
      </c>
      <c r="G44" s="27">
        <v>95</v>
      </c>
      <c r="H44" s="27">
        <v>44</v>
      </c>
      <c r="I44" s="27">
        <v>49</v>
      </c>
      <c r="J44" s="27">
        <v>39</v>
      </c>
      <c r="K44" s="27">
        <v>62</v>
      </c>
      <c r="L44" s="27">
        <v>50</v>
      </c>
      <c r="M44" s="27">
        <v>74</v>
      </c>
      <c r="N44" s="28">
        <v>42</v>
      </c>
      <c r="O44" s="26">
        <v>52</v>
      </c>
      <c r="P44" s="27">
        <v>79</v>
      </c>
      <c r="Q44" s="27">
        <v>94</v>
      </c>
      <c r="R44" s="27">
        <v>52</v>
      </c>
      <c r="S44" s="27">
        <v>63</v>
      </c>
      <c r="T44" s="27">
        <v>49</v>
      </c>
      <c r="U44" s="27">
        <v>52</v>
      </c>
      <c r="V44" s="27">
        <v>39</v>
      </c>
      <c r="W44" s="27">
        <v>48</v>
      </c>
      <c r="X44" s="27">
        <v>37</v>
      </c>
      <c r="Y44" s="27">
        <v>41</v>
      </c>
      <c r="Z44" s="28">
        <v>40</v>
      </c>
      <c r="AA44" s="27">
        <v>65</v>
      </c>
      <c r="AB44" s="27">
        <v>60</v>
      </c>
      <c r="AC44" s="27">
        <v>61</v>
      </c>
      <c r="AD44" s="27">
        <v>44</v>
      </c>
      <c r="AE44" s="27">
        <v>61</v>
      </c>
      <c r="AF44" s="27">
        <v>70</v>
      </c>
      <c r="AG44" s="27">
        <v>71</v>
      </c>
      <c r="AH44" s="27">
        <v>45</v>
      </c>
      <c r="AI44" s="27">
        <v>49</v>
      </c>
      <c r="AJ44" s="27">
        <v>44</v>
      </c>
      <c r="AK44" s="27">
        <v>50</v>
      </c>
      <c r="AL44" s="27">
        <v>41</v>
      </c>
      <c r="AM44" s="26">
        <v>55.906999999999996</v>
      </c>
      <c r="AN44" s="27">
        <v>56.476999999999997</v>
      </c>
      <c r="AO44" s="27">
        <v>49.826999999999998</v>
      </c>
      <c r="AP44" s="27">
        <v>60.676000000000002</v>
      </c>
      <c r="AQ44" s="27">
        <v>73.858000000000004</v>
      </c>
      <c r="AR44" s="27">
        <v>71.59</v>
      </c>
      <c r="AS44" s="27">
        <v>70.762</v>
      </c>
      <c r="AT44" s="27">
        <v>61.726999999999997</v>
      </c>
      <c r="AU44" s="27">
        <v>67.539000000000001</v>
      </c>
      <c r="AV44" s="27">
        <v>52.728999999999999</v>
      </c>
      <c r="AW44" s="27">
        <v>48.634999999999998</v>
      </c>
      <c r="AX44" s="28">
        <v>51.604999999999997</v>
      </c>
      <c r="AY44" s="27">
        <v>81.075999999999993</v>
      </c>
      <c r="AZ44" s="27">
        <v>55.618000000000002</v>
      </c>
      <c r="BA44" s="27">
        <v>47.183999999999997</v>
      </c>
      <c r="BB44" s="27">
        <v>56.277999999999999</v>
      </c>
      <c r="BC44" s="27">
        <v>42.643999999999998</v>
      </c>
      <c r="BD44" s="27">
        <v>57.05</v>
      </c>
      <c r="BE44" s="27">
        <v>32.820999999999998</v>
      </c>
      <c r="BF44" s="27">
        <v>37.805</v>
      </c>
      <c r="BG44" s="27">
        <v>34.198999999999998</v>
      </c>
      <c r="BH44" s="27">
        <v>43.654000000000003</v>
      </c>
      <c r="BI44" s="27">
        <v>66.852999999999994</v>
      </c>
      <c r="BJ44" s="27">
        <v>74.11</v>
      </c>
      <c r="BK44" s="26">
        <v>75.251999999999995</v>
      </c>
      <c r="BL44" s="27">
        <v>103.08799999999999</v>
      </c>
      <c r="BM44" s="27">
        <v>145.95699999999999</v>
      </c>
      <c r="BN44" s="27">
        <v>110.663</v>
      </c>
      <c r="BO44" s="27">
        <v>166.60400000000001</v>
      </c>
      <c r="BP44" s="27">
        <v>154.38800000000001</v>
      </c>
      <c r="BQ44" s="27">
        <v>144.82</v>
      </c>
      <c r="BR44" s="27">
        <v>122.643</v>
      </c>
      <c r="BS44" s="27">
        <v>120.577</v>
      </c>
      <c r="BT44" s="27">
        <v>153.845</v>
      </c>
      <c r="BU44" s="27">
        <v>114.408</v>
      </c>
      <c r="BV44" s="28">
        <v>111.31100000000001</v>
      </c>
      <c r="BW44" s="27">
        <v>88.727999999999994</v>
      </c>
      <c r="BX44" s="27">
        <v>101.896</v>
      </c>
      <c r="BY44" s="27">
        <v>78.286000000000001</v>
      </c>
      <c r="BZ44" s="28">
        <v>69.507999999999996</v>
      </c>
      <c r="CA44" s="29">
        <f t="shared" si="81"/>
        <v>-11.212732800245263</v>
      </c>
    </row>
    <row r="45" spans="1:79" ht="40.5" x14ac:dyDescent="0.2">
      <c r="A45" s="84" t="s">
        <v>35</v>
      </c>
      <c r="B45" s="103">
        <v>44</v>
      </c>
      <c r="C45" s="60">
        <v>1</v>
      </c>
      <c r="D45" s="61">
        <v>1</v>
      </c>
      <c r="E45" s="61">
        <v>27</v>
      </c>
      <c r="F45" s="61">
        <v>2</v>
      </c>
      <c r="G45" s="61">
        <v>2</v>
      </c>
      <c r="H45" s="61">
        <v>2</v>
      </c>
      <c r="I45" s="61">
        <v>1</v>
      </c>
      <c r="J45" s="61">
        <v>0</v>
      </c>
      <c r="K45" s="61">
        <v>54</v>
      </c>
      <c r="L45" s="61">
        <v>67</v>
      </c>
      <c r="M45" s="61">
        <v>36</v>
      </c>
      <c r="N45" s="62">
        <v>52</v>
      </c>
      <c r="O45" s="60">
        <v>1</v>
      </c>
      <c r="P45" s="61">
        <v>0</v>
      </c>
      <c r="Q45" s="61">
        <v>36</v>
      </c>
      <c r="R45" s="61">
        <v>2</v>
      </c>
      <c r="S45" s="61">
        <v>26</v>
      </c>
      <c r="T45" s="61">
        <v>12</v>
      </c>
      <c r="U45" s="61">
        <v>2</v>
      </c>
      <c r="V45" s="61">
        <v>1</v>
      </c>
      <c r="W45" s="61">
        <v>2</v>
      </c>
      <c r="X45" s="61">
        <v>1</v>
      </c>
      <c r="Y45" s="61">
        <v>2</v>
      </c>
      <c r="Z45" s="62">
        <v>1</v>
      </c>
      <c r="AA45" s="61">
        <v>2</v>
      </c>
      <c r="AB45" s="61">
        <v>11</v>
      </c>
      <c r="AC45" s="61">
        <v>1</v>
      </c>
      <c r="AD45" s="61">
        <v>4</v>
      </c>
      <c r="AE45" s="61">
        <v>42</v>
      </c>
      <c r="AF45" s="61">
        <v>3</v>
      </c>
      <c r="AG45" s="61">
        <v>3</v>
      </c>
      <c r="AH45" s="61">
        <v>64</v>
      </c>
      <c r="AI45" s="61">
        <v>36</v>
      </c>
      <c r="AJ45" s="61">
        <v>2</v>
      </c>
      <c r="AK45" s="61">
        <v>2</v>
      </c>
      <c r="AL45" s="61">
        <v>3</v>
      </c>
      <c r="AM45" s="60">
        <v>2.91</v>
      </c>
      <c r="AN45" s="61">
        <v>27.527999999999999</v>
      </c>
      <c r="AO45" s="61">
        <v>36.869</v>
      </c>
      <c r="AP45" s="61">
        <v>63.765000000000001</v>
      </c>
      <c r="AQ45" s="61">
        <v>1.883</v>
      </c>
      <c r="AR45" s="61">
        <v>1.2509999999999999</v>
      </c>
      <c r="AS45" s="61">
        <v>1.861</v>
      </c>
      <c r="AT45" s="61">
        <v>68.984999999999999</v>
      </c>
      <c r="AU45" s="61">
        <v>2.3530000000000002</v>
      </c>
      <c r="AV45" s="61">
        <v>0.91900000000000004</v>
      </c>
      <c r="AW45" s="61">
        <v>2.3170000000000002</v>
      </c>
      <c r="AX45" s="62">
        <v>0.73299999999999998</v>
      </c>
      <c r="AY45" s="61">
        <v>0.499</v>
      </c>
      <c r="AZ45" s="61">
        <v>2.7330000000000001</v>
      </c>
      <c r="BA45" s="61">
        <v>1.349</v>
      </c>
      <c r="BB45" s="61">
        <v>38.228000000000002</v>
      </c>
      <c r="BC45" s="61">
        <v>1.889</v>
      </c>
      <c r="BD45" s="61">
        <v>3.58</v>
      </c>
      <c r="BE45" s="61">
        <v>2.847</v>
      </c>
      <c r="BF45" s="61">
        <v>0.83099999999999996</v>
      </c>
      <c r="BG45" s="61">
        <v>2.1269999999999998</v>
      </c>
      <c r="BH45" s="61">
        <v>23.437999999999999</v>
      </c>
      <c r="BI45" s="61">
        <v>1.177</v>
      </c>
      <c r="BJ45" s="61">
        <v>0.89500000000000002</v>
      </c>
      <c r="BK45" s="60">
        <v>49.052999999999997</v>
      </c>
      <c r="BL45" s="61">
        <v>98.281999999999996</v>
      </c>
      <c r="BM45" s="61">
        <v>71.433000000000007</v>
      </c>
      <c r="BN45" s="61">
        <v>70.378</v>
      </c>
      <c r="BO45" s="61">
        <v>153.58699999999999</v>
      </c>
      <c r="BP45" s="61">
        <v>142.49100000000001</v>
      </c>
      <c r="BQ45" s="61">
        <v>115.858</v>
      </c>
      <c r="BR45" s="61">
        <v>112.11199999999999</v>
      </c>
      <c r="BS45" s="61">
        <v>31.931999999999999</v>
      </c>
      <c r="BT45" s="61">
        <v>67.668000000000006</v>
      </c>
      <c r="BU45" s="61">
        <v>35.948</v>
      </c>
      <c r="BV45" s="62">
        <v>0.39</v>
      </c>
      <c r="BW45" s="61">
        <v>0.81799999999999995</v>
      </c>
      <c r="BX45" s="61">
        <v>15.731</v>
      </c>
      <c r="BY45" s="61">
        <v>6.54</v>
      </c>
      <c r="BZ45" s="62">
        <v>0.90900000000000003</v>
      </c>
      <c r="CA45" s="63">
        <f t="shared" si="81"/>
        <v>-86.100917431192656</v>
      </c>
    </row>
    <row r="46" spans="1:79" ht="21.75" customHeight="1" x14ac:dyDescent="0.2">
      <c r="A46" s="15" t="s">
        <v>39</v>
      </c>
      <c r="B46" s="103">
        <v>45</v>
      </c>
      <c r="C46" s="16">
        <f t="shared" ref="C46:N46" si="82">+C42+C45</f>
        <v>105</v>
      </c>
      <c r="D46" s="17">
        <f t="shared" si="82"/>
        <v>88</v>
      </c>
      <c r="E46" s="17">
        <f t="shared" si="82"/>
        <v>175</v>
      </c>
      <c r="F46" s="17">
        <f t="shared" si="82"/>
        <v>112</v>
      </c>
      <c r="G46" s="17">
        <f t="shared" si="82"/>
        <v>169</v>
      </c>
      <c r="H46" s="17">
        <f t="shared" ref="H46:M46" si="83">+H42+H45</f>
        <v>92</v>
      </c>
      <c r="I46" s="17">
        <f t="shared" si="83"/>
        <v>111</v>
      </c>
      <c r="J46" s="17">
        <f t="shared" si="83"/>
        <v>110</v>
      </c>
      <c r="K46" s="17">
        <f t="shared" si="83"/>
        <v>206</v>
      </c>
      <c r="L46" s="17">
        <f t="shared" si="83"/>
        <v>282</v>
      </c>
      <c r="M46" s="17">
        <f t="shared" si="83"/>
        <v>228</v>
      </c>
      <c r="N46" s="18">
        <f t="shared" si="82"/>
        <v>201</v>
      </c>
      <c r="O46" s="16">
        <f t="shared" ref="O46:Z46" si="84">+O42+O45</f>
        <v>206</v>
      </c>
      <c r="P46" s="17">
        <f t="shared" si="84"/>
        <v>161</v>
      </c>
      <c r="Q46" s="17">
        <f t="shared" si="84"/>
        <v>269</v>
      </c>
      <c r="R46" s="17">
        <f t="shared" si="84"/>
        <v>154</v>
      </c>
      <c r="S46" s="17">
        <f t="shared" si="84"/>
        <v>233</v>
      </c>
      <c r="T46" s="17">
        <f>+T42+T45</f>
        <v>192</v>
      </c>
      <c r="U46" s="17">
        <f>+U42+U45</f>
        <v>204</v>
      </c>
      <c r="V46" s="17">
        <f>+V42+V45</f>
        <v>191</v>
      </c>
      <c r="W46" s="17">
        <f>+W42+W45</f>
        <v>221</v>
      </c>
      <c r="X46" s="17">
        <f>+X42+X45</f>
        <v>186</v>
      </c>
      <c r="Y46" s="17">
        <f t="shared" si="84"/>
        <v>166</v>
      </c>
      <c r="Z46" s="18">
        <f t="shared" si="84"/>
        <v>146</v>
      </c>
      <c r="AA46" s="17">
        <f t="shared" ref="AA46:AM46" si="85">AA42+AA45</f>
        <v>217</v>
      </c>
      <c r="AB46" s="17">
        <f t="shared" si="85"/>
        <v>158</v>
      </c>
      <c r="AC46" s="17">
        <f t="shared" si="85"/>
        <v>213</v>
      </c>
      <c r="AD46" s="17">
        <f t="shared" si="85"/>
        <v>202</v>
      </c>
      <c r="AE46" s="17">
        <f t="shared" si="85"/>
        <v>242</v>
      </c>
      <c r="AF46" s="17">
        <f t="shared" si="85"/>
        <v>231</v>
      </c>
      <c r="AG46" s="17">
        <f t="shared" si="85"/>
        <v>216</v>
      </c>
      <c r="AH46" s="17">
        <f t="shared" si="85"/>
        <v>246</v>
      </c>
      <c r="AI46" s="17">
        <f>AI42+AI45</f>
        <v>225</v>
      </c>
      <c r="AJ46" s="17">
        <f t="shared" si="85"/>
        <v>125</v>
      </c>
      <c r="AK46" s="17">
        <f t="shared" si="85"/>
        <v>172</v>
      </c>
      <c r="AL46" s="17">
        <f t="shared" si="85"/>
        <v>160</v>
      </c>
      <c r="AM46" s="16">
        <f t="shared" si="85"/>
        <v>176.99499999999998</v>
      </c>
      <c r="AN46" s="17">
        <f t="shared" ref="AN46:AY46" si="86">AN42+AN45</f>
        <v>203.57499999999999</v>
      </c>
      <c r="AO46" s="17">
        <f t="shared" si="86"/>
        <v>232.66200000000001</v>
      </c>
      <c r="AP46" s="17">
        <f t="shared" si="86"/>
        <v>244.26299999999998</v>
      </c>
      <c r="AQ46" s="17">
        <f t="shared" si="86"/>
        <v>232.57900000000001</v>
      </c>
      <c r="AR46" s="17">
        <f t="shared" si="86"/>
        <v>167.66499999999999</v>
      </c>
      <c r="AS46" s="17">
        <f t="shared" si="86"/>
        <v>201.16799999999998</v>
      </c>
      <c r="AT46" s="17">
        <f t="shared" si="86"/>
        <v>250.81599999999997</v>
      </c>
      <c r="AU46" s="17">
        <f>AU42+AU45</f>
        <v>184.447</v>
      </c>
      <c r="AV46" s="17">
        <f>AV42+AV45</f>
        <v>209.58799999999999</v>
      </c>
      <c r="AW46" s="17">
        <f>AW42+AW45</f>
        <v>128.04500000000002</v>
      </c>
      <c r="AX46" s="18">
        <f t="shared" si="86"/>
        <v>133.34399999999999</v>
      </c>
      <c r="AY46" s="17">
        <f t="shared" si="86"/>
        <v>229.75399999999999</v>
      </c>
      <c r="AZ46" s="17">
        <f t="shared" ref="AZ46:BK46" si="87">AZ42+AZ45</f>
        <v>150.85599999999999</v>
      </c>
      <c r="BA46" s="17">
        <f t="shared" si="87"/>
        <v>143.47999999999999</v>
      </c>
      <c r="BB46" s="17">
        <f t="shared" si="87"/>
        <v>186.44</v>
      </c>
      <c r="BC46" s="17">
        <f t="shared" si="87"/>
        <v>149.68600000000001</v>
      </c>
      <c r="BD46" s="17">
        <f t="shared" si="87"/>
        <v>190.41100000000003</v>
      </c>
      <c r="BE46" s="17">
        <f t="shared" si="87"/>
        <v>145.893</v>
      </c>
      <c r="BF46" s="17">
        <f t="shared" si="87"/>
        <v>129.98299999999998</v>
      </c>
      <c r="BG46" s="17">
        <f t="shared" si="87"/>
        <v>142.52300000000002</v>
      </c>
      <c r="BH46" s="17">
        <f t="shared" si="87"/>
        <v>162.96599999999998</v>
      </c>
      <c r="BI46" s="17">
        <f t="shared" si="87"/>
        <v>199.52599999999998</v>
      </c>
      <c r="BJ46" s="17">
        <f t="shared" si="87"/>
        <v>205.82000000000002</v>
      </c>
      <c r="BK46" s="16">
        <f t="shared" si="87"/>
        <v>325.55200000000002</v>
      </c>
      <c r="BL46" s="17">
        <f t="shared" ref="BL46:BT46" si="88">BL42+BL45</f>
        <v>335.125</v>
      </c>
      <c r="BM46" s="17">
        <f t="shared" si="88"/>
        <v>400.25099999999998</v>
      </c>
      <c r="BN46" s="17">
        <f t="shared" si="88"/>
        <v>355.64799999999997</v>
      </c>
      <c r="BO46" s="17">
        <f t="shared" si="88"/>
        <v>550.4</v>
      </c>
      <c r="BP46" s="17">
        <f t="shared" si="88"/>
        <v>562.64800000000002</v>
      </c>
      <c r="BQ46" s="17">
        <f t="shared" si="88"/>
        <v>511.63900000000001</v>
      </c>
      <c r="BR46" s="17">
        <f t="shared" si="88"/>
        <v>461.29099999999994</v>
      </c>
      <c r="BS46" s="17">
        <f t="shared" si="88"/>
        <v>357.83800000000002</v>
      </c>
      <c r="BT46" s="17">
        <f t="shared" si="88"/>
        <v>368.99800000000005</v>
      </c>
      <c r="BU46" s="17">
        <f t="shared" ref="BU46:BZ46" si="89">BU42+BU45</f>
        <v>436.33199999999999</v>
      </c>
      <c r="BV46" s="18">
        <f t="shared" si="89"/>
        <v>308.58499999999998</v>
      </c>
      <c r="BW46" s="17">
        <f t="shared" si="89"/>
        <v>295.62</v>
      </c>
      <c r="BX46" s="17">
        <f t="shared" si="89"/>
        <v>297.37099999999998</v>
      </c>
      <c r="BY46" s="17">
        <f t="shared" si="89"/>
        <v>243.77199999999999</v>
      </c>
      <c r="BZ46" s="18">
        <f t="shared" si="89"/>
        <v>222.654</v>
      </c>
      <c r="CA46" s="19">
        <f t="shared" si="81"/>
        <v>-8.6630129793413442</v>
      </c>
    </row>
    <row r="47" spans="1:79" ht="21.75" customHeight="1" x14ac:dyDescent="0.2">
      <c r="A47" s="85" t="s">
        <v>40</v>
      </c>
      <c r="B47" s="103">
        <v>46</v>
      </c>
      <c r="C47" s="86">
        <v>123</v>
      </c>
      <c r="D47" s="87">
        <v>106</v>
      </c>
      <c r="E47" s="87">
        <v>151</v>
      </c>
      <c r="F47" s="87">
        <v>126</v>
      </c>
      <c r="G47" s="87">
        <v>155</v>
      </c>
      <c r="H47" s="87">
        <v>104</v>
      </c>
      <c r="I47" s="87">
        <v>132</v>
      </c>
      <c r="J47" s="87">
        <v>123</v>
      </c>
      <c r="K47" s="87">
        <v>158</v>
      </c>
      <c r="L47" s="87">
        <v>181</v>
      </c>
      <c r="M47" s="87">
        <v>172</v>
      </c>
      <c r="N47" s="88">
        <v>152</v>
      </c>
      <c r="O47" s="86">
        <v>174</v>
      </c>
      <c r="P47" s="87">
        <v>132</v>
      </c>
      <c r="Q47" s="87">
        <v>218</v>
      </c>
      <c r="R47" s="87">
        <v>151</v>
      </c>
      <c r="S47" s="87">
        <v>219</v>
      </c>
      <c r="T47" s="87">
        <v>185</v>
      </c>
      <c r="U47" s="87">
        <v>198</v>
      </c>
      <c r="V47" s="87">
        <v>209</v>
      </c>
      <c r="W47" s="87">
        <v>215</v>
      </c>
      <c r="X47" s="87">
        <v>186</v>
      </c>
      <c r="Y47" s="87">
        <v>177</v>
      </c>
      <c r="Z47" s="88">
        <v>168</v>
      </c>
      <c r="AA47" s="87">
        <v>241</v>
      </c>
      <c r="AB47" s="87">
        <v>181</v>
      </c>
      <c r="AC47" s="87">
        <v>224</v>
      </c>
      <c r="AD47" s="87">
        <v>226</v>
      </c>
      <c r="AE47" s="87">
        <v>233</v>
      </c>
      <c r="AF47" s="87">
        <v>234</v>
      </c>
      <c r="AG47" s="87">
        <v>240</v>
      </c>
      <c r="AH47" s="87">
        <v>251</v>
      </c>
      <c r="AI47" s="87">
        <v>231</v>
      </c>
      <c r="AJ47" s="87">
        <v>178</v>
      </c>
      <c r="AK47" s="87">
        <v>204</v>
      </c>
      <c r="AL47" s="87">
        <v>167</v>
      </c>
      <c r="AM47" s="86">
        <v>212.029</v>
      </c>
      <c r="AN47" s="87">
        <v>205.43600000000001</v>
      </c>
      <c r="AO47" s="87">
        <v>215.53399999999999</v>
      </c>
      <c r="AP47" s="87">
        <v>226.88300000000001</v>
      </c>
      <c r="AQ47" s="87">
        <v>237.07900000000001</v>
      </c>
      <c r="AR47" s="87">
        <v>180.27099999999999</v>
      </c>
      <c r="AS47" s="87">
        <v>220.66</v>
      </c>
      <c r="AT47" s="87">
        <v>231.47499999999999</v>
      </c>
      <c r="AU47" s="87">
        <v>210.79300000000001</v>
      </c>
      <c r="AV47" s="87">
        <v>218.64500000000001</v>
      </c>
      <c r="AW47" s="87">
        <v>156.33699999999999</v>
      </c>
      <c r="AX47" s="88">
        <v>147.82499999999999</v>
      </c>
      <c r="AY47" s="87">
        <v>231.29300000000001</v>
      </c>
      <c r="AZ47" s="87">
        <v>165.399</v>
      </c>
      <c r="BA47" s="87">
        <v>176.614</v>
      </c>
      <c r="BB47" s="87">
        <v>184.92099999999999</v>
      </c>
      <c r="BC47" s="87">
        <v>165.38399999999999</v>
      </c>
      <c r="BD47" s="87">
        <v>183.404</v>
      </c>
      <c r="BE47" s="87">
        <v>170.12799999999999</v>
      </c>
      <c r="BF47" s="87">
        <v>152.31100000000001</v>
      </c>
      <c r="BG47" s="87">
        <v>173.07900000000001</v>
      </c>
      <c r="BH47" s="87">
        <v>165.387</v>
      </c>
      <c r="BI47" s="87">
        <v>196.34200000000001</v>
      </c>
      <c r="BJ47" s="87">
        <v>207.607</v>
      </c>
      <c r="BK47" s="86">
        <v>290.48599999999999</v>
      </c>
      <c r="BL47" s="87">
        <v>296.61900000000003</v>
      </c>
      <c r="BM47" s="87">
        <v>362.82799999999997</v>
      </c>
      <c r="BN47" s="87">
        <v>342.84800000000001</v>
      </c>
      <c r="BO47" s="87">
        <v>488.42</v>
      </c>
      <c r="BP47" s="87">
        <v>500.24599999999998</v>
      </c>
      <c r="BQ47" s="87">
        <v>480.48599999999999</v>
      </c>
      <c r="BR47" s="87">
        <v>462.54700000000003</v>
      </c>
      <c r="BS47" s="87">
        <v>414.37400000000002</v>
      </c>
      <c r="BT47" s="87">
        <v>421.255</v>
      </c>
      <c r="BU47" s="87">
        <v>532.14099999999996</v>
      </c>
      <c r="BV47" s="88">
        <v>398.61399999999998</v>
      </c>
      <c r="BW47" s="87">
        <v>407.30700000000002</v>
      </c>
      <c r="BX47" s="87">
        <v>388.80200000000002</v>
      </c>
      <c r="BY47" s="87">
        <v>374.81799999999998</v>
      </c>
      <c r="BZ47" s="88">
        <v>350.57100000000003</v>
      </c>
      <c r="CA47" s="89">
        <f t="shared" si="81"/>
        <v>-6.4690062910532475</v>
      </c>
    </row>
    <row r="48" spans="1:79" ht="21.75" customHeight="1" x14ac:dyDescent="0.2">
      <c r="A48" s="59" t="s">
        <v>42</v>
      </c>
      <c r="B48" s="103">
        <v>47</v>
      </c>
      <c r="C48" s="16">
        <f t="shared" ref="C48:N48" si="90">+C49+C50</f>
        <v>1351</v>
      </c>
      <c r="D48" s="17">
        <f t="shared" si="90"/>
        <v>1381</v>
      </c>
      <c r="E48" s="17">
        <f t="shared" si="90"/>
        <v>1672</v>
      </c>
      <c r="F48" s="17">
        <f t="shared" si="90"/>
        <v>1517</v>
      </c>
      <c r="G48" s="17">
        <f t="shared" si="90"/>
        <v>1560</v>
      </c>
      <c r="H48" s="17">
        <f t="shared" ref="H48:M48" si="91">+H49+H50</f>
        <v>1601</v>
      </c>
      <c r="I48" s="17">
        <f t="shared" si="91"/>
        <v>1527</v>
      </c>
      <c r="J48" s="17">
        <f t="shared" si="91"/>
        <v>1616</v>
      </c>
      <c r="K48" s="17">
        <f t="shared" si="91"/>
        <v>1657</v>
      </c>
      <c r="L48" s="17">
        <f t="shared" si="91"/>
        <v>1641</v>
      </c>
      <c r="M48" s="17">
        <f t="shared" si="91"/>
        <v>1577</v>
      </c>
      <c r="N48" s="18">
        <f t="shared" si="90"/>
        <v>1420</v>
      </c>
      <c r="O48" s="16">
        <f t="shared" ref="O48:Z48" si="92">+O49+O50</f>
        <v>1474</v>
      </c>
      <c r="P48" s="17">
        <f t="shared" si="92"/>
        <v>1433</v>
      </c>
      <c r="Q48" s="17">
        <f t="shared" si="92"/>
        <v>1753</v>
      </c>
      <c r="R48" s="17">
        <f t="shared" si="92"/>
        <v>1386</v>
      </c>
      <c r="S48" s="17">
        <f t="shared" si="92"/>
        <v>1643</v>
      </c>
      <c r="T48" s="17">
        <f>+T49+T50</f>
        <v>1711</v>
      </c>
      <c r="U48" s="17">
        <f>+U49+U50</f>
        <v>1662</v>
      </c>
      <c r="V48" s="17">
        <f>+V49+V50</f>
        <v>1769</v>
      </c>
      <c r="W48" s="17">
        <f>+W49+W50</f>
        <v>1795</v>
      </c>
      <c r="X48" s="17">
        <f>+X49+X50</f>
        <v>1683</v>
      </c>
      <c r="Y48" s="17">
        <f t="shared" si="92"/>
        <v>1634</v>
      </c>
      <c r="Z48" s="18">
        <f t="shared" si="92"/>
        <v>1580</v>
      </c>
      <c r="AA48" s="17">
        <f t="shared" ref="AA48:AM48" si="93">AA49+AA50</f>
        <v>1691</v>
      </c>
      <c r="AB48" s="17">
        <f t="shared" si="93"/>
        <v>1624</v>
      </c>
      <c r="AC48" s="17">
        <f t="shared" si="93"/>
        <v>1848</v>
      </c>
      <c r="AD48" s="17">
        <f t="shared" si="93"/>
        <v>1745</v>
      </c>
      <c r="AE48" s="17">
        <f t="shared" si="93"/>
        <v>1395</v>
      </c>
      <c r="AF48" s="17">
        <f t="shared" si="93"/>
        <v>2047</v>
      </c>
      <c r="AG48" s="17">
        <f t="shared" si="93"/>
        <v>1891</v>
      </c>
      <c r="AH48" s="17">
        <f t="shared" si="93"/>
        <v>1952</v>
      </c>
      <c r="AI48" s="17">
        <f>AI49+AI50</f>
        <v>1899</v>
      </c>
      <c r="AJ48" s="17">
        <f t="shared" si="93"/>
        <v>1774</v>
      </c>
      <c r="AK48" s="17">
        <f t="shared" si="93"/>
        <v>1761</v>
      </c>
      <c r="AL48" s="17">
        <f t="shared" si="93"/>
        <v>1580</v>
      </c>
      <c r="AM48" s="16">
        <f t="shared" si="93"/>
        <v>1617.662</v>
      </c>
      <c r="AN48" s="17">
        <f t="shared" ref="AN48:AY48" si="94">AN49+AN50</f>
        <v>1697.527</v>
      </c>
      <c r="AO48" s="17">
        <f t="shared" si="94"/>
        <v>1839.7059999999999</v>
      </c>
      <c r="AP48" s="17">
        <f t="shared" si="94"/>
        <v>1719.7809999999999</v>
      </c>
      <c r="AQ48" s="17">
        <f t="shared" si="94"/>
        <v>1790.1010000000001</v>
      </c>
      <c r="AR48" s="17">
        <f t="shared" si="94"/>
        <v>1746.0329999999999</v>
      </c>
      <c r="AS48" s="17">
        <f t="shared" si="94"/>
        <v>1761.184</v>
      </c>
      <c r="AT48" s="17">
        <f t="shared" si="94"/>
        <v>1830.5520000000001</v>
      </c>
      <c r="AU48" s="17">
        <f>AU49+AU50</f>
        <v>1797.115</v>
      </c>
      <c r="AV48" s="17">
        <f>AV49+AV50</f>
        <v>1864.047</v>
      </c>
      <c r="AW48" s="17">
        <f>AW49+AW50</f>
        <v>1752.1410000000001</v>
      </c>
      <c r="AX48" s="18">
        <f t="shared" si="94"/>
        <v>1560.7060000000001</v>
      </c>
      <c r="AY48" s="17">
        <f t="shared" si="94"/>
        <v>1777.3969999999999</v>
      </c>
      <c r="AZ48" s="17">
        <f t="shared" ref="AZ48:BK48" si="95">AZ49+AZ50</f>
        <v>1718.4069999999999</v>
      </c>
      <c r="BA48" s="17">
        <f t="shared" si="95"/>
        <v>1656.097</v>
      </c>
      <c r="BB48" s="17">
        <f t="shared" si="95"/>
        <v>1140.758</v>
      </c>
      <c r="BC48" s="17">
        <f t="shared" si="95"/>
        <v>1366.877</v>
      </c>
      <c r="BD48" s="17">
        <f t="shared" si="95"/>
        <v>1762.3910000000001</v>
      </c>
      <c r="BE48" s="17">
        <f t="shared" si="95"/>
        <v>1907.9099999999999</v>
      </c>
      <c r="BF48" s="17">
        <f t="shared" si="95"/>
        <v>1907.279</v>
      </c>
      <c r="BG48" s="17">
        <f t="shared" si="95"/>
        <v>2030.752</v>
      </c>
      <c r="BH48" s="17">
        <f t="shared" si="95"/>
        <v>2084.694</v>
      </c>
      <c r="BI48" s="17">
        <f t="shared" si="95"/>
        <v>2049.6149999999998</v>
      </c>
      <c r="BJ48" s="17">
        <f t="shared" si="95"/>
        <v>2046.652</v>
      </c>
      <c r="BK48" s="16">
        <f t="shared" si="95"/>
        <v>2226.7620000000002</v>
      </c>
      <c r="BL48" s="17">
        <f t="shared" ref="BL48:BT48" si="96">BL49+BL50</f>
        <v>2127.2560000000003</v>
      </c>
      <c r="BM48" s="17">
        <f t="shared" si="96"/>
        <v>2410.712</v>
      </c>
      <c r="BN48" s="17">
        <f t="shared" si="96"/>
        <v>2215.335</v>
      </c>
      <c r="BO48" s="17">
        <f t="shared" si="96"/>
        <v>2490.6279999999997</v>
      </c>
      <c r="BP48" s="17">
        <f t="shared" si="96"/>
        <v>2480.172</v>
      </c>
      <c r="BQ48" s="17">
        <f t="shared" si="96"/>
        <v>2303.8540000000003</v>
      </c>
      <c r="BR48" s="17">
        <f t="shared" si="96"/>
        <v>2250.0680000000002</v>
      </c>
      <c r="BS48" s="17">
        <f t="shared" si="96"/>
        <v>2113.116</v>
      </c>
      <c r="BT48" s="17">
        <f t="shared" si="96"/>
        <v>1981.318</v>
      </c>
      <c r="BU48" s="17">
        <f t="shared" ref="BU48:BZ48" si="97">BU49+BU50</f>
        <v>2018.8029999999999</v>
      </c>
      <c r="BV48" s="18">
        <f t="shared" si="97"/>
        <v>1719.143</v>
      </c>
      <c r="BW48" s="17">
        <f t="shared" si="97"/>
        <v>1774.7149999999999</v>
      </c>
      <c r="BX48" s="17">
        <f t="shared" si="97"/>
        <v>1842.6320000000001</v>
      </c>
      <c r="BY48" s="17">
        <f t="shared" si="97"/>
        <v>2097.4290000000001</v>
      </c>
      <c r="BZ48" s="18">
        <f t="shared" si="97"/>
        <v>1985.7260000000001</v>
      </c>
      <c r="CA48" s="19">
        <f t="shared" si="81"/>
        <v>-5.3257106676793287</v>
      </c>
    </row>
    <row r="49" spans="1:88" ht="40.5" x14ac:dyDescent="0.2">
      <c r="A49" s="75" t="s">
        <v>43</v>
      </c>
      <c r="B49" s="103">
        <v>48</v>
      </c>
      <c r="C49" s="64">
        <v>748</v>
      </c>
      <c r="D49" s="65">
        <v>768</v>
      </c>
      <c r="E49" s="65">
        <v>924</v>
      </c>
      <c r="F49" s="65">
        <v>811</v>
      </c>
      <c r="G49" s="65">
        <v>841</v>
      </c>
      <c r="H49" s="65">
        <v>880</v>
      </c>
      <c r="I49" s="65">
        <v>862</v>
      </c>
      <c r="J49" s="65">
        <v>936</v>
      </c>
      <c r="K49" s="65">
        <v>969</v>
      </c>
      <c r="L49" s="65">
        <v>1014</v>
      </c>
      <c r="M49" s="65">
        <v>937</v>
      </c>
      <c r="N49" s="66">
        <v>861</v>
      </c>
      <c r="O49" s="64">
        <v>905</v>
      </c>
      <c r="P49" s="65">
        <v>803</v>
      </c>
      <c r="Q49" s="65">
        <v>1042</v>
      </c>
      <c r="R49" s="65">
        <v>781</v>
      </c>
      <c r="S49" s="65">
        <v>979</v>
      </c>
      <c r="T49" s="65">
        <v>1033</v>
      </c>
      <c r="U49" s="65">
        <v>997</v>
      </c>
      <c r="V49" s="65">
        <v>1096</v>
      </c>
      <c r="W49" s="65">
        <v>1050</v>
      </c>
      <c r="X49" s="65">
        <v>989</v>
      </c>
      <c r="Y49" s="65">
        <v>988</v>
      </c>
      <c r="Z49" s="66">
        <v>1024</v>
      </c>
      <c r="AA49" s="65">
        <v>987</v>
      </c>
      <c r="AB49" s="65">
        <v>936</v>
      </c>
      <c r="AC49" s="65">
        <v>1128</v>
      </c>
      <c r="AD49" s="65">
        <v>1054</v>
      </c>
      <c r="AE49" s="65">
        <v>789</v>
      </c>
      <c r="AF49" s="65">
        <v>1243</v>
      </c>
      <c r="AG49" s="65">
        <v>1130</v>
      </c>
      <c r="AH49" s="65">
        <v>1158</v>
      </c>
      <c r="AI49" s="65">
        <v>1112</v>
      </c>
      <c r="AJ49" s="65">
        <v>1069</v>
      </c>
      <c r="AK49" s="65">
        <v>1104</v>
      </c>
      <c r="AL49" s="65">
        <v>1019</v>
      </c>
      <c r="AM49" s="64">
        <v>909.245</v>
      </c>
      <c r="AN49" s="65">
        <v>1023.42</v>
      </c>
      <c r="AO49" s="65">
        <v>1114.5329999999999</v>
      </c>
      <c r="AP49" s="65">
        <v>998.61</v>
      </c>
      <c r="AQ49" s="65">
        <v>1074.2090000000001</v>
      </c>
      <c r="AR49" s="65">
        <v>1049.394</v>
      </c>
      <c r="AS49" s="65">
        <v>1020.933</v>
      </c>
      <c r="AT49" s="65">
        <v>1066.3030000000001</v>
      </c>
      <c r="AU49" s="65">
        <v>1037.6320000000001</v>
      </c>
      <c r="AV49" s="65">
        <v>1119.0219999999999</v>
      </c>
      <c r="AW49" s="65">
        <v>1018.811</v>
      </c>
      <c r="AX49" s="66">
        <v>937.18299999999999</v>
      </c>
      <c r="AY49" s="65">
        <v>1060.4829999999999</v>
      </c>
      <c r="AZ49" s="65">
        <v>1000.6319999999999</v>
      </c>
      <c r="BA49" s="65">
        <v>993.16800000000001</v>
      </c>
      <c r="BB49" s="65">
        <v>600.63800000000003</v>
      </c>
      <c r="BC49" s="65">
        <v>729.80399999999997</v>
      </c>
      <c r="BD49" s="65">
        <v>973.92399999999998</v>
      </c>
      <c r="BE49" s="65">
        <v>1037.4159999999999</v>
      </c>
      <c r="BF49" s="65">
        <v>1067.8309999999999</v>
      </c>
      <c r="BG49" s="65">
        <v>1211.588</v>
      </c>
      <c r="BH49" s="65">
        <v>1203.8710000000001</v>
      </c>
      <c r="BI49" s="65">
        <v>1187.002</v>
      </c>
      <c r="BJ49" s="65">
        <v>1226.1379999999999</v>
      </c>
      <c r="BK49" s="64">
        <v>1351.211</v>
      </c>
      <c r="BL49" s="65">
        <v>1227.825</v>
      </c>
      <c r="BM49" s="65">
        <v>1415.434</v>
      </c>
      <c r="BN49" s="65">
        <v>1282.1320000000001</v>
      </c>
      <c r="BO49" s="65">
        <v>1450.511</v>
      </c>
      <c r="BP49" s="65">
        <v>1460.4259999999999</v>
      </c>
      <c r="BQ49" s="65">
        <v>1300.249</v>
      </c>
      <c r="BR49" s="65">
        <v>1267.1030000000001</v>
      </c>
      <c r="BS49" s="65">
        <v>1222.4770000000001</v>
      </c>
      <c r="BT49" s="65">
        <v>1089.49</v>
      </c>
      <c r="BU49" s="65">
        <v>1192.327</v>
      </c>
      <c r="BV49" s="66">
        <v>1003.506</v>
      </c>
      <c r="BW49" s="65">
        <v>1045.2149999999999</v>
      </c>
      <c r="BX49" s="65">
        <v>1088.598</v>
      </c>
      <c r="BY49" s="65">
        <v>1214.806</v>
      </c>
      <c r="BZ49" s="66">
        <v>1136.557</v>
      </c>
      <c r="CA49" s="47">
        <f t="shared" si="81"/>
        <v>-6.4412753970592878</v>
      </c>
    </row>
    <row r="50" spans="1:88" ht="61.5" thickBot="1" x14ac:dyDescent="0.25">
      <c r="A50" s="90" t="s">
        <v>44</v>
      </c>
      <c r="B50" s="103">
        <v>49</v>
      </c>
      <c r="C50" s="91">
        <v>603</v>
      </c>
      <c r="D50" s="92">
        <v>613</v>
      </c>
      <c r="E50" s="92">
        <v>748</v>
      </c>
      <c r="F50" s="92">
        <v>706</v>
      </c>
      <c r="G50" s="92">
        <v>719</v>
      </c>
      <c r="H50" s="92">
        <v>721</v>
      </c>
      <c r="I50" s="92">
        <v>665</v>
      </c>
      <c r="J50" s="92">
        <v>680</v>
      </c>
      <c r="K50" s="92">
        <v>688</v>
      </c>
      <c r="L50" s="92">
        <v>627</v>
      </c>
      <c r="M50" s="92">
        <v>640</v>
      </c>
      <c r="N50" s="93">
        <v>559</v>
      </c>
      <c r="O50" s="91">
        <v>569</v>
      </c>
      <c r="P50" s="92">
        <v>630</v>
      </c>
      <c r="Q50" s="92">
        <v>711</v>
      </c>
      <c r="R50" s="92">
        <v>605</v>
      </c>
      <c r="S50" s="92">
        <v>664</v>
      </c>
      <c r="T50" s="92">
        <v>678</v>
      </c>
      <c r="U50" s="92">
        <v>665</v>
      </c>
      <c r="V50" s="92">
        <v>673</v>
      </c>
      <c r="W50" s="92">
        <v>745</v>
      </c>
      <c r="X50" s="92">
        <v>694</v>
      </c>
      <c r="Y50" s="92">
        <v>646</v>
      </c>
      <c r="Z50" s="93">
        <v>556</v>
      </c>
      <c r="AA50" s="92">
        <v>704</v>
      </c>
      <c r="AB50" s="92">
        <v>688</v>
      </c>
      <c r="AC50" s="92">
        <v>720</v>
      </c>
      <c r="AD50" s="92">
        <v>691</v>
      </c>
      <c r="AE50" s="92">
        <v>606</v>
      </c>
      <c r="AF50" s="92">
        <v>804</v>
      </c>
      <c r="AG50" s="92">
        <v>761</v>
      </c>
      <c r="AH50" s="92">
        <v>794</v>
      </c>
      <c r="AI50" s="92">
        <v>787</v>
      </c>
      <c r="AJ50" s="92">
        <v>705</v>
      </c>
      <c r="AK50" s="92">
        <v>657</v>
      </c>
      <c r="AL50" s="92">
        <v>561</v>
      </c>
      <c r="AM50" s="91">
        <v>708.41700000000003</v>
      </c>
      <c r="AN50" s="92">
        <v>674.10699999999997</v>
      </c>
      <c r="AO50" s="92">
        <v>725.173</v>
      </c>
      <c r="AP50" s="92">
        <v>721.17100000000005</v>
      </c>
      <c r="AQ50" s="92">
        <v>715.89200000000005</v>
      </c>
      <c r="AR50" s="92">
        <v>696.63900000000001</v>
      </c>
      <c r="AS50" s="92">
        <v>740.25099999999998</v>
      </c>
      <c r="AT50" s="92">
        <v>764.24900000000002</v>
      </c>
      <c r="AU50" s="92">
        <v>759.48299999999995</v>
      </c>
      <c r="AV50" s="92">
        <v>745.02499999999998</v>
      </c>
      <c r="AW50" s="92">
        <v>733.33</v>
      </c>
      <c r="AX50" s="93">
        <v>623.52300000000002</v>
      </c>
      <c r="AY50" s="92">
        <v>716.91399999999999</v>
      </c>
      <c r="AZ50" s="92">
        <v>717.77499999999998</v>
      </c>
      <c r="BA50" s="92">
        <v>662.92899999999997</v>
      </c>
      <c r="BB50" s="92">
        <v>540.12</v>
      </c>
      <c r="BC50" s="92">
        <v>637.07299999999998</v>
      </c>
      <c r="BD50" s="92">
        <v>788.46699999999998</v>
      </c>
      <c r="BE50" s="92">
        <v>870.49400000000003</v>
      </c>
      <c r="BF50" s="92">
        <v>839.44799999999998</v>
      </c>
      <c r="BG50" s="92">
        <v>819.16399999999999</v>
      </c>
      <c r="BH50" s="92">
        <v>880.82299999999998</v>
      </c>
      <c r="BI50" s="92">
        <v>862.61300000000006</v>
      </c>
      <c r="BJ50" s="92">
        <v>820.51400000000001</v>
      </c>
      <c r="BK50" s="91">
        <v>875.55100000000004</v>
      </c>
      <c r="BL50" s="92">
        <v>899.43100000000004</v>
      </c>
      <c r="BM50" s="92">
        <v>995.27800000000002</v>
      </c>
      <c r="BN50" s="92">
        <v>933.20299999999997</v>
      </c>
      <c r="BO50" s="92">
        <v>1040.117</v>
      </c>
      <c r="BP50" s="92">
        <v>1019.746</v>
      </c>
      <c r="BQ50" s="92">
        <v>1003.605</v>
      </c>
      <c r="BR50" s="92">
        <v>982.96500000000003</v>
      </c>
      <c r="BS50" s="92">
        <v>890.63900000000001</v>
      </c>
      <c r="BT50" s="92">
        <v>891.82799999999997</v>
      </c>
      <c r="BU50" s="92">
        <v>826.476</v>
      </c>
      <c r="BV50" s="93">
        <v>715.63699999999994</v>
      </c>
      <c r="BW50" s="92">
        <v>729.5</v>
      </c>
      <c r="BX50" s="92">
        <v>754.03399999999999</v>
      </c>
      <c r="BY50" s="92">
        <v>882.62300000000005</v>
      </c>
      <c r="BZ50" s="93">
        <v>849.16899999999998</v>
      </c>
      <c r="CA50" s="94">
        <f t="shared" si="81"/>
        <v>-3.7902932509123466</v>
      </c>
    </row>
    <row r="51" spans="1:88" ht="18.95" customHeight="1" x14ac:dyDescent="0.2">
      <c r="A51" s="95" t="s">
        <v>45</v>
      </c>
      <c r="B51" s="95"/>
    </row>
    <row r="52" spans="1:88" ht="18.95" customHeight="1" x14ac:dyDescent="0.2">
      <c r="A52" s="95" t="s">
        <v>46</v>
      </c>
      <c r="B52" s="95"/>
      <c r="CC52" t="s">
        <v>61</v>
      </c>
      <c r="CD52">
        <v>2016</v>
      </c>
      <c r="CE52">
        <v>2017</v>
      </c>
      <c r="CF52">
        <v>2018</v>
      </c>
      <c r="CG52">
        <v>2019</v>
      </c>
      <c r="CH52">
        <v>2020</v>
      </c>
      <c r="CI52">
        <v>2021</v>
      </c>
      <c r="CJ52">
        <v>2022</v>
      </c>
    </row>
    <row r="53" spans="1:88" ht="18.95" customHeight="1" x14ac:dyDescent="0.2">
      <c r="A53" s="96" t="s">
        <v>47</v>
      </c>
      <c r="B53" s="96"/>
      <c r="CC53">
        <v>1</v>
      </c>
      <c r="CD53" s="107" t="s">
        <v>72</v>
      </c>
      <c r="CE53" s="108" t="s">
        <v>83</v>
      </c>
      <c r="CF53" s="108" t="s">
        <v>95</v>
      </c>
      <c r="CG53" s="108" t="s">
        <v>107</v>
      </c>
      <c r="CH53" s="108" t="s">
        <v>118</v>
      </c>
      <c r="CI53" s="108" t="s">
        <v>147</v>
      </c>
      <c r="CJ53" s="108" t="s">
        <v>141</v>
      </c>
    </row>
    <row r="54" spans="1:88" ht="23.1" customHeight="1" x14ac:dyDescent="0.2">
      <c r="A54" s="96" t="s">
        <v>52</v>
      </c>
      <c r="B54" s="96"/>
      <c r="CC54">
        <v>2</v>
      </c>
      <c r="CD54" s="108" t="s">
        <v>73</v>
      </c>
      <c r="CE54" s="108" t="s">
        <v>84</v>
      </c>
      <c r="CF54" s="108" t="s">
        <v>96</v>
      </c>
      <c r="CG54" s="108" t="s">
        <v>146</v>
      </c>
      <c r="CH54" s="108" t="s">
        <v>119</v>
      </c>
      <c r="CI54" s="108" t="s">
        <v>131</v>
      </c>
      <c r="CJ54" s="108" t="s">
        <v>142</v>
      </c>
    </row>
    <row r="55" spans="1:88" ht="18.95" customHeight="1" x14ac:dyDescent="0.2">
      <c r="A55" s="97" t="s">
        <v>48</v>
      </c>
      <c r="B55" s="97"/>
      <c r="CC55">
        <v>3</v>
      </c>
      <c r="CD55" s="107" t="s">
        <v>74</v>
      </c>
      <c r="CE55" s="108" t="s">
        <v>85</v>
      </c>
      <c r="CF55" s="108" t="s">
        <v>97</v>
      </c>
      <c r="CG55" s="108" t="s">
        <v>108</v>
      </c>
      <c r="CH55" s="108" t="s">
        <v>120</v>
      </c>
      <c r="CI55" s="108" t="s">
        <v>130</v>
      </c>
      <c r="CJ55" s="108" t="s">
        <v>143</v>
      </c>
    </row>
    <row r="56" spans="1:88" ht="22.5" customHeight="1" x14ac:dyDescent="0.2">
      <c r="CC56">
        <v>4</v>
      </c>
      <c r="CD56" s="108" t="s">
        <v>75</v>
      </c>
      <c r="CE56" s="108" t="s">
        <v>86</v>
      </c>
      <c r="CF56" s="108" t="s">
        <v>98</v>
      </c>
      <c r="CG56" s="108" t="s">
        <v>109</v>
      </c>
      <c r="CH56" s="108" t="s">
        <v>121</v>
      </c>
      <c r="CI56" s="108" t="s">
        <v>132</v>
      </c>
      <c r="CJ56" s="108" t="s">
        <v>144</v>
      </c>
    </row>
    <row r="57" spans="1:88" ht="22.5" customHeight="1" x14ac:dyDescent="0.2">
      <c r="CC57">
        <v>5</v>
      </c>
      <c r="CD57" s="108" t="s">
        <v>76</v>
      </c>
      <c r="CE57" s="108" t="s">
        <v>87</v>
      </c>
      <c r="CF57" s="108" t="s">
        <v>99</v>
      </c>
      <c r="CG57" s="108" t="s">
        <v>110</v>
      </c>
      <c r="CH57" s="108" t="s">
        <v>122</v>
      </c>
      <c r="CI57" s="108" t="s">
        <v>133</v>
      </c>
      <c r="CJ57" s="107"/>
    </row>
    <row r="58" spans="1:88" ht="22.5" customHeight="1" x14ac:dyDescent="0.2">
      <c r="CC58">
        <v>6</v>
      </c>
      <c r="CD58" s="108" t="s">
        <v>77</v>
      </c>
      <c r="CE58" s="108" t="s">
        <v>88</v>
      </c>
      <c r="CF58" s="108" t="s">
        <v>100</v>
      </c>
      <c r="CG58" s="108" t="s">
        <v>111</v>
      </c>
      <c r="CH58" s="108" t="s">
        <v>123</v>
      </c>
      <c r="CI58" s="108" t="s">
        <v>134</v>
      </c>
      <c r="CJ58" s="107"/>
    </row>
    <row r="59" spans="1:88" ht="22.5" customHeight="1" x14ac:dyDescent="0.2">
      <c r="CC59">
        <v>7</v>
      </c>
      <c r="CD59" s="108" t="s">
        <v>78</v>
      </c>
      <c r="CE59" s="108" t="s">
        <v>90</v>
      </c>
      <c r="CF59" s="108" t="s">
        <v>101</v>
      </c>
      <c r="CG59" s="108" t="s">
        <v>112</v>
      </c>
      <c r="CH59" s="108" t="s">
        <v>124</v>
      </c>
      <c r="CI59" s="108" t="s">
        <v>135</v>
      </c>
      <c r="CJ59" s="107"/>
    </row>
    <row r="60" spans="1:88" ht="22.5" customHeight="1" x14ac:dyDescent="0.2">
      <c r="CC60">
        <v>8</v>
      </c>
      <c r="CD60" s="108" t="s">
        <v>79</v>
      </c>
      <c r="CE60" s="108" t="s">
        <v>91</v>
      </c>
      <c r="CF60" s="108" t="s">
        <v>102</v>
      </c>
      <c r="CG60" s="108" t="s">
        <v>113</v>
      </c>
      <c r="CH60" s="108" t="s">
        <v>125</v>
      </c>
      <c r="CI60" s="108" t="s">
        <v>136</v>
      </c>
      <c r="CJ60" s="107"/>
    </row>
    <row r="61" spans="1:88" ht="22.5" customHeight="1" x14ac:dyDescent="0.2">
      <c r="CC61">
        <v>9</v>
      </c>
      <c r="CD61" s="108" t="s">
        <v>80</v>
      </c>
      <c r="CE61" s="108" t="s">
        <v>92</v>
      </c>
      <c r="CF61" s="108" t="s">
        <v>103</v>
      </c>
      <c r="CG61" s="108" t="s">
        <v>114</v>
      </c>
      <c r="CH61" s="108" t="s">
        <v>126</v>
      </c>
      <c r="CI61" s="108" t="s">
        <v>137</v>
      </c>
      <c r="CJ61" s="107"/>
    </row>
    <row r="62" spans="1:88" ht="22.5" customHeight="1" x14ac:dyDescent="0.2">
      <c r="CC62">
        <v>10</v>
      </c>
      <c r="CD62" s="108" t="s">
        <v>81</v>
      </c>
      <c r="CE62" s="108" t="s">
        <v>93</v>
      </c>
      <c r="CF62" s="108" t="s">
        <v>104</v>
      </c>
      <c r="CG62" s="108" t="s">
        <v>115</v>
      </c>
      <c r="CH62" s="108" t="s">
        <v>127</v>
      </c>
      <c r="CI62" s="108" t="s">
        <v>138</v>
      </c>
      <c r="CJ62" s="107"/>
    </row>
    <row r="63" spans="1:88" ht="22.5" customHeight="1" x14ac:dyDescent="0.2">
      <c r="CC63">
        <v>11</v>
      </c>
      <c r="CD63" s="108" t="s">
        <v>60</v>
      </c>
      <c r="CE63" s="108" t="s">
        <v>89</v>
      </c>
      <c r="CF63" s="108" t="s">
        <v>105</v>
      </c>
      <c r="CG63" s="108" t="s">
        <v>116</v>
      </c>
      <c r="CH63" s="108" t="s">
        <v>128</v>
      </c>
      <c r="CI63" s="108" t="s">
        <v>139</v>
      </c>
      <c r="CJ63" s="107"/>
    </row>
    <row r="64" spans="1:88" ht="22.5" customHeight="1" x14ac:dyDescent="0.2">
      <c r="CC64">
        <v>12</v>
      </c>
      <c r="CD64" s="108" t="s">
        <v>82</v>
      </c>
      <c r="CE64" s="108" t="s">
        <v>94</v>
      </c>
      <c r="CF64" s="108" t="s">
        <v>106</v>
      </c>
      <c r="CG64" s="108" t="s">
        <v>117</v>
      </c>
      <c r="CH64" s="108" t="s">
        <v>129</v>
      </c>
      <c r="CI64" s="108" t="s">
        <v>140</v>
      </c>
      <c r="CJ64" s="107"/>
    </row>
    <row r="66" spans="81:88" x14ac:dyDescent="0.2">
      <c r="CC66" t="s">
        <v>64</v>
      </c>
      <c r="CD66" t="s">
        <v>65</v>
      </c>
      <c r="CE66" t="s">
        <v>66</v>
      </c>
      <c r="CF66" t="s">
        <v>67</v>
      </c>
      <c r="CG66" t="s">
        <v>68</v>
      </c>
      <c r="CH66" t="s">
        <v>69</v>
      </c>
      <c r="CI66" t="s">
        <v>70</v>
      </c>
      <c r="CJ66" t="s">
        <v>71</v>
      </c>
    </row>
    <row r="68" spans="81:88" ht="6" customHeight="1" x14ac:dyDescent="0.2"/>
    <row r="70" spans="81:88" x14ac:dyDescent="0.2">
      <c r="CC70" t="s">
        <v>61</v>
      </c>
      <c r="CD70">
        <v>2016</v>
      </c>
      <c r="CE70">
        <v>2017</v>
      </c>
      <c r="CF70">
        <v>2018</v>
      </c>
      <c r="CG70">
        <v>2019</v>
      </c>
      <c r="CH70">
        <v>2020</v>
      </c>
      <c r="CI70">
        <v>2021</v>
      </c>
      <c r="CJ70">
        <v>2022</v>
      </c>
    </row>
    <row r="71" spans="81:88" x14ac:dyDescent="0.2">
      <c r="CC71">
        <v>1</v>
      </c>
      <c r="CD71" s="107" t="e">
        <f>CONCATENATE(CD53,Report!$K$2)</f>
        <v>#N/A</v>
      </c>
      <c r="CE71" s="107" t="e">
        <f>CONCATENATE(CE53,Report!$K$2)</f>
        <v>#N/A</v>
      </c>
      <c r="CF71" s="107" t="e">
        <f>CONCATENATE(CF53,Report!$K$2)</f>
        <v>#N/A</v>
      </c>
      <c r="CG71" s="107" t="e">
        <f>CONCATENATE(CG53,Report!$K$2)</f>
        <v>#N/A</v>
      </c>
      <c r="CH71" s="107" t="e">
        <f>CONCATENATE(CH53,Report!$K$2)</f>
        <v>#N/A</v>
      </c>
      <c r="CI71" s="107" t="e">
        <f>CONCATENATE(CI53,Report!$K$2)</f>
        <v>#N/A</v>
      </c>
      <c r="CJ71" s="107" t="e">
        <f>CONCATENATE(CJ53,Report!$K$2)</f>
        <v>#N/A</v>
      </c>
    </row>
    <row r="72" spans="81:88" x14ac:dyDescent="0.2">
      <c r="CC72">
        <v>2</v>
      </c>
      <c r="CD72" s="107" t="e">
        <f>CONCATENATE(CD54,Report!$K$2)</f>
        <v>#N/A</v>
      </c>
      <c r="CE72" s="107" t="e">
        <f>CONCATENATE(CE54,Report!$K$2)</f>
        <v>#N/A</v>
      </c>
      <c r="CF72" s="107" t="e">
        <f>CONCATENATE(CF54,Report!$K$2)</f>
        <v>#N/A</v>
      </c>
      <c r="CG72" s="107" t="e">
        <f>CONCATENATE(CG54,Report!$K$2)</f>
        <v>#N/A</v>
      </c>
      <c r="CH72" s="107" t="e">
        <f>CONCATENATE(CH54,Report!$K$2)</f>
        <v>#N/A</v>
      </c>
      <c r="CI72" s="107" t="e">
        <f>CONCATENATE(CI54,Report!$K$2)</f>
        <v>#N/A</v>
      </c>
      <c r="CJ72" s="107" t="e">
        <f>CONCATENATE(CJ54,Report!$K$2)</f>
        <v>#N/A</v>
      </c>
    </row>
    <row r="73" spans="81:88" x14ac:dyDescent="0.2">
      <c r="CC73">
        <v>3</v>
      </c>
      <c r="CD73" s="107" t="e">
        <f>CONCATENATE(CD55,Report!$K$2)</f>
        <v>#N/A</v>
      </c>
      <c r="CE73" s="107" t="e">
        <f>CONCATENATE(CE55,Report!$K$2)</f>
        <v>#N/A</v>
      </c>
      <c r="CF73" s="107" t="e">
        <f>CONCATENATE(CF55,Report!$K$2)</f>
        <v>#N/A</v>
      </c>
      <c r="CG73" s="107" t="e">
        <f>CONCATENATE(CG55,Report!$K$2)</f>
        <v>#N/A</v>
      </c>
      <c r="CH73" s="107" t="e">
        <f>CONCATENATE(CH55,Report!$K$2)</f>
        <v>#N/A</v>
      </c>
      <c r="CI73" s="107" t="e">
        <f>CONCATENATE(CI55,Report!$K$2)</f>
        <v>#N/A</v>
      </c>
      <c r="CJ73" s="107" t="e">
        <f>CONCATENATE(CJ55,Report!$K$2)</f>
        <v>#N/A</v>
      </c>
    </row>
    <row r="74" spans="81:88" x14ac:dyDescent="0.2">
      <c r="CC74">
        <v>4</v>
      </c>
      <c r="CD74" s="107" t="e">
        <f>CONCATENATE(CD56,Report!$K$2)</f>
        <v>#N/A</v>
      </c>
      <c r="CE74" s="107" t="e">
        <f>CONCATENATE(CE56,Report!$K$2)</f>
        <v>#N/A</v>
      </c>
      <c r="CF74" s="107" t="e">
        <f>CONCATENATE(CF56,Report!$K$2)</f>
        <v>#N/A</v>
      </c>
      <c r="CG74" s="107" t="e">
        <f>CONCATENATE(CG56,Report!$K$2)</f>
        <v>#N/A</v>
      </c>
      <c r="CH74" s="107" t="e">
        <f>CONCATENATE(CH56,Report!$K$2)</f>
        <v>#N/A</v>
      </c>
      <c r="CI74" s="107" t="e">
        <f>CONCATENATE(CI56,Report!$K$2)</f>
        <v>#N/A</v>
      </c>
      <c r="CJ74" s="107" t="e">
        <f>CONCATENATE(CJ56,Report!$K$2)</f>
        <v>#N/A</v>
      </c>
    </row>
    <row r="75" spans="81:88" x14ac:dyDescent="0.2">
      <c r="CC75">
        <v>5</v>
      </c>
      <c r="CD75" s="107" t="e">
        <f>CONCATENATE(CD57,Report!$K$2)</f>
        <v>#N/A</v>
      </c>
      <c r="CE75" s="107" t="e">
        <f>CONCATENATE(CE57,Report!$K$2)</f>
        <v>#N/A</v>
      </c>
      <c r="CF75" s="107" t="e">
        <f>CONCATENATE(CF57,Report!$K$2)</f>
        <v>#N/A</v>
      </c>
      <c r="CG75" s="107" t="e">
        <f>CONCATENATE(CG57,Report!$K$2)</f>
        <v>#N/A</v>
      </c>
      <c r="CH75" s="107" t="e">
        <f>CONCATENATE(CH57,Report!$K$2)</f>
        <v>#N/A</v>
      </c>
      <c r="CI75" s="107" t="e">
        <f>CONCATENATE(CI57,Report!$K$2)</f>
        <v>#N/A</v>
      </c>
      <c r="CJ75" s="107"/>
    </row>
    <row r="76" spans="81:88" x14ac:dyDescent="0.2">
      <c r="CC76">
        <v>6</v>
      </c>
      <c r="CD76" s="107" t="e">
        <f>CONCATENATE(CD58,Report!$K$2)</f>
        <v>#N/A</v>
      </c>
      <c r="CE76" s="107" t="e">
        <f>CONCATENATE(CE58,Report!$K$2)</f>
        <v>#N/A</v>
      </c>
      <c r="CF76" s="107" t="e">
        <f>CONCATENATE(CF58,Report!$K$2)</f>
        <v>#N/A</v>
      </c>
      <c r="CG76" s="107" t="e">
        <f>CONCATENATE(CG58,Report!$K$2)</f>
        <v>#N/A</v>
      </c>
      <c r="CH76" s="107" t="e">
        <f>CONCATENATE(CH58,Report!$K$2)</f>
        <v>#N/A</v>
      </c>
      <c r="CI76" s="107" t="e">
        <f>CONCATENATE(CI58,Report!$K$2)</f>
        <v>#N/A</v>
      </c>
      <c r="CJ76" s="107"/>
    </row>
    <row r="77" spans="81:88" x14ac:dyDescent="0.2">
      <c r="CC77">
        <v>7</v>
      </c>
      <c r="CD77" s="107" t="e">
        <f>CONCATENATE(CD59,Report!$K$2)</f>
        <v>#N/A</v>
      </c>
      <c r="CE77" s="107" t="e">
        <f>CONCATENATE(CE59,Report!$K$2)</f>
        <v>#N/A</v>
      </c>
      <c r="CF77" s="107" t="e">
        <f>CONCATENATE(CF59,Report!$K$2)</f>
        <v>#N/A</v>
      </c>
      <c r="CG77" s="107" t="e">
        <f>CONCATENATE(CG59,Report!$K$2)</f>
        <v>#N/A</v>
      </c>
      <c r="CH77" s="107" t="e">
        <f>CONCATENATE(CH59,Report!$K$2)</f>
        <v>#N/A</v>
      </c>
      <c r="CI77" s="107" t="e">
        <f>CONCATENATE(CI59,Report!$K$2)</f>
        <v>#N/A</v>
      </c>
      <c r="CJ77" s="107"/>
    </row>
    <row r="78" spans="81:88" x14ac:dyDescent="0.2">
      <c r="CC78">
        <v>8</v>
      </c>
      <c r="CD78" s="107" t="e">
        <f>CONCATENATE(CD60,Report!$K$2)</f>
        <v>#N/A</v>
      </c>
      <c r="CE78" s="107" t="e">
        <f>CONCATENATE(CE60,Report!$K$2)</f>
        <v>#N/A</v>
      </c>
      <c r="CF78" s="107" t="e">
        <f>CONCATENATE(CF60,Report!$K$2)</f>
        <v>#N/A</v>
      </c>
      <c r="CG78" s="107" t="e">
        <f>CONCATENATE(CG60,Report!$K$2)</f>
        <v>#N/A</v>
      </c>
      <c r="CH78" s="107" t="e">
        <f>CONCATENATE(CH60,Report!$K$2)</f>
        <v>#N/A</v>
      </c>
      <c r="CI78" s="107" t="e">
        <f>CONCATENATE(CI60,Report!$K$2)</f>
        <v>#N/A</v>
      </c>
      <c r="CJ78" s="107"/>
    </row>
    <row r="79" spans="81:88" x14ac:dyDescent="0.2">
      <c r="CC79">
        <v>9</v>
      </c>
      <c r="CD79" s="107" t="e">
        <f>CONCATENATE(CD61,Report!$K$2)</f>
        <v>#N/A</v>
      </c>
      <c r="CE79" s="107" t="e">
        <f>CONCATENATE(CE61,Report!$K$2)</f>
        <v>#N/A</v>
      </c>
      <c r="CF79" s="107" t="e">
        <f>CONCATENATE(CF61,Report!$K$2)</f>
        <v>#N/A</v>
      </c>
      <c r="CG79" s="107" t="e">
        <f>CONCATENATE(CG61,Report!$K$2)</f>
        <v>#N/A</v>
      </c>
      <c r="CH79" s="107" t="e">
        <f>CONCATENATE(CH61,Report!$K$2)</f>
        <v>#N/A</v>
      </c>
      <c r="CI79" s="107" t="e">
        <f>CONCATENATE(CI61,Report!$K$2)</f>
        <v>#N/A</v>
      </c>
      <c r="CJ79" s="107"/>
    </row>
    <row r="80" spans="81:88" x14ac:dyDescent="0.2">
      <c r="CC80">
        <v>10</v>
      </c>
      <c r="CD80" s="107" t="e">
        <f>CONCATENATE(CD62,Report!$K$2)</f>
        <v>#N/A</v>
      </c>
      <c r="CE80" s="107" t="e">
        <f>CONCATENATE(CE62,Report!$K$2)</f>
        <v>#N/A</v>
      </c>
      <c r="CF80" s="107" t="e">
        <f>CONCATENATE(CF62,Report!$K$2)</f>
        <v>#N/A</v>
      </c>
      <c r="CG80" s="107" t="e">
        <f>CONCATENATE(CG62,Report!$K$2)</f>
        <v>#N/A</v>
      </c>
      <c r="CH80" s="107" t="e">
        <f>CONCATENATE(CH62,Report!$K$2)</f>
        <v>#N/A</v>
      </c>
      <c r="CI80" s="107" t="e">
        <f>CONCATENATE(CI62,Report!$K$2)</f>
        <v>#N/A</v>
      </c>
      <c r="CJ80" s="107"/>
    </row>
    <row r="81" spans="81:88" x14ac:dyDescent="0.2">
      <c r="CC81">
        <v>11</v>
      </c>
      <c r="CD81" s="107" t="e">
        <f>CONCATENATE(CD63,Report!$K$2)</f>
        <v>#N/A</v>
      </c>
      <c r="CE81" s="107" t="e">
        <f>CONCATENATE(CE63,Report!$K$2)</f>
        <v>#N/A</v>
      </c>
      <c r="CF81" s="107" t="e">
        <f>CONCATENATE(CF63,Report!$K$2)</f>
        <v>#N/A</v>
      </c>
      <c r="CG81" s="107" t="e">
        <f>CONCATENATE(CG63,Report!$K$2)</f>
        <v>#N/A</v>
      </c>
      <c r="CH81" s="107" t="e">
        <f>CONCATENATE(CH63,Report!$K$2)</f>
        <v>#N/A</v>
      </c>
      <c r="CI81" s="107" t="e">
        <f>CONCATENATE(CI63,Report!$K$2)</f>
        <v>#N/A</v>
      </c>
      <c r="CJ81" s="107"/>
    </row>
    <row r="82" spans="81:88" x14ac:dyDescent="0.2">
      <c r="CC82">
        <v>12</v>
      </c>
      <c r="CD82" s="107" t="e">
        <f>CONCATENATE(CD64,Report!$K$2)</f>
        <v>#N/A</v>
      </c>
      <c r="CE82" s="107" t="e">
        <f>CONCATENATE(CE64,Report!$K$2)</f>
        <v>#N/A</v>
      </c>
      <c r="CF82" s="107" t="e">
        <f>CONCATENATE(CF64,Report!$K$2)</f>
        <v>#N/A</v>
      </c>
      <c r="CG82" s="107" t="e">
        <f>CONCATENATE(CG64,Report!$K$2)</f>
        <v>#N/A</v>
      </c>
      <c r="CH82" s="107" t="e">
        <f>CONCATENATE(CH64,Report!$K$2)</f>
        <v>#N/A</v>
      </c>
      <c r="CI82" s="107" t="e">
        <f>CONCATENATE(CI64,Report!$K$2)</f>
        <v>#N/A</v>
      </c>
      <c r="CJ82" s="107"/>
    </row>
    <row r="84" spans="81:88" x14ac:dyDescent="0.2">
      <c r="CC84" t="s">
        <v>64</v>
      </c>
      <c r="CD84" t="s">
        <v>65</v>
      </c>
      <c r="CE84" t="s">
        <v>66</v>
      </c>
      <c r="CF84" t="s">
        <v>67</v>
      </c>
      <c r="CG84" t="s">
        <v>68</v>
      </c>
      <c r="CH84" t="s">
        <v>69</v>
      </c>
      <c r="CI84" t="s">
        <v>70</v>
      </c>
      <c r="CJ84" t="s">
        <v>71</v>
      </c>
    </row>
    <row r="87" spans="81:88" x14ac:dyDescent="0.2">
      <c r="CC87" t="s">
        <v>61</v>
      </c>
      <c r="CD87">
        <v>2016</v>
      </c>
      <c r="CE87">
        <v>2017</v>
      </c>
      <c r="CF87">
        <v>2018</v>
      </c>
      <c r="CG87">
        <v>2019</v>
      </c>
      <c r="CH87">
        <v>2020</v>
      </c>
      <c r="CI87">
        <v>2021</v>
      </c>
      <c r="CJ87">
        <v>2022</v>
      </c>
    </row>
    <row r="88" spans="81:88" x14ac:dyDescent="0.2">
      <c r="CC88">
        <v>1</v>
      </c>
      <c r="CD88" s="107" t="e">
        <f ca="1">INDIRECT(CD71)</f>
        <v>#N/A</v>
      </c>
      <c r="CE88" s="107" t="e">
        <f t="shared" ref="CE88:CJ88" ca="1" si="98">INDIRECT(CE71)</f>
        <v>#N/A</v>
      </c>
      <c r="CF88" s="107" t="e">
        <f t="shared" ca="1" si="98"/>
        <v>#N/A</v>
      </c>
      <c r="CG88" s="107" t="e">
        <f t="shared" ca="1" si="98"/>
        <v>#N/A</v>
      </c>
      <c r="CH88" s="107" t="e">
        <f t="shared" ca="1" si="98"/>
        <v>#N/A</v>
      </c>
      <c r="CI88" s="107" t="e">
        <f t="shared" ca="1" si="98"/>
        <v>#N/A</v>
      </c>
      <c r="CJ88" s="107" t="e">
        <f t="shared" ca="1" si="98"/>
        <v>#N/A</v>
      </c>
    </row>
    <row r="89" spans="81:88" x14ac:dyDescent="0.2">
      <c r="CC89">
        <v>2</v>
      </c>
      <c r="CD89" s="107" t="e">
        <f t="shared" ref="CD89:CJ99" ca="1" si="99">INDIRECT(CD72)</f>
        <v>#N/A</v>
      </c>
      <c r="CE89" s="107" t="e">
        <f t="shared" ca="1" si="99"/>
        <v>#N/A</v>
      </c>
      <c r="CF89" s="107" t="e">
        <f t="shared" ca="1" si="99"/>
        <v>#N/A</v>
      </c>
      <c r="CG89" s="107" t="e">
        <f t="shared" ca="1" si="99"/>
        <v>#N/A</v>
      </c>
      <c r="CH89" s="107" t="e">
        <f t="shared" ca="1" si="99"/>
        <v>#N/A</v>
      </c>
      <c r="CI89" s="107" t="e">
        <f t="shared" ca="1" si="99"/>
        <v>#N/A</v>
      </c>
      <c r="CJ89" s="107" t="e">
        <f t="shared" ca="1" si="99"/>
        <v>#N/A</v>
      </c>
    </row>
    <row r="90" spans="81:88" x14ac:dyDescent="0.2">
      <c r="CC90">
        <v>3</v>
      </c>
      <c r="CD90" s="107" t="e">
        <f t="shared" ca="1" si="99"/>
        <v>#N/A</v>
      </c>
      <c r="CE90" s="107" t="e">
        <f t="shared" ca="1" si="99"/>
        <v>#N/A</v>
      </c>
      <c r="CF90" s="107" t="e">
        <f t="shared" ca="1" si="99"/>
        <v>#N/A</v>
      </c>
      <c r="CG90" s="107" t="e">
        <f t="shared" ca="1" si="99"/>
        <v>#N/A</v>
      </c>
      <c r="CH90" s="107" t="e">
        <f t="shared" ca="1" si="99"/>
        <v>#N/A</v>
      </c>
      <c r="CI90" s="107" t="e">
        <f t="shared" ca="1" si="99"/>
        <v>#N/A</v>
      </c>
      <c r="CJ90" s="107" t="e">
        <f t="shared" ca="1" si="99"/>
        <v>#N/A</v>
      </c>
    </row>
    <row r="91" spans="81:88" x14ac:dyDescent="0.2">
      <c r="CC91">
        <v>4</v>
      </c>
      <c r="CD91" s="107" t="e">
        <f t="shared" ca="1" si="99"/>
        <v>#N/A</v>
      </c>
      <c r="CE91" s="107" t="e">
        <f t="shared" ca="1" si="99"/>
        <v>#N/A</v>
      </c>
      <c r="CF91" s="107" t="e">
        <f t="shared" ca="1" si="99"/>
        <v>#N/A</v>
      </c>
      <c r="CG91" s="107" t="e">
        <f t="shared" ca="1" si="99"/>
        <v>#N/A</v>
      </c>
      <c r="CH91" s="107" t="e">
        <f t="shared" ca="1" si="99"/>
        <v>#N/A</v>
      </c>
      <c r="CI91" s="107" t="e">
        <f t="shared" ca="1" si="99"/>
        <v>#N/A</v>
      </c>
      <c r="CJ91" s="107" t="e">
        <f t="shared" ca="1" si="99"/>
        <v>#N/A</v>
      </c>
    </row>
    <row r="92" spans="81:88" x14ac:dyDescent="0.2">
      <c r="CC92">
        <v>5</v>
      </c>
      <c r="CD92" s="107" t="e">
        <f t="shared" ca="1" si="99"/>
        <v>#N/A</v>
      </c>
      <c r="CE92" s="107" t="e">
        <f t="shared" ca="1" si="99"/>
        <v>#N/A</v>
      </c>
      <c r="CF92" s="107" t="e">
        <f t="shared" ca="1" si="99"/>
        <v>#N/A</v>
      </c>
      <c r="CG92" s="107" t="e">
        <f t="shared" ca="1" si="99"/>
        <v>#N/A</v>
      </c>
      <c r="CH92" s="107" t="e">
        <f t="shared" ca="1" si="99"/>
        <v>#N/A</v>
      </c>
      <c r="CI92" s="107" t="e">
        <f t="shared" ca="1" si="99"/>
        <v>#N/A</v>
      </c>
      <c r="CJ92" s="107" t="e">
        <f t="shared" ca="1" si="99"/>
        <v>#REF!</v>
      </c>
    </row>
    <row r="93" spans="81:88" x14ac:dyDescent="0.2">
      <c r="CC93">
        <v>6</v>
      </c>
      <c r="CD93" s="107" t="e">
        <f t="shared" ca="1" si="99"/>
        <v>#N/A</v>
      </c>
      <c r="CE93" s="107" t="e">
        <f t="shared" ca="1" si="99"/>
        <v>#N/A</v>
      </c>
      <c r="CF93" s="107" t="e">
        <f t="shared" ca="1" si="99"/>
        <v>#N/A</v>
      </c>
      <c r="CG93" s="107" t="e">
        <f t="shared" ca="1" si="99"/>
        <v>#N/A</v>
      </c>
      <c r="CH93" s="107" t="e">
        <f t="shared" ca="1" si="99"/>
        <v>#N/A</v>
      </c>
      <c r="CI93" s="107" t="e">
        <f t="shared" ca="1" si="99"/>
        <v>#N/A</v>
      </c>
      <c r="CJ93" s="107" t="e">
        <f t="shared" ca="1" si="99"/>
        <v>#REF!</v>
      </c>
    </row>
    <row r="94" spans="81:88" x14ac:dyDescent="0.2">
      <c r="CC94">
        <v>7</v>
      </c>
      <c r="CD94" s="107" t="e">
        <f t="shared" ca="1" si="99"/>
        <v>#N/A</v>
      </c>
      <c r="CE94" s="107" t="e">
        <f t="shared" ca="1" si="99"/>
        <v>#N/A</v>
      </c>
      <c r="CF94" s="107" t="e">
        <f t="shared" ca="1" si="99"/>
        <v>#N/A</v>
      </c>
      <c r="CG94" s="107" t="e">
        <f t="shared" ca="1" si="99"/>
        <v>#N/A</v>
      </c>
      <c r="CH94" s="107" t="e">
        <f t="shared" ca="1" si="99"/>
        <v>#N/A</v>
      </c>
      <c r="CI94" s="107" t="e">
        <f t="shared" ca="1" si="99"/>
        <v>#N/A</v>
      </c>
      <c r="CJ94" s="107" t="e">
        <f t="shared" ca="1" si="99"/>
        <v>#REF!</v>
      </c>
    </row>
    <row r="95" spans="81:88" x14ac:dyDescent="0.2">
      <c r="CC95">
        <v>8</v>
      </c>
      <c r="CD95" s="107" t="e">
        <f t="shared" ca="1" si="99"/>
        <v>#N/A</v>
      </c>
      <c r="CE95" s="107" t="e">
        <f t="shared" ca="1" si="99"/>
        <v>#N/A</v>
      </c>
      <c r="CF95" s="107" t="e">
        <f t="shared" ca="1" si="99"/>
        <v>#N/A</v>
      </c>
      <c r="CG95" s="107" t="e">
        <f t="shared" ca="1" si="99"/>
        <v>#N/A</v>
      </c>
      <c r="CH95" s="107" t="e">
        <f t="shared" ca="1" si="99"/>
        <v>#N/A</v>
      </c>
      <c r="CI95" s="107" t="e">
        <f t="shared" ca="1" si="99"/>
        <v>#N/A</v>
      </c>
      <c r="CJ95" s="107" t="e">
        <f t="shared" ca="1" si="99"/>
        <v>#REF!</v>
      </c>
    </row>
    <row r="96" spans="81:88" x14ac:dyDescent="0.2">
      <c r="CC96">
        <v>9</v>
      </c>
      <c r="CD96" s="107" t="e">
        <f t="shared" ca="1" si="99"/>
        <v>#N/A</v>
      </c>
      <c r="CE96" s="107" t="e">
        <f t="shared" ca="1" si="99"/>
        <v>#N/A</v>
      </c>
      <c r="CF96" s="107" t="e">
        <f t="shared" ca="1" si="99"/>
        <v>#N/A</v>
      </c>
      <c r="CG96" s="107" t="e">
        <f t="shared" ca="1" si="99"/>
        <v>#N/A</v>
      </c>
      <c r="CH96" s="107" t="e">
        <f t="shared" ca="1" si="99"/>
        <v>#N/A</v>
      </c>
      <c r="CI96" s="107" t="e">
        <f t="shared" ca="1" si="99"/>
        <v>#N/A</v>
      </c>
      <c r="CJ96" s="107" t="e">
        <f t="shared" ca="1" si="99"/>
        <v>#REF!</v>
      </c>
    </row>
    <row r="97" spans="81:88" x14ac:dyDescent="0.2">
      <c r="CC97">
        <v>10</v>
      </c>
      <c r="CD97" s="107" t="e">
        <f t="shared" ca="1" si="99"/>
        <v>#N/A</v>
      </c>
      <c r="CE97" s="107" t="e">
        <f t="shared" ca="1" si="99"/>
        <v>#N/A</v>
      </c>
      <c r="CF97" s="107" t="e">
        <f t="shared" ca="1" si="99"/>
        <v>#N/A</v>
      </c>
      <c r="CG97" s="107" t="e">
        <f t="shared" ca="1" si="99"/>
        <v>#N/A</v>
      </c>
      <c r="CH97" s="107" t="e">
        <f t="shared" ca="1" si="99"/>
        <v>#N/A</v>
      </c>
      <c r="CI97" s="107" t="e">
        <f t="shared" ca="1" si="99"/>
        <v>#N/A</v>
      </c>
      <c r="CJ97" s="107" t="e">
        <f t="shared" ca="1" si="99"/>
        <v>#REF!</v>
      </c>
    </row>
    <row r="98" spans="81:88" x14ac:dyDescent="0.2">
      <c r="CC98">
        <v>11</v>
      </c>
      <c r="CD98" s="107" t="e">
        <f t="shared" ca="1" si="99"/>
        <v>#N/A</v>
      </c>
      <c r="CE98" s="107" t="e">
        <f t="shared" ca="1" si="99"/>
        <v>#N/A</v>
      </c>
      <c r="CF98" s="107" t="e">
        <f t="shared" ca="1" si="99"/>
        <v>#N/A</v>
      </c>
      <c r="CG98" s="107" t="e">
        <f t="shared" ca="1" si="99"/>
        <v>#N/A</v>
      </c>
      <c r="CH98" s="107" t="e">
        <f t="shared" ca="1" si="99"/>
        <v>#N/A</v>
      </c>
      <c r="CI98" s="107" t="e">
        <f t="shared" ca="1" si="99"/>
        <v>#N/A</v>
      </c>
      <c r="CJ98" s="107" t="e">
        <f t="shared" ca="1" si="99"/>
        <v>#REF!</v>
      </c>
    </row>
    <row r="99" spans="81:88" x14ac:dyDescent="0.2">
      <c r="CC99">
        <v>12</v>
      </c>
      <c r="CD99" s="107" t="e">
        <f t="shared" ca="1" si="99"/>
        <v>#N/A</v>
      </c>
      <c r="CE99" s="107" t="e">
        <f t="shared" ca="1" si="99"/>
        <v>#N/A</v>
      </c>
      <c r="CF99" s="107" t="e">
        <f t="shared" ca="1" si="99"/>
        <v>#N/A</v>
      </c>
      <c r="CG99" s="107" t="e">
        <f t="shared" ca="1" si="99"/>
        <v>#N/A</v>
      </c>
      <c r="CH99" s="107" t="e">
        <f t="shared" ca="1" si="99"/>
        <v>#N/A</v>
      </c>
      <c r="CI99" s="107" t="e">
        <f t="shared" ca="1" si="99"/>
        <v>#N/A</v>
      </c>
      <c r="CJ99" s="107" t="e">
        <f t="shared" ca="1" si="99"/>
        <v>#REF!</v>
      </c>
    </row>
    <row r="101" spans="81:88" x14ac:dyDescent="0.2">
      <c r="CC101" t="s">
        <v>64</v>
      </c>
      <c r="CD101" t="s">
        <v>65</v>
      </c>
      <c r="CE101" t="s">
        <v>66</v>
      </c>
      <c r="CF101" t="s">
        <v>67</v>
      </c>
      <c r="CG101" t="s">
        <v>68</v>
      </c>
      <c r="CH101" t="s">
        <v>69</v>
      </c>
      <c r="CI101" t="s">
        <v>70</v>
      </c>
      <c r="CJ101" t="s">
        <v>71</v>
      </c>
    </row>
  </sheetData>
  <mergeCells count="85">
    <mergeCell ref="BP6:BP7"/>
    <mergeCell ref="BN6:BN7"/>
    <mergeCell ref="BJ6:BJ7"/>
    <mergeCell ref="AY5:BJ5"/>
    <mergeCell ref="BB6:BB7"/>
    <mergeCell ref="BM6:BM7"/>
    <mergeCell ref="BL6:BL7"/>
    <mergeCell ref="BC6:BC7"/>
    <mergeCell ref="CA5:CA6"/>
    <mergeCell ref="BZ6:BZ7"/>
    <mergeCell ref="BT6:BT7"/>
    <mergeCell ref="BU6:BU7"/>
    <mergeCell ref="BE6:BE7"/>
    <mergeCell ref="BO6:BO7"/>
    <mergeCell ref="BK6:BK7"/>
    <mergeCell ref="BQ6:BQ7"/>
    <mergeCell ref="BR6:BR7"/>
    <mergeCell ref="BY6:BY7"/>
    <mergeCell ref="BX6:BX7"/>
    <mergeCell ref="BW6:BW7"/>
    <mergeCell ref="BV6:BV7"/>
    <mergeCell ref="BW5:BZ5"/>
    <mergeCell ref="BK5:BV5"/>
    <mergeCell ref="BS6:BS7"/>
    <mergeCell ref="BF6:BF7"/>
    <mergeCell ref="BI6:BI7"/>
    <mergeCell ref="BG6:BG7"/>
    <mergeCell ref="BH6:BH7"/>
    <mergeCell ref="BD6:BD7"/>
    <mergeCell ref="AT6:AT7"/>
    <mergeCell ref="AX6:AX7"/>
    <mergeCell ref="AU6:AU7"/>
    <mergeCell ref="AW6:AW7"/>
    <mergeCell ref="BA6:BA7"/>
    <mergeCell ref="AZ6:AZ7"/>
    <mergeCell ref="AY6:AY7"/>
    <mergeCell ref="AV6:AV7"/>
    <mergeCell ref="L6:L7"/>
    <mergeCell ref="K6:K7"/>
    <mergeCell ref="AN6:AN7"/>
    <mergeCell ref="AR6:AR7"/>
    <mergeCell ref="AQ6:AQ7"/>
    <mergeCell ref="AP6:AP7"/>
    <mergeCell ref="T6:T7"/>
    <mergeCell ref="AG6:AG7"/>
    <mergeCell ref="V6:V7"/>
    <mergeCell ref="AB6:AB7"/>
    <mergeCell ref="AD6:AD7"/>
    <mergeCell ref="AM6:AM7"/>
    <mergeCell ref="AE6:AE7"/>
    <mergeCell ref="W6:W7"/>
    <mergeCell ref="Z6:Z7"/>
    <mergeCell ref="AI6:AI7"/>
    <mergeCell ref="A5:A7"/>
    <mergeCell ref="Y6:Y7"/>
    <mergeCell ref="I6:I7"/>
    <mergeCell ref="H6:H7"/>
    <mergeCell ref="E6:E7"/>
    <mergeCell ref="C5:N5"/>
    <mergeCell ref="M6:M7"/>
    <mergeCell ref="C6:C7"/>
    <mergeCell ref="D6:D7"/>
    <mergeCell ref="J6:J7"/>
    <mergeCell ref="F6:F7"/>
    <mergeCell ref="Q6:Q7"/>
    <mergeCell ref="U6:U7"/>
    <mergeCell ref="N6:N7"/>
    <mergeCell ref="G6:G7"/>
    <mergeCell ref="S6:S7"/>
    <mergeCell ref="AM5:AX5"/>
    <mergeCell ref="O5:Z5"/>
    <mergeCell ref="AA5:AL5"/>
    <mergeCell ref="AO6:AO7"/>
    <mergeCell ref="AF6:AF7"/>
    <mergeCell ref="AA6:AA7"/>
    <mergeCell ref="R6:R7"/>
    <mergeCell ref="O6:O7"/>
    <mergeCell ref="AS6:AS7"/>
    <mergeCell ref="P6:P7"/>
    <mergeCell ref="AL6:AL7"/>
    <mergeCell ref="AK6:AK7"/>
    <mergeCell ref="X6:X7"/>
    <mergeCell ref="AJ6:AJ7"/>
    <mergeCell ref="AH6:AH7"/>
    <mergeCell ref="AC6:AC7"/>
  </mergeCells>
  <phoneticPr fontId="0" type="noConversion"/>
  <printOptions horizontalCentered="1" verticalCentered="1" gridLinesSet="0"/>
  <pageMargins left="0" right="0" top="0" bottom="0" header="0" footer="0"/>
  <pageSetup paperSize="9" scale="39" orientation="landscape" r:id="rId1"/>
  <headerFooter alignWithMargins="0"/>
  <ignoredErrors>
    <ignoredError sqref="AA5 C5 AM5 O5 AY5 BK5 BW5" numberStoredAsText="1"/>
    <ignoredError sqref="BK36:BV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Report</vt:lpstr>
      <vt:lpstr>Csv</vt:lpstr>
      <vt:lpstr>Perfomance Mensal-Monthly</vt:lpstr>
      <vt:lpstr>'Perfomance Mensal-Monthly'!Area_de_impressao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TAB1E2</dc:title>
  <dc:creator>Kaue Mandarino</dc:creator>
  <cp:lastModifiedBy>Kaue</cp:lastModifiedBy>
  <cp:lastPrinted>2022-05-13T19:23:21Z</cp:lastPrinted>
  <dcterms:created xsi:type="dcterms:W3CDTF">1997-12-12T18:30:15Z</dcterms:created>
  <dcterms:modified xsi:type="dcterms:W3CDTF">2022-07-08T00:33:57Z</dcterms:modified>
</cp:coreProperties>
</file>