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b023e43c8981e47b/Documentos/FREELAS/sistem 3/sistema/Notas/2024/Fevereiro/5/"/>
    </mc:Choice>
  </mc:AlternateContent>
  <xr:revisionPtr revIDLastSave="1" documentId="11_F6E0D79922DB7370FCE6553A11EF6018B559C288" xr6:coauthVersionLast="47" xr6:coauthVersionMax="47" xr10:uidLastSave="{91D16303-8531-44AA-BF17-6746B5C8A879}"/>
  <bookViews>
    <workbookView xWindow="20430" yWindow="1185" windowWidth="11730" windowHeight="11295" tabRatio="809" xr2:uid="{00000000-000D-0000-FFFF-FFFF00000000}"/>
  </bookViews>
  <sheets>
    <sheet name="Pedido_Venda" sheetId="1" r:id="rId1"/>
  </sheets>
  <definedNames>
    <definedName name="CLIENTES_FORNECEDORES">#REF!</definedName>
    <definedName name="PRODUT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G33" i="1" s="1"/>
  <c r="C33" i="1"/>
  <c r="B33" i="1"/>
  <c r="F32" i="1"/>
  <c r="E32" i="1"/>
  <c r="G32" i="1" s="1"/>
  <c r="C32" i="1"/>
  <c r="B32" i="1"/>
  <c r="G31" i="1"/>
  <c r="F31" i="1"/>
  <c r="E31" i="1"/>
  <c r="C31" i="1"/>
  <c r="B31" i="1"/>
  <c r="F30" i="1"/>
  <c r="E30" i="1"/>
  <c r="G30" i="1" s="1"/>
  <c r="C30" i="1"/>
  <c r="B30" i="1"/>
  <c r="F29" i="1"/>
  <c r="E29" i="1"/>
  <c r="G29" i="1" s="1"/>
  <c r="C29" i="1"/>
  <c r="B29" i="1"/>
  <c r="F28" i="1"/>
  <c r="E28" i="1"/>
  <c r="G28" i="1" s="1"/>
  <c r="C28" i="1"/>
  <c r="B28" i="1"/>
  <c r="F27" i="1"/>
  <c r="E27" i="1"/>
  <c r="G27" i="1" s="1"/>
  <c r="C27" i="1"/>
  <c r="B27" i="1"/>
  <c r="G26" i="1"/>
  <c r="F26" i="1"/>
  <c r="E26" i="1"/>
  <c r="C26" i="1"/>
  <c r="B26" i="1"/>
  <c r="F25" i="1"/>
  <c r="E25" i="1"/>
  <c r="G25" i="1" s="1"/>
  <c r="C25" i="1"/>
  <c r="B25" i="1"/>
  <c r="G24" i="1"/>
  <c r="F24" i="1"/>
  <c r="E24" i="1"/>
  <c r="C24" i="1"/>
  <c r="B24" i="1"/>
  <c r="G23" i="1"/>
  <c r="F23" i="1"/>
  <c r="E23" i="1"/>
  <c r="C23" i="1"/>
  <c r="B23" i="1"/>
  <c r="F20" i="1"/>
  <c r="F18" i="1"/>
  <c r="H13" i="1"/>
</calcChain>
</file>

<file path=xl/sharedStrings.xml><?xml version="1.0" encoding="utf-8"?>
<sst xmlns="http://schemas.openxmlformats.org/spreadsheetml/2006/main" count="41" uniqueCount="41">
  <si>
    <t>Recebemos de comercial M&amp;R distribuidora de bebidas Ltda. Os produtos constantes da nota indicados a baixo</t>
  </si>
  <si>
    <t>N°. 001</t>
  </si>
  <si>
    <t>DATA</t>
  </si>
  <si>
    <t>/   /</t>
  </si>
  <si>
    <t xml:space="preserve">IDENTIFICAÇÃO E ASSINATURA DO RECEBEDOR </t>
  </si>
  <si>
    <t>RECEBIMENTO</t>
  </si>
  <si>
    <t>Doc:</t>
  </si>
  <si>
    <t>_ _ _ _ _ _ _ _ _ _ _ _ _ _ _ _ _ _ _ _ _ _ _ _ _ _ _ _ _ _ _ _ _ _ _ _ _ _ _ _ _ _ _ _ _ _ _ _ _ _ _ _ _ _ _ _ _ _ _ _ _ _ _ _ _ _ _ _ _ _ _ _ _ _ _ _ _ _ _ _ _ _ _ _ _ _ _ _ _ _ _ _ _ _ _ _ _ _ _ _ _ _ _ _ _ _ _ _ _ _ _ _ _ _ _ _ _ _ _ _ _ _ _ _ _ _ _ _ _ _ _ _ _ _ _ _ _ _ _</t>
  </si>
  <si>
    <t>Distribuidora de Bebidas M&amp;R - (19) 99150-1172</t>
  </si>
  <si>
    <t>Rua Professora Sinésia Martini, 453 Jardim Califórnia</t>
  </si>
  <si>
    <t>PEDIDO DE VENDA</t>
  </si>
  <si>
    <t>Nº</t>
  </si>
  <si>
    <t>Data</t>
  </si>
  <si>
    <t>VISTO:</t>
  </si>
  <si>
    <t>COD_CF</t>
  </si>
  <si>
    <t>CLIENTE CADASTRADO</t>
  </si>
  <si>
    <t>LOCAL DE ENTREGA</t>
  </si>
  <si>
    <t>DÉBITO ANTERIOR</t>
  </si>
  <si>
    <t>Kauê Wandscher</t>
  </si>
  <si>
    <t>CLIENTE NOVO</t>
  </si>
  <si>
    <t>NOME FANTASIA</t>
  </si>
  <si>
    <t>TELEFONE</t>
  </si>
  <si>
    <t>CRÉDITO ANTERIOR</t>
  </si>
  <si>
    <t>COD_P</t>
  </si>
  <si>
    <t>PRODUTO</t>
  </si>
  <si>
    <t>PESO E LÍQUIDO</t>
  </si>
  <si>
    <t>FARDOS</t>
  </si>
  <si>
    <t>UNIDADE POR FARDOS</t>
  </si>
  <si>
    <t>VALOR UNITARIO</t>
  </si>
  <si>
    <t>VALOR POR FARDO</t>
  </si>
  <si>
    <t xml:space="preserve">TOTAL  </t>
  </si>
  <si>
    <t>VOCÊ DEVE</t>
  </si>
  <si>
    <t>EU DEVO</t>
  </si>
  <si>
    <t>1.1</t>
  </si>
  <si>
    <t>cerveja</t>
  </si>
  <si>
    <t>350ml</t>
  </si>
  <si>
    <t>10</t>
  </si>
  <si>
    <t>TOTAL DO PEDIDO</t>
  </si>
  <si>
    <t xml:space="preserve">                                   M&amp;R DISTRIBUIDORA DE BEBIDAS</t>
  </si>
  <si>
    <t>CNPJ</t>
  </si>
  <si>
    <t>34.369.257.0001-37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</si>
</sst>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Arial Black"/>
      <family val="2"/>
    </font>
    <font>
      <b/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sz val="11"/>
      <color theme="1"/>
      <name val="Arial Black"/>
      <family val="2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164" fontId="1" fillId="0" borderId="0"/>
  </cellStyleXfs>
  <cellXfs count="7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4" fillId="0" borderId="8" xfId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10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12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/>
    </xf>
    <xf numFmtId="164" fontId="2" fillId="4" borderId="18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164" fontId="2" fillId="5" borderId="17" xfId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164" fontId="0" fillId="0" borderId="8" xfId="1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164" fontId="0" fillId="0" borderId="17" xfId="1" applyFont="1" applyBorder="1" applyAlignment="1">
      <alignment horizontal="center" vertical="center"/>
    </xf>
    <xf numFmtId="0" fontId="12" fillId="9" borderId="19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9" xfId="1" applyFont="1" applyBorder="1" applyAlignment="1">
      <alignment vertical="center"/>
    </xf>
    <xf numFmtId="164" fontId="7" fillId="0" borderId="0" xfId="1" applyFont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0" fontId="9" fillId="2" borderId="5" xfId="0" applyFont="1" applyFill="1" applyBorder="1" applyAlignment="1">
      <alignment horizontal="center" vertical="center"/>
    </xf>
    <xf numFmtId="0" fontId="0" fillId="0" borderId="5" xfId="0" applyBorder="1"/>
    <xf numFmtId="0" fontId="6" fillId="8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164" fontId="4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6" fillId="8" borderId="31" xfId="0" applyFont="1" applyFill="1" applyBorder="1" applyAlignment="1">
      <alignment horizontal="center" vertical="center" wrapText="1"/>
    </xf>
    <xf numFmtId="0" fontId="0" fillId="0" borderId="1" xfId="0" applyBorder="1"/>
    <xf numFmtId="0" fontId="11" fillId="2" borderId="0" xfId="0" applyFont="1" applyFill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/>
    <xf numFmtId="0" fontId="9" fillId="2" borderId="15" xfId="0" applyFont="1" applyFill="1" applyBorder="1" applyAlignment="1">
      <alignment horizontal="center" vertical="center" wrapText="1"/>
    </xf>
    <xf numFmtId="0" fontId="0" fillId="0" borderId="15" xfId="0" applyBorder="1"/>
    <xf numFmtId="164" fontId="4" fillId="6" borderId="4" xfId="1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0" fillId="0" borderId="13" xfId="0" applyBorder="1"/>
    <xf numFmtId="164" fontId="7" fillId="4" borderId="0" xfId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0" fillId="10" borderId="28" xfId="0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4" xfId="0" applyBorder="1" applyAlignment="1">
      <alignment horizontal="center" vertical="center"/>
    </xf>
    <xf numFmtId="0" fontId="0" fillId="0" borderId="26" xfId="0" applyBorder="1"/>
    <xf numFmtId="0" fontId="0" fillId="0" borderId="30" xfId="0" applyBorder="1"/>
    <xf numFmtId="0" fontId="4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0" borderId="14" xfId="0" applyBorder="1"/>
    <xf numFmtId="164" fontId="3" fillId="0" borderId="32" xfId="1" applyFont="1" applyBorder="1" applyAlignment="1">
      <alignment horizontal="center" vertical="center"/>
    </xf>
    <xf numFmtId="0" fontId="0" fillId="0" borderId="25" xfId="0" applyBorder="1"/>
  </cellXfs>
  <cellStyles count="2">
    <cellStyle name="Moeda" xfId="1" builtinId="4"/>
    <cellStyle name="Normal" xfId="0" builtinId="0"/>
  </cellStyles>
  <dxfs count="9">
    <dxf>
      <numFmt numFmtId="164" formatCode="_-&quot;R$&quot;* #,##0.00_-;\-&quot;R$&quot;* #,##0.00_-;_-&quot;R$&quot;* &quot;-&quot;??_-;_-@_-"/>
      <alignment horizontal="center" vertical="center"/>
    </dxf>
    <dxf>
      <numFmt numFmtId="164" formatCode="_-&quot;R$&quot;* #,##0.00_-;\-&quot;R$&quot;* #,##0.00_-;_-&quot;R$&quot;* &quot;-&quot;??_-;_-@_-"/>
      <alignment horizontal="center" vertical="center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/>
    </dxf>
    <dxf>
      <alignment horizontal="center" vertical="center" wrapText="1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alignment horizontal="center" vertical="center"/>
      <border>
        <left style="medium">
          <color theme="1"/>
        </left>
        <right style="medium">
          <color theme="1"/>
        </right>
        <top/>
        <bottom/>
        <vertical/>
        <horizontal/>
      </border>
    </dxf>
    <dxf>
      <alignment horizontal="center" vertical="center"/>
    </dxf>
    <dxf>
      <font>
        <b/>
      </font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6</xdr:row>
      <xdr:rowOff>9525</xdr:rowOff>
    </xdr:from>
    <xdr:to>
      <xdr:col>1</xdr:col>
      <xdr:colOff>933450</xdr:colOff>
      <xdr:row>10</xdr:row>
      <xdr:rowOff>138828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9525"/>
          <a:ext cx="1228725" cy="98655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114300</xdr:colOff>
      <xdr:row>1</xdr:row>
      <xdr:rowOff>19050</xdr:rowOff>
    </xdr:from>
    <xdr:to>
      <xdr:col>7</xdr:col>
      <xdr:colOff>828675</xdr:colOff>
      <xdr:row>4</xdr:row>
      <xdr:rowOff>21128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91400" y="209550"/>
          <a:ext cx="714375" cy="573578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7</xdr:col>
      <xdr:colOff>276225</xdr:colOff>
      <xdr:row>23</xdr:row>
      <xdr:rowOff>209550</xdr:rowOff>
    </xdr:from>
    <xdr:ext cx="1266825" cy="1219200"/>
    <xdr:pic>
      <xdr:nvPicPr>
        <xdr:cNvPr id="2" name="Image 3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39100" y="5353050"/>
          <a:ext cx="1266825" cy="12192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1:G33" totalsRowShown="0" headerRowDxfId="8" dataDxfId="7">
  <autoFilter ref="A21:G33" xr:uid="{00000000-0009-0000-0100-000001000000}"/>
  <tableColumns count="7">
    <tableColumn id="1" xr3:uid="{00000000-0010-0000-0000-000001000000}" name="COD_P" dataDxfId="6"/>
    <tableColumn id="2" xr3:uid="{00000000-0010-0000-0000-000002000000}" name="PRODUTO" dataDxfId="5">
      <calculatedColumnFormula>IFERROR(VLOOKUP(Tabela2[[#This Row],[COD_P]],PRODUTOS,3,FALSE),"")</calculatedColumnFormula>
    </tableColumn>
    <tableColumn id="3" xr3:uid="{00000000-0010-0000-0000-000003000000}" name="PESO E LÍQUIDO" dataDxfId="4">
      <calculatedColumnFormula>IFERROR(VLOOKUP(Tabela2[[#This Row],[COD_P]],PRODUTOS,4,FALSE),"")</calculatedColumnFormula>
    </tableColumn>
    <tableColumn id="4" xr3:uid="{00000000-0010-0000-0000-000004000000}" name="FARDOS" dataDxfId="3"/>
    <tableColumn id="5" xr3:uid="{00000000-0010-0000-0000-000005000000}" name="UNIDADE POR FARDOS" dataDxfId="2">
      <calculatedColumnFormula>IFERROR(VLOOKUP(Tabela2[[#This Row],[COD_P]],PRODUTOS,5,FALSE),"")</calculatedColumnFormula>
    </tableColumn>
    <tableColumn id="6" xr3:uid="{00000000-0010-0000-0000-000006000000}" name="VALOR UNITARIO" dataDxfId="1" dataCellStyle="Moeda">
      <calculatedColumnFormula>IFERROR(VLOOKUP(Tabela2[[#This Row],[COD_P]],PRODUTOS,6,FALSE),"")</calculatedColumnFormula>
    </tableColumn>
    <tableColumn id="7" xr3:uid="{00000000-0010-0000-0000-000007000000}" name="VALOR POR FARDO" dataDxfId="0" dataCellStyle="Moeda">
      <calculatedColumnFormula>IFERROR(SUM(Tabela2[[#This Row],[FARDOS]]*Tabela2[[#This Row],[UNIDADE POR FARDOS]]*Tabela2[[#This Row],[VALOR UNITARIO]]),"")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4"/>
  <sheetViews>
    <sheetView showGridLines="0" tabSelected="1" topLeftCell="A6" workbookViewId="0">
      <selection activeCell="M24" sqref="M24"/>
    </sheetView>
  </sheetViews>
  <sheetFormatPr defaultColWidth="9.140625" defaultRowHeight="15" x14ac:dyDescent="0.25"/>
  <cols>
    <col min="1" max="1" width="10.28515625" style="2" customWidth="1"/>
    <col min="2" max="2" width="17.5703125" style="2" customWidth="1"/>
    <col min="3" max="3" width="11.140625" style="2" customWidth="1"/>
    <col min="4" max="4" width="15.5703125" style="2" customWidth="1"/>
    <col min="5" max="5" width="13.42578125" style="2" bestFit="1" customWidth="1"/>
    <col min="6" max="6" width="19.28515625" style="3" customWidth="1"/>
    <col min="7" max="7" width="29.140625" style="3" customWidth="1"/>
    <col min="8" max="8" width="15.140625" style="2" bestFit="1" customWidth="1"/>
    <col min="9" max="9" width="17.7109375" style="2" customWidth="1"/>
    <col min="10" max="10" width="7.5703125" style="2" customWidth="1"/>
    <col min="11" max="11" width="8" style="2" customWidth="1"/>
    <col min="12" max="12" width="9.140625" style="2" customWidth="1"/>
    <col min="13" max="16384" width="9.140625" style="2"/>
  </cols>
  <sheetData>
    <row r="2" spans="1:9" x14ac:dyDescent="0.25">
      <c r="A2" s="45" t="s">
        <v>0</v>
      </c>
      <c r="B2" s="46"/>
      <c r="C2" s="46"/>
      <c r="D2" s="46"/>
      <c r="E2" s="46"/>
      <c r="F2" s="47"/>
      <c r="G2" s="76" t="s">
        <v>1</v>
      </c>
      <c r="H2" s="69"/>
    </row>
    <row r="3" spans="1:9" ht="15.75" customHeight="1" thickBot="1" x14ac:dyDescent="0.3">
      <c r="A3" s="31" t="s">
        <v>2</v>
      </c>
      <c r="B3" s="32" t="s">
        <v>3</v>
      </c>
      <c r="C3" s="50" t="s">
        <v>4</v>
      </c>
      <c r="D3" s="43"/>
      <c r="E3" s="43"/>
      <c r="F3" s="44"/>
      <c r="G3" s="77"/>
      <c r="H3" s="70"/>
    </row>
    <row r="4" spans="1:9" ht="15.75" customHeight="1" thickTop="1" x14ac:dyDescent="0.25">
      <c r="A4" s="33" t="s">
        <v>5</v>
      </c>
      <c r="B4" s="34"/>
      <c r="C4" s="56"/>
      <c r="D4" s="57"/>
      <c r="E4" s="57"/>
      <c r="F4" s="57"/>
      <c r="G4" s="35" t="s">
        <v>6</v>
      </c>
      <c r="H4" s="71"/>
    </row>
    <row r="5" spans="1:9" x14ac:dyDescent="0.25">
      <c r="A5" s="50" t="s">
        <v>7</v>
      </c>
      <c r="B5" s="43"/>
      <c r="C5" s="43"/>
      <c r="D5" s="43"/>
      <c r="E5" s="43"/>
      <c r="F5" s="44"/>
      <c r="G5" s="44"/>
      <c r="H5" s="43"/>
      <c r="I5" s="43"/>
    </row>
    <row r="9" spans="1:9" ht="18.75" customHeight="1" x14ac:dyDescent="0.25">
      <c r="F9" s="16" t="s">
        <v>8</v>
      </c>
    </row>
    <row r="10" spans="1:9" ht="18.75" customHeight="1" x14ac:dyDescent="0.25">
      <c r="F10" s="16" t="s">
        <v>9</v>
      </c>
    </row>
    <row r="11" spans="1:9" ht="15.75" customHeight="1" thickBot="1" x14ac:dyDescent="0.3"/>
    <row r="12" spans="1:9" ht="23.25" customHeight="1" x14ac:dyDescent="0.25">
      <c r="A12" s="42" t="s">
        <v>10</v>
      </c>
      <c r="B12" s="43"/>
      <c r="C12" s="43"/>
      <c r="D12" s="43"/>
      <c r="E12" s="43"/>
      <c r="F12" s="44"/>
      <c r="G12" s="6" t="s">
        <v>11</v>
      </c>
      <c r="H12" s="7">
        <v>1</v>
      </c>
    </row>
    <row r="13" spans="1:9" ht="20.25" customHeight="1" thickBot="1" x14ac:dyDescent="0.3">
      <c r="G13" s="8" t="s">
        <v>12</v>
      </c>
      <c r="H13" s="9">
        <f ca="1">TODAY()</f>
        <v>45327</v>
      </c>
    </row>
    <row r="14" spans="1:9" ht="19.5" customHeight="1" x14ac:dyDescent="0.25">
      <c r="A14" s="4" t="s">
        <v>13</v>
      </c>
      <c r="E14" s="4"/>
    </row>
    <row r="15" spans="1:9" x14ac:dyDescent="0.25">
      <c r="A15" s="5"/>
      <c r="E15" s="5"/>
    </row>
    <row r="16" spans="1:9" ht="15.75" customHeight="1" thickBot="1" x14ac:dyDescent="0.3"/>
    <row r="17" spans="1:11" x14ac:dyDescent="0.25">
      <c r="A17" s="61" t="s">
        <v>14</v>
      </c>
      <c r="B17" s="38"/>
      <c r="C17" s="51" t="s">
        <v>15</v>
      </c>
      <c r="D17" s="40"/>
      <c r="E17" s="52"/>
      <c r="F17" s="41" t="s">
        <v>16</v>
      </c>
      <c r="G17" s="40"/>
      <c r="H17" s="40"/>
      <c r="I17" s="21" t="s">
        <v>17</v>
      </c>
    </row>
    <row r="18" spans="1:11" ht="15.75" customHeight="1" thickBot="1" x14ac:dyDescent="0.3">
      <c r="A18" s="53"/>
      <c r="B18" s="43"/>
      <c r="C18" s="58" t="s">
        <v>18</v>
      </c>
      <c r="D18" s="40"/>
      <c r="E18" s="59"/>
      <c r="F18" s="39" t="str">
        <f>IFERROR(VLOOKUP(A18,CLIENTES_FORNECEDORES,3,FALSE),"")</f>
        <v/>
      </c>
      <c r="G18" s="40"/>
      <c r="H18" s="40"/>
      <c r="I18" s="22"/>
    </row>
    <row r="19" spans="1:11" ht="19.5" customHeight="1" x14ac:dyDescent="0.25">
      <c r="A19" s="65" t="s">
        <v>19</v>
      </c>
      <c r="B19" s="43"/>
      <c r="C19" s="54" t="s">
        <v>20</v>
      </c>
      <c r="D19" s="40"/>
      <c r="E19" s="52"/>
      <c r="F19" s="41" t="s">
        <v>21</v>
      </c>
      <c r="G19" s="40"/>
      <c r="H19" s="40"/>
      <c r="I19" s="23" t="s">
        <v>22</v>
      </c>
    </row>
    <row r="20" spans="1:11" ht="15.75" customHeight="1" thickBot="1" x14ac:dyDescent="0.3">
      <c r="A20" s="62"/>
      <c r="B20" s="63"/>
      <c r="C20" s="74"/>
      <c r="D20" s="38"/>
      <c r="E20" s="75"/>
      <c r="F20" s="37" t="str">
        <f>IFERROR(VLOOKUP(A18,CLIENTES_FORNECEDORES,4,FALSE),"")</f>
        <v/>
      </c>
      <c r="G20" s="38"/>
      <c r="H20" s="38"/>
      <c r="I20" s="24"/>
    </row>
    <row r="21" spans="1:11" s="1" customFormat="1" ht="30.75" customHeight="1" thickBot="1" x14ac:dyDescent="0.3">
      <c r="A21" s="20" t="s">
        <v>23</v>
      </c>
      <c r="B21" s="17" t="s">
        <v>24</v>
      </c>
      <c r="C21" s="17" t="s">
        <v>25</v>
      </c>
      <c r="D21" s="18" t="s">
        <v>26</v>
      </c>
      <c r="E21" s="17" t="s">
        <v>27</v>
      </c>
      <c r="F21" s="19" t="s">
        <v>28</v>
      </c>
      <c r="G21" s="17" t="s">
        <v>29</v>
      </c>
      <c r="H21" s="48" t="s">
        <v>30</v>
      </c>
      <c r="I21" s="49"/>
      <c r="J21" s="25" t="s">
        <v>31</v>
      </c>
      <c r="K21" s="27" t="s">
        <v>32</v>
      </c>
    </row>
    <row r="22" spans="1:11" ht="20.25" customHeight="1" thickBot="1" x14ac:dyDescent="0.3">
      <c r="A22" s="10" t="s">
        <v>33</v>
      </c>
      <c r="B22" s="2" t="s">
        <v>34</v>
      </c>
      <c r="C22" s="2" t="s">
        <v>35</v>
      </c>
      <c r="D22" s="11" t="s">
        <v>36</v>
      </c>
      <c r="E22" s="2">
        <v>12</v>
      </c>
      <c r="F22" s="12">
        <v>2.79</v>
      </c>
      <c r="G22" s="3">
        <v>33.479999999999997</v>
      </c>
      <c r="H22" s="60"/>
      <c r="I22" s="38"/>
      <c r="J22" s="26"/>
      <c r="K22" s="28"/>
    </row>
    <row r="23" spans="1:11" ht="19.5" customHeight="1" x14ac:dyDescent="0.25">
      <c r="A23" s="13"/>
      <c r="B23" s="2" t="str">
        <f>IFERROR(VLOOKUP(Tabela2[[#This Row],[COD_P]],PRODUTOS,3,FALSE),"")</f>
        <v/>
      </c>
      <c r="C23" s="2" t="str">
        <f>IFERROR(VLOOKUP(Tabela2[[#This Row],[COD_P]],PRODUTOS,4,FALSE),"")</f>
        <v/>
      </c>
      <c r="D23" s="14"/>
      <c r="E23" s="2" t="str">
        <f>IFERROR(VLOOKUP(Tabela2[[#This Row],[COD_P]],PRODUTOS,5,FALSE),"")</f>
        <v/>
      </c>
      <c r="F23" s="15" t="str">
        <f>IFERROR(VLOOKUP(Tabela2[[#This Row],[COD_P]],PRODUTOS,6,FALSE),"")</f>
        <v/>
      </c>
      <c r="G23" s="3" t="str">
        <f>IFERROR(SUM(Tabela2[[#This Row],[FARDOS]]*Tabela2[[#This Row],[UNIDADE POR FARDOS]]*Tabela2[[#This Row],[VALOR UNITARIO]]),"")</f>
        <v/>
      </c>
      <c r="H23" s="72" t="s">
        <v>37</v>
      </c>
      <c r="I23" s="43"/>
      <c r="J23" s="73"/>
    </row>
    <row r="24" spans="1:11" ht="19.5" customHeight="1" x14ac:dyDescent="0.25">
      <c r="A24" s="13"/>
      <c r="B24" s="2" t="str">
        <f>IFERROR(VLOOKUP(Tabela2[[#This Row],[COD_P]],PRODUTOS,3,FALSE),"")</f>
        <v/>
      </c>
      <c r="C24" s="2" t="str">
        <f>IFERROR(VLOOKUP(Tabela2[[#This Row],[COD_P]],PRODUTOS,4,FALSE),"")</f>
        <v/>
      </c>
      <c r="D24" s="14"/>
      <c r="E24" s="2" t="str">
        <f>IFERROR(VLOOKUP(Tabela2[[#This Row],[COD_P]],PRODUTOS,5,FALSE),"")</f>
        <v/>
      </c>
      <c r="F24" s="15" t="str">
        <f>IFERROR(VLOOKUP(Tabela2[[#This Row],[COD_P]],PRODUTOS,6,FALSE),"")</f>
        <v/>
      </c>
      <c r="G24" s="3" t="str">
        <f>IFERROR(SUM(Tabela2[[#This Row],[FARDOS]]*Tabela2[[#This Row],[UNIDADE POR FARDOS]]*Tabela2[[#This Row],[VALOR UNITARIO]]),"")</f>
        <v/>
      </c>
      <c r="H24" s="64">
        <v>334.8</v>
      </c>
      <c r="I24" s="43"/>
      <c r="J24" s="43"/>
    </row>
    <row r="25" spans="1:11" ht="15" customHeight="1" x14ac:dyDescent="0.25">
      <c r="A25" s="13"/>
      <c r="B25" s="2" t="str">
        <f>IFERROR(VLOOKUP(Tabela2[[#This Row],[COD_P]],PRODUTOS,3,FALSE),"")</f>
        <v/>
      </c>
      <c r="C25" s="2" t="str">
        <f>IFERROR(VLOOKUP(Tabela2[[#This Row],[COD_P]],PRODUTOS,4,FALSE),"")</f>
        <v/>
      </c>
      <c r="D25" s="14"/>
      <c r="E25" s="2" t="str">
        <f>IFERROR(VLOOKUP(Tabela2[[#This Row],[COD_P]],PRODUTOS,5,FALSE),"")</f>
        <v/>
      </c>
      <c r="F25" s="15" t="str">
        <f>IFERROR(VLOOKUP(Tabela2[[#This Row],[COD_P]],PRODUTOS,6,FALSE),"")</f>
        <v/>
      </c>
      <c r="G25" s="3" t="str">
        <f>IFERROR(SUM(Tabela2[[#This Row],[FARDOS]]*Tabela2[[#This Row],[UNIDADE POR FARDOS]]*Tabela2[[#This Row],[VALOR UNITARIO]]),"")</f>
        <v/>
      </c>
      <c r="H25" s="66" t="e">
        <v>#VALUE!</v>
      </c>
      <c r="I25" s="43"/>
      <c r="J25" s="36"/>
    </row>
    <row r="26" spans="1:11" x14ac:dyDescent="0.25">
      <c r="A26" s="13"/>
      <c r="B26" s="2" t="str">
        <f>IFERROR(VLOOKUP(Tabela2[[#This Row],[COD_P]],PRODUTOS,3,FALSE),"")</f>
        <v/>
      </c>
      <c r="C26" s="2" t="str">
        <f>IFERROR(VLOOKUP(Tabela2[[#This Row],[COD_P]],PRODUTOS,4,FALSE),"")</f>
        <v/>
      </c>
      <c r="D26" s="14"/>
      <c r="E26" s="2" t="str">
        <f>IFERROR(VLOOKUP(Tabela2[[#This Row],[COD_P]],PRODUTOS,5,FALSE),"")</f>
        <v/>
      </c>
      <c r="F26" s="15" t="str">
        <f>IFERROR(VLOOKUP(Tabela2[[#This Row],[COD_P]],PRODUTOS,6,FALSE),"")</f>
        <v/>
      </c>
      <c r="G26" s="3" t="str">
        <f>IFERROR(SUM(Tabela2[[#This Row],[FARDOS]]*Tabela2[[#This Row],[UNIDADE POR FARDOS]]*Tabela2[[#This Row],[VALOR UNITARIO]]),"")</f>
        <v/>
      </c>
      <c r="H26" s="43"/>
      <c r="I26" s="43"/>
    </row>
    <row r="27" spans="1:11" x14ac:dyDescent="0.25">
      <c r="A27" s="13"/>
      <c r="B27" s="2" t="str">
        <f>IFERROR(VLOOKUP(Tabela2[[#This Row],[COD_P]],PRODUTOS,3,FALSE),"")</f>
        <v/>
      </c>
      <c r="C27" s="2" t="str">
        <f>IFERROR(VLOOKUP(Tabela2[[#This Row],[COD_P]],PRODUTOS,4,FALSE),"")</f>
        <v/>
      </c>
      <c r="D27" s="14"/>
      <c r="E27" s="2" t="str">
        <f>IFERROR(VLOOKUP(Tabela2[[#This Row],[COD_P]],PRODUTOS,5,FALSE),"")</f>
        <v/>
      </c>
      <c r="F27" s="15" t="str">
        <f>IFERROR(VLOOKUP(Tabela2[[#This Row],[COD_P]],PRODUTOS,6,FALSE),"")</f>
        <v/>
      </c>
      <c r="G27" s="3" t="str">
        <f>IFERROR(SUM(Tabela2[[#This Row],[FARDOS]]*Tabela2[[#This Row],[UNIDADE POR FARDOS]]*Tabela2[[#This Row],[VALOR UNITARIO]]),"")</f>
        <v/>
      </c>
      <c r="H27" s="43"/>
      <c r="I27" s="43"/>
    </row>
    <row r="28" spans="1:11" x14ac:dyDescent="0.25">
      <c r="A28" s="13"/>
      <c r="B28" s="2" t="str">
        <f>IFERROR(VLOOKUP(Tabela2[[#This Row],[COD_P]],PRODUTOS,3,FALSE),"")</f>
        <v/>
      </c>
      <c r="C28" s="2" t="str">
        <f>IFERROR(VLOOKUP(Tabela2[[#This Row],[COD_P]],PRODUTOS,4,FALSE),"")</f>
        <v/>
      </c>
      <c r="D28" s="14"/>
      <c r="E28" s="2" t="str">
        <f>IFERROR(VLOOKUP(Tabela2[[#This Row],[COD_P]],PRODUTOS,5,FALSE),"")</f>
        <v/>
      </c>
      <c r="F28" s="15" t="str">
        <f>IFERROR(VLOOKUP(Tabela2[[#This Row],[COD_P]],PRODUTOS,6,FALSE),"")</f>
        <v/>
      </c>
      <c r="G28" s="3" t="str">
        <f>IFERROR(SUM(Tabela2[[#This Row],[FARDOS]]*Tabela2[[#This Row],[UNIDADE POR FARDOS]]*Tabela2[[#This Row],[VALOR UNITARIO]]),"")</f>
        <v/>
      </c>
      <c r="H28" s="43"/>
      <c r="I28" s="43"/>
    </row>
    <row r="29" spans="1:11" x14ac:dyDescent="0.25">
      <c r="A29" s="13"/>
      <c r="B29" s="2" t="str">
        <f>IFERROR(VLOOKUP(Tabela2[[#This Row],[COD_P]],PRODUTOS,3,FALSE),"")</f>
        <v/>
      </c>
      <c r="C29" s="2" t="str">
        <f>IFERROR(VLOOKUP(Tabela2[[#This Row],[COD_P]],PRODUTOS,4,FALSE),"")</f>
        <v/>
      </c>
      <c r="D29" s="14"/>
      <c r="E29" s="2" t="str">
        <f>IFERROR(VLOOKUP(Tabela2[[#This Row],[COD_P]],PRODUTOS,5,FALSE),"")</f>
        <v/>
      </c>
      <c r="F29" s="15" t="str">
        <f>IFERROR(VLOOKUP(Tabela2[[#This Row],[COD_P]],PRODUTOS,6,FALSE),"")</f>
        <v/>
      </c>
      <c r="G29" s="3" t="str">
        <f>IFERROR(SUM(Tabela2[[#This Row],[FARDOS]]*Tabela2[[#This Row],[UNIDADE POR FARDOS]]*Tabela2[[#This Row],[VALOR UNITARIO]]),"")</f>
        <v/>
      </c>
      <c r="H29" s="43"/>
      <c r="I29" s="43"/>
    </row>
    <row r="30" spans="1:11" x14ac:dyDescent="0.25">
      <c r="A30" s="13"/>
      <c r="B30" s="2" t="str">
        <f>IFERROR(VLOOKUP(Tabela2[[#This Row],[COD_P]],PRODUTOS,3,FALSE),"")</f>
        <v/>
      </c>
      <c r="C30" s="2" t="str">
        <f>IFERROR(VLOOKUP(Tabela2[[#This Row],[COD_P]],PRODUTOS,4,FALSE),"")</f>
        <v/>
      </c>
      <c r="D30" s="14"/>
      <c r="E30" s="2" t="str">
        <f>IFERROR(VLOOKUP(Tabela2[[#This Row],[COD_P]],PRODUTOS,5,FALSE),"")</f>
        <v/>
      </c>
      <c r="F30" s="15" t="str">
        <f>IFERROR(VLOOKUP(Tabela2[[#This Row],[COD_P]],PRODUTOS,6,FALSE),"")</f>
        <v/>
      </c>
      <c r="G30" s="3" t="str">
        <f>IFERROR(SUM(Tabela2[[#This Row],[FARDOS]]*Tabela2[[#This Row],[UNIDADE POR FARDOS]]*Tabela2[[#This Row],[VALOR UNITARIO]]),"")</f>
        <v/>
      </c>
      <c r="H30" s="57"/>
      <c r="I30" s="57"/>
    </row>
    <row r="31" spans="1:11" x14ac:dyDescent="0.25">
      <c r="A31" s="13"/>
      <c r="B31" s="2" t="str">
        <f>IFERROR(VLOOKUP(Tabela2[[#This Row],[COD_P]],PRODUTOS,3,FALSE),"")</f>
        <v/>
      </c>
      <c r="C31" s="2" t="str">
        <f>IFERROR(VLOOKUP(Tabela2[[#This Row],[COD_P]],PRODUTOS,4,FALSE),"")</f>
        <v/>
      </c>
      <c r="D31" s="14"/>
      <c r="E31" s="2" t="str">
        <f>IFERROR(VLOOKUP(Tabela2[[#This Row],[COD_P]],PRODUTOS,5,FALSE),"")</f>
        <v/>
      </c>
      <c r="F31" s="15" t="str">
        <f>IFERROR(VLOOKUP(Tabela2[[#This Row],[COD_P]],PRODUTOS,6,FALSE),"")</f>
        <v/>
      </c>
      <c r="G31" s="3" t="str">
        <f>IFERROR(SUM(Tabela2[[#This Row],[FARDOS]]*Tabela2[[#This Row],[UNIDADE POR FARDOS]]*Tabela2[[#This Row],[VALOR UNITARIO]]),"")</f>
        <v/>
      </c>
      <c r="H31" s="29" t="s">
        <v>38</v>
      </c>
      <c r="I31" s="30"/>
    </row>
    <row r="32" spans="1:11" x14ac:dyDescent="0.25">
      <c r="A32" s="13"/>
      <c r="B32" s="2" t="str">
        <f>IFERROR(VLOOKUP(Tabela2[[#This Row],[COD_P]],PRODUTOS,3,FALSE),"")</f>
        <v/>
      </c>
      <c r="C32" s="2" t="str">
        <f>IFERROR(VLOOKUP(Tabela2[[#This Row],[COD_P]],PRODUTOS,4,FALSE),"")</f>
        <v/>
      </c>
      <c r="D32" s="14"/>
      <c r="E32" s="2" t="str">
        <f>IFERROR(VLOOKUP(Tabela2[[#This Row],[COD_P]],PRODUTOS,5,FALSE),"")</f>
        <v/>
      </c>
      <c r="F32" s="15" t="str">
        <f>IFERROR(VLOOKUP(Tabela2[[#This Row],[COD_P]],PRODUTOS,6,FALSE),"")</f>
        <v/>
      </c>
      <c r="G32" s="3" t="str">
        <f>IFERROR(SUM(Tabela2[[#This Row],[FARDOS]]*Tabela2[[#This Row],[UNIDADE POR FARDOS]]*Tabela2[[#This Row],[VALOR UNITARIO]]),"")</f>
        <v/>
      </c>
      <c r="H32" s="55" t="s">
        <v>39</v>
      </c>
      <c r="I32" s="43"/>
    </row>
    <row r="33" spans="1:9" ht="15.75" customHeight="1" thickBot="1" x14ac:dyDescent="0.3">
      <c r="A33" s="13"/>
      <c r="B33" s="2" t="str">
        <f>IFERROR(VLOOKUP(Tabela2[[#This Row],[COD_P]],PRODUTOS,3,FALSE),"")</f>
        <v/>
      </c>
      <c r="C33" s="2" t="str">
        <f>IFERROR(VLOOKUP(Tabela2[[#This Row],[COD_P]],PRODUTOS,4,FALSE),"")</f>
        <v/>
      </c>
      <c r="D33" s="14"/>
      <c r="E33" s="2" t="str">
        <f>IFERROR(VLOOKUP(Tabela2[[#This Row],[COD_P]],PRODUTOS,5,FALSE),"")</f>
        <v/>
      </c>
      <c r="F33" s="15" t="str">
        <f>IFERROR(VLOOKUP(Tabela2[[#This Row],[COD_P]],PRODUTOS,6,FALSE),"")</f>
        <v/>
      </c>
      <c r="G33" s="3" t="str">
        <f>IFERROR(SUM(Tabela2[[#This Row],[FARDOS]]*Tabela2[[#This Row],[UNIDADE POR FARDOS]]*Tabela2[[#This Row],[VALOR UNITARIO]]),"")</f>
        <v/>
      </c>
      <c r="H33" s="67" t="s">
        <v>40</v>
      </c>
      <c r="I33" s="68"/>
    </row>
    <row r="34" spans="1:9" ht="15.75" customHeight="1" thickTop="1" x14ac:dyDescent="0.25"/>
  </sheetData>
  <mergeCells count="27">
    <mergeCell ref="H33:I33"/>
    <mergeCell ref="H2:H4"/>
    <mergeCell ref="H23:I23"/>
    <mergeCell ref="J23:J24"/>
    <mergeCell ref="C20:E20"/>
    <mergeCell ref="G2:G3"/>
    <mergeCell ref="H32:I32"/>
    <mergeCell ref="C4:F4"/>
    <mergeCell ref="C18:E18"/>
    <mergeCell ref="H22:I22"/>
    <mergeCell ref="A17:B17"/>
    <mergeCell ref="A20:B20"/>
    <mergeCell ref="F19:H19"/>
    <mergeCell ref="H24:I24"/>
    <mergeCell ref="A19:B19"/>
    <mergeCell ref="H25:I30"/>
    <mergeCell ref="H21:I21"/>
    <mergeCell ref="C3:F3"/>
    <mergeCell ref="A5:I5"/>
    <mergeCell ref="C17:E17"/>
    <mergeCell ref="A18:B18"/>
    <mergeCell ref="C19:E19"/>
    <mergeCell ref="F20:H20"/>
    <mergeCell ref="F18:H18"/>
    <mergeCell ref="F17:H17"/>
    <mergeCell ref="A12:F12"/>
    <mergeCell ref="A2:F2"/>
  </mergeCells>
  <pageMargins left="0.25" right="0.25" top="0.75" bottom="0.75" header="0.3" footer="0.3"/>
  <pageSetup paperSize="9" scale="86"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Pedido_Venda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INFODKF_WEB</dc:creator>
  <cp:lastModifiedBy>Kauê Wandscher</cp:lastModifiedBy>
  <cp:lastPrinted>2024-01-08T14:12:35Z</cp:lastPrinted>
  <dcterms:created xsi:type="dcterms:W3CDTF">2015-06-05T18:19:34Z</dcterms:created>
  <dcterms:modified xsi:type="dcterms:W3CDTF">2024-02-05T13:10:00Z</dcterms:modified>
</cp:coreProperties>
</file>