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15720" tabRatio="809" firstSheet="0" activeTab="0" autoFilterDateGrouping="1"/>
  </bookViews>
  <sheets>
    <sheet name="Pedido_Venda" sheetId="1" state="visible" r:id="rId1"/>
  </sheets>
  <definedNames>
    <definedName name="CLIENTES_FORNECEDORES">#REF!</definedName>
    <definedName name="PRODUTOS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R$&quot;* #,##0.00_-;\-&quot;R$&quot;* #,##0.00_-;_-&quot;R$&quot;* &quot;-&quot;??_-;_-@_-"/>
  </numFmts>
  <fonts count="1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5"/>
      <scheme val="minor"/>
    </font>
    <font>
      <name val="Arial Black"/>
      <family val="2"/>
      <b val="1"/>
      <color theme="1"/>
      <sz val="15"/>
    </font>
    <font>
      <name val="Calibri"/>
      <family val="2"/>
      <b val="1"/>
      <sz val="11"/>
      <scheme val="minor"/>
    </font>
    <font>
      <name val="Calibri"/>
      <family val="2"/>
      <b val="1"/>
      <color theme="0"/>
      <sz val="15"/>
      <scheme val="minor"/>
    </font>
    <font>
      <name val="Calibri Light"/>
      <family val="2"/>
      <b val="1"/>
      <color theme="1"/>
      <sz val="11"/>
      <scheme val="major"/>
    </font>
    <font>
      <name val="Calibri"/>
      <family val="2"/>
      <sz val="8"/>
      <scheme val="minor"/>
    </font>
    <font>
      <name val="Calibri"/>
      <family val="2"/>
      <sz val="11"/>
      <scheme val="minor"/>
    </font>
    <font>
      <name val="Arial Black"/>
      <family val="2"/>
      <color theme="1"/>
      <sz val="11"/>
    </font>
    <font>
      <name val="Calibri"/>
      <family val="2"/>
      <b val="1"/>
      <sz val="13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 tint="0.0499893185216834"/>
      <sz val="9"/>
      <scheme val="minor"/>
    </font>
    <font>
      <name val="Calibri"/>
      <family val="2"/>
      <color theme="1"/>
      <sz val="8"/>
      <scheme val="minor"/>
    </font>
  </fonts>
  <fills count="1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2">
    <xf numFmtId="0" fontId="1" fillId="0" borderId="0"/>
    <xf numFmtId="164" fontId="1" fillId="0" borderId="0"/>
  </cellStyleXfs>
  <cellXfs count="97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164" fontId="4" fillId="0" borderId="8" applyAlignment="1" pivotButton="0" quotePrefix="0" xfId="1">
      <alignment horizontal="center" vertical="center"/>
    </xf>
    <xf numFmtId="14" fontId="4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 wrapText="1"/>
    </xf>
    <xf numFmtId="164" fontId="0" fillId="0" borderId="10" applyAlignment="1" pivotButton="0" quotePrefix="0" xfId="1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 wrapText="1"/>
    </xf>
    <xf numFmtId="164" fontId="0" fillId="0" borderId="12" applyAlignment="1" pivotButton="0" quotePrefix="0" xfId="1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center" vertical="center" wrapText="1"/>
    </xf>
    <xf numFmtId="0" fontId="6" fillId="3" borderId="11" applyAlignment="1" pivotButton="0" quotePrefix="0" xfId="0">
      <alignment horizontal="center" vertical="center" wrapText="1"/>
    </xf>
    <xf numFmtId="0" fontId="6" fillId="3" borderId="10" applyAlignment="1" pivotButton="0" quotePrefix="0" xfId="0">
      <alignment horizontal="center" vertical="center" wrapText="1"/>
    </xf>
    <xf numFmtId="0" fontId="6" fillId="7" borderId="12" applyAlignment="1" pivotButton="0" quotePrefix="0" xfId="0">
      <alignment horizontal="center" vertical="center" wrapText="1"/>
    </xf>
    <xf numFmtId="0" fontId="6" fillId="4" borderId="16" applyAlignment="1" pivotButton="0" quotePrefix="0" xfId="0">
      <alignment horizontal="center" vertical="center"/>
    </xf>
    <xf numFmtId="164" fontId="2" fillId="4" borderId="18" applyAlignment="1" pivotButton="0" quotePrefix="0" xfId="1">
      <alignment horizontal="center" vertical="center"/>
    </xf>
    <xf numFmtId="0" fontId="6" fillId="5" borderId="16" applyAlignment="1" pivotButton="0" quotePrefix="0" xfId="0">
      <alignment horizontal="center" vertical="center"/>
    </xf>
    <xf numFmtId="164" fontId="2" fillId="5" borderId="17" applyAlignment="1" pivotButton="0" quotePrefix="0" xfId="1">
      <alignment horizontal="center" vertical="center"/>
    </xf>
    <xf numFmtId="0" fontId="6" fillId="4" borderId="6" applyAlignment="1" pivotButton="0" quotePrefix="0" xfId="0">
      <alignment horizontal="center" vertical="center" wrapText="1"/>
    </xf>
    <xf numFmtId="164" fontId="0" fillId="0" borderId="8" applyAlignment="1" pivotButton="0" quotePrefix="0" xfId="1">
      <alignment horizontal="center" vertical="center"/>
    </xf>
    <xf numFmtId="0" fontId="6" fillId="5" borderId="16" applyAlignment="1" pivotButton="0" quotePrefix="0" xfId="0">
      <alignment horizontal="center" vertical="center" wrapText="1"/>
    </xf>
    <xf numFmtId="164" fontId="0" fillId="0" borderId="17" applyAlignment="1" pivotButton="0" quotePrefix="0" xfId="1">
      <alignment horizontal="center" vertical="center"/>
    </xf>
    <xf numFmtId="0" fontId="13" fillId="9" borderId="19" applyAlignment="1" pivotButton="0" quotePrefix="0" xfId="0">
      <alignment horizontal="center" vertical="center"/>
    </xf>
    <xf numFmtId="0" fontId="0" fillId="9" borderId="19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16" fillId="0" borderId="28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164" fontId="0" fillId="0" borderId="30" applyAlignment="1" pivotButton="0" quotePrefix="0" xfId="1">
      <alignment vertical="center"/>
    </xf>
    <xf numFmtId="164" fontId="7" fillId="0" borderId="0" applyAlignment="1" pivotButton="0" quotePrefix="0" xfId="1">
      <alignment horizontal="center" vertical="center"/>
    </xf>
    <xf numFmtId="0" fontId="0" fillId="10" borderId="0" applyAlignment="1" pivotButton="0" quotePrefix="0" xfId="0">
      <alignment horizontal="center" vertical="center"/>
    </xf>
    <xf numFmtId="0" fontId="0" fillId="10" borderId="29" applyAlignment="1" pivotButton="0" quotePrefix="0" xfId="0">
      <alignment horizontal="center" vertical="center"/>
    </xf>
    <xf numFmtId="0" fontId="14" fillId="9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15" fillId="3" borderId="20" applyAlignment="1" pivotButton="0" quotePrefix="0" xfId="0">
      <alignment horizontal="center" vertical="center"/>
    </xf>
    <xf numFmtId="0" fontId="16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164" fontId="3" fillId="0" borderId="24" applyAlignment="1" pivotButton="0" quotePrefix="0" xfId="1">
      <alignment horizontal="center" vertical="center"/>
    </xf>
    <xf numFmtId="164" fontId="0" fillId="0" borderId="26" applyAlignment="1" pivotButton="0" quotePrefix="0" xfId="1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0" borderId="31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8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0" fillId="2" borderId="3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 wrapText="1"/>
    </xf>
    <xf numFmtId="0" fontId="0" fillId="2" borderId="14" applyAlignment="1" pivotButton="0" quotePrefix="0" xfId="0">
      <alignment horizontal="center" vertical="center" wrapText="1"/>
    </xf>
    <xf numFmtId="3" fontId="0" fillId="2" borderId="4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 vertical="center" wrapText="1"/>
    </xf>
    <xf numFmtId="0" fontId="12" fillId="8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6" fillId="2" borderId="13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6" fillId="8" borderId="3" applyAlignment="1" pivotButton="0" quotePrefix="0" xfId="0">
      <alignment horizontal="center" vertical="center" wrapText="1"/>
    </xf>
    <xf numFmtId="0" fontId="6" fillId="8" borderId="4" applyAlignment="1" pivotButton="0" quotePrefix="0" xfId="0">
      <alignment horizontal="center" vertical="center" wrapText="1"/>
    </xf>
    <xf numFmtId="0" fontId="6" fillId="8" borderId="5" applyAlignment="1" pivotButton="0" quotePrefix="0" xfId="0">
      <alignment horizontal="center" vertical="center" wrapText="1"/>
    </xf>
    <xf numFmtId="0" fontId="6" fillId="8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164" fontId="4" fillId="6" borderId="0" applyAlignment="1" pivotButton="0" quotePrefix="0" xfId="1">
      <alignment horizontal="center" vertical="center" wrapText="1"/>
    </xf>
    <xf numFmtId="164" fontId="4" fillId="6" borderId="4" applyAlignment="1" pivotButton="0" quotePrefix="0" xfId="1">
      <alignment horizontal="center" vertical="center"/>
    </xf>
    <xf numFmtId="0" fontId="4" fillId="4" borderId="0" applyAlignment="1" pivotButton="0" quotePrefix="0" xfId="0">
      <alignment horizontal="center" vertical="center"/>
    </xf>
    <xf numFmtId="164" fontId="7" fillId="4" borderId="0" applyAlignment="1" pivotButton="0" quotePrefix="0" xfId="1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6" fillId="8" borderId="5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 wrapText="1"/>
    </xf>
    <xf numFmtId="0" fontId="10" fillId="2" borderId="15" applyAlignment="1" pivotButton="0" quotePrefix="0" xfId="0">
      <alignment horizontal="center" vertical="center" wrapText="1"/>
    </xf>
    <xf numFmtId="0" fontId="10" fillId="2" borderId="5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 wrapText="1"/>
    </xf>
    <xf numFmtId="0" fontId="16" fillId="0" borderId="25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164" fontId="3" fillId="0" borderId="35" applyAlignment="1" pivotButton="0" quotePrefix="0" xfId="1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1" pivotButton="0" quotePrefix="0" xfId="0"/>
    <xf numFmtId="0" fontId="0" fillId="0" borderId="4" pivotButton="0" quotePrefix="0" xfId="0"/>
    <xf numFmtId="0" fontId="6" fillId="8" borderId="32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1" pivotButton="0" quotePrefix="0" xfId="0"/>
    <xf numFmtId="0" fontId="0" fillId="0" borderId="15" pivotButton="0" quotePrefix="0" xfId="0"/>
    <xf numFmtId="0" fontId="0" fillId="0" borderId="13" pivotButton="0" quotePrefix="0" xfId="0"/>
    <xf numFmtId="0" fontId="0" fillId="2" borderId="37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0" pivotButton="0" quotePrefix="0" xfId="0"/>
  </cellXfs>
  <cellStyles count="2">
    <cellStyle name="Normal" xfId="0" builtinId="0"/>
    <cellStyle name="Moeda" xfId="1" builtinId="4"/>
  </cellStyles>
  <dxfs count="9">
    <dxf>
      <numFmt numFmtId="164" formatCode="_-&quot;R$&quot;* #,##0.00_-;\-&quot;R$&quot;* #,##0.00_-;_-&quot;R$&quot;* &quot;-&quot;??_-;_-@_-"/>
      <alignment horizontal="center" vertical="center"/>
    </dxf>
    <dxf>
      <numFmt numFmtId="164" formatCode="_-&quot;R$&quot;* #,##0.00_-;\-&quot;R$&quot;* #,##0.00_-;_-&quot;R$&quot;* &quot;-&quot;??_-;_-@_-"/>
      <alignment horizontal="center" vertical="center"/>
      <border>
        <left style="medium">
          <color theme="1"/>
        </left>
        <right style="medium">
          <color theme="1"/>
        </right>
        <top/>
        <bottom/>
        <vertical/>
        <horizontal/>
      </border>
    </dxf>
    <dxf>
      <numFmt numFmtId="0" formatCode="General"/>
      <alignment horizontal="center" vertical="center"/>
    </dxf>
    <dxf>
      <alignment horizontal="center" vertical="center" wrapText="1"/>
      <border>
        <left style="medium">
          <color theme="1"/>
        </left>
        <right style="medium">
          <color theme="1"/>
        </right>
        <top/>
        <bottom/>
        <vertical/>
        <horizontal/>
      </border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alignment horizontal="center" vertical="center"/>
      <border>
        <left style="medium">
          <color theme="1"/>
        </left>
        <right style="medium">
          <color theme="1"/>
        </right>
        <top/>
        <bottom/>
        <vertical/>
        <horizontal/>
      </border>
    </dxf>
    <dxf>
      <alignment horizontal="center" vertical="center"/>
    </dxf>
    <dxf>
      <font>
        <b val="1"/>
      </font>
      <alignment horizontal="center" vertical="center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390525</colOff>
      <row>6</row>
      <rowOff>9525</rowOff>
    </from>
    <to>
      <col>1</col>
      <colOff>933450</colOff>
      <row>10</row>
      <rowOff>138828</rowOff>
    </to>
    <pic>
      <nvPicPr>
        <cNvPr id="3" name="Imagem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390525" y="9525"/>
          <a:ext cx="1228725" cy="98655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114300</colOff>
      <row>1</row>
      <rowOff>19050</rowOff>
    </from>
    <to>
      <col>7</col>
      <colOff>828675</colOff>
      <row>4</row>
      <rowOff>21128</rowOff>
    </to>
    <pic>
      <nvPicPr>
        <cNvPr id="5" name="Imagem 4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7391400" y="209550"/>
          <a:ext cx="714375" cy="573578"/>
        </a:xfrm>
        <a:prstGeom prst="rect">
          <avLst/>
        </a:prstGeom>
        <a:ln>
          <a:prstDash val="solid"/>
        </a:ln>
      </spPr>
    </pic>
    <clientData/>
  </twoCellAnchor>
  <oneCellAnchor>
    <from>
      <col>7</col>
      <colOff>0</colOff>
      <row>24</row>
      <rowOff>0</rowOff>
    </from>
    <ext cx="1266825" cy="12192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ela2" displayName="Tabela2" ref="A21:G33" headerRowCount="1" totalsRowShown="0" headerRowDxfId="8" dataDxfId="7">
  <autoFilter ref="A21:G33"/>
  <tableColumns count="7">
    <tableColumn id="1" name="COD_P" dataDxfId="6"/>
    <tableColumn id="2" name="PRODUTO" dataDxfId="5">
      <calculatedColumnFormula>IFERROR(VLOOKUP(Tabela2[[#This Row],[COD_P]],PRODUTOS,3,FALSE),"")</calculatedColumnFormula>
    </tableColumn>
    <tableColumn id="3" name="PESO E LÍQUIDO" dataDxfId="4">
      <calculatedColumnFormula>IFERROR(VLOOKUP(Tabela2[[#This Row],[COD_P]],PRODUTOS,4,FALSE),"")</calculatedColumnFormula>
    </tableColumn>
    <tableColumn id="4" name="FARDOS" dataDxfId="3"/>
    <tableColumn id="5" name="UNIDADE POR FARDOS" dataDxfId="2">
      <calculatedColumnFormula>IFERROR(VLOOKUP(Tabela2[[#This Row],[COD_P]],PRODUTOS,5,FALSE),"")</calculatedColumnFormula>
    </tableColumn>
    <tableColumn id="6" name="VALOR UNITARIO" dataDxfId="1" dataCellStyle="Moeda">
      <calculatedColumnFormula>IFERROR(VLOOKUP(Tabela2[[#This Row],[COD_P]],PRODUTOS,6,FALSE),"")</calculatedColumnFormula>
    </tableColumn>
    <tableColumn id="7" name="VALOR POR FARDO" dataDxfId="0" dataCellStyle="Moeda">
      <calculatedColumnFormula>IFERROR(SUM(Tabela2[[#This Row],[FARDOS]]*Tabela2[[#This Row],[UNIDADE POR FARDOS]]*Tabela2[[#This Row],[VALOR UNITARIO]]),"")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2:K33"/>
  <sheetViews>
    <sheetView showGridLines="0" tabSelected="1" topLeftCell="A6" workbookViewId="0">
      <selection activeCell="H25" sqref="H25:I30"/>
    </sheetView>
  </sheetViews>
  <sheetFormatPr baseColWidth="8" defaultColWidth="9.140625" defaultRowHeight="15"/>
  <cols>
    <col width="10.28515625" customWidth="1" style="52" min="1" max="1"/>
    <col width="17.5703125" customWidth="1" style="52" min="2" max="2"/>
    <col width="11.140625" customWidth="1" style="52" min="3" max="3"/>
    <col width="15.5703125" customWidth="1" style="52" min="4" max="4"/>
    <col width="13.42578125" bestFit="1" customWidth="1" style="52" min="5" max="5"/>
    <col width="19.28515625" customWidth="1" style="4" min="6" max="6"/>
    <col width="29.140625" customWidth="1" style="4" min="7" max="7"/>
    <col width="15.140625" bestFit="1" customWidth="1" style="52" min="8" max="8"/>
    <col width="17.7109375" customWidth="1" style="52" min="9" max="9"/>
    <col width="7.5703125" customWidth="1" style="52" min="10" max="10"/>
    <col width="8" customWidth="1" style="52" min="11" max="11"/>
    <col width="9.140625" customWidth="1" style="52" min="12" max="16384"/>
  </cols>
  <sheetData>
    <row r="2">
      <c r="A2" s="80" t="inlineStr">
        <is>
          <t>Recebemos de comercial M&amp;R distribuidora de bebidas Ltda. Os produtos constantes da nota indicados a baixo</t>
        </is>
      </c>
      <c r="B2" s="81" t="n"/>
      <c r="C2" s="81" t="n"/>
      <c r="D2" s="81" t="n"/>
      <c r="E2" s="81" t="n"/>
      <c r="F2" s="82" t="n"/>
      <c r="G2" s="83" t="inlineStr">
        <is>
          <t>N°. 001</t>
        </is>
      </c>
      <c r="H2" s="33" t="n"/>
    </row>
    <row r="3" ht="15.75" customHeight="1" thickBot="1">
      <c r="A3" s="48" t="inlineStr">
        <is>
          <t>DATA</t>
        </is>
      </c>
      <c r="B3" s="33" t="inlineStr">
        <is>
          <t>/   /</t>
        </is>
      </c>
      <c r="C3" s="51" t="inlineStr">
        <is>
          <t xml:space="preserve">IDENTIFICAÇÃO E ASSINATURA DO RECEBEDOR </t>
        </is>
      </c>
      <c r="G3" s="84" t="n"/>
      <c r="H3" s="85" t="n"/>
    </row>
    <row r="4" ht="15.75" customHeight="1" thickTop="1">
      <c r="A4" s="34" t="inlineStr">
        <is>
          <t>RECEBIMENTO</t>
        </is>
      </c>
      <c r="B4" s="45" t="n"/>
      <c r="C4" s="53" t="n"/>
      <c r="D4" s="86" t="n"/>
      <c r="E4" s="86" t="n"/>
      <c r="F4" s="86" t="n"/>
      <c r="G4" s="36" t="inlineStr">
        <is>
          <t>Doc:</t>
        </is>
      </c>
      <c r="H4" s="87" t="n"/>
    </row>
    <row r="5">
      <c r="A5" s="51" t="inlineStr">
        <is>
          <t>_ _ _ _ _ _ _ _ _ _ _ _ _ _ _ _ _ _ _ _ _ _ _ _ _ _ _ _ _ _ _ _ _ _ _ _ _ _ _ _ _ _ _ _ _ _ _ _ _ _ _ _ _ _ _ _ _ _ _ _ _ _ _ _ _ _ _ _ _ _ _ _ _ _ _ _ _ _ _ _ _ _ _ _ _ _ _ _ _ _ _ _ _ _ _ _ _ _ _ _ _ _ _ _ _ _ _ _ _ _ _ _ _ _ _ _ _ _ _ _ _ _ _ _ _ _ _ _ _ _ _ _ _ _ _ _ _ _ _</t>
        </is>
      </c>
    </row>
    <row r="9" ht="18.75" customHeight="1">
      <c r="F9" s="17" t="inlineStr">
        <is>
          <t>Distribuidora de Bebidas M&amp;R - (19) 99150-1172</t>
        </is>
      </c>
    </row>
    <row r="10" ht="18.75" customHeight="1">
      <c r="F10" s="17" t="inlineStr">
        <is>
          <t>Rua Professora Sinésia Martini, 453 Jardim Califórnia</t>
        </is>
      </c>
    </row>
    <row r="11" ht="15.75" customHeight="1" thickBot="1"/>
    <row r="12" ht="23.25" customHeight="1">
      <c r="A12" s="64" t="inlineStr">
        <is>
          <t>PEDIDO DE VENDA</t>
        </is>
      </c>
      <c r="G12" s="7" t="inlineStr">
        <is>
          <t>Nº</t>
        </is>
      </c>
      <c r="H12" s="8" t="n">
        <v>1</v>
      </c>
    </row>
    <row r="13" ht="20.25" customHeight="1" thickBot="1">
      <c r="G13" s="9" t="inlineStr">
        <is>
          <t>Data</t>
        </is>
      </c>
      <c r="H13" s="10">
        <f>TODAY()</f>
        <v/>
      </c>
    </row>
    <row r="14" ht="19.5" customHeight="1">
      <c r="A14" s="5" t="inlineStr">
        <is>
          <t>VISTO:</t>
        </is>
      </c>
      <c r="E14" s="5" t="n"/>
      <c r="G14" s="4" t="n"/>
    </row>
    <row r="15">
      <c r="A15" s="6" t="n"/>
      <c r="E15" s="6" t="n"/>
      <c r="G15" s="4" t="n"/>
    </row>
    <row r="16" ht="15.75" customHeight="1" thickBot="1"/>
    <row r="17">
      <c r="A17" s="65" t="inlineStr">
        <is>
          <t>COD_CF</t>
        </is>
      </c>
      <c r="B17" s="88" t="n"/>
      <c r="C17" s="89" t="inlineStr">
        <is>
          <t>CLIENTE CADASTRADO</t>
        </is>
      </c>
      <c r="D17" s="90" t="n"/>
      <c r="E17" s="91" t="n"/>
      <c r="F17" s="74" t="inlineStr">
        <is>
          <t>LOCAL DE ENTREGA</t>
        </is>
      </c>
      <c r="G17" s="90" t="n"/>
      <c r="H17" s="90" t="n"/>
      <c r="I17" s="22" t="inlineStr">
        <is>
          <t>DÉBITO ANTERIOR</t>
        </is>
      </c>
    </row>
    <row r="18" ht="15.75" customHeight="1" thickBot="1">
      <c r="A18" s="60" t="n"/>
      <c r="C18" s="77" t="inlineStr">
        <is>
          <t>TESTE</t>
        </is>
      </c>
      <c r="D18" s="90" t="n"/>
      <c r="E18" s="92" t="n"/>
      <c r="F18" s="78">
        <f>IFERROR(VLOOKUP(A18,CLIENTES_FORNECEDORES,3,FALSE),"")</f>
        <v/>
      </c>
      <c r="G18" s="90" t="n"/>
      <c r="H18" s="90" t="n"/>
      <c r="I18" s="23" t="n"/>
    </row>
    <row r="19" ht="19.5" customHeight="1">
      <c r="A19" s="61" t="inlineStr">
        <is>
          <t>CLIENTE NOVO</t>
        </is>
      </c>
      <c r="C19" s="68" t="inlineStr">
        <is>
          <t>NOME FANTASIA</t>
        </is>
      </c>
      <c r="D19" s="90" t="n"/>
      <c r="E19" s="91" t="n"/>
      <c r="F19" s="74" t="inlineStr">
        <is>
          <t>TELEFONE</t>
        </is>
      </c>
      <c r="G19" s="90" t="n"/>
      <c r="H19" s="90" t="n"/>
      <c r="I19" s="24" t="inlineStr">
        <is>
          <t>CRÉDITO ANTERIOR</t>
        </is>
      </c>
    </row>
    <row r="20" ht="15.75" customHeight="1" thickBot="1">
      <c r="A20" s="63" t="n"/>
      <c r="B20" s="93" t="n"/>
      <c r="C20" s="94" t="n"/>
      <c r="D20" s="88" t="n"/>
      <c r="E20" s="95" t="n"/>
      <c r="F20" s="58">
        <f>IFERROR(VLOOKUP(A18,CLIENTES_FORNECEDORES,4,FALSE),"")</f>
        <v/>
      </c>
      <c r="G20" s="88" t="n"/>
      <c r="H20" s="88" t="n"/>
      <c r="I20" s="25" t="n"/>
    </row>
    <row r="21" ht="30.75" customFormat="1" customHeight="1" s="1" thickBot="1">
      <c r="A21" s="21" t="inlineStr">
        <is>
          <t>COD_P</t>
        </is>
      </c>
      <c r="B21" s="18" t="inlineStr">
        <is>
          <t>PRODUTO</t>
        </is>
      </c>
      <c r="C21" s="18" t="inlineStr">
        <is>
          <t>PESO E LÍQUIDO</t>
        </is>
      </c>
      <c r="D21" s="19" t="inlineStr">
        <is>
          <t>FARDOS</t>
        </is>
      </c>
      <c r="E21" s="18" t="inlineStr">
        <is>
          <t>UNIDADE POR FARDOS</t>
        </is>
      </c>
      <c r="F21" s="20" t="inlineStr">
        <is>
          <t>VALOR UNITARIO</t>
        </is>
      </c>
      <c r="G21" s="18" t="inlineStr">
        <is>
          <t>VALOR POR FARDO</t>
        </is>
      </c>
      <c r="H21" s="70" t="inlineStr">
        <is>
          <t xml:space="preserve">TOTAL  </t>
        </is>
      </c>
      <c r="J21" s="26" t="inlineStr">
        <is>
          <t>VOCÊ DEVE</t>
        </is>
      </c>
      <c r="K21" s="28" t="inlineStr">
        <is>
          <t>EU DEVO</t>
        </is>
      </c>
    </row>
    <row r="22" ht="20.25" customHeight="1" thickBot="1">
      <c r="A22" s="11" t="inlineStr">
        <is>
          <t>1.9999</t>
        </is>
      </c>
      <c r="B22" s="52" t="inlineStr">
        <is>
          <t>teste</t>
        </is>
      </c>
      <c r="C22" s="52" t="inlineStr">
        <is>
          <t>600ML</t>
        </is>
      </c>
      <c r="D22" s="12" t="inlineStr">
        <is>
          <t>10</t>
        </is>
      </c>
      <c r="E22" s="52" t="n">
        <v>12</v>
      </c>
      <c r="F22" s="13" t="n">
        <v>5</v>
      </c>
      <c r="G22" s="4" t="n">
        <v>60</v>
      </c>
      <c r="H22" s="71" t="n"/>
      <c r="I22" s="88" t="n"/>
      <c r="J22" s="27" t="n"/>
      <c r="K22" s="29" t="n"/>
    </row>
    <row r="23" ht="19.5" customHeight="1">
      <c r="A23" s="14" t="n"/>
      <c r="B23" s="52">
        <f>IFERROR(VLOOKUP(Tabela2[[#This Row],[COD_P]],PRODUTOS,3,FALSE),"")</f>
        <v/>
      </c>
      <c r="C23" s="52">
        <f>IFERROR(VLOOKUP(Tabela2[[#This Row],[COD_P]],PRODUTOS,4,FALSE),"")</f>
        <v/>
      </c>
      <c r="D23" s="15" t="n"/>
      <c r="E23" s="52">
        <f>IFERROR(VLOOKUP(Tabela2[[#This Row],[COD_P]],PRODUTOS,5,FALSE),"")</f>
        <v/>
      </c>
      <c r="F23" s="16">
        <f>IFERROR(VLOOKUP(Tabela2[[#This Row],[COD_P]],PRODUTOS,6,FALSE),"")</f>
        <v/>
      </c>
      <c r="G23" s="4">
        <f>IFERROR(SUM(Tabela2[[#This Row],[FARDOS]]*Tabela2[[#This Row],[UNIDADE POR FARDOS]]*Tabela2[[#This Row],[VALOR UNITARIO]]),"")</f>
        <v/>
      </c>
      <c r="H23" s="72" t="inlineStr">
        <is>
          <t>TOTAL DO PEDIDO</t>
        </is>
      </c>
      <c r="J23" s="69" t="n"/>
    </row>
    <row r="24" ht="19.5" customHeight="1">
      <c r="A24" s="14" t="n"/>
      <c r="B24" s="52">
        <f>IFERROR(VLOOKUP(Tabela2[[#This Row],[COD_P]],PRODUTOS,3,FALSE),"")</f>
        <v/>
      </c>
      <c r="C24" s="52">
        <f>IFERROR(VLOOKUP(Tabela2[[#This Row],[COD_P]],PRODUTOS,4,FALSE),"")</f>
        <v/>
      </c>
      <c r="D24" s="15" t="n"/>
      <c r="E24" s="52">
        <f>IFERROR(VLOOKUP(Tabela2[[#This Row],[COD_P]],PRODUTOS,5,FALSE),"")</f>
        <v/>
      </c>
      <c r="F24" s="16">
        <f>IFERROR(VLOOKUP(Tabela2[[#This Row],[COD_P]],PRODUTOS,6,FALSE),"")</f>
        <v/>
      </c>
      <c r="G24" s="4">
        <f>IFERROR(SUM(Tabela2[[#This Row],[FARDOS]]*Tabela2[[#This Row],[UNIDADE POR FARDOS]]*Tabela2[[#This Row],[VALOR UNITARIO]]),"")</f>
        <v/>
      </c>
      <c r="H24" s="73" t="n">
        <v>600</v>
      </c>
    </row>
    <row r="25" ht="15" customHeight="1">
      <c r="A25" s="14" t="n"/>
      <c r="B25" s="52">
        <f>IFERROR(VLOOKUP(Tabela2[[#This Row],[COD_P]],PRODUTOS,3,FALSE),"")</f>
        <v/>
      </c>
      <c r="C25" s="52">
        <f>IFERROR(VLOOKUP(Tabela2[[#This Row],[COD_P]],PRODUTOS,4,FALSE),"")</f>
        <v/>
      </c>
      <c r="D25" s="15" t="n"/>
      <c r="E25" s="52">
        <f>IFERROR(VLOOKUP(Tabela2[[#This Row],[COD_P]],PRODUTOS,5,FALSE),"")</f>
        <v/>
      </c>
      <c r="F25" s="16">
        <f>IFERROR(VLOOKUP(Tabela2[[#This Row],[COD_P]],PRODUTOS,6,FALSE),"")</f>
        <v/>
      </c>
      <c r="G25" s="4">
        <f>IFERROR(SUM(Tabela2[[#This Row],[FARDOS]]*Tabela2[[#This Row],[UNIDADE POR FARDOS]]*Tabela2[[#This Row],[VALOR UNITARIO]]),"")</f>
        <v/>
      </c>
      <c r="H25" s="39" t="e">
        <v>#VALUE!</v>
      </c>
      <c r="J25" s="37" t="n"/>
    </row>
    <row r="26">
      <c r="A26" s="14" t="n"/>
      <c r="B26" s="52">
        <f>IFERROR(VLOOKUP(Tabela2[[#This Row],[COD_P]],PRODUTOS,3,FALSE),"")</f>
        <v/>
      </c>
      <c r="C26" s="52">
        <f>IFERROR(VLOOKUP(Tabela2[[#This Row],[COD_P]],PRODUTOS,4,FALSE),"")</f>
        <v/>
      </c>
      <c r="D26" s="15" t="n"/>
      <c r="E26" s="52">
        <f>IFERROR(VLOOKUP(Tabela2[[#This Row],[COD_P]],PRODUTOS,5,FALSE),"")</f>
        <v/>
      </c>
      <c r="F26" s="16">
        <f>IFERROR(VLOOKUP(Tabela2[[#This Row],[COD_P]],PRODUTOS,6,FALSE),"")</f>
        <v/>
      </c>
      <c r="G26" s="4">
        <f>IFERROR(SUM(Tabela2[[#This Row],[FARDOS]]*Tabela2[[#This Row],[UNIDADE POR FARDOS]]*Tabela2[[#This Row],[VALOR UNITARIO]]),"")</f>
        <v/>
      </c>
    </row>
    <row r="27">
      <c r="A27" s="14" t="n"/>
      <c r="B27" s="52">
        <f>IFERROR(VLOOKUP(Tabela2[[#This Row],[COD_P]],PRODUTOS,3,FALSE),"")</f>
        <v/>
      </c>
      <c r="C27" s="52">
        <f>IFERROR(VLOOKUP(Tabela2[[#This Row],[COD_P]],PRODUTOS,4,FALSE),"")</f>
        <v/>
      </c>
      <c r="D27" s="15" t="n"/>
      <c r="E27" s="52">
        <f>IFERROR(VLOOKUP(Tabela2[[#This Row],[COD_P]],PRODUTOS,5,FALSE),"")</f>
        <v/>
      </c>
      <c r="F27" s="16">
        <f>IFERROR(VLOOKUP(Tabela2[[#This Row],[COD_P]],PRODUTOS,6,FALSE),"")</f>
        <v/>
      </c>
      <c r="G27" s="4">
        <f>IFERROR(SUM(Tabela2[[#This Row],[FARDOS]]*Tabela2[[#This Row],[UNIDADE POR FARDOS]]*Tabela2[[#This Row],[VALOR UNITARIO]]),"")</f>
        <v/>
      </c>
    </row>
    <row r="28">
      <c r="A28" s="14" t="n"/>
      <c r="B28" s="52">
        <f>IFERROR(VLOOKUP(Tabela2[[#This Row],[COD_P]],PRODUTOS,3,FALSE),"")</f>
        <v/>
      </c>
      <c r="C28" s="52">
        <f>IFERROR(VLOOKUP(Tabela2[[#This Row],[COD_P]],PRODUTOS,4,FALSE),"")</f>
        <v/>
      </c>
      <c r="D28" s="15" t="n"/>
      <c r="E28" s="52">
        <f>IFERROR(VLOOKUP(Tabela2[[#This Row],[COD_P]],PRODUTOS,5,FALSE),"")</f>
        <v/>
      </c>
      <c r="F28" s="16">
        <f>IFERROR(VLOOKUP(Tabela2[[#This Row],[COD_P]],PRODUTOS,6,FALSE),"")</f>
        <v/>
      </c>
      <c r="G28" s="4">
        <f>IFERROR(SUM(Tabela2[[#This Row],[FARDOS]]*Tabela2[[#This Row],[UNIDADE POR FARDOS]]*Tabela2[[#This Row],[VALOR UNITARIO]]),"")</f>
        <v/>
      </c>
    </row>
    <row r="29">
      <c r="A29" s="14" t="n"/>
      <c r="B29" s="52">
        <f>IFERROR(VLOOKUP(Tabela2[[#This Row],[COD_P]],PRODUTOS,3,FALSE),"")</f>
        <v/>
      </c>
      <c r="C29" s="52">
        <f>IFERROR(VLOOKUP(Tabela2[[#This Row],[COD_P]],PRODUTOS,4,FALSE),"")</f>
        <v/>
      </c>
      <c r="D29" s="15" t="n"/>
      <c r="E29" s="52">
        <f>IFERROR(VLOOKUP(Tabela2[[#This Row],[COD_P]],PRODUTOS,5,FALSE),"")</f>
        <v/>
      </c>
      <c r="F29" s="16">
        <f>IFERROR(VLOOKUP(Tabela2[[#This Row],[COD_P]],PRODUTOS,6,FALSE),"")</f>
        <v/>
      </c>
      <c r="G29" s="4">
        <f>IFERROR(SUM(Tabela2[[#This Row],[FARDOS]]*Tabela2[[#This Row],[UNIDADE POR FARDOS]]*Tabela2[[#This Row],[VALOR UNITARIO]]),"")</f>
        <v/>
      </c>
    </row>
    <row r="30">
      <c r="A30" s="14" t="n"/>
      <c r="B30" s="52">
        <f>IFERROR(VLOOKUP(Tabela2[[#This Row],[COD_P]],PRODUTOS,3,FALSE),"")</f>
        <v/>
      </c>
      <c r="C30" s="52">
        <f>IFERROR(VLOOKUP(Tabela2[[#This Row],[COD_P]],PRODUTOS,4,FALSE),"")</f>
        <v/>
      </c>
      <c r="D30" s="15" t="n"/>
      <c r="E30" s="52">
        <f>IFERROR(VLOOKUP(Tabela2[[#This Row],[COD_P]],PRODUTOS,5,FALSE),"")</f>
        <v/>
      </c>
      <c r="F30" s="16">
        <f>IFERROR(VLOOKUP(Tabela2[[#This Row],[COD_P]],PRODUTOS,6,FALSE),"")</f>
        <v/>
      </c>
      <c r="G30" s="4">
        <f>IFERROR(SUM(Tabela2[[#This Row],[FARDOS]]*Tabela2[[#This Row],[UNIDADE POR FARDOS]]*Tabela2[[#This Row],[VALOR UNITARIO]]),"")</f>
        <v/>
      </c>
      <c r="H30" s="86" t="n"/>
      <c r="I30" s="86" t="n"/>
    </row>
    <row r="31">
      <c r="A31" s="14" t="n"/>
      <c r="B31" s="52">
        <f>IFERROR(VLOOKUP(Tabela2[[#This Row],[COD_P]],PRODUTOS,3,FALSE),"")</f>
        <v/>
      </c>
      <c r="C31" s="52">
        <f>IFERROR(VLOOKUP(Tabela2[[#This Row],[COD_P]],PRODUTOS,4,FALSE),"")</f>
        <v/>
      </c>
      <c r="D31" s="15" t="n"/>
      <c r="E31" s="52">
        <f>IFERROR(VLOOKUP(Tabela2[[#This Row],[COD_P]],PRODUTOS,5,FALSE),"")</f>
        <v/>
      </c>
      <c r="F31" s="16">
        <f>IFERROR(VLOOKUP(Tabela2[[#This Row],[COD_P]],PRODUTOS,6,FALSE),"")</f>
        <v/>
      </c>
      <c r="G31" s="4">
        <f>IFERROR(SUM(Tabela2[[#This Row],[FARDOS]]*Tabela2[[#This Row],[UNIDADE POR FARDOS]]*Tabela2[[#This Row],[VALOR UNITARIO]]),"")</f>
        <v/>
      </c>
      <c r="H31" s="30" t="inlineStr">
        <is>
          <t xml:space="preserve">                                   M&amp;R DISTRIBUIDORA DE BEBIDAS</t>
        </is>
      </c>
      <c r="I31" s="31" t="n"/>
    </row>
    <row r="32">
      <c r="A32" s="14" t="n"/>
      <c r="B32" s="52">
        <f>IFERROR(VLOOKUP(Tabela2[[#This Row],[COD_P]],PRODUTOS,3,FALSE),"")</f>
        <v/>
      </c>
      <c r="C32" s="52">
        <f>IFERROR(VLOOKUP(Tabela2[[#This Row],[COD_P]],PRODUTOS,4,FALSE),"")</f>
        <v/>
      </c>
      <c r="D32" s="15" t="n"/>
      <c r="E32" s="52">
        <f>IFERROR(VLOOKUP(Tabela2[[#This Row],[COD_P]],PRODUTOS,5,FALSE),"")</f>
        <v/>
      </c>
      <c r="F32" s="16">
        <f>IFERROR(VLOOKUP(Tabela2[[#This Row],[COD_P]],PRODUTOS,6,FALSE),"")</f>
        <v/>
      </c>
      <c r="G32" s="4">
        <f>IFERROR(SUM(Tabela2[[#This Row],[FARDOS]]*Tabela2[[#This Row],[UNIDADE POR FARDOS]]*Tabela2[[#This Row],[VALOR UNITARIO]]),"")</f>
        <v/>
      </c>
      <c r="H32" s="40" t="inlineStr">
        <is>
          <t>CNPJ</t>
        </is>
      </c>
    </row>
    <row r="33" ht="15.75" customHeight="1" thickBot="1">
      <c r="A33" s="14" t="n"/>
      <c r="B33" s="52">
        <f>IFERROR(VLOOKUP(Tabela2[[#This Row],[COD_P]],PRODUTOS,3,FALSE),"")</f>
        <v/>
      </c>
      <c r="C33" s="52">
        <f>IFERROR(VLOOKUP(Tabela2[[#This Row],[COD_P]],PRODUTOS,4,FALSE),"")</f>
        <v/>
      </c>
      <c r="D33" s="15" t="n"/>
      <c r="E33" s="52">
        <f>IFERROR(VLOOKUP(Tabela2[[#This Row],[COD_P]],PRODUTOS,5,FALSE),"")</f>
        <v/>
      </c>
      <c r="F33" s="16">
        <f>IFERROR(VLOOKUP(Tabela2[[#This Row],[COD_P]],PRODUTOS,6,FALSE),"")</f>
        <v/>
      </c>
      <c r="G33" s="4">
        <f>IFERROR(SUM(Tabela2[[#This Row],[FARDOS]]*Tabela2[[#This Row],[UNIDADE POR FARDOS]]*Tabela2[[#This Row],[VALOR UNITARIO]]),"")</f>
        <v/>
      </c>
      <c r="H33" s="42" t="inlineStr">
        <is>
          <t>34.369.257.0001-37</t>
        </is>
      </c>
      <c r="I33" s="96" t="n"/>
    </row>
    <row r="34" ht="15.75" customHeight="1" thickTop="1"/>
  </sheetData>
  <mergeCells count="27">
    <mergeCell ref="F20:H20"/>
    <mergeCell ref="F18:H18"/>
    <mergeCell ref="F17:H17"/>
    <mergeCell ref="A12:F12"/>
    <mergeCell ref="A2:F2"/>
    <mergeCell ref="H21:I21"/>
    <mergeCell ref="C3:F3"/>
    <mergeCell ref="A5:I5"/>
    <mergeCell ref="C17:E17"/>
    <mergeCell ref="A18:B18"/>
    <mergeCell ref="C19:E19"/>
    <mergeCell ref="H32:I32"/>
    <mergeCell ref="C4:F4"/>
    <mergeCell ref="C18:E18"/>
    <mergeCell ref="H22:I22"/>
    <mergeCell ref="A17:B17"/>
    <mergeCell ref="A20:B20"/>
    <mergeCell ref="F19:H19"/>
    <mergeCell ref="H24:I24"/>
    <mergeCell ref="A19:B19"/>
    <mergeCell ref="H25:I30"/>
    <mergeCell ref="H33:I33"/>
    <mergeCell ref="H2:H4"/>
    <mergeCell ref="H23:I23"/>
    <mergeCell ref="J23:J24"/>
    <mergeCell ref="C20:E20"/>
    <mergeCell ref="G2:G3"/>
  </mergeCells>
  <pageMargins left="0.25" right="0.25" top="0.75" bottom="0.75" header="0.3" footer="0.3"/>
  <pageSetup orientation="landscape" paperSize="9" scale="86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INFODKF_WEB</dc:creator>
  <dcterms:created xsi:type="dcterms:W3CDTF">2015-06-05T18:19:34Z</dcterms:created>
  <dcterms:modified xsi:type="dcterms:W3CDTF">2024-02-05T14:19:33Z</dcterms:modified>
  <cp:lastModifiedBy>Kauê Wandscher</cp:lastModifiedBy>
  <cp:lastPrinted>2024-01-08T14:12:35Z</cp:lastPrinted>
</cp:coreProperties>
</file>