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drawings/drawing3.xml" ContentType="application/vnd.openxmlformats-officedocument.drawing+xml"/>
  <Override PartName="/xl/ctrlProps/ctrlProp8.xml" ContentType="application/vnd.ms-excel.controlproperties+xml"/>
  <Override PartName="/xl/drawings/drawing4.xml" ContentType="application/vnd.openxmlformats-officedocument.drawing+xml"/>
  <Override PartName="/xl/ctrlProps/ctrlProp9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vin Lehrbass\Desktop\DoNotBackup\MSL\POST cagr (prove it's correct)\"/>
    </mc:Choice>
  </mc:AlternateContent>
  <xr:revisionPtr revIDLastSave="0" documentId="13_ncr:1_{63ADA9F0-25DB-42E1-A558-DF7C6140CFDA}" xr6:coauthVersionLast="36" xr6:coauthVersionMax="36" xr10:uidLastSave="{00000000-0000-0000-0000-000000000000}"/>
  <bookViews>
    <workbookView xWindow="0" yWindow="0" windowWidth="23040" windowHeight="9060" tabRatio="742" xr2:uid="{8CF849CA-4A8B-46C6-8882-CD85E0E8B499}"/>
  </bookViews>
  <sheets>
    <sheet name="INTRO" sheetId="5" r:id="rId1"/>
    <sheet name="CAGR basics" sheetId="4" r:id="rId2"/>
    <sheet name="CAGR answer proof" sheetId="3" r:id="rId3"/>
    <sheet name="CAGR dynamic" sheetId="1" r:id="rId4"/>
    <sheet name="what CAGR does" sheetId="8" r:id="rId5"/>
    <sheet name="F9 part of the CAGR" sheetId="9" r:id="rId6"/>
    <sheet name="Links &amp; Feedback" sheetId="10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1" i="9" l="1"/>
  <c r="E10" i="9"/>
  <c r="E9" i="9"/>
  <c r="F9" i="9" s="1"/>
  <c r="E8" i="9"/>
  <c r="E7" i="9"/>
  <c r="E6" i="9"/>
  <c r="F6" i="9" s="1"/>
  <c r="E5" i="9"/>
  <c r="F7" i="9"/>
  <c r="F8" i="9"/>
  <c r="F11" i="9"/>
  <c r="D11" i="9"/>
  <c r="D5" i="9"/>
  <c r="F5" i="9" s="1"/>
  <c r="D6" i="9"/>
  <c r="D7" i="9"/>
  <c r="D8" i="9"/>
  <c r="D9" i="9"/>
  <c r="D10" i="9"/>
  <c r="Q20" i="9"/>
  <c r="D22" i="9"/>
  <c r="D24" i="9"/>
  <c r="Q24" i="9"/>
  <c r="D26" i="9"/>
  <c r="Q26" i="9"/>
  <c r="E1" i="9"/>
  <c r="G5" i="8"/>
  <c r="R2" i="8"/>
  <c r="K2" i="8"/>
  <c r="D2" i="8"/>
  <c r="F10" i="9" l="1"/>
  <c r="V25" i="8"/>
  <c r="V5" i="8"/>
  <c r="V6" i="8" s="1"/>
  <c r="V7" i="8" s="1"/>
  <c r="V8" i="8" s="1"/>
  <c r="V9" i="8" s="1"/>
  <c r="V10" i="8" s="1"/>
  <c r="V11" i="8" s="1"/>
  <c r="T24" i="8"/>
  <c r="R14" i="8"/>
  <c r="S4" i="8"/>
  <c r="S5" i="8" s="1"/>
  <c r="S6" i="8" s="1"/>
  <c r="S7" i="8" s="1"/>
  <c r="S8" i="8" s="1"/>
  <c r="S9" i="8" s="1"/>
  <c r="S10" i="8" s="1"/>
  <c r="S11" i="8" s="1"/>
  <c r="R1" i="8"/>
  <c r="K14" i="8"/>
  <c r="L4" i="8"/>
  <c r="K1" i="8"/>
  <c r="L5" i="8" l="1"/>
  <c r="L6" i="8" s="1"/>
  <c r="L7" i="8" s="1"/>
  <c r="L8" i="8" s="1"/>
  <c r="L9" i="8" s="1"/>
  <c r="L10" i="8" s="1"/>
  <c r="L11" i="8" s="1"/>
  <c r="T5" i="8"/>
  <c r="B14" i="8"/>
  <c r="D14" i="8"/>
  <c r="D1" i="8"/>
  <c r="E4" i="8"/>
  <c r="U7" i="8" l="1"/>
  <c r="U8" i="8"/>
  <c r="U10" i="8"/>
  <c r="U5" i="8"/>
  <c r="U9" i="8"/>
  <c r="U11" i="8"/>
  <c r="U6" i="8"/>
  <c r="N9" i="8"/>
  <c r="N7" i="8"/>
  <c r="G6" i="8"/>
  <c r="N6" i="8"/>
  <c r="G7" i="8"/>
  <c r="N5" i="8"/>
  <c r="O5" i="8" s="1"/>
  <c r="O6" i="8" s="1"/>
  <c r="O7" i="8" s="1"/>
  <c r="O8" i="8" s="1"/>
  <c r="O9" i="8" s="1"/>
  <c r="O10" i="8" s="1"/>
  <c r="O11" i="8" s="1"/>
  <c r="G8" i="8"/>
  <c r="N8" i="8"/>
  <c r="G9" i="8"/>
  <c r="N11" i="8"/>
  <c r="G10" i="8"/>
  <c r="N10" i="8"/>
  <c r="G11" i="8"/>
  <c r="M5" i="8"/>
  <c r="R20" i="8"/>
  <c r="H5" i="8"/>
  <c r="H6" i="8" s="1"/>
  <c r="H7" i="8" s="1"/>
  <c r="H8" i="8" s="1"/>
  <c r="H9" i="8" s="1"/>
  <c r="H10" i="8" s="1"/>
  <c r="H11" i="8" s="1"/>
  <c r="K20" i="8"/>
  <c r="D20" i="8"/>
  <c r="T6" i="8"/>
  <c r="M6" i="8"/>
  <c r="E5" i="8"/>
  <c r="E6" i="8" l="1"/>
  <c r="F5" i="8"/>
  <c r="T7" i="8"/>
  <c r="M7" i="8"/>
  <c r="E7" i="8" l="1"/>
  <c r="F6" i="8"/>
  <c r="T8" i="8"/>
  <c r="M8" i="8"/>
  <c r="E8" i="8" l="1"/>
  <c r="F7" i="8"/>
  <c r="T9" i="8"/>
  <c r="M9" i="8"/>
  <c r="E9" i="8" l="1"/>
  <c r="F8" i="8"/>
  <c r="T11" i="8"/>
  <c r="T17" i="8" s="1"/>
  <c r="T10" i="8"/>
  <c r="M11" i="8"/>
  <c r="M17" i="8" s="1"/>
  <c r="M10" i="8"/>
  <c r="D6" i="3"/>
  <c r="D7" i="3" s="1"/>
  <c r="D8" i="3" s="1"/>
  <c r="D9" i="3" s="1"/>
  <c r="D10" i="3" s="1"/>
  <c r="D11" i="3" s="1"/>
  <c r="D5" i="3"/>
  <c r="M24" i="8" l="1"/>
  <c r="O25" i="8"/>
  <c r="K19" i="8"/>
  <c r="K18" i="8"/>
  <c r="E10" i="8"/>
  <c r="F9" i="8"/>
  <c r="Q26" i="3"/>
  <c r="Q24" i="3"/>
  <c r="Q20" i="3"/>
  <c r="E11" i="8" l="1"/>
  <c r="F11" i="8" s="1"/>
  <c r="F10" i="8"/>
  <c r="F17" i="8" s="1"/>
  <c r="R19" i="8"/>
  <c r="R18" i="8"/>
  <c r="E9" i="1"/>
  <c r="E8" i="1"/>
  <c r="E7" i="1"/>
  <c r="E6" i="1"/>
  <c r="E5" i="1"/>
  <c r="E4" i="1"/>
  <c r="E11" i="1"/>
  <c r="F24" i="8" l="1"/>
  <c r="H25" i="8"/>
  <c r="D19" i="8"/>
  <c r="D18" i="8"/>
  <c r="D5" i="1"/>
  <c r="D11" i="1"/>
  <c r="D4" i="1"/>
  <c r="G29" i="1"/>
  <c r="G10" i="1"/>
  <c r="G11" i="1" s="1"/>
  <c r="F10" i="1"/>
  <c r="F11" i="1" s="1"/>
  <c r="H18" i="4"/>
  <c r="H7" i="4"/>
  <c r="D22" i="3"/>
  <c r="D26" i="3"/>
  <c r="D24" i="3"/>
  <c r="H12" i="1" l="1"/>
  <c r="D6" i="1" s="1"/>
  <c r="D7" i="1" s="1"/>
  <c r="D8" i="1" s="1"/>
  <c r="D9" i="1" s="1"/>
  <c r="D10" i="1" s="1"/>
  <c r="E10" i="1" s="1"/>
  <c r="D4" i="3"/>
  <c r="H7" i="3"/>
  <c r="F22" i="3" s="1"/>
  <c r="F24" i="3" s="1"/>
  <c r="G11" i="3" l="1"/>
</calcChain>
</file>

<file path=xl/sharedStrings.xml><?xml version="1.0" encoding="utf-8"?>
<sst xmlns="http://schemas.openxmlformats.org/spreadsheetml/2006/main" count="84" uniqueCount="58">
  <si>
    <t>Year</t>
  </si>
  <si>
    <t>Amount</t>
  </si>
  <si>
    <t>&lt;---this is the CAGR answer +1</t>
  </si>
  <si>
    <t xml:space="preserve"> Here we're calculating CAGR based on 2006 and 2013 amounts</t>
  </si>
  <si>
    <t xml:space="preserve">Step 1 </t>
  </si>
  <si>
    <t xml:space="preserve">Step 2 </t>
  </si>
  <si>
    <t xml:space="preserve">Step 3 </t>
  </si>
  <si>
    <t xml:space="preserve">Step 4 </t>
  </si>
  <si>
    <t>&lt;--   1/ (End Year - Start Year)</t>
  </si>
  <si>
    <t>Increase start amount each year by CAGR +1 Gives us the same end amount!</t>
  </si>
  <si>
    <t>&lt;-- drop down lists allow you to choose first Year and last Year</t>
  </si>
  <si>
    <t>Select Start Year</t>
  </si>
  <si>
    <t>Select End Year</t>
  </si>
  <si>
    <t>&lt;-- INDEX function gets Amounts</t>
  </si>
  <si>
    <t>&lt;-- MATCH function shows position of selected years</t>
  </si>
  <si>
    <t>&lt;-- FINAL DYNAMIC CAGR FORMULA</t>
  </si>
  <si>
    <t>Sheetname</t>
  </si>
  <si>
    <t>CAGR basics</t>
  </si>
  <si>
    <t>CAGR answer proof</t>
  </si>
  <si>
    <t>CAGR dynamic</t>
  </si>
  <si>
    <t>Comment</t>
  </si>
  <si>
    <t>Review of basic CAGR formula</t>
  </si>
  <si>
    <t>&lt;--beginning amount</t>
  </si>
  <si>
    <t>&lt;--end of year 1 amount</t>
  </si>
  <si>
    <t>&lt;--end of year 2 amount</t>
  </si>
  <si>
    <t>&lt;--end of year 3 amount</t>
  </si>
  <si>
    <t>&lt;--end of year 4 amount</t>
  </si>
  <si>
    <t>&lt;--end of year 5 amount</t>
  </si>
  <si>
    <t>&lt;--end of year 6 amount</t>
  </si>
  <si>
    <t>&lt;--end of year 7 amount</t>
  </si>
  <si>
    <t>what CAGR does</t>
  </si>
  <si>
    <t>EndYear - StartYear amount</t>
  </si>
  <si>
    <t>Number of Years (periods)</t>
  </si>
  <si>
    <t>Yearly incremented amount</t>
  </si>
  <si>
    <t>Yearly Increase</t>
  </si>
  <si>
    <t>Yearly Difference</t>
  </si>
  <si>
    <t>NOT CAGR</t>
  </si>
  <si>
    <t>Beginning Amount</t>
  </si>
  <si>
    <r>
      <t xml:space="preserve">Select </t>
    </r>
    <r>
      <rPr>
        <b/>
        <u/>
        <sz val="11"/>
        <color theme="1"/>
        <rFont val="Calibri"/>
        <family val="2"/>
        <scheme val="minor"/>
      </rPr>
      <t>C11/C4</t>
    </r>
    <r>
      <rPr>
        <u/>
        <sz val="11"/>
        <color theme="1"/>
        <rFont val="Calibri"/>
        <family val="2"/>
        <scheme val="minor"/>
      </rPr>
      <t xml:space="preserve"> press F9 key</t>
    </r>
  </si>
  <si>
    <t>&lt;--end of year 7 amount = original 2013 amount of 379.5</t>
  </si>
  <si>
    <t>Explore the compounding nature of CAGR</t>
  </si>
  <si>
    <t>F9 part of the CAGR</t>
  </si>
  <si>
    <t>See what happens with the (EndYearAmount/StartYearAmount) CAGR part.</t>
  </si>
  <si>
    <r>
      <t>"</t>
    </r>
    <r>
      <rPr>
        <i/>
        <sz val="11"/>
        <color theme="1"/>
        <rFont val="Calibri"/>
        <family val="2"/>
        <scheme val="minor"/>
      </rPr>
      <t>How can we prove that the CAGR answer is correct?</t>
    </r>
    <r>
      <rPr>
        <sz val="11"/>
        <color theme="1"/>
        <rFont val="Calibri"/>
        <family val="2"/>
        <scheme val="minor"/>
      </rPr>
      <t>" Use the checkboxes to walk through the proof!</t>
    </r>
  </si>
  <si>
    <t>CAGR formula that adjusts to your start year and end year drop down selections.</t>
  </si>
  <si>
    <t>Read my post</t>
  </si>
  <si>
    <t>My Excel Blog</t>
  </si>
  <si>
    <t>https://www.myspreadsheetlab.com/blog/</t>
  </si>
  <si>
    <t>Join Mr Excel's FREE help forum!</t>
  </si>
  <si>
    <t>http://www.mrexcel.com/forum/forum.php</t>
  </si>
  <si>
    <t>My favorite Excel book!</t>
  </si>
  <si>
    <t>'Control Shift Enter' by Mike Girvin!</t>
  </si>
  <si>
    <t>Power Query Academy (Learn With Me!)</t>
  </si>
  <si>
    <t>Power Query Academy (Ken Puls &amp; Miguel Escobar)</t>
  </si>
  <si>
    <t>My recommended EXCEL TRAINING !</t>
  </si>
  <si>
    <t>https://www.myspreadsheetlab.com/excel-training/</t>
  </si>
  <si>
    <t>DISCLAIMER: the 3 links above are affiliate links (great ways to learn Excel !)</t>
  </si>
  <si>
    <t>https://www.myspreadsheetlab.com/cagr-in-microsoft-excel/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</si>
</sst>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000000"/>
      <name val="Segoe UI"/>
      <family val="2"/>
    </font>
    <font>
      <b/>
      <sz val="11"/>
      <color theme="0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1"/>
      <color theme="4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rgb="FF7030A0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2"/>
      <color rgb="FF7030A0"/>
      <name val="Calibri"/>
      <family val="2"/>
      <scheme val="minor"/>
    </font>
    <font>
      <b/>
      <u/>
      <sz val="12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 style="mediumDashed">
        <color auto="1"/>
      </left>
      <right/>
      <top style="mediumDashed">
        <color auto="1"/>
      </top>
      <bottom/>
      <diagonal/>
    </border>
    <border>
      <left/>
      <right/>
      <top style="mediumDashed">
        <color auto="1"/>
      </top>
      <bottom/>
      <diagonal/>
    </border>
    <border>
      <left/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/>
      <top style="hair">
        <color auto="1"/>
      </top>
      <bottom style="hair">
        <color auto="1"/>
      </bottom>
      <diagonal/>
    </border>
    <border>
      <left/>
      <right style="mediumDashed">
        <color auto="1"/>
      </right>
      <top style="hair">
        <color auto="1"/>
      </top>
      <bottom style="hair">
        <color auto="1"/>
      </bottom>
      <diagonal/>
    </border>
    <border>
      <left style="mediumDashed">
        <color auto="1"/>
      </left>
      <right/>
      <top/>
      <bottom/>
      <diagonal/>
    </border>
    <border>
      <left/>
      <right style="mediumDashed">
        <color auto="1"/>
      </right>
      <top/>
      <bottom/>
      <diagonal/>
    </border>
    <border>
      <left style="mediumDashed">
        <color auto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auto="1"/>
      </left>
      <right style="thin">
        <color indexed="64"/>
      </right>
      <top style="thin">
        <color indexed="64"/>
      </top>
      <bottom style="mediumDashed">
        <color auto="1"/>
      </bottom>
      <diagonal/>
    </border>
    <border>
      <left/>
      <right/>
      <top/>
      <bottom style="mediumDashed">
        <color auto="1"/>
      </bottom>
      <diagonal/>
    </border>
    <border>
      <left/>
      <right style="mediumDashed">
        <color auto="1"/>
      </right>
      <top/>
      <bottom style="mediumDashed">
        <color auto="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3" fillId="0" borderId="0" applyNumberFormat="0" applyFill="0" applyBorder="0" applyAlignment="0" applyProtection="0"/>
  </cellStyleXfs>
  <cellXfs count="99">
    <xf numFmtId="0" fontId="0" fillId="0" borderId="0" xfId="0"/>
    <xf numFmtId="0" fontId="0" fillId="0" borderId="2" xfId="0" applyBorder="1"/>
    <xf numFmtId="10" fontId="2" fillId="0" borderId="0" xfId="1" applyNumberFormat="1" applyFont="1" applyAlignment="1">
      <alignment horizontal="center"/>
    </xf>
    <xf numFmtId="0" fontId="2" fillId="0" borderId="0" xfId="0" applyFont="1"/>
    <xf numFmtId="0" fontId="3" fillId="0" borderId="0" xfId="0" applyFont="1"/>
    <xf numFmtId="0" fontId="0" fillId="0" borderId="3" xfId="0" applyBorder="1"/>
    <xf numFmtId="0" fontId="0" fillId="0" borderId="4" xfId="0" applyBorder="1"/>
    <xf numFmtId="0" fontId="0" fillId="0" borderId="3" xfId="0" quotePrefix="1" applyBorder="1"/>
    <xf numFmtId="0" fontId="0" fillId="0" borderId="0" xfId="0" applyBorder="1"/>
    <xf numFmtId="0" fontId="3" fillId="0" borderId="0" xfId="0" applyFont="1" applyBorder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5" fillId="0" borderId="1" xfId="0" applyFont="1" applyBorder="1"/>
    <xf numFmtId="0" fontId="3" fillId="0" borderId="3" xfId="0" applyFont="1" applyBorder="1"/>
    <xf numFmtId="164" fontId="5" fillId="0" borderId="1" xfId="0" applyNumberFormat="1" applyFont="1" applyBorder="1" applyAlignment="1">
      <alignment horizontal="center"/>
    </xf>
    <xf numFmtId="164" fontId="3" fillId="0" borderId="3" xfId="0" applyNumberFormat="1" applyFont="1" applyBorder="1" applyAlignment="1">
      <alignment horizontal="center"/>
    </xf>
    <xf numFmtId="0" fontId="5" fillId="0" borderId="3" xfId="0" quotePrefix="1" applyFont="1" applyBorder="1"/>
    <xf numFmtId="0" fontId="0" fillId="0" borderId="5" xfId="0" applyBorder="1"/>
    <xf numFmtId="0" fontId="0" fillId="0" borderId="0" xfId="0" quotePrefix="1"/>
    <xf numFmtId="0" fontId="0" fillId="0" borderId="0" xfId="0" applyAlignment="1">
      <alignment horizontal="right"/>
    </xf>
    <xf numFmtId="0" fontId="6" fillId="0" borderId="6" xfId="0" applyFont="1" applyBorder="1" applyAlignment="1">
      <alignment horizontal="center"/>
    </xf>
    <xf numFmtId="0" fontId="7" fillId="0" borderId="0" xfId="0" applyFont="1"/>
    <xf numFmtId="0" fontId="0" fillId="0" borderId="2" xfId="0" applyFont="1" applyBorder="1"/>
    <xf numFmtId="2" fontId="0" fillId="0" borderId="0" xfId="0" applyNumberFormat="1"/>
    <xf numFmtId="0" fontId="2" fillId="2" borderId="0" xfId="0" applyFont="1" applyFill="1" applyAlignment="1">
      <alignment horizontal="center"/>
    </xf>
    <xf numFmtId="10" fontId="2" fillId="3" borderId="0" xfId="1" applyNumberFormat="1" applyFont="1" applyFill="1" applyAlignment="1">
      <alignment horizontal="center"/>
    </xf>
    <xf numFmtId="0" fontId="2" fillId="4" borderId="7" xfId="0" applyFont="1" applyFill="1" applyBorder="1" applyAlignment="1">
      <alignment horizontal="center"/>
    </xf>
    <xf numFmtId="0" fontId="8" fillId="0" borderId="0" xfId="0" applyFont="1"/>
    <xf numFmtId="0" fontId="9" fillId="0" borderId="0" xfId="0" applyFont="1"/>
    <xf numFmtId="0" fontId="2" fillId="4" borderId="2" xfId="0" applyFont="1" applyFill="1" applyBorder="1"/>
    <xf numFmtId="2" fontId="2" fillId="4" borderId="2" xfId="0" applyNumberFormat="1" applyFont="1" applyFill="1" applyBorder="1"/>
    <xf numFmtId="2" fontId="0" fillId="0" borderId="2" xfId="0" applyNumberFormat="1" applyBorder="1"/>
    <xf numFmtId="2" fontId="0" fillId="0" borderId="2" xfId="0" applyNumberFormat="1" applyFont="1" applyBorder="1"/>
    <xf numFmtId="2" fontId="12" fillId="0" borderId="0" xfId="0" applyNumberFormat="1" applyFont="1"/>
    <xf numFmtId="0" fontId="12" fillId="0" borderId="0" xfId="0" applyFont="1"/>
    <xf numFmtId="2" fontId="12" fillId="0" borderId="0" xfId="0" applyNumberFormat="1" applyFont="1" applyAlignment="1">
      <alignment horizontal="left"/>
    </xf>
    <xf numFmtId="164" fontId="0" fillId="0" borderId="0" xfId="0" quotePrefix="1" applyNumberFormat="1"/>
    <xf numFmtId="164" fontId="2" fillId="0" borderId="0" xfId="0" quotePrefix="1" applyNumberFormat="1" applyFont="1"/>
    <xf numFmtId="2" fontId="9" fillId="0" borderId="0" xfId="0" applyNumberFormat="1" applyFont="1" applyFill="1"/>
    <xf numFmtId="164" fontId="14" fillId="0" borderId="0" xfId="0" applyNumberFormat="1" applyFont="1" applyAlignment="1">
      <alignment horizontal="left"/>
    </xf>
    <xf numFmtId="0" fontId="0" fillId="0" borderId="9" xfId="0" applyBorder="1" applyAlignment="1">
      <alignment horizontal="center" wrapText="1"/>
    </xf>
    <xf numFmtId="2" fontId="0" fillId="0" borderId="10" xfId="0" applyNumberFormat="1" applyBorder="1"/>
    <xf numFmtId="0" fontId="0" fillId="0" borderId="9" xfId="0" quotePrefix="1" applyBorder="1" applyAlignment="1">
      <alignment horizontal="center" wrapText="1"/>
    </xf>
    <xf numFmtId="0" fontId="0" fillId="2" borderId="11" xfId="0" applyFill="1" applyBorder="1" applyAlignment="1">
      <alignment horizontal="centerContinuous"/>
    </xf>
    <xf numFmtId="0" fontId="15" fillId="2" borderId="0" xfId="0" applyFont="1" applyFill="1" applyBorder="1" applyAlignment="1">
      <alignment horizontal="center"/>
    </xf>
    <xf numFmtId="2" fontId="0" fillId="0" borderId="0" xfId="0" applyNumberFormat="1" applyBorder="1"/>
    <xf numFmtId="10" fontId="2" fillId="3" borderId="12" xfId="1" applyNumberFormat="1" applyFont="1" applyFill="1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0" fillId="2" borderId="16" xfId="0" applyFill="1" applyBorder="1" applyAlignment="1">
      <alignment horizontal="centerContinuous"/>
    </xf>
    <xf numFmtId="0" fontId="15" fillId="2" borderId="17" xfId="0" applyFont="1" applyFill="1" applyBorder="1" applyAlignment="1">
      <alignment horizontal="center"/>
    </xf>
    <xf numFmtId="0" fontId="15" fillId="2" borderId="18" xfId="0" applyFont="1" applyFill="1" applyBorder="1" applyAlignment="1">
      <alignment horizontal="center"/>
    </xf>
    <xf numFmtId="0" fontId="0" fillId="0" borderId="0" xfId="0" applyBorder="1" applyAlignment="1">
      <alignment horizontal="center" wrapText="1"/>
    </xf>
    <xf numFmtId="0" fontId="2" fillId="4" borderId="2" xfId="0" applyFont="1" applyFill="1" applyBorder="1" applyAlignment="1">
      <alignment horizontal="center"/>
    </xf>
    <xf numFmtId="2" fontId="2" fillId="4" borderId="19" xfId="0" applyNumberFormat="1" applyFont="1" applyFill="1" applyBorder="1" applyAlignment="1">
      <alignment horizontal="center"/>
    </xf>
    <xf numFmtId="2" fontId="0" fillId="4" borderId="0" xfId="0" applyNumberFormat="1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0" xfId="0" quotePrefix="1" applyAlignment="1">
      <alignment horizontal="center"/>
    </xf>
    <xf numFmtId="0" fontId="0" fillId="0" borderId="2" xfId="0" applyBorder="1" applyAlignment="1">
      <alignment horizontal="center"/>
    </xf>
    <xf numFmtId="2" fontId="0" fillId="0" borderId="19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17" fillId="0" borderId="18" xfId="0" applyNumberFormat="1" applyFont="1" applyBorder="1" applyAlignment="1">
      <alignment horizontal="center"/>
    </xf>
    <xf numFmtId="164" fontId="0" fillId="0" borderId="0" xfId="0" quotePrefix="1" applyNumberFormat="1" applyAlignment="1">
      <alignment horizontal="center"/>
    </xf>
    <xf numFmtId="0" fontId="2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2" fontId="2" fillId="4" borderId="20" xfId="0" applyNumberFormat="1" applyFont="1" applyFill="1" applyBorder="1" applyAlignment="1">
      <alignment horizontal="center"/>
    </xf>
    <xf numFmtId="2" fontId="17" fillId="0" borderId="22" xfId="0" applyNumberFormat="1" applyFont="1" applyBorder="1" applyAlignment="1">
      <alignment horizontal="center"/>
    </xf>
    <xf numFmtId="164" fontId="2" fillId="0" borderId="0" xfId="0" quotePrefix="1" applyNumberFormat="1" applyFont="1" applyAlignment="1">
      <alignment horizontal="center"/>
    </xf>
    <xf numFmtId="0" fontId="0" fillId="0" borderId="17" xfId="0" applyBorder="1"/>
    <xf numFmtId="0" fontId="0" fillId="0" borderId="17" xfId="0" applyBorder="1" applyAlignment="1">
      <alignment horizontal="center" wrapText="1"/>
    </xf>
    <xf numFmtId="2" fontId="0" fillId="0" borderId="17" xfId="0" applyNumberFormat="1" applyBorder="1"/>
    <xf numFmtId="2" fontId="13" fillId="4" borderId="21" xfId="0" applyNumberFormat="1" applyFont="1" applyFill="1" applyBorder="1" applyAlignment="1">
      <alignment horizontal="center"/>
    </xf>
    <xf numFmtId="2" fontId="19" fillId="4" borderId="0" xfId="0" applyNumberFormat="1" applyFont="1" applyFill="1" applyBorder="1" applyAlignment="1">
      <alignment horizontal="center"/>
    </xf>
    <xf numFmtId="2" fontId="2" fillId="4" borderId="21" xfId="0" applyNumberFormat="1" applyFont="1" applyFill="1" applyBorder="1" applyAlignment="1">
      <alignment horizontal="center"/>
    </xf>
    <xf numFmtId="0" fontId="16" fillId="5" borderId="17" xfId="0" applyFont="1" applyFill="1" applyBorder="1" applyAlignment="1">
      <alignment horizontal="center"/>
    </xf>
    <xf numFmtId="0" fontId="16" fillId="5" borderId="0" xfId="0" applyFont="1" applyFill="1" applyBorder="1" applyAlignment="1">
      <alignment horizontal="center"/>
    </xf>
    <xf numFmtId="2" fontId="20" fillId="6" borderId="0" xfId="0" applyNumberFormat="1" applyFont="1" applyFill="1" applyBorder="1" applyAlignment="1">
      <alignment horizontal="center"/>
    </xf>
    <xf numFmtId="2" fontId="11" fillId="6" borderId="0" xfId="0" applyNumberFormat="1" applyFont="1" applyFill="1" applyBorder="1" applyAlignment="1">
      <alignment horizontal="center"/>
    </xf>
    <xf numFmtId="2" fontId="18" fillId="6" borderId="0" xfId="0" applyNumberFormat="1" applyFont="1" applyFill="1" applyBorder="1" applyAlignment="1">
      <alignment horizontal="center"/>
    </xf>
    <xf numFmtId="2" fontId="17" fillId="0" borderId="8" xfId="0" applyNumberFormat="1" applyFont="1" applyBorder="1" applyAlignment="1">
      <alignment horizontal="center"/>
    </xf>
    <xf numFmtId="0" fontId="0" fillId="0" borderId="0" xfId="0" applyBorder="1" applyAlignment="1">
      <alignment horizontal="right"/>
    </xf>
    <xf numFmtId="0" fontId="5" fillId="0" borderId="0" xfId="0" applyFont="1" applyBorder="1"/>
    <xf numFmtId="164" fontId="5" fillId="0" borderId="0" xfId="0" applyNumberFormat="1" applyFont="1" applyBorder="1" applyAlignment="1">
      <alignment horizontal="center"/>
    </xf>
    <xf numFmtId="0" fontId="5" fillId="0" borderId="0" xfId="0" quotePrefix="1" applyFont="1" applyBorder="1"/>
    <xf numFmtId="164" fontId="3" fillId="0" borderId="0" xfId="0" applyNumberFormat="1" applyFont="1" applyBorder="1" applyAlignment="1">
      <alignment horizontal="center"/>
    </xf>
    <xf numFmtId="0" fontId="0" fillId="0" borderId="0" xfId="0" quotePrefix="1" applyBorder="1"/>
    <xf numFmtId="0" fontId="21" fillId="0" borderId="0" xfId="0" applyFont="1"/>
    <xf numFmtId="0" fontId="22" fillId="2" borderId="15" xfId="0" applyFont="1" applyFill="1" applyBorder="1" applyAlignment="1">
      <alignment horizontal="left"/>
    </xf>
    <xf numFmtId="0" fontId="24" fillId="0" borderId="0" xfId="2" applyFont="1" applyFill="1"/>
    <xf numFmtId="0" fontId="25" fillId="0" borderId="0" xfId="0" applyFont="1" applyAlignment="1">
      <alignment horizontal="right"/>
    </xf>
    <xf numFmtId="0" fontId="26" fillId="0" borderId="0" xfId="2" applyFont="1" applyAlignment="1">
      <alignment horizontal="left"/>
    </xf>
    <xf numFmtId="0" fontId="25" fillId="0" borderId="0" xfId="0" applyFont="1"/>
    <xf numFmtId="0" fontId="27" fillId="0" borderId="0" xfId="2" applyFont="1" applyAlignment="1">
      <alignment horizontal="center"/>
    </xf>
    <xf numFmtId="0" fontId="26" fillId="0" borderId="0" xfId="2" quotePrefix="1" applyFont="1" applyAlignment="1"/>
    <xf numFmtId="0" fontId="25" fillId="0" borderId="0" xfId="0" quotePrefix="1" applyFont="1" applyAlignment="1">
      <alignment horizontal="right"/>
    </xf>
    <xf numFmtId="0" fontId="26" fillId="0" borderId="0" xfId="2" applyFont="1" applyFill="1" applyAlignment="1">
      <alignment horizontal="left"/>
    </xf>
    <xf numFmtId="0" fontId="28" fillId="0" borderId="0" xfId="0" quotePrefix="1" applyFont="1" applyAlignment="1">
      <alignment horizontal="center"/>
    </xf>
    <xf numFmtId="0" fontId="0" fillId="0" borderId="0" xfId="0" quotePrefix="1" applyAlignment="1">
      <alignment horizontal="right"/>
    </xf>
    <xf numFmtId="0" fontId="24" fillId="0" borderId="0" xfId="2" applyFont="1"/>
  </cellXfs>
  <cellStyles count="3">
    <cellStyle name="Hyperlink" xfId="2" builtinId="8"/>
    <cellStyle name="Normal" xfId="0" builtinId="0"/>
    <cellStyle name="Percent" xfId="1" builtinId="5"/>
  </cellStyles>
  <dxfs count="31">
    <dxf>
      <font>
        <b/>
        <i val="0"/>
        <color theme="9" tint="-0.499984740745262"/>
      </font>
    </dxf>
    <dxf>
      <font>
        <b/>
        <i val="0"/>
        <strike val="0"/>
      </font>
      <fill>
        <patternFill patternType="none">
          <bgColor auto="1"/>
        </patternFill>
      </fill>
    </dxf>
    <dxf>
      <font>
        <b/>
        <i val="0"/>
        <color theme="9" tint="-0.499984740745262"/>
      </font>
    </dxf>
    <dxf>
      <font>
        <b/>
        <i val="0"/>
        <strike val="0"/>
      </font>
      <fill>
        <patternFill patternType="none">
          <bgColor auto="1"/>
        </patternFill>
      </fill>
    </dxf>
    <dxf>
      <font>
        <strike val="0"/>
        <color auto="1"/>
      </font>
    </dxf>
    <dxf>
      <font>
        <strike val="0"/>
        <color theme="0"/>
      </font>
      <fill>
        <patternFill patternType="solid">
          <bgColor theme="0"/>
        </patternFill>
      </fill>
    </dxf>
    <dxf>
      <font>
        <strike val="0"/>
        <color theme="0"/>
      </font>
      <fill>
        <patternFill>
          <bgColor theme="0"/>
        </patternFill>
      </fill>
    </dxf>
    <dxf>
      <font>
        <b/>
        <i val="0"/>
        <strike val="0"/>
      </font>
      <fill>
        <patternFill patternType="none">
          <bgColor auto="1"/>
        </patternFill>
      </fill>
    </dxf>
    <dxf>
      <font>
        <b/>
        <i val="0"/>
        <strike val="0"/>
      </font>
      <fill>
        <patternFill patternType="none">
          <bgColor auto="1"/>
        </patternFill>
      </fill>
    </dxf>
    <dxf>
      <font>
        <b/>
        <i val="0"/>
        <color theme="9" tint="-0.499984740745262"/>
      </font>
    </dxf>
    <dxf>
      <font>
        <strike val="0"/>
        <color theme="0"/>
      </font>
      <fill>
        <patternFill patternType="solid">
          <bgColor theme="0"/>
        </patternFill>
      </fill>
    </dxf>
    <dxf>
      <font>
        <strike val="0"/>
        <color theme="0"/>
      </font>
      <fill>
        <patternFill>
          <bgColor theme="0"/>
        </patternFill>
      </fill>
    </dxf>
    <dxf>
      <font>
        <strike val="0"/>
        <color theme="0"/>
      </font>
      <fill>
        <patternFill>
          <bgColor theme="0"/>
        </patternFill>
      </fill>
    </dxf>
    <dxf>
      <font>
        <b/>
        <i val="0"/>
        <color theme="9" tint="-0.499984740745262"/>
      </font>
    </dxf>
    <dxf>
      <font>
        <strike val="0"/>
        <color theme="0"/>
      </font>
      <fill>
        <patternFill patternType="solid">
          <bgColor theme="0"/>
        </patternFill>
      </fill>
    </dxf>
    <dxf>
      <font>
        <strike val="0"/>
        <color theme="0"/>
      </font>
      <fill>
        <patternFill>
          <bgColor theme="0"/>
        </patternFill>
      </fill>
    </dxf>
    <dxf>
      <font>
        <strike val="0"/>
        <color theme="0"/>
      </font>
      <fill>
        <patternFill>
          <bgColor theme="0"/>
        </patternFill>
      </fill>
    </dxf>
    <dxf>
      <font>
        <b/>
        <i val="0"/>
        <strike val="0"/>
      </font>
      <fill>
        <patternFill patternType="none">
          <bgColor auto="1"/>
        </patternFill>
      </fill>
    </dxf>
    <dxf>
      <font>
        <b/>
        <i val="0"/>
        <color theme="9" tint="-0.499984740745262"/>
      </font>
    </dxf>
    <dxf>
      <font>
        <strike val="0"/>
        <color theme="0"/>
      </font>
      <fill>
        <patternFill patternType="solid">
          <bgColor theme="0"/>
        </patternFill>
      </fill>
    </dxf>
    <dxf>
      <font>
        <strike val="0"/>
        <color theme="0"/>
      </font>
      <fill>
        <patternFill>
          <bgColor theme="0"/>
        </patternFill>
      </fill>
    </dxf>
    <dxf>
      <font>
        <strike val="0"/>
        <color theme="0"/>
      </font>
      <fill>
        <patternFill>
          <bgColor theme="0"/>
        </patternFill>
      </fill>
    </dxf>
    <dxf>
      <font>
        <strike val="0"/>
        <color theme="9" tint="0.39994506668294322"/>
      </font>
      <fill>
        <patternFill>
          <bgColor theme="9" tint="0.39994506668294322"/>
        </patternFill>
      </fill>
    </dxf>
    <dxf>
      <font>
        <strike val="0"/>
        <color theme="0"/>
      </font>
    </dxf>
    <dxf>
      <font>
        <b/>
        <i val="0"/>
        <strike val="0"/>
      </font>
      <fill>
        <patternFill>
          <bgColor theme="7" tint="0.79998168889431442"/>
        </patternFill>
      </fill>
    </dxf>
    <dxf>
      <font>
        <strike val="0"/>
        <color theme="0"/>
      </font>
    </dxf>
    <dxf>
      <font>
        <b/>
        <i val="0"/>
        <color theme="9" tint="-0.499984740745262"/>
      </font>
    </dxf>
    <dxf>
      <font>
        <b/>
        <i val="0"/>
        <strike val="0"/>
      </font>
      <fill>
        <patternFill patternType="none">
          <bgColor auto="1"/>
        </patternFill>
      </fill>
    </dxf>
    <dxf>
      <font>
        <strike val="0"/>
        <color auto="1"/>
      </font>
    </dxf>
    <dxf>
      <font>
        <strike val="0"/>
        <color theme="0"/>
      </font>
      <fill>
        <patternFill patternType="solid">
          <bgColor theme="0"/>
        </patternFill>
      </fill>
    </dxf>
    <dxf>
      <font>
        <strike val="0"/>
        <color theme="0"/>
      </font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6968256518873685E-2"/>
          <c:y val="5.8252427184466021E-2"/>
          <c:w val="0.94496488029418368"/>
          <c:h val="0.79806946461789363"/>
        </c:manualLayout>
      </c:layout>
      <c:lineChart>
        <c:grouping val="standard"/>
        <c:varyColors val="0"/>
        <c:ser>
          <c:idx val="0"/>
          <c:order val="0"/>
          <c:tx>
            <c:strRef>
              <c:f>'what CAGR does'!$F$3</c:f>
              <c:strCache>
                <c:ptCount val="1"/>
                <c:pt idx="0">
                  <c:v>Yearly Difference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'what CAGR does'!$F$5:$F$11</c:f>
              <c:numCache>
                <c:formatCode>0.00</c:formatCode>
                <c:ptCount val="7"/>
                <c:pt idx="0">
                  <c:v>9.9603140124038418</c:v>
                </c:pt>
                <c:pt idx="1">
                  <c:v>10.288273864389566</c:v>
                </c:pt>
                <c:pt idx="2">
                  <c:v>10.627032338224012</c:v>
                </c:pt>
                <c:pt idx="3">
                  <c:v>10.976944996434554</c:v>
                </c:pt>
                <c:pt idx="4">
                  <c:v>11.338379109034122</c:v>
                </c:pt>
                <c:pt idx="5">
                  <c:v>11.711714039009848</c:v>
                </c:pt>
                <c:pt idx="6">
                  <c:v>12.097341640504112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77-4B71-826B-E2D9CE285B38}"/>
            </c:ext>
          </c:extLst>
        </c:ser>
        <c:ser>
          <c:idx val="1"/>
          <c:order val="1"/>
          <c:tx>
            <c:strRef>
              <c:f>'what CAGR does'!$G$3</c:f>
              <c:strCache>
                <c:ptCount val="1"/>
                <c:pt idx="0">
                  <c:v>NOT CAGR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'what CAGR does'!$G$5:$G$11</c:f>
              <c:numCache>
                <c:formatCode>0.00</c:formatCode>
                <c:ptCount val="7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77-4B71-826B-E2D9CE285B3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04934944"/>
        <c:axId val="909189216"/>
      </c:lineChart>
      <c:catAx>
        <c:axId val="904934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9189216"/>
        <c:crosses val="autoZero"/>
        <c:auto val="1"/>
        <c:lblAlgn val="ctr"/>
        <c:lblOffset val="100"/>
        <c:noMultiLvlLbl val="0"/>
      </c:catAx>
      <c:valAx>
        <c:axId val="909189216"/>
        <c:scaling>
          <c:orientation val="minMax"/>
          <c:min val="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4934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6968256518873685E-2"/>
          <c:y val="5.8252427184466021E-2"/>
          <c:w val="0.94496488029418368"/>
          <c:h val="0.79806946461789363"/>
        </c:manualLayout>
      </c:layout>
      <c:lineChart>
        <c:grouping val="standard"/>
        <c:varyColors val="0"/>
        <c:ser>
          <c:idx val="0"/>
          <c:order val="0"/>
          <c:tx>
            <c:strRef>
              <c:f>'what CAGR does'!$M$3</c:f>
              <c:strCache>
                <c:ptCount val="1"/>
                <c:pt idx="0">
                  <c:v>Yearly Difference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'what CAGR does'!$M$5:$M$11</c:f>
              <c:numCache>
                <c:formatCode>0.00</c:formatCode>
                <c:ptCount val="7"/>
                <c:pt idx="0">
                  <c:v>1179.9144229849753</c:v>
                </c:pt>
                <c:pt idx="1">
                  <c:v>1400.9470072484828</c:v>
                </c:pt>
                <c:pt idx="2">
                  <c:v>1663.3854785445492</c:v>
                </c:pt>
                <c:pt idx="3">
                  <c:v>1974.9863741577847</c:v>
                </c:pt>
                <c:pt idx="4">
                  <c:v>2344.9592583445447</c:v>
                </c:pt>
                <c:pt idx="5">
                  <c:v>2784.2389169093512</c:v>
                </c:pt>
                <c:pt idx="6">
                  <c:v>3305.8085418103074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4C-4293-8B2D-6AE905EE5F9F}"/>
            </c:ext>
          </c:extLst>
        </c:ser>
        <c:ser>
          <c:idx val="1"/>
          <c:order val="1"/>
          <c:tx>
            <c:strRef>
              <c:f>'what CAGR does'!$N$3</c:f>
              <c:strCache>
                <c:ptCount val="1"/>
                <c:pt idx="0">
                  <c:v>NOT CAGR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'what CAGR does'!$N$5:$N$11</c:f>
              <c:numCache>
                <c:formatCode>0.00</c:formatCode>
                <c:ptCount val="7"/>
                <c:pt idx="0">
                  <c:v>2093.462857142857</c:v>
                </c:pt>
                <c:pt idx="1">
                  <c:v>2093.462857142857</c:v>
                </c:pt>
                <c:pt idx="2">
                  <c:v>2093.462857142857</c:v>
                </c:pt>
                <c:pt idx="3">
                  <c:v>2093.462857142857</c:v>
                </c:pt>
                <c:pt idx="4">
                  <c:v>2093.462857142857</c:v>
                </c:pt>
                <c:pt idx="5">
                  <c:v>2093.462857142857</c:v>
                </c:pt>
                <c:pt idx="6">
                  <c:v>2093.462857142857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4C-4293-8B2D-6AE905EE5F9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04934944"/>
        <c:axId val="909189216"/>
      </c:lineChart>
      <c:catAx>
        <c:axId val="904934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9189216"/>
        <c:crosses val="autoZero"/>
        <c:auto val="1"/>
        <c:lblAlgn val="ctr"/>
        <c:lblOffset val="100"/>
        <c:noMultiLvlLbl val="0"/>
      </c:catAx>
      <c:valAx>
        <c:axId val="90918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4934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6968256518873685E-2"/>
          <c:y val="5.8252427184466021E-2"/>
          <c:w val="0.94496488029418368"/>
          <c:h val="0.79806946461789363"/>
        </c:manualLayout>
      </c:layout>
      <c:lineChart>
        <c:grouping val="standard"/>
        <c:varyColors val="0"/>
        <c:ser>
          <c:idx val="0"/>
          <c:order val="0"/>
          <c:tx>
            <c:strRef>
              <c:f>'what CAGR does'!$M$3</c:f>
              <c:strCache>
                <c:ptCount val="1"/>
                <c:pt idx="0">
                  <c:v>Yearly Difference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'what CAGR does'!$T$5:$T$11</c:f>
              <c:numCache>
                <c:formatCode>0.00</c:formatCode>
                <c:ptCount val="7"/>
                <c:pt idx="0">
                  <c:v>3155.3539815735967</c:v>
                </c:pt>
                <c:pt idx="1">
                  <c:v>3985.042210659627</c:v>
                </c:pt>
                <c:pt idx="2">
                  <c:v>5032.8937778382679</c:v>
                </c:pt>
                <c:pt idx="3">
                  <c:v>6356.2738962331823</c:v>
                </c:pt>
                <c:pt idx="4">
                  <c:v>8027.6317417708233</c:v>
                </c:pt>
                <c:pt idx="5">
                  <c:v>10138.466723354417</c:v>
                </c:pt>
                <c:pt idx="6">
                  <c:v>12804.337668570071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3A-408F-BEE6-B33A3D8365F4}"/>
            </c:ext>
          </c:extLst>
        </c:ser>
        <c:ser>
          <c:idx val="1"/>
          <c:order val="1"/>
          <c:tx>
            <c:strRef>
              <c:f>'what CAGR does'!$N$3</c:f>
              <c:strCache>
                <c:ptCount val="1"/>
                <c:pt idx="0">
                  <c:v>NOT CAGR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'what CAGR does'!$U$5:$U$11</c:f>
              <c:numCache>
                <c:formatCode>0.00</c:formatCode>
                <c:ptCount val="7"/>
                <c:pt idx="0">
                  <c:v>7071.4285714285716</c:v>
                </c:pt>
                <c:pt idx="1">
                  <c:v>7071.4285714285716</c:v>
                </c:pt>
                <c:pt idx="2">
                  <c:v>7071.4285714285716</c:v>
                </c:pt>
                <c:pt idx="3">
                  <c:v>7071.4285714285716</c:v>
                </c:pt>
                <c:pt idx="4">
                  <c:v>7071.4285714285716</c:v>
                </c:pt>
                <c:pt idx="5">
                  <c:v>7071.4285714285716</c:v>
                </c:pt>
                <c:pt idx="6">
                  <c:v>7071.4285714285716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3A-408F-BEE6-B33A3D8365F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04934944"/>
        <c:axId val="909189216"/>
      </c:lineChart>
      <c:catAx>
        <c:axId val="904934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9189216"/>
        <c:crosses val="autoZero"/>
        <c:auto val="1"/>
        <c:lblAlgn val="ctr"/>
        <c:lblOffset val="100"/>
        <c:noMultiLvlLbl val="0"/>
      </c:catAx>
      <c:valAx>
        <c:axId val="90918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4934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CheckBox" fmlaLink="$O$20" lockText="1" noThreeD="1"/>
</file>

<file path=xl/ctrlProps/ctrlProp2.xml><?xml version="1.0" encoding="utf-8"?>
<formControlPr xmlns="http://schemas.microsoft.com/office/spreadsheetml/2009/9/main" objectType="CheckBox" fmlaLink="$O$24" lockText="1" noThreeD="1"/>
</file>

<file path=xl/ctrlProps/ctrlProp3.xml><?xml version="1.0" encoding="utf-8"?>
<formControlPr xmlns="http://schemas.microsoft.com/office/spreadsheetml/2009/9/main" objectType="CheckBox" fmlaLink="$O$26" lockText="1" noThreeD="1"/>
</file>

<file path=xl/ctrlProps/ctrlProp4.xml><?xml version="1.0" encoding="utf-8"?>
<formControlPr xmlns="http://schemas.microsoft.com/office/spreadsheetml/2009/9/main" objectType="CheckBox" fmlaLink="$A$20" lockText="1" noThreeD="1"/>
</file>

<file path=xl/ctrlProps/ctrlProp5.xml><?xml version="1.0" encoding="utf-8"?>
<formControlPr xmlns="http://schemas.microsoft.com/office/spreadsheetml/2009/9/main" objectType="CheckBox" fmlaLink="$A$22" lockText="1" noThreeD="1"/>
</file>

<file path=xl/ctrlProps/ctrlProp6.xml><?xml version="1.0" encoding="utf-8"?>
<formControlPr xmlns="http://schemas.microsoft.com/office/spreadsheetml/2009/9/main" objectType="CheckBox" fmlaLink="$A$24" lockText="1" noThreeD="1"/>
</file>

<file path=xl/ctrlProps/ctrlProp7.xml><?xml version="1.0" encoding="utf-8"?>
<formControlPr xmlns="http://schemas.microsoft.com/office/spreadsheetml/2009/9/main" objectType="CheckBox" fmlaLink="$A$26" lockText="1" noThreeD="1"/>
</file>

<file path=xl/ctrlProps/ctrlProp8.xml><?xml version="1.0" encoding="utf-8"?>
<formControlPr xmlns="http://schemas.microsoft.com/office/spreadsheetml/2009/9/main" objectType="CheckBox" fmlaLink="$O$22" lockText="1" noThreeD="1"/>
</file>

<file path=xl/ctrlProps/ctrlProp9.xml><?xml version="1.0" encoding="utf-8"?>
<formControlPr xmlns="http://schemas.microsoft.com/office/spreadsheetml/2009/9/main" objectType="CheckBox" checked="Checked" fmlaLink="$A$18" lockText="1" noThreeD="1"/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jpeg"/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2" Type="http://schemas.openxmlformats.org/officeDocument/2006/relationships/hyperlink" Target="http://www.twitter.com/KevinLehrbass" TargetMode="External"/><Relationship Id="rId1" Type="http://schemas.openxmlformats.org/officeDocument/2006/relationships/image" Target="../media/image1.png"/><Relationship Id="rId6" Type="http://schemas.openxmlformats.org/officeDocument/2006/relationships/hyperlink" Target="http://www.facebook.com/pages/MySpreadsheetLab/276225542389318" TargetMode="External"/><Relationship Id="rId5" Type="http://schemas.openxmlformats.org/officeDocument/2006/relationships/image" Target="../media/image3.png"/><Relationship Id="rId4" Type="http://schemas.openxmlformats.org/officeDocument/2006/relationships/hyperlink" Target="https://youtu.be/m37QdiH5WIc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590549</xdr:colOff>
      <xdr:row>3</xdr:row>
      <xdr:rowOff>95250</xdr:rowOff>
    </xdr:from>
    <xdr:to>
      <xdr:col>12</xdr:col>
      <xdr:colOff>352424</xdr:colOff>
      <xdr:row>5</xdr:row>
      <xdr:rowOff>104775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2447924" y="638175"/>
          <a:ext cx="5400675" cy="371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CA" sz="1400"/>
            <a:t>=((EndYearAmount/StartYearAmount)^(1/NumberOfYearIntervals))-1</a:t>
          </a:r>
        </a:p>
      </xdr:txBody>
    </xdr:sp>
    <xdr:clientData/>
  </xdr:twoCellAnchor>
  <xdr:twoCellAnchor>
    <xdr:from>
      <xdr:col>6</xdr:col>
      <xdr:colOff>335280</xdr:colOff>
      <xdr:row>7</xdr:row>
      <xdr:rowOff>76200</xdr:rowOff>
    </xdr:from>
    <xdr:to>
      <xdr:col>8</xdr:col>
      <xdr:colOff>228600</xdr:colOff>
      <xdr:row>11</xdr:row>
      <xdr:rowOff>129540</xdr:rowOff>
    </xdr:to>
    <xdr:sp macro="" textlink="">
      <xdr:nvSpPr>
        <xdr:cNvPr id="3" name="Callout: Up Arrow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4171950" y="1343025"/>
          <a:ext cx="1114425" cy="781050"/>
        </a:xfrm>
        <a:prstGeom prst="upArrowCallout">
          <a:avLst>
            <a:gd name="adj1" fmla="val 25000"/>
            <a:gd name="adj2" fmla="val 25000"/>
            <a:gd name="adj3" fmla="val 25000"/>
            <a:gd name="adj4" fmla="val 68079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CA" sz="1100" b="1" baseline="0"/>
            <a:t>CAGR ANSWER</a:t>
          </a:r>
          <a:endParaRPr lang="en-CA" sz="1100" b="1"/>
        </a:p>
      </xdr:txBody>
    </xdr:sp>
    <xdr:clientData/>
  </xdr:twoCellAnchor>
  <xdr:twoCellAnchor>
    <xdr:from>
      <xdr:col>4</xdr:col>
      <xdr:colOff>830580</xdr:colOff>
      <xdr:row>0</xdr:row>
      <xdr:rowOff>137160</xdr:rowOff>
    </xdr:from>
    <xdr:to>
      <xdr:col>8</xdr:col>
      <xdr:colOff>594360</xdr:colOff>
      <xdr:row>2</xdr:row>
      <xdr:rowOff>152400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2686050" y="133350"/>
          <a:ext cx="2962275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CA" sz="1400" b="1"/>
            <a:t>CAGR</a:t>
          </a:r>
          <a:r>
            <a:rPr lang="en-CA" sz="1400"/>
            <a:t>  </a:t>
          </a:r>
          <a:r>
            <a:rPr lang="en-CA" sz="1200"/>
            <a:t>(Compound</a:t>
          </a:r>
          <a:r>
            <a:rPr lang="en-CA" sz="1200" baseline="0"/>
            <a:t> Annual Growth Rate)</a:t>
          </a:r>
          <a:endParaRPr lang="en-CA" sz="1400"/>
        </a:p>
      </xdr:txBody>
    </xdr:sp>
    <xdr:clientData/>
  </xdr:twoCellAnchor>
  <xdr:twoCellAnchor>
    <xdr:from>
      <xdr:col>6</xdr:col>
      <xdr:colOff>335280</xdr:colOff>
      <xdr:row>18</xdr:row>
      <xdr:rowOff>19050</xdr:rowOff>
    </xdr:from>
    <xdr:to>
      <xdr:col>8</xdr:col>
      <xdr:colOff>238125</xdr:colOff>
      <xdr:row>23</xdr:row>
      <xdr:rowOff>45720</xdr:rowOff>
    </xdr:to>
    <xdr:sp macro="" textlink="">
      <xdr:nvSpPr>
        <xdr:cNvPr id="6" name="Callout: Up Arrow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/>
      </xdr:nvSpPr>
      <xdr:spPr>
        <a:xfrm>
          <a:off x="4173855" y="3276600"/>
          <a:ext cx="1122045" cy="931545"/>
        </a:xfrm>
        <a:prstGeom prst="upArrowCallout">
          <a:avLst>
            <a:gd name="adj1" fmla="val 25000"/>
            <a:gd name="adj2" fmla="val 25000"/>
            <a:gd name="adj3" fmla="val 25000"/>
            <a:gd name="adj4" fmla="val 68079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CA" sz="1100" b="1"/>
            <a:t>Alternative</a:t>
          </a:r>
          <a:r>
            <a:rPr lang="en-CA" sz="1100" b="1" baseline="0"/>
            <a:t> FORMULA &amp; ANSWER</a:t>
          </a:r>
          <a:endParaRPr lang="en-CA" sz="1100" b="1"/>
        </a:p>
      </xdr:txBody>
    </xdr:sp>
    <xdr:clientData/>
  </xdr:twoCellAnchor>
  <xdr:twoCellAnchor>
    <xdr:from>
      <xdr:col>12</xdr:col>
      <xdr:colOff>569594</xdr:colOff>
      <xdr:row>1</xdr:row>
      <xdr:rowOff>11430</xdr:rowOff>
    </xdr:from>
    <xdr:to>
      <xdr:col>17</xdr:col>
      <xdr:colOff>438150</xdr:colOff>
      <xdr:row>4</xdr:row>
      <xdr:rowOff>152400</xdr:rowOff>
    </xdr:to>
    <xdr:sp macro="" textlink="">
      <xdr:nvSpPr>
        <xdr:cNvPr id="7" name="Speech Bubble: Rectangle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/>
      </xdr:nvSpPr>
      <xdr:spPr>
        <a:xfrm>
          <a:off x="8065769" y="192405"/>
          <a:ext cx="2916556" cy="683895"/>
        </a:xfrm>
        <a:prstGeom prst="wedgeRectCallout">
          <a:avLst>
            <a:gd name="adj1" fmla="val -55513"/>
            <a:gd name="adj2" fmla="val 23084"/>
          </a:avLst>
        </a:prstGeom>
        <a:solidFill>
          <a:schemeClr val="bg1">
            <a:lumMod val="95000"/>
          </a:schemeClr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lang="en-CA" sz="1100"/>
            <a:t>We want to calculate</a:t>
          </a:r>
          <a:r>
            <a:rPr lang="en-CA" sz="1100" baseline="0"/>
            <a:t> CAGR for 2006 to 2013.</a:t>
          </a:r>
        </a:p>
        <a:p>
          <a:pPr algn="l"/>
          <a:r>
            <a:rPr lang="en-CA" sz="1100"/>
            <a:t>'</a:t>
          </a:r>
          <a:r>
            <a:rPr lang="en-CA" sz="1050"/>
            <a:t>NumberOfYearIntervals</a:t>
          </a:r>
          <a:r>
            <a:rPr lang="en-CA" sz="1100"/>
            <a:t>'</a:t>
          </a:r>
          <a:r>
            <a:rPr lang="en-CA" sz="1100" baseline="0"/>
            <a:t> = 7.</a:t>
          </a:r>
          <a:endParaRPr lang="en-CA" sz="1100"/>
        </a:p>
        <a:p>
          <a:pPr algn="l"/>
          <a:r>
            <a:rPr lang="en-CA" sz="1100"/>
            <a:t>Use</a:t>
          </a:r>
          <a:r>
            <a:rPr lang="en-CA" sz="1100" baseline="0"/>
            <a:t> this text and substitute the cell references.</a:t>
          </a:r>
        </a:p>
        <a:p>
          <a:pPr algn="l"/>
          <a:r>
            <a:rPr lang="en-CA" sz="1100" baseline="0"/>
            <a:t> </a:t>
          </a:r>
          <a:endParaRPr lang="en-CA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335280</xdr:colOff>
      <xdr:row>7</xdr:row>
      <xdr:rowOff>76200</xdr:rowOff>
    </xdr:from>
    <xdr:to>
      <xdr:col>8</xdr:col>
      <xdr:colOff>228600</xdr:colOff>
      <xdr:row>11</xdr:row>
      <xdr:rowOff>129540</xdr:rowOff>
    </xdr:to>
    <xdr:sp macro="" textlink="">
      <xdr:nvSpPr>
        <xdr:cNvPr id="3" name="Callout: Up Arrow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4175760" y="1356360"/>
          <a:ext cx="1112520" cy="784860"/>
        </a:xfrm>
        <a:prstGeom prst="upArrowCallout">
          <a:avLst>
            <a:gd name="adj1" fmla="val 25000"/>
            <a:gd name="adj2" fmla="val 25000"/>
            <a:gd name="adj3" fmla="val 25000"/>
            <a:gd name="adj4" fmla="val 68079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CA" sz="1100" b="1" baseline="0"/>
            <a:t>CAGR ANSWER</a:t>
          </a:r>
          <a:endParaRPr lang="en-CA" sz="1100" b="1"/>
        </a:p>
      </xdr:txBody>
    </xdr:sp>
    <xdr:clientData/>
  </xdr:twoCellAnchor>
  <xdr:twoCellAnchor>
    <xdr:from>
      <xdr:col>4</xdr:col>
      <xdr:colOff>830580</xdr:colOff>
      <xdr:row>0</xdr:row>
      <xdr:rowOff>137160</xdr:rowOff>
    </xdr:from>
    <xdr:to>
      <xdr:col>8</xdr:col>
      <xdr:colOff>594360</xdr:colOff>
      <xdr:row>2</xdr:row>
      <xdr:rowOff>152400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 txBox="1"/>
      </xdr:nvSpPr>
      <xdr:spPr>
        <a:xfrm>
          <a:off x="2689860" y="137160"/>
          <a:ext cx="296418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CA" sz="1400" b="1"/>
            <a:t>CAGR</a:t>
          </a:r>
          <a:r>
            <a:rPr lang="en-CA" sz="1400"/>
            <a:t>  </a:t>
          </a:r>
          <a:r>
            <a:rPr lang="en-CA" sz="1200"/>
            <a:t>(Compound</a:t>
          </a:r>
          <a:r>
            <a:rPr lang="en-CA" sz="1200" baseline="0"/>
            <a:t> Annual Growth Rate)</a:t>
          </a:r>
          <a:endParaRPr lang="en-CA" sz="1400"/>
        </a:p>
      </xdr:txBody>
    </xdr:sp>
    <xdr:clientData/>
  </xdr:twoCellAnchor>
  <xdr:twoCellAnchor>
    <xdr:from>
      <xdr:col>5</xdr:col>
      <xdr:colOff>9525</xdr:colOff>
      <xdr:row>14</xdr:row>
      <xdr:rowOff>85725</xdr:rowOff>
    </xdr:from>
    <xdr:to>
      <xdr:col>16</xdr:col>
      <xdr:colOff>9525</xdr:colOff>
      <xdr:row>18</xdr:row>
      <xdr:rowOff>57150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>
          <a:off x="3105150" y="2619375"/>
          <a:ext cx="7600950" cy="695325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CA" sz="2400" b="1"/>
            <a:t>How can we prove that the CAGR answer is correct?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76200</xdr:colOff>
          <xdr:row>18</xdr:row>
          <xdr:rowOff>144780</xdr:rowOff>
        </xdr:from>
        <xdr:to>
          <xdr:col>14</xdr:col>
          <xdr:colOff>289560</xdr:colOff>
          <xdr:row>20</xdr:row>
          <xdr:rowOff>45720</xdr:rowOff>
        </xdr:to>
        <xdr:sp macro="" textlink="">
          <xdr:nvSpPr>
            <xdr:cNvPr id="3073" name="Check Box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2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Hide amounts not used in calculations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76200</xdr:colOff>
          <xdr:row>22</xdr:row>
          <xdr:rowOff>38100</xdr:rowOff>
        </xdr:from>
        <xdr:to>
          <xdr:col>14</xdr:col>
          <xdr:colOff>281940</xdr:colOff>
          <xdr:row>24</xdr:row>
          <xdr:rowOff>38100</xdr:rowOff>
        </xdr:to>
        <xdr:sp macro="" textlink="">
          <xdr:nvSpPr>
            <xdr:cNvPr id="3074" name="Check Box 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2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Show step by step calculation !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76200</xdr:colOff>
          <xdr:row>24</xdr:row>
          <xdr:rowOff>38100</xdr:rowOff>
        </xdr:from>
        <xdr:to>
          <xdr:col>16</xdr:col>
          <xdr:colOff>76200</xdr:colOff>
          <xdr:row>26</xdr:row>
          <xdr:rowOff>38100</xdr:rowOff>
        </xdr:to>
        <xdr:sp macro="" textlink="">
          <xdr:nvSpPr>
            <xdr:cNvPr id="3075" name="Check Box 3" hidden="1">
              <a:extLst>
                <a:ext uri="{63B3BB69-23CF-44E3-9099-C40C66FF867C}">
                  <a14:compatExt spid="_x0000_s3075"/>
                </a:ext>
                <a:ext uri="{FF2B5EF4-FFF2-40B4-BE49-F238E27FC236}">
                  <a16:creationId xmlns:a16="http://schemas.microsoft.com/office/drawing/2014/main" id="{00000000-0008-0000-0200-00000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Original end amount is same as reconstructed end amount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708660</xdr:colOff>
          <xdr:row>18</xdr:row>
          <xdr:rowOff>167640</xdr:rowOff>
        </xdr:from>
        <xdr:to>
          <xdr:col>4</xdr:col>
          <xdr:colOff>944880</xdr:colOff>
          <xdr:row>20</xdr:row>
          <xdr:rowOff>30480</xdr:rowOff>
        </xdr:to>
        <xdr:sp macro="" textlink="">
          <xdr:nvSpPr>
            <xdr:cNvPr id="3077" name="Check Box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2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708660</xdr:colOff>
          <xdr:row>20</xdr:row>
          <xdr:rowOff>76200</xdr:rowOff>
        </xdr:from>
        <xdr:to>
          <xdr:col>4</xdr:col>
          <xdr:colOff>944880</xdr:colOff>
          <xdr:row>22</xdr:row>
          <xdr:rowOff>38100</xdr:rowOff>
        </xdr:to>
        <xdr:sp macro="" textlink="">
          <xdr:nvSpPr>
            <xdr:cNvPr id="3078" name="Check Box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2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708660</xdr:colOff>
          <xdr:row>23</xdr:row>
          <xdr:rowOff>0</xdr:rowOff>
        </xdr:from>
        <xdr:to>
          <xdr:col>4</xdr:col>
          <xdr:colOff>944880</xdr:colOff>
          <xdr:row>24</xdr:row>
          <xdr:rowOff>45720</xdr:rowOff>
        </xdr:to>
        <xdr:sp macro="" textlink="">
          <xdr:nvSpPr>
            <xdr:cNvPr id="3079" name="Check Box 7" hidden="1">
              <a:extLst>
                <a:ext uri="{63B3BB69-23CF-44E3-9099-C40C66FF867C}">
                  <a14:compatExt spid="_x0000_s3079"/>
                </a:ext>
                <a:ext uri="{FF2B5EF4-FFF2-40B4-BE49-F238E27FC236}">
                  <a16:creationId xmlns:a16="http://schemas.microsoft.com/office/drawing/2014/main" id="{00000000-0008-0000-0200-00000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708660</xdr:colOff>
          <xdr:row>24</xdr:row>
          <xdr:rowOff>60960</xdr:rowOff>
        </xdr:from>
        <xdr:to>
          <xdr:col>4</xdr:col>
          <xdr:colOff>944880</xdr:colOff>
          <xdr:row>26</xdr:row>
          <xdr:rowOff>22860</xdr:rowOff>
        </xdr:to>
        <xdr:sp macro="" textlink="">
          <xdr:nvSpPr>
            <xdr:cNvPr id="3080" name="Check Box 8" hidden="1">
              <a:extLst>
                <a:ext uri="{63B3BB69-23CF-44E3-9099-C40C66FF867C}">
                  <a14:compatExt spid="_x0000_s3080"/>
                </a:ext>
                <a:ext uri="{FF2B5EF4-FFF2-40B4-BE49-F238E27FC236}">
                  <a16:creationId xmlns:a16="http://schemas.microsoft.com/office/drawing/2014/main" id="{00000000-0008-0000-0200-00000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4</xdr:col>
      <xdr:colOff>236219</xdr:colOff>
      <xdr:row>14</xdr:row>
      <xdr:rowOff>70484</xdr:rowOff>
    </xdr:from>
    <xdr:to>
      <xdr:col>4</xdr:col>
      <xdr:colOff>929639</xdr:colOff>
      <xdr:row>19</xdr:row>
      <xdr:rowOff>22859</xdr:rowOff>
    </xdr:to>
    <xdr:sp macro="" textlink="">
      <xdr:nvSpPr>
        <xdr:cNvPr id="2" name="Callout: Down Arrow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 rot="20543779">
          <a:off x="2341244" y="2604134"/>
          <a:ext cx="693420" cy="857250"/>
        </a:xfrm>
        <a:prstGeom prst="downArrowCallout">
          <a:avLst>
            <a:gd name="adj1" fmla="val 25000"/>
            <a:gd name="adj2" fmla="val 23619"/>
            <a:gd name="adj3" fmla="val 33287"/>
            <a:gd name="adj4" fmla="val 6497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CA" sz="1100" b="1"/>
            <a:t>Check to begin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590535</xdr:colOff>
      <xdr:row>3</xdr:row>
      <xdr:rowOff>91440</xdr:rowOff>
    </xdr:from>
    <xdr:to>
      <xdr:col>12</xdr:col>
      <xdr:colOff>56460</xdr:colOff>
      <xdr:row>5</xdr:row>
      <xdr:rowOff>152400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2447910" y="634365"/>
          <a:ext cx="5400000" cy="42291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CA" sz="1400"/>
            <a:t>=((G11/F11)^(1/(G9-F9))-1)  </a:t>
          </a:r>
          <a:r>
            <a:rPr lang="en-CA" sz="1200"/>
            <a:t>based on start</a:t>
          </a:r>
          <a:r>
            <a:rPr lang="en-CA" sz="1200" baseline="0"/>
            <a:t> year &amp; end year selections</a:t>
          </a:r>
          <a:endParaRPr lang="en-CA" sz="1400"/>
        </a:p>
      </xdr:txBody>
    </xdr:sp>
    <xdr:clientData/>
  </xdr:twoCellAnchor>
  <xdr:twoCellAnchor>
    <xdr:from>
      <xdr:col>4</xdr:col>
      <xdr:colOff>815340</xdr:colOff>
      <xdr:row>0</xdr:row>
      <xdr:rowOff>150495</xdr:rowOff>
    </xdr:from>
    <xdr:to>
      <xdr:col>8</xdr:col>
      <xdr:colOff>306705</xdr:colOff>
      <xdr:row>2</xdr:row>
      <xdr:rowOff>140970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 txBox="1"/>
      </xdr:nvSpPr>
      <xdr:spPr>
        <a:xfrm>
          <a:off x="2672715" y="150495"/>
          <a:ext cx="2987040" cy="3524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CA" sz="1400" b="1"/>
            <a:t>CAGR</a:t>
          </a:r>
          <a:r>
            <a:rPr lang="en-CA" sz="1400"/>
            <a:t>  </a:t>
          </a:r>
          <a:r>
            <a:rPr lang="en-CA" sz="1200"/>
            <a:t>(Compound</a:t>
          </a:r>
          <a:r>
            <a:rPr lang="en-CA" sz="1200" baseline="0"/>
            <a:t> Annual Growth Rate)</a:t>
          </a:r>
          <a:endParaRPr lang="en-CA" sz="1400"/>
        </a:p>
      </xdr:txBody>
    </xdr:sp>
    <xdr:clientData/>
  </xdr:twoCellAnchor>
  <xdr:twoCellAnchor>
    <xdr:from>
      <xdr:col>6</xdr:col>
      <xdr:colOff>638175</xdr:colOff>
      <xdr:row>12</xdr:row>
      <xdr:rowOff>38100</xdr:rowOff>
    </xdr:from>
    <xdr:to>
      <xdr:col>8</xdr:col>
      <xdr:colOff>230505</xdr:colOff>
      <xdr:row>17</xdr:row>
      <xdr:rowOff>72390</xdr:rowOff>
    </xdr:to>
    <xdr:sp macro="" textlink="">
      <xdr:nvSpPr>
        <xdr:cNvPr id="7" name="Callout: Up Arrow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/>
      </xdr:nvSpPr>
      <xdr:spPr>
        <a:xfrm>
          <a:off x="4476750" y="2209800"/>
          <a:ext cx="1106805" cy="939165"/>
        </a:xfrm>
        <a:prstGeom prst="upArrowCallout">
          <a:avLst>
            <a:gd name="adj1" fmla="val 25000"/>
            <a:gd name="adj2" fmla="val 25000"/>
            <a:gd name="adj3" fmla="val 25000"/>
            <a:gd name="adj4" fmla="val 68079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CA" sz="1100" b="1" baseline="0"/>
            <a:t>Dynamic CAGR FORMULA &amp; ANSWER</a:t>
          </a:r>
          <a:endParaRPr lang="en-CA" sz="1100" b="1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594360</xdr:colOff>
          <xdr:row>12</xdr:row>
          <xdr:rowOff>175260</xdr:rowOff>
        </xdr:from>
        <xdr:to>
          <xdr:col>13</xdr:col>
          <xdr:colOff>441960</xdr:colOff>
          <xdr:row>14</xdr:row>
          <xdr:rowOff>60960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3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to show only relevant values for selected Years</a:t>
              </a:r>
            </a:p>
          </xdr:txBody>
        </xdr:sp>
        <xdr:clientData/>
      </xdr:twoCellAnchor>
    </mc:Choice>
    <mc:Fallback/>
  </mc:AlternateContent>
  <xdr:twoCellAnchor>
    <xdr:from>
      <xdr:col>0</xdr:col>
      <xdr:colOff>99060</xdr:colOff>
      <xdr:row>18</xdr:row>
      <xdr:rowOff>137160</xdr:rowOff>
    </xdr:from>
    <xdr:to>
      <xdr:col>11</xdr:col>
      <xdr:colOff>274320</xdr:colOff>
      <xdr:row>23</xdr:row>
      <xdr:rowOff>60960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ED8461A5-E19A-4DA0-8C6B-52AA1E935AB3}"/>
            </a:ext>
          </a:extLst>
        </xdr:cNvPr>
        <xdr:cNvSpPr/>
      </xdr:nvSpPr>
      <xdr:spPr>
        <a:xfrm>
          <a:off x="99060" y="3429000"/>
          <a:ext cx="7604760" cy="838200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CA" sz="2000" b="1"/>
            <a:t>You might not always want the first</a:t>
          </a:r>
          <a:r>
            <a:rPr lang="en-CA" sz="2000" b="1" baseline="0"/>
            <a:t> and last year CAGR.</a:t>
          </a:r>
        </a:p>
        <a:p>
          <a:pPr algn="ctr"/>
          <a:r>
            <a:rPr lang="en-CA" sz="2000" b="1" baseline="0"/>
            <a:t>Select years using cells F9 and G9.</a:t>
          </a:r>
        </a:p>
        <a:p>
          <a:pPr algn="ctr"/>
          <a:endParaRPr lang="en-CA" sz="2000" b="1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941070</xdr:colOff>
      <xdr:row>11</xdr:row>
      <xdr:rowOff>17145</xdr:rowOff>
    </xdr:from>
    <xdr:to>
      <xdr:col>5</xdr:col>
      <xdr:colOff>920115</xdr:colOff>
      <xdr:row>15</xdr:row>
      <xdr:rowOff>1905</xdr:rowOff>
    </xdr:to>
    <xdr:sp macro="" textlink="$F$24">
      <xdr:nvSpPr>
        <xdr:cNvPr id="2" name="Callout: Up Arrow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/>
      </xdr:nvSpPr>
      <xdr:spPr>
        <a:xfrm>
          <a:off x="3284220" y="2017395"/>
          <a:ext cx="931545" cy="1089660"/>
        </a:xfrm>
        <a:prstGeom prst="upArrowCallout">
          <a:avLst>
            <a:gd name="adj1" fmla="val 25000"/>
            <a:gd name="adj2" fmla="val 25000"/>
            <a:gd name="adj3" fmla="val 25000"/>
            <a:gd name="adj4" fmla="val 73663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55417A4C-16CB-466F-A65B-405B13F6BCBD}" type="TxLink">
            <a:rPr lang="en-US" sz="1100" b="0" i="0" u="none" strike="noStrike">
              <a:solidFill>
                <a:schemeClr val="bg1"/>
              </a:solidFill>
              <a:latin typeface="Calibri"/>
              <a:cs typeface="Calibri"/>
            </a:rPr>
            <a:pPr algn="ctr"/>
            <a:t>The average yearly difference is 11</a:t>
          </a:fld>
          <a:endParaRPr lang="en-CA" sz="1100" b="1">
            <a:solidFill>
              <a:schemeClr val="bg1"/>
            </a:solidFill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45720</xdr:colOff>
          <xdr:row>15</xdr:row>
          <xdr:rowOff>15240</xdr:rowOff>
        </xdr:from>
        <xdr:to>
          <xdr:col>2</xdr:col>
          <xdr:colOff>121920</xdr:colOff>
          <xdr:row>27</xdr:row>
          <xdr:rowOff>60960</xdr:rowOff>
        </xdr:to>
        <xdr:sp macro="" textlink="">
          <xdr:nvSpPr>
            <xdr:cNvPr id="9224" name="Check Box 8" hidden="1">
              <a:extLst>
                <a:ext uri="{63B3BB69-23CF-44E3-9099-C40C66FF867C}">
                  <a14:compatExt spid="_x0000_s9224"/>
                </a:ext>
                <a:ext uri="{FF2B5EF4-FFF2-40B4-BE49-F238E27FC236}">
                  <a16:creationId xmlns:a16="http://schemas.microsoft.com/office/drawing/2014/main" id="{00000000-0008-0000-0500-000008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to show only relevant values for 2006 and 2013</a:t>
              </a:r>
            </a:p>
          </xdr:txBody>
        </xdr:sp>
        <xdr:clientData/>
      </xdr:twoCellAnchor>
    </mc:Choice>
    <mc:Fallback/>
  </mc:AlternateContent>
  <xdr:twoCellAnchor>
    <xdr:from>
      <xdr:col>3</xdr:col>
      <xdr:colOff>32385</xdr:colOff>
      <xdr:row>20</xdr:row>
      <xdr:rowOff>125729</xdr:rowOff>
    </xdr:from>
    <xdr:to>
      <xdr:col>8</xdr:col>
      <xdr:colOff>95251</xdr:colOff>
      <xdr:row>33</xdr:row>
      <xdr:rowOff>40004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944880</xdr:colOff>
      <xdr:row>11</xdr:row>
      <xdr:rowOff>24765</xdr:rowOff>
    </xdr:from>
    <xdr:to>
      <xdr:col>12</xdr:col>
      <xdr:colOff>916305</xdr:colOff>
      <xdr:row>15</xdr:row>
      <xdr:rowOff>19050</xdr:rowOff>
    </xdr:to>
    <xdr:sp macro="" textlink="$M$24">
      <xdr:nvSpPr>
        <xdr:cNvPr id="19" name="Callout: Up Arrow 18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/>
      </xdr:nvSpPr>
      <xdr:spPr>
        <a:xfrm>
          <a:off x="7440930" y="2025015"/>
          <a:ext cx="923925" cy="1099185"/>
        </a:xfrm>
        <a:prstGeom prst="upArrowCallout">
          <a:avLst>
            <a:gd name="adj1" fmla="val 25000"/>
            <a:gd name="adj2" fmla="val 25000"/>
            <a:gd name="adj3" fmla="val 25000"/>
            <a:gd name="adj4" fmla="val 73663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1E49F3C1-6706-42CB-A0D4-2D78ADBED4B7}" type="TxLink">
            <a:rPr lang="en-US" sz="1100" b="0" i="0" u="none" strike="noStrike">
              <a:solidFill>
                <a:schemeClr val="bg1"/>
              </a:solidFill>
              <a:latin typeface="Calibri"/>
              <a:cs typeface="Calibri"/>
            </a:rPr>
            <a:pPr algn="ctr"/>
            <a:t>The average yearly difference is 2093.46285714286</a:t>
          </a:fld>
          <a:endParaRPr lang="en-CA" sz="1100" b="1">
            <a:solidFill>
              <a:schemeClr val="bg1"/>
            </a:solidFill>
          </a:endParaRPr>
        </a:p>
      </xdr:txBody>
    </xdr:sp>
    <xdr:clientData/>
  </xdr:twoCellAnchor>
  <xdr:twoCellAnchor>
    <xdr:from>
      <xdr:col>10</xdr:col>
      <xdr:colOff>102870</xdr:colOff>
      <xdr:row>20</xdr:row>
      <xdr:rowOff>125729</xdr:rowOff>
    </xdr:from>
    <xdr:to>
      <xdr:col>14</xdr:col>
      <xdr:colOff>601981</xdr:colOff>
      <xdr:row>33</xdr:row>
      <xdr:rowOff>45719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0000000-0008-0000-05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95250</xdr:colOff>
      <xdr:row>10</xdr:row>
      <xdr:rowOff>167640</xdr:rowOff>
    </xdr:from>
    <xdr:to>
      <xdr:col>15</xdr:col>
      <xdr:colOff>59055</xdr:colOff>
      <xdr:row>16</xdr:row>
      <xdr:rowOff>112395</xdr:rowOff>
    </xdr:to>
    <xdr:sp macro="" textlink="$O$25">
      <xdr:nvSpPr>
        <xdr:cNvPr id="21" name="Callout: Up Arrow 20">
          <a:extLst>
            <a:ext uri="{FF2B5EF4-FFF2-40B4-BE49-F238E27FC236}">
              <a16:creationId xmlns:a16="http://schemas.microsoft.com/office/drawing/2014/main" id="{00000000-0008-0000-0500-000015000000}"/>
            </a:ext>
          </a:extLst>
        </xdr:cNvPr>
        <xdr:cNvSpPr/>
      </xdr:nvSpPr>
      <xdr:spPr>
        <a:xfrm>
          <a:off x="8496300" y="1977390"/>
          <a:ext cx="1125855" cy="1325880"/>
        </a:xfrm>
        <a:prstGeom prst="upArrowCallout">
          <a:avLst>
            <a:gd name="adj1" fmla="val 25000"/>
            <a:gd name="adj2" fmla="val 25000"/>
            <a:gd name="adj3" fmla="val 25000"/>
            <a:gd name="adj4" fmla="val 75824"/>
          </a:avLst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26797771-72CA-4AF6-B521-6536B9F0342C}" type="TxLink">
            <a:rPr lang="en-US" sz="1100" b="0" i="0" u="none" strike="noStrike">
              <a:solidFill>
                <a:schemeClr val="bg1"/>
              </a:solidFill>
              <a:latin typeface="Calibri"/>
              <a:cs typeface="Calibri"/>
            </a:rPr>
            <a:pPr algn="ctr"/>
            <a:t>Add 2093.46285714286 each year. End amount is the same.</a:t>
          </a:fld>
          <a:endParaRPr lang="en-CA" sz="1100" b="1">
            <a:solidFill>
              <a:schemeClr val="bg1"/>
            </a:solidFill>
          </a:endParaRPr>
        </a:p>
      </xdr:txBody>
    </xdr:sp>
    <xdr:clientData/>
  </xdr:twoCellAnchor>
  <xdr:twoCellAnchor>
    <xdr:from>
      <xdr:col>6</xdr:col>
      <xdr:colOff>45720</xdr:colOff>
      <xdr:row>10</xdr:row>
      <xdr:rowOff>167640</xdr:rowOff>
    </xdr:from>
    <xdr:to>
      <xdr:col>8</xdr:col>
      <xdr:colOff>228600</xdr:colOff>
      <xdr:row>16</xdr:row>
      <xdr:rowOff>116205</xdr:rowOff>
    </xdr:to>
    <xdr:sp macro="" textlink="$H$25">
      <xdr:nvSpPr>
        <xdr:cNvPr id="22" name="Callout: Up Arrow 21">
          <a:extLst>
            <a:ext uri="{FF2B5EF4-FFF2-40B4-BE49-F238E27FC236}">
              <a16:creationId xmlns:a16="http://schemas.microsoft.com/office/drawing/2014/main" id="{00000000-0008-0000-0500-000016000000}"/>
            </a:ext>
          </a:extLst>
        </xdr:cNvPr>
        <xdr:cNvSpPr/>
      </xdr:nvSpPr>
      <xdr:spPr>
        <a:xfrm>
          <a:off x="4293870" y="1977390"/>
          <a:ext cx="1125855" cy="1329690"/>
        </a:xfrm>
        <a:prstGeom prst="upArrowCallout">
          <a:avLst>
            <a:gd name="adj1" fmla="val 25000"/>
            <a:gd name="adj2" fmla="val 25000"/>
            <a:gd name="adj3" fmla="val 25000"/>
            <a:gd name="adj4" fmla="val 75824"/>
          </a:avLst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C68E5AB9-C449-4CBA-9E20-024B1F46CA01}" type="TxLink">
            <a:rPr lang="en-US" sz="1100" b="0" i="0" u="none" strike="noStrike">
              <a:solidFill>
                <a:schemeClr val="bg1"/>
              </a:solidFill>
              <a:latin typeface="Calibri"/>
              <a:cs typeface="Calibri"/>
            </a:rPr>
            <a:pPr algn="ctr"/>
            <a:t>Add 11 each year. End amount is the same.</a:t>
          </a:fld>
          <a:endParaRPr lang="en-CA" sz="1100" b="1">
            <a:solidFill>
              <a:schemeClr val="bg1"/>
            </a:solidFill>
          </a:endParaRPr>
        </a:p>
      </xdr:txBody>
    </xdr:sp>
    <xdr:clientData/>
  </xdr:twoCellAnchor>
  <xdr:twoCellAnchor>
    <xdr:from>
      <xdr:col>18</xdr:col>
      <xdr:colOff>944880</xdr:colOff>
      <xdr:row>11</xdr:row>
      <xdr:rowOff>38100</xdr:rowOff>
    </xdr:from>
    <xdr:to>
      <xdr:col>19</xdr:col>
      <xdr:colOff>923925</xdr:colOff>
      <xdr:row>15</xdr:row>
      <xdr:rowOff>20955</xdr:rowOff>
    </xdr:to>
    <xdr:sp macro="" textlink="$T$24">
      <xdr:nvSpPr>
        <xdr:cNvPr id="23" name="Callout: Up Arrow 22">
          <a:extLst>
            <a:ext uri="{FF2B5EF4-FFF2-40B4-BE49-F238E27FC236}">
              <a16:creationId xmlns:a16="http://schemas.microsoft.com/office/drawing/2014/main" id="{00000000-0008-0000-0500-000017000000}"/>
            </a:ext>
          </a:extLst>
        </xdr:cNvPr>
        <xdr:cNvSpPr/>
      </xdr:nvSpPr>
      <xdr:spPr>
        <a:xfrm>
          <a:off x="11812905" y="2038350"/>
          <a:ext cx="931545" cy="1087755"/>
        </a:xfrm>
        <a:prstGeom prst="upArrowCallout">
          <a:avLst>
            <a:gd name="adj1" fmla="val 25000"/>
            <a:gd name="adj2" fmla="val 25000"/>
            <a:gd name="adj3" fmla="val 25000"/>
            <a:gd name="adj4" fmla="val 73663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1B3D3C14-C22A-4FA8-BD02-D89AA385C038}" type="TxLink">
            <a:rPr lang="en-US" sz="1100" b="0" i="0" u="none" strike="noStrike">
              <a:solidFill>
                <a:schemeClr val="bg1"/>
              </a:solidFill>
              <a:latin typeface="Calibri"/>
              <a:cs typeface="Calibri"/>
            </a:rPr>
            <a:pPr algn="ctr"/>
            <a:t>The average yearly difference is 7071.42857142857</a:t>
          </a:fld>
          <a:endParaRPr lang="en-CA" sz="1100" b="1">
            <a:solidFill>
              <a:schemeClr val="bg1"/>
            </a:solidFill>
          </a:endParaRPr>
        </a:p>
      </xdr:txBody>
    </xdr:sp>
    <xdr:clientData/>
  </xdr:twoCellAnchor>
  <xdr:twoCellAnchor>
    <xdr:from>
      <xdr:col>20</xdr:col>
      <xdr:colOff>140970</xdr:colOff>
      <xdr:row>10</xdr:row>
      <xdr:rowOff>167640</xdr:rowOff>
    </xdr:from>
    <xdr:to>
      <xdr:col>22</xdr:col>
      <xdr:colOff>9525</xdr:colOff>
      <xdr:row>16</xdr:row>
      <xdr:rowOff>106680</xdr:rowOff>
    </xdr:to>
    <xdr:sp macro="" textlink="$V$25">
      <xdr:nvSpPr>
        <xdr:cNvPr id="24" name="Callout: Up Arrow 23">
          <a:extLst>
            <a:ext uri="{FF2B5EF4-FFF2-40B4-BE49-F238E27FC236}">
              <a16:creationId xmlns:a16="http://schemas.microsoft.com/office/drawing/2014/main" id="{00000000-0008-0000-0500-000018000000}"/>
            </a:ext>
          </a:extLst>
        </xdr:cNvPr>
        <xdr:cNvSpPr/>
      </xdr:nvSpPr>
      <xdr:spPr>
        <a:xfrm>
          <a:off x="12913995" y="1977390"/>
          <a:ext cx="1125855" cy="1320165"/>
        </a:xfrm>
        <a:prstGeom prst="upArrowCallout">
          <a:avLst>
            <a:gd name="adj1" fmla="val 25000"/>
            <a:gd name="adj2" fmla="val 25000"/>
            <a:gd name="adj3" fmla="val 25000"/>
            <a:gd name="adj4" fmla="val 75824"/>
          </a:avLst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D9F0E742-EA72-42FE-A3C2-CCF74B7D37DB}" type="TxLink">
            <a:rPr lang="en-US" sz="1100" b="0" i="0" u="none" strike="noStrike">
              <a:solidFill>
                <a:schemeClr val="bg1"/>
              </a:solidFill>
              <a:latin typeface="Calibri"/>
              <a:cs typeface="Calibri"/>
            </a:rPr>
            <a:pPr algn="ctr"/>
            <a:t>Add 7071.42857142857 each year. End amount is the same.</a:t>
          </a:fld>
          <a:endParaRPr lang="en-CA" sz="1100" b="1">
            <a:solidFill>
              <a:schemeClr val="bg1"/>
            </a:solidFill>
          </a:endParaRPr>
        </a:p>
      </xdr:txBody>
    </xdr:sp>
    <xdr:clientData/>
  </xdr:twoCellAnchor>
  <xdr:twoCellAnchor>
    <xdr:from>
      <xdr:col>17</xdr:col>
      <xdr:colOff>156210</xdr:colOff>
      <xdr:row>20</xdr:row>
      <xdr:rowOff>133349</xdr:rowOff>
    </xdr:from>
    <xdr:to>
      <xdr:col>21</xdr:col>
      <xdr:colOff>521971</xdr:colOff>
      <xdr:row>33</xdr:row>
      <xdr:rowOff>45719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00000000-0008-0000-05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11</xdr:row>
      <xdr:rowOff>38100</xdr:rowOff>
    </xdr:from>
    <xdr:to>
      <xdr:col>4</xdr:col>
      <xdr:colOff>1546860</xdr:colOff>
      <xdr:row>19</xdr:row>
      <xdr:rowOff>60960</xdr:rowOff>
    </xdr:to>
    <xdr:sp macro="" textlink="">
      <xdr:nvSpPr>
        <xdr:cNvPr id="2" name="Callout: Up Arrow 1">
          <a:extLst>
            <a:ext uri="{FF2B5EF4-FFF2-40B4-BE49-F238E27FC236}">
              <a16:creationId xmlns:a16="http://schemas.microsoft.com/office/drawing/2014/main" id="{C8247019-9792-445B-893C-9ED8E0333634}"/>
            </a:ext>
          </a:extLst>
        </xdr:cNvPr>
        <xdr:cNvSpPr/>
      </xdr:nvSpPr>
      <xdr:spPr>
        <a:xfrm>
          <a:off x="2727960" y="2049780"/>
          <a:ext cx="1546860" cy="1485900"/>
        </a:xfrm>
        <a:prstGeom prst="upArrowCallout">
          <a:avLst>
            <a:gd name="adj1" fmla="val 25000"/>
            <a:gd name="adj2" fmla="val 25000"/>
            <a:gd name="adj3" fmla="val 25000"/>
            <a:gd name="adj4" fmla="val 71435"/>
          </a:avLst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CA" sz="1100" b="1" baseline="0">
              <a:solidFill>
                <a:sysClr val="windowText" lastClr="000000"/>
              </a:solidFill>
            </a:rPr>
            <a:t>In cell E1 highlight C11/C4 and press F9 to see </a:t>
          </a:r>
        </a:p>
        <a:p>
          <a:pPr algn="ctr"/>
          <a:r>
            <a:rPr lang="en-CA" sz="1100" b="1">
              <a:solidFill>
                <a:sysClr val="windowText" lastClr="000000"/>
              </a:solidFill>
            </a:rPr>
            <a:t>1.25454545454545 that's</a:t>
          </a:r>
          <a:r>
            <a:rPr lang="en-CA" sz="1100" b="1" baseline="0">
              <a:solidFill>
                <a:sysClr val="windowText" lastClr="000000"/>
              </a:solidFill>
            </a:rPr>
            <a:t> used in column E</a:t>
          </a:r>
          <a:endParaRPr lang="en-CA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15240</xdr:colOff>
      <xdr:row>0</xdr:row>
      <xdr:rowOff>0</xdr:rowOff>
    </xdr:from>
    <xdr:to>
      <xdr:col>9</xdr:col>
      <xdr:colOff>160020</xdr:colOff>
      <xdr:row>1</xdr:row>
      <xdr:rowOff>38100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1FA497DB-99EA-4490-8731-AB9AFDE7E9A3}"/>
            </a:ext>
          </a:extLst>
        </xdr:cNvPr>
        <xdr:cNvSpPr txBox="1"/>
      </xdr:nvSpPr>
      <xdr:spPr>
        <a:xfrm>
          <a:off x="5021580" y="0"/>
          <a:ext cx="2964180" cy="22098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CA" sz="1400" b="1"/>
            <a:t>CAGR</a:t>
          </a:r>
          <a:r>
            <a:rPr lang="en-CA" sz="1400"/>
            <a:t>  </a:t>
          </a:r>
          <a:r>
            <a:rPr lang="en-CA" sz="1200"/>
            <a:t>(Compound</a:t>
          </a:r>
          <a:r>
            <a:rPr lang="en-CA" sz="1200" baseline="0"/>
            <a:t> Annual Growth Rate)</a:t>
          </a:r>
          <a:endParaRPr lang="en-CA" sz="14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158114</xdr:colOff>
      <xdr:row>7</xdr:row>
      <xdr:rowOff>40004</xdr:rowOff>
    </xdr:from>
    <xdr:to>
      <xdr:col>12</xdr:col>
      <xdr:colOff>106679</xdr:colOff>
      <xdr:row>9</xdr:row>
      <xdr:rowOff>104341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8544025-2FA1-4BF7-B22D-B80F89B154C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 t="65979"/>
        <a:stretch/>
      </xdr:blipFill>
      <xdr:spPr bwMode="auto">
        <a:xfrm>
          <a:off x="3206114" y="1320164"/>
          <a:ext cx="4219575" cy="4339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274320</xdr:colOff>
      <xdr:row>5</xdr:row>
      <xdr:rowOff>28575</xdr:rowOff>
    </xdr:from>
    <xdr:to>
      <xdr:col>12</xdr:col>
      <xdr:colOff>226695</xdr:colOff>
      <xdr:row>7</xdr:row>
      <xdr:rowOff>38100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CBEC416-8232-4AD6-84B6-D0F99A804C3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 b="70913"/>
        <a:stretch/>
      </xdr:blipFill>
      <xdr:spPr bwMode="auto">
        <a:xfrm>
          <a:off x="3322320" y="942975"/>
          <a:ext cx="4219575" cy="3752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139065</xdr:colOff>
      <xdr:row>9</xdr:row>
      <xdr:rowOff>156210</xdr:rowOff>
    </xdr:from>
    <xdr:to>
      <xdr:col>8</xdr:col>
      <xdr:colOff>396240</xdr:colOff>
      <xdr:row>11</xdr:row>
      <xdr:rowOff>40005</xdr:rowOff>
    </xdr:to>
    <xdr:pic>
      <xdr:nvPicPr>
        <xdr:cNvPr id="4" name="Picture 3" descr="Twitter">
          <a:hlinkClick xmlns:r="http://schemas.openxmlformats.org/officeDocument/2006/relationships" r:id="rId2" tooltip="Twitter"/>
          <a:extLst>
            <a:ext uri="{FF2B5EF4-FFF2-40B4-BE49-F238E27FC236}">
              <a16:creationId xmlns:a16="http://schemas.microsoft.com/office/drawing/2014/main" id="{5EAA87C6-4FDE-4F36-9888-EC9879CD3C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15865" y="1802130"/>
          <a:ext cx="257175" cy="2495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100965</xdr:colOff>
      <xdr:row>9</xdr:row>
      <xdr:rowOff>156210</xdr:rowOff>
    </xdr:from>
    <xdr:to>
      <xdr:col>6</xdr:col>
      <xdr:colOff>358140</xdr:colOff>
      <xdr:row>11</xdr:row>
      <xdr:rowOff>40005</xdr:rowOff>
    </xdr:to>
    <xdr:pic>
      <xdr:nvPicPr>
        <xdr:cNvPr id="5" name="Picture 4" descr="Youtube">
          <a:hlinkClick xmlns:r="http://schemas.openxmlformats.org/officeDocument/2006/relationships" r:id="rId4" tooltip="Youtube"/>
          <a:extLst>
            <a:ext uri="{FF2B5EF4-FFF2-40B4-BE49-F238E27FC236}">
              <a16:creationId xmlns:a16="http://schemas.microsoft.com/office/drawing/2014/main" id="{60002B2C-AA0D-49EE-B788-F5A7F22B92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58565" y="1802130"/>
          <a:ext cx="257175" cy="2495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329565</xdr:colOff>
      <xdr:row>9</xdr:row>
      <xdr:rowOff>156210</xdr:rowOff>
    </xdr:from>
    <xdr:to>
      <xdr:col>10</xdr:col>
      <xdr:colOff>586740</xdr:colOff>
      <xdr:row>11</xdr:row>
      <xdr:rowOff>40005</xdr:rowOff>
    </xdr:to>
    <xdr:pic>
      <xdr:nvPicPr>
        <xdr:cNvPr id="6" name="Picture 5" descr="Facebook">
          <a:hlinkClick xmlns:r="http://schemas.openxmlformats.org/officeDocument/2006/relationships" r:id="rId6" tooltip="Facebook"/>
          <a:extLst>
            <a:ext uri="{FF2B5EF4-FFF2-40B4-BE49-F238E27FC236}">
              <a16:creationId xmlns:a16="http://schemas.microsoft.com/office/drawing/2014/main" id="{E9A35E4C-6B19-4E8A-8FF5-D8099B65C0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5565" y="1802130"/>
          <a:ext cx="257175" cy="2495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560070</xdr:colOff>
      <xdr:row>1</xdr:row>
      <xdr:rowOff>28575</xdr:rowOff>
    </xdr:from>
    <xdr:to>
      <xdr:col>8</xdr:col>
      <xdr:colOff>533293</xdr:colOff>
      <xdr:row>4</xdr:row>
      <xdr:rowOff>164863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833D0D4A-2CC4-4EE2-8F70-3E108A0B04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27270" y="211455"/>
          <a:ext cx="582823" cy="684928"/>
        </a:xfrm>
        <a:prstGeom prst="rect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8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trlProp" Target="../ctrlProps/ctrlProp9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hyperlink" Target="http://www.amazon.com/gp/product/1615470077/ref=as_li_tl?ie=UTF8&amp;camp=1789&amp;creative=9325&amp;creativeASIN=1615470077&amp;linkCode=as2&amp;tag=httpwwwmyspre-20&amp;linkId=37QSVJQXZD5JMB4H" TargetMode="External"/><Relationship Id="rId7" Type="http://schemas.openxmlformats.org/officeDocument/2006/relationships/hyperlink" Target="https://www.myspreadsheetlab.com/cagr-in-microsoft-excel/" TargetMode="External"/><Relationship Id="rId2" Type="http://schemas.openxmlformats.org/officeDocument/2006/relationships/hyperlink" Target="https://d.docs.live.net/Desktop/%3ca%20rel=%22nofollow%22%20href=%22http:/www.amazon.com/gp/product/0316339431/ref=as_li_tl%3fie=UTF8&amp;camp=1789&amp;creative=9325&amp;creativeASIN=0316339431&amp;linkCode=as2&amp;tag=httpwwwmyspre-20&amp;linkId=UHQ6CFSYFBJD7LCC%22%3eSpurious%20Correlations%3c/a%3e%3cimg%20src=" TargetMode="External"/><Relationship Id="rId1" Type="http://schemas.openxmlformats.org/officeDocument/2006/relationships/hyperlink" Target="http://www.mrexcel.com/forum/forum.php" TargetMode="External"/><Relationship Id="rId6" Type="http://schemas.openxmlformats.org/officeDocument/2006/relationships/hyperlink" Target="https://www.myspreadsheetlab.com/excel-training/" TargetMode="External"/><Relationship Id="rId5" Type="http://schemas.openxmlformats.org/officeDocument/2006/relationships/hyperlink" Target="https://www.myspreadsheetlab.com/blog/" TargetMode="External"/><Relationship Id="rId4" Type="http://schemas.openxmlformats.org/officeDocument/2006/relationships/hyperlink" Target="https://academy.powerquery.training/?ref=486dfb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7FFFA-761B-487B-8E69-D8762E78E86C}">
  <dimension ref="B3:C12"/>
  <sheetViews>
    <sheetView showGridLines="0" showRowColHeaders="0" tabSelected="1" workbookViewId="0"/>
  </sheetViews>
  <sheetFormatPr defaultRowHeight="14.4" x14ac:dyDescent="0.3"/>
  <cols>
    <col min="2" max="2" width="21" customWidth="1"/>
    <col min="3" max="3" width="71.5546875" bestFit="1" customWidth="1"/>
  </cols>
  <sheetData>
    <row r="3" spans="2:3" x14ac:dyDescent="0.3">
      <c r="B3" s="27" t="s">
        <v>16</v>
      </c>
      <c r="C3" s="27" t="s">
        <v>20</v>
      </c>
    </row>
    <row r="4" spans="2:3" x14ac:dyDescent="0.3">
      <c r="B4" t="s">
        <v>17</v>
      </c>
      <c r="C4" t="s">
        <v>21</v>
      </c>
    </row>
    <row r="5" spans="2:3" ht="7.8" customHeight="1" x14ac:dyDescent="0.3"/>
    <row r="6" spans="2:3" x14ac:dyDescent="0.3">
      <c r="B6" t="s">
        <v>18</v>
      </c>
      <c r="C6" t="s">
        <v>43</v>
      </c>
    </row>
    <row r="7" spans="2:3" ht="7.8" customHeight="1" x14ac:dyDescent="0.3"/>
    <row r="8" spans="2:3" x14ac:dyDescent="0.3">
      <c r="B8" t="s">
        <v>19</v>
      </c>
      <c r="C8" t="s">
        <v>44</v>
      </c>
    </row>
    <row r="10" spans="2:3" x14ac:dyDescent="0.3">
      <c r="B10" t="s">
        <v>30</v>
      </c>
      <c r="C10" t="s">
        <v>40</v>
      </c>
    </row>
    <row r="12" spans="2:3" x14ac:dyDescent="0.3">
      <c r="B12" t="s">
        <v>41</v>
      </c>
      <c r="C12" t="s">
        <v>42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09F3BA-9E05-41E0-9666-387C87AB94B1}">
  <dimension ref="B3:I18"/>
  <sheetViews>
    <sheetView showGridLines="0" workbookViewId="0">
      <selection activeCell="H7" sqref="H7"/>
    </sheetView>
  </sheetViews>
  <sheetFormatPr defaultRowHeight="14.4" x14ac:dyDescent="0.3"/>
  <cols>
    <col min="1" max="1" width="6.21875" customWidth="1"/>
    <col min="4" max="4" width="6.6640625" customWidth="1"/>
    <col min="5" max="6" width="14.44140625" bestFit="1" customWidth="1"/>
  </cols>
  <sheetData>
    <row r="3" spans="2:8" x14ac:dyDescent="0.3">
      <c r="B3" s="24" t="s">
        <v>0</v>
      </c>
      <c r="C3" s="24" t="s">
        <v>1</v>
      </c>
    </row>
    <row r="4" spans="2:8" x14ac:dyDescent="0.3">
      <c r="B4" s="29">
        <v>2006</v>
      </c>
      <c r="C4" s="30">
        <v>302.5</v>
      </c>
    </row>
    <row r="5" spans="2:8" x14ac:dyDescent="0.3">
      <c r="B5" s="1">
        <v>2007</v>
      </c>
      <c r="C5" s="31">
        <v>385</v>
      </c>
    </row>
    <row r="6" spans="2:8" x14ac:dyDescent="0.3">
      <c r="B6" s="1">
        <v>2008</v>
      </c>
      <c r="C6" s="31">
        <v>-47.5</v>
      </c>
    </row>
    <row r="7" spans="2:8" x14ac:dyDescent="0.3">
      <c r="B7" s="1">
        <v>2009</v>
      </c>
      <c r="C7" s="31">
        <v>233.75</v>
      </c>
      <c r="F7" s="3"/>
      <c r="H7" s="25">
        <f>((C11/C4)^(1/7))-1</f>
        <v>3.2926657892244027E-2</v>
      </c>
    </row>
    <row r="8" spans="2:8" x14ac:dyDescent="0.3">
      <c r="B8" s="1">
        <v>2010</v>
      </c>
      <c r="C8" s="31">
        <v>385</v>
      </c>
    </row>
    <row r="9" spans="2:8" x14ac:dyDescent="0.3">
      <c r="B9" s="1">
        <v>2011</v>
      </c>
      <c r="C9" s="31">
        <v>407</v>
      </c>
    </row>
    <row r="10" spans="2:8" x14ac:dyDescent="0.3">
      <c r="B10" s="1">
        <v>2012</v>
      </c>
      <c r="C10" s="31">
        <v>415.25</v>
      </c>
    </row>
    <row r="11" spans="2:8" x14ac:dyDescent="0.3">
      <c r="B11" s="29">
        <v>2013</v>
      </c>
      <c r="C11" s="30">
        <v>379.5</v>
      </c>
    </row>
    <row r="18" spans="8:9" x14ac:dyDescent="0.3">
      <c r="H18" s="25">
        <f>((C11/C4)^(1/(B11-B4))-1)</f>
        <v>3.2926657892244027E-2</v>
      </c>
      <c r="I18" s="18" t="s">
        <v>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A8840-1F0E-4E88-A970-2D13C2BD2D96}">
  <dimension ref="A3:T30"/>
  <sheetViews>
    <sheetView showGridLines="0" workbookViewId="0">
      <selection activeCell="H7" sqref="H7"/>
    </sheetView>
  </sheetViews>
  <sheetFormatPr defaultRowHeight="14.4" x14ac:dyDescent="0.3"/>
  <cols>
    <col min="1" max="1" width="6.21875" customWidth="1"/>
    <col min="4" max="4" width="6.6640625" customWidth="1"/>
    <col min="5" max="6" width="14.44140625" bestFit="1" customWidth="1"/>
    <col min="11" max="11" width="16.44140625" customWidth="1"/>
  </cols>
  <sheetData>
    <row r="3" spans="2:13" x14ac:dyDescent="0.3">
      <c r="B3" s="24" t="s">
        <v>0</v>
      </c>
      <c r="C3" s="24" t="s">
        <v>1</v>
      </c>
    </row>
    <row r="4" spans="2:13" x14ac:dyDescent="0.3">
      <c r="B4" s="29">
        <v>2006</v>
      </c>
      <c r="C4" s="30">
        <v>302.5</v>
      </c>
      <c r="D4" s="23">
        <f>C4</f>
        <v>302.5</v>
      </c>
      <c r="E4" s="18" t="s">
        <v>22</v>
      </c>
      <c r="M4" s="23"/>
    </row>
    <row r="5" spans="2:13" x14ac:dyDescent="0.3">
      <c r="B5" s="1">
        <v>2007</v>
      </c>
      <c r="C5" s="31">
        <v>385</v>
      </c>
      <c r="D5" s="23">
        <f>D4*(1+$H$7)</f>
        <v>312.46031401240384</v>
      </c>
      <c r="E5" s="36" t="s">
        <v>23</v>
      </c>
      <c r="M5" s="23"/>
    </row>
    <row r="6" spans="2:13" x14ac:dyDescent="0.3">
      <c r="B6" s="1">
        <v>2008</v>
      </c>
      <c r="C6" s="31">
        <v>-47.5</v>
      </c>
      <c r="D6" s="23">
        <f t="shared" ref="D6:D11" si="0">D5*(1+$H$7)</f>
        <v>322.74858787679341</v>
      </c>
      <c r="E6" s="36" t="s">
        <v>24</v>
      </c>
      <c r="M6" s="23"/>
    </row>
    <row r="7" spans="2:13" x14ac:dyDescent="0.3">
      <c r="B7" s="1">
        <v>2009</v>
      </c>
      <c r="C7" s="31">
        <v>233.75</v>
      </c>
      <c r="D7" s="23">
        <f t="shared" si="0"/>
        <v>333.37562021501742</v>
      </c>
      <c r="E7" s="36" t="s">
        <v>25</v>
      </c>
      <c r="F7" s="3"/>
      <c r="H7" s="25">
        <f>((C11/C4)^(1/7))-1</f>
        <v>3.2926657892244027E-2</v>
      </c>
      <c r="M7" s="23"/>
    </row>
    <row r="8" spans="2:13" x14ac:dyDescent="0.3">
      <c r="B8" s="1">
        <v>2010</v>
      </c>
      <c r="C8" s="31">
        <v>385</v>
      </c>
      <c r="D8" s="23">
        <f t="shared" si="0"/>
        <v>344.35256521145197</v>
      </c>
      <c r="E8" s="36" t="s">
        <v>26</v>
      </c>
      <c r="M8" s="23"/>
    </row>
    <row r="9" spans="2:13" x14ac:dyDescent="0.3">
      <c r="B9" s="1">
        <v>2011</v>
      </c>
      <c r="C9" s="31">
        <v>407</v>
      </c>
      <c r="D9" s="23">
        <f t="shared" si="0"/>
        <v>355.6909443204861</v>
      </c>
      <c r="E9" s="36" t="s">
        <v>27</v>
      </c>
      <c r="M9" s="23"/>
    </row>
    <row r="10" spans="2:13" x14ac:dyDescent="0.3">
      <c r="B10" s="1">
        <v>2012</v>
      </c>
      <c r="C10" s="31">
        <v>415.25</v>
      </c>
      <c r="D10" s="23">
        <f t="shared" si="0"/>
        <v>367.40265835949594</v>
      </c>
      <c r="E10" s="36" t="s">
        <v>28</v>
      </c>
      <c r="M10" s="23"/>
    </row>
    <row r="11" spans="2:13" x14ac:dyDescent="0.3">
      <c r="B11" s="29">
        <v>2013</v>
      </c>
      <c r="C11" s="30">
        <v>379.5</v>
      </c>
      <c r="D11" s="38">
        <f t="shared" si="0"/>
        <v>379.50000000000006</v>
      </c>
      <c r="E11" s="37" t="s">
        <v>29</v>
      </c>
      <c r="G11" s="39" t="b">
        <f>EXACT(C11,D11)</f>
        <v>1</v>
      </c>
      <c r="M11" s="23"/>
    </row>
    <row r="17" spans="1:20" x14ac:dyDescent="0.3">
      <c r="A17" s="28"/>
    </row>
    <row r="18" spans="1:20" x14ac:dyDescent="0.3">
      <c r="A18" s="4"/>
    </row>
    <row r="19" spans="1:20" x14ac:dyDescent="0.3">
      <c r="A19" s="4"/>
    </row>
    <row r="20" spans="1:20" x14ac:dyDescent="0.3">
      <c r="A20" s="4" t="b">
        <v>0</v>
      </c>
      <c r="D20" s="19"/>
      <c r="E20" s="10" t="s">
        <v>4</v>
      </c>
      <c r="F20" s="12" t="s">
        <v>3</v>
      </c>
      <c r="G20" s="5"/>
      <c r="H20" s="5"/>
      <c r="I20" s="5"/>
      <c r="J20" s="5"/>
      <c r="K20" s="5"/>
      <c r="L20" s="5"/>
      <c r="M20" s="5"/>
      <c r="N20" s="5"/>
      <c r="O20" s="13" t="b">
        <v>0</v>
      </c>
      <c r="P20" s="6"/>
      <c r="Q20" t="str">
        <f>IF(AND(A20=TRUE,O20=FALSE,O20=FALSE),"&lt;--"&amp;"check the box for details","")</f>
        <v/>
      </c>
    </row>
    <row r="21" spans="1:20" s="8" customFormat="1" ht="6.6" customHeight="1" x14ac:dyDescent="0.3">
      <c r="A21" s="9"/>
      <c r="E21" s="11"/>
      <c r="F21" s="13"/>
      <c r="G21" s="5"/>
      <c r="H21" s="5"/>
      <c r="I21" s="5"/>
      <c r="J21" s="5"/>
      <c r="O21" s="9"/>
    </row>
    <row r="22" spans="1:20" x14ac:dyDescent="0.3">
      <c r="A22" s="4" t="b">
        <v>0</v>
      </c>
      <c r="D22" s="19" t="str">
        <f>IF(AND(A20=TRUE,O20=TRUE,A22=FALSE),E22&amp;"--&gt;","")</f>
        <v/>
      </c>
      <c r="E22" s="10" t="s">
        <v>5</v>
      </c>
      <c r="F22" s="14">
        <f>1+H7</f>
        <v>1.032926657892244</v>
      </c>
      <c r="G22" s="16" t="s">
        <v>2</v>
      </c>
      <c r="H22" s="5"/>
      <c r="I22" s="5"/>
      <c r="J22" s="5"/>
      <c r="K22" s="5"/>
      <c r="L22" s="5"/>
      <c r="M22" s="5"/>
      <c r="N22" s="5"/>
      <c r="O22" s="13" t="b">
        <v>1</v>
      </c>
      <c r="P22" s="6"/>
    </row>
    <row r="23" spans="1:20" s="8" customFormat="1" ht="6.6" customHeight="1" x14ac:dyDescent="0.3">
      <c r="A23" s="9"/>
      <c r="E23" s="11"/>
      <c r="F23" s="15"/>
      <c r="G23" s="7"/>
      <c r="H23" s="5"/>
      <c r="I23" s="5"/>
      <c r="J23" s="5"/>
    </row>
    <row r="24" spans="1:20" x14ac:dyDescent="0.3">
      <c r="A24" s="4" t="b">
        <v>0</v>
      </c>
      <c r="D24" s="19" t="str">
        <f>IF(AND(A22=TRUE,O22=TRUE,A24=FALSE,O24=FALSE),E24&amp;"--&gt;","")</f>
        <v/>
      </c>
      <c r="E24" s="10" t="s">
        <v>6</v>
      </c>
      <c r="F24" s="12" t="str">
        <f>" Take original amount and increase it by " &amp; TEXT(F22,"#.####")&amp;" for each year in column D"</f>
        <v xml:space="preserve"> Take original amount and increase it by 1.0329 for each year in column D</v>
      </c>
      <c r="G24" s="5"/>
      <c r="H24" s="5"/>
      <c r="I24" s="5"/>
      <c r="J24" s="5"/>
      <c r="K24" s="5"/>
      <c r="L24" s="5"/>
      <c r="M24" s="5"/>
      <c r="N24" s="5"/>
      <c r="O24" s="13" t="b">
        <v>0</v>
      </c>
      <c r="P24" s="6"/>
      <c r="Q24" t="str">
        <f>IF(AND(A24=TRUE,O24=FALSE,O24=FALSE),"&lt;--"&amp;"check the box for details","")</f>
        <v/>
      </c>
    </row>
    <row r="25" spans="1:20" s="8" customFormat="1" ht="6.6" customHeight="1" x14ac:dyDescent="0.3">
      <c r="A25" s="9"/>
      <c r="E25" s="11"/>
      <c r="F25" s="13"/>
      <c r="G25" s="5"/>
      <c r="H25" s="5"/>
      <c r="I25" s="5"/>
      <c r="J25" s="5"/>
      <c r="K25" s="17"/>
      <c r="O25" s="9"/>
    </row>
    <row r="26" spans="1:20" x14ac:dyDescent="0.3">
      <c r="A26" s="4" t="b">
        <v>0</v>
      </c>
      <c r="D26" s="19" t="str">
        <f>IF(AND(A24=TRUE,O24=TRUE,A26=FALSE,O26=FALSE),E26&amp;"--&gt;","")</f>
        <v/>
      </c>
      <c r="E26" s="10" t="s">
        <v>7</v>
      </c>
      <c r="F26" s="12" t="s">
        <v>9</v>
      </c>
      <c r="G26" s="5"/>
      <c r="H26" s="5"/>
      <c r="I26" s="5"/>
      <c r="J26" s="5"/>
      <c r="K26" s="5"/>
      <c r="L26" s="5"/>
      <c r="M26" s="5"/>
      <c r="N26" s="5"/>
      <c r="O26" s="13" t="b">
        <v>0</v>
      </c>
      <c r="P26" s="6"/>
      <c r="Q26" t="str">
        <f>IF(AND(A26=TRUE,O26=FALSE,O26=FALSE),"&lt;--"&amp;"check the box for details","")</f>
        <v/>
      </c>
      <c r="T26" s="4" t="b">
        <v>1</v>
      </c>
    </row>
    <row r="27" spans="1:20" x14ac:dyDescent="0.3">
      <c r="A27" s="4"/>
    </row>
    <row r="28" spans="1:20" x14ac:dyDescent="0.3">
      <c r="A28" s="4"/>
    </row>
    <row r="29" spans="1:20" x14ac:dyDescent="0.3">
      <c r="A29" s="4"/>
    </row>
    <row r="30" spans="1:20" x14ac:dyDescent="0.3">
      <c r="A30" s="28"/>
    </row>
  </sheetData>
  <conditionalFormatting sqref="B5:C10">
    <cfRule type="expression" dxfId="30" priority="7">
      <formula>$O$20=TRUE</formula>
    </cfRule>
  </conditionalFormatting>
  <conditionalFormatting sqref="D4:E11">
    <cfRule type="expression" dxfId="29" priority="6">
      <formula>$O$24=FALSE</formula>
    </cfRule>
  </conditionalFormatting>
  <conditionalFormatting sqref="F20:J26">
    <cfRule type="expression" dxfId="28" priority="4">
      <formula>$A20=TRUE</formula>
    </cfRule>
  </conditionalFormatting>
  <conditionalFormatting sqref="C11:D11">
    <cfRule type="expression" dxfId="27" priority="1">
      <formula>EXACT(C11,B11)</formula>
    </cfRule>
  </conditionalFormatting>
  <conditionalFormatting sqref="G11 C11:D11">
    <cfRule type="expression" dxfId="26" priority="13">
      <formula>AND($O$26=TRUE,$G$11=TRUE)</formula>
    </cfRule>
  </conditionalFormatting>
  <pageMargins left="0.7" right="0.7" top="0.75" bottom="0.75" header="0.3" footer="0.3"/>
  <pageSetup orientation="portrait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Check Box 1">
              <controlPr defaultSize="0" autoFill="0" autoLine="0" autoPict="0">
                <anchor moveWithCells="1">
                  <from>
                    <xdr:col>11</xdr:col>
                    <xdr:colOff>76200</xdr:colOff>
                    <xdr:row>18</xdr:row>
                    <xdr:rowOff>144780</xdr:rowOff>
                  </from>
                  <to>
                    <xdr:col>14</xdr:col>
                    <xdr:colOff>289560</xdr:colOff>
                    <xdr:row>20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5" name="Check Box 2">
              <controlPr defaultSize="0" autoFill="0" autoLine="0" autoPict="0">
                <anchor moveWithCells="1">
                  <from>
                    <xdr:col>11</xdr:col>
                    <xdr:colOff>76200</xdr:colOff>
                    <xdr:row>22</xdr:row>
                    <xdr:rowOff>38100</xdr:rowOff>
                  </from>
                  <to>
                    <xdr:col>14</xdr:col>
                    <xdr:colOff>281940</xdr:colOff>
                    <xdr:row>24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6" name="Check Box 3">
              <controlPr defaultSize="0" autoFill="0" autoLine="0" autoPict="0">
                <anchor moveWithCells="1">
                  <from>
                    <xdr:col>11</xdr:col>
                    <xdr:colOff>76200</xdr:colOff>
                    <xdr:row>24</xdr:row>
                    <xdr:rowOff>38100</xdr:rowOff>
                  </from>
                  <to>
                    <xdr:col>16</xdr:col>
                    <xdr:colOff>76200</xdr:colOff>
                    <xdr:row>26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7" name="Check Box 5">
              <controlPr defaultSize="0" autoFill="0" autoLine="0" autoPict="0">
                <anchor moveWithCells="1">
                  <from>
                    <xdr:col>4</xdr:col>
                    <xdr:colOff>708660</xdr:colOff>
                    <xdr:row>18</xdr:row>
                    <xdr:rowOff>167640</xdr:rowOff>
                  </from>
                  <to>
                    <xdr:col>4</xdr:col>
                    <xdr:colOff>944880</xdr:colOff>
                    <xdr:row>20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8" name="Check Box 6">
              <controlPr defaultSize="0" autoFill="0" autoLine="0" autoPict="0">
                <anchor moveWithCells="1">
                  <from>
                    <xdr:col>4</xdr:col>
                    <xdr:colOff>708660</xdr:colOff>
                    <xdr:row>20</xdr:row>
                    <xdr:rowOff>76200</xdr:rowOff>
                  </from>
                  <to>
                    <xdr:col>4</xdr:col>
                    <xdr:colOff>944880</xdr:colOff>
                    <xdr:row>22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9" r:id="rId9" name="Check Box 7">
              <controlPr defaultSize="0" autoFill="0" autoLine="0" autoPict="0">
                <anchor moveWithCells="1">
                  <from>
                    <xdr:col>4</xdr:col>
                    <xdr:colOff>708660</xdr:colOff>
                    <xdr:row>23</xdr:row>
                    <xdr:rowOff>0</xdr:rowOff>
                  </from>
                  <to>
                    <xdr:col>4</xdr:col>
                    <xdr:colOff>944880</xdr:colOff>
                    <xdr:row>24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0" r:id="rId10" name="Check Box 8">
              <controlPr defaultSize="0" autoFill="0" autoLine="0" autoPict="0">
                <anchor moveWithCells="1">
                  <from>
                    <xdr:col>4</xdr:col>
                    <xdr:colOff>708660</xdr:colOff>
                    <xdr:row>24</xdr:row>
                    <xdr:rowOff>60960</xdr:rowOff>
                  </from>
                  <to>
                    <xdr:col>4</xdr:col>
                    <xdr:colOff>944880</xdr:colOff>
                    <xdr:row>26</xdr:row>
                    <xdr:rowOff>22860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3F895-FA43-49CC-BFE2-607C3F83B053}">
  <dimension ref="B3:O29"/>
  <sheetViews>
    <sheetView showGridLines="0" workbookViewId="0">
      <selection activeCell="H12" sqref="H12"/>
    </sheetView>
  </sheetViews>
  <sheetFormatPr defaultRowHeight="14.4" x14ac:dyDescent="0.3"/>
  <cols>
    <col min="1" max="1" width="6.21875" customWidth="1"/>
    <col min="4" max="4" width="6.6640625" customWidth="1"/>
    <col min="5" max="6" width="14.44140625" bestFit="1" customWidth="1"/>
    <col min="7" max="7" width="13.21875" bestFit="1" customWidth="1"/>
  </cols>
  <sheetData>
    <row r="3" spans="2:13" x14ac:dyDescent="0.3">
      <c r="B3" s="24" t="s">
        <v>0</v>
      </c>
      <c r="C3" s="24" t="s">
        <v>1</v>
      </c>
      <c r="E3" s="34"/>
    </row>
    <row r="4" spans="2:13" x14ac:dyDescent="0.3">
      <c r="B4" s="22">
        <v>2006</v>
      </c>
      <c r="C4" s="32">
        <v>302.5</v>
      </c>
      <c r="D4" s="33" t="str">
        <f>IF($B4&lt;$F$9,"",IF($B4&gt;$G$9,"",IF($B4=$F$9,C4,IF($B4&gt;$F$9,$D3*(1+$H$12)))))</f>
        <v/>
      </c>
      <c r="E4" s="35" t="str">
        <f t="shared" ref="E4:E9" si="0">IF(B4=$G$9,C4=D4,"")</f>
        <v/>
      </c>
    </row>
    <row r="5" spans="2:13" x14ac:dyDescent="0.3">
      <c r="B5" s="22">
        <v>2007</v>
      </c>
      <c r="C5" s="32">
        <v>385</v>
      </c>
      <c r="D5" s="33">
        <f t="shared" ref="D5:D11" si="1">IF($B5&lt;$F$9,"",IF($B5&gt;$G$9,"",IF($B5=$F$9,C5,IF($B5&gt;$F$9,$D4*(1+$H$12)))))</f>
        <v>385</v>
      </c>
      <c r="E5" s="35" t="str">
        <f t="shared" si="0"/>
        <v/>
      </c>
    </row>
    <row r="6" spans="2:13" x14ac:dyDescent="0.3">
      <c r="B6" s="22">
        <v>2008</v>
      </c>
      <c r="C6" s="32">
        <v>-47.5</v>
      </c>
      <c r="D6" s="33">
        <f t="shared" si="1"/>
        <v>390.86835570950632</v>
      </c>
      <c r="E6" s="35" t="str">
        <f t="shared" si="0"/>
        <v/>
      </c>
    </row>
    <row r="7" spans="2:13" x14ac:dyDescent="0.3">
      <c r="B7" s="22">
        <v>2009</v>
      </c>
      <c r="C7" s="32">
        <v>233.75</v>
      </c>
      <c r="D7" s="33">
        <f t="shared" si="1"/>
        <v>396.82615972741081</v>
      </c>
      <c r="E7" s="35" t="str">
        <f t="shared" si="0"/>
        <v/>
      </c>
      <c r="F7" s="3"/>
      <c r="H7" s="2"/>
      <c r="M7" s="18"/>
    </row>
    <row r="8" spans="2:13" x14ac:dyDescent="0.3">
      <c r="B8" s="22">
        <v>2010</v>
      </c>
      <c r="C8" s="32">
        <v>385</v>
      </c>
      <c r="D8" s="33">
        <f t="shared" si="1"/>
        <v>402.87477546797658</v>
      </c>
      <c r="E8" s="35" t="str">
        <f t="shared" si="0"/>
        <v/>
      </c>
      <c r="F8" s="20" t="s">
        <v>11</v>
      </c>
      <c r="G8" s="20" t="s">
        <v>12</v>
      </c>
    </row>
    <row r="9" spans="2:13" x14ac:dyDescent="0.3">
      <c r="B9" s="22">
        <v>2011</v>
      </c>
      <c r="C9" s="32">
        <v>407</v>
      </c>
      <c r="D9" s="33">
        <f t="shared" si="1"/>
        <v>409.01558712728456</v>
      </c>
      <c r="E9" s="35" t="str">
        <f t="shared" si="0"/>
        <v/>
      </c>
      <c r="F9" s="26">
        <v>2007</v>
      </c>
      <c r="G9" s="26">
        <v>2012</v>
      </c>
      <c r="J9" s="18" t="s">
        <v>10</v>
      </c>
    </row>
    <row r="10" spans="2:13" x14ac:dyDescent="0.3">
      <c r="B10" s="22">
        <v>2012</v>
      </c>
      <c r="C10" s="32">
        <v>415.25</v>
      </c>
      <c r="D10" s="33">
        <f t="shared" si="1"/>
        <v>415.25000000000006</v>
      </c>
      <c r="E10" s="35" t="b">
        <f>IF(B10=$G$9,C10=D10,"")</f>
        <v>1</v>
      </c>
      <c r="F10" s="10">
        <f>MATCH(F9,$B$4:$B$11,0)</f>
        <v>2</v>
      </c>
      <c r="G10" s="10">
        <f>MATCH(G9,$B$4:$B$11,0)</f>
        <v>7</v>
      </c>
      <c r="J10" s="18" t="s">
        <v>14</v>
      </c>
    </row>
    <row r="11" spans="2:13" x14ac:dyDescent="0.3">
      <c r="B11" s="22">
        <v>2013</v>
      </c>
      <c r="C11" s="32">
        <v>379.5</v>
      </c>
      <c r="D11" s="33" t="str">
        <f t="shared" si="1"/>
        <v/>
      </c>
      <c r="E11" s="35" t="str">
        <f>IF(B11=$G$9,C11=D11,"")</f>
        <v/>
      </c>
      <c r="F11" s="10">
        <f>INDEX($C$4:$C$11,F10)</f>
        <v>385</v>
      </c>
      <c r="G11" s="10">
        <f>INDEX($C$4:$C$11,G10)</f>
        <v>415.25</v>
      </c>
      <c r="J11" s="18" t="s">
        <v>13</v>
      </c>
    </row>
    <row r="12" spans="2:13" x14ac:dyDescent="0.3">
      <c r="H12" s="25">
        <f>((G11/F11)^(1/(G9-F9))-1)</f>
        <v>1.5242482362354037E-2</v>
      </c>
      <c r="J12" s="18" t="s">
        <v>15</v>
      </c>
    </row>
    <row r="18" spans="7:15" x14ac:dyDescent="0.3">
      <c r="H18" s="2"/>
      <c r="I18" s="18"/>
      <c r="M18" s="18"/>
    </row>
    <row r="22" spans="7:15" x14ac:dyDescent="0.3">
      <c r="O22" s="4" t="b">
        <v>0</v>
      </c>
    </row>
    <row r="29" spans="7:15" x14ac:dyDescent="0.3">
      <c r="G29" s="21" t="str">
        <f>IF(AND(F9&lt;&gt;"",G9&lt;=F9),"End Year must be greater than Start Year","")</f>
        <v/>
      </c>
    </row>
  </sheetData>
  <conditionalFormatting sqref="B4:C11">
    <cfRule type="expression" dxfId="25" priority="1">
      <formula>AND(ISERROR(MATCH($B4,$F$9:$G$9,0)),$O$22=TRUE)</formula>
    </cfRule>
    <cfRule type="expression" dxfId="24" priority="6">
      <formula>ISNUMBER(MATCH($B4,$F$9:$G$9,0))</formula>
    </cfRule>
  </conditionalFormatting>
  <conditionalFormatting sqref="F10:G11">
    <cfRule type="expression" dxfId="23" priority="4">
      <formula>ISERROR(F10)</formula>
    </cfRule>
  </conditionalFormatting>
  <conditionalFormatting sqref="H12">
    <cfRule type="expression" dxfId="22" priority="3">
      <formula>ISERROR(H12)</formula>
    </cfRule>
  </conditionalFormatting>
  <dataValidations count="1">
    <dataValidation type="list" allowBlank="1" showInputMessage="1" showErrorMessage="1" sqref="F9:G9" xr:uid="{9B651773-A609-4089-AA97-12CF7A3759BB}">
      <formula1>$B$4:$B$11</formula1>
    </dataValidation>
  </dataValidations>
  <pageMargins left="0.7" right="0.7" top="0.75" bottom="0.75" header="0.3" footer="0.3"/>
  <pageSetup orientation="portrait" verticalDpi="0" r:id="rId1"/>
  <ignoredErrors>
    <ignoredError sqref="F10:G11 H12" evalError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8" r:id="rId4" name="Check Box 4">
              <controlPr defaultSize="0" autoFill="0" autoLine="0" autoPict="0">
                <anchor moveWithCells="1">
                  <from>
                    <xdr:col>8</xdr:col>
                    <xdr:colOff>594360</xdr:colOff>
                    <xdr:row>12</xdr:row>
                    <xdr:rowOff>175260</xdr:rowOff>
                  </from>
                  <to>
                    <xdr:col>13</xdr:col>
                    <xdr:colOff>441960</xdr:colOff>
                    <xdr:row>14</xdr:row>
                    <xdr:rowOff>60960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34B33-13D0-40F0-9D4D-B8659ED23B44}">
  <dimension ref="A1:W25"/>
  <sheetViews>
    <sheetView showGridLines="0" workbookViewId="0"/>
  </sheetViews>
  <sheetFormatPr defaultRowHeight="14.4" x14ac:dyDescent="0.3"/>
  <cols>
    <col min="1" max="1" width="2.33203125" customWidth="1"/>
    <col min="3" max="3" width="2.5546875" customWidth="1"/>
    <col min="4" max="6" width="13.88671875" customWidth="1"/>
    <col min="7" max="7" width="5.5546875" bestFit="1" customWidth="1"/>
    <col min="8" max="8" width="8.21875" customWidth="1"/>
    <col min="9" max="9" width="5.109375" customWidth="1"/>
    <col min="10" max="10" width="3.109375" customWidth="1"/>
    <col min="11" max="13" width="13.88671875" customWidth="1"/>
    <col min="14" max="14" width="7.44140625" bestFit="1" customWidth="1"/>
    <col min="15" max="15" width="9.44140625" customWidth="1"/>
    <col min="16" max="16" width="5.109375" customWidth="1"/>
    <col min="17" max="17" width="3.109375" customWidth="1"/>
    <col min="18" max="20" width="13.88671875" customWidth="1"/>
    <col min="21" max="21" width="9.44140625" customWidth="1"/>
  </cols>
  <sheetData>
    <row r="1" spans="1:23" x14ac:dyDescent="0.3">
      <c r="D1" s="46">
        <f>((D11/D4)^(1/7))-1</f>
        <v>3.2926657892244027E-2</v>
      </c>
      <c r="E1" s="47"/>
      <c r="F1" s="48"/>
      <c r="G1" s="8"/>
      <c r="H1" s="8"/>
      <c r="K1" s="46">
        <f>((K11/K4)^(1/7))-1</f>
        <v>0.18732933504137828</v>
      </c>
      <c r="L1" s="47"/>
      <c r="M1" s="48"/>
      <c r="N1" s="8"/>
      <c r="O1" s="8"/>
      <c r="R1" s="46">
        <f>((R11/R4)^(1/7))-1</f>
        <v>0.26294616513113311</v>
      </c>
      <c r="S1" s="47"/>
      <c r="T1" s="48"/>
    </row>
    <row r="2" spans="1:23" x14ac:dyDescent="0.3">
      <c r="D2" s="87" t="str">
        <f>"CAGR example 1.   "</f>
        <v xml:space="preserve">CAGR example 1.   </v>
      </c>
      <c r="E2" s="43"/>
      <c r="F2" s="49"/>
      <c r="G2" s="8"/>
      <c r="H2" s="8"/>
      <c r="K2" s="87" t="str">
        <f>"CAGR example 2.   "</f>
        <v xml:space="preserve">CAGR example 2.   </v>
      </c>
      <c r="L2" s="43"/>
      <c r="M2" s="49"/>
      <c r="N2" s="8"/>
      <c r="O2" s="8"/>
      <c r="R2" s="87" t="str">
        <f>"CAGR example 3.   "</f>
        <v xml:space="preserve">CAGR example 3.   </v>
      </c>
      <c r="S2" s="43"/>
      <c r="T2" s="49"/>
    </row>
    <row r="3" spans="1:23" x14ac:dyDescent="0.3">
      <c r="B3" s="24" t="s">
        <v>0</v>
      </c>
      <c r="D3" s="50" t="s">
        <v>1</v>
      </c>
      <c r="E3" s="44" t="s">
        <v>34</v>
      </c>
      <c r="F3" s="51" t="s">
        <v>35</v>
      </c>
      <c r="G3" s="74" t="s">
        <v>36</v>
      </c>
      <c r="H3" s="75"/>
      <c r="K3" s="50" t="s">
        <v>1</v>
      </c>
      <c r="L3" s="44" t="s">
        <v>34</v>
      </c>
      <c r="M3" s="51" t="s">
        <v>35</v>
      </c>
      <c r="N3" s="74" t="s">
        <v>36</v>
      </c>
      <c r="O3" s="75"/>
      <c r="R3" s="50" t="s">
        <v>1</v>
      </c>
      <c r="S3" s="44" t="s">
        <v>34</v>
      </c>
      <c r="T3" s="51" t="s">
        <v>35</v>
      </c>
      <c r="U3" s="74" t="s">
        <v>36</v>
      </c>
      <c r="V3" s="75"/>
    </row>
    <row r="4" spans="1:23" s="10" customFormat="1" x14ac:dyDescent="0.3">
      <c r="B4" s="53">
        <v>2006</v>
      </c>
      <c r="D4" s="54">
        <v>302.5</v>
      </c>
      <c r="E4" s="55">
        <f>D4</f>
        <v>302.5</v>
      </c>
      <c r="F4" s="56"/>
      <c r="G4" s="11"/>
      <c r="H4" s="11"/>
      <c r="K4" s="54">
        <v>6298.61</v>
      </c>
      <c r="L4" s="55">
        <f>K4</f>
        <v>6298.61</v>
      </c>
      <c r="M4" s="56"/>
      <c r="N4" s="11"/>
      <c r="O4" s="11"/>
      <c r="R4" s="54">
        <v>12000</v>
      </c>
      <c r="S4" s="55">
        <f>R4</f>
        <v>12000</v>
      </c>
      <c r="T4" s="56"/>
      <c r="W4" s="57"/>
    </row>
    <row r="5" spans="1:23" s="10" customFormat="1" x14ac:dyDescent="0.3">
      <c r="B5" s="58">
        <v>2007</v>
      </c>
      <c r="D5" s="59">
        <v>385</v>
      </c>
      <c r="E5" s="60">
        <f t="shared" ref="E5:E11" si="0">E4*(1+$D$1)</f>
        <v>312.46031401240384</v>
      </c>
      <c r="F5" s="61">
        <f>E5-E4</f>
        <v>9.9603140124038418</v>
      </c>
      <c r="G5" s="76">
        <f>(D$11-D$4)/$B$14</f>
        <v>11</v>
      </c>
      <c r="H5" s="77">
        <f>E4+G$5</f>
        <v>313.5</v>
      </c>
      <c r="K5" s="59">
        <v>7120.81</v>
      </c>
      <c r="L5" s="60">
        <f>L4*(1+$K$1)</f>
        <v>7478.524422984975</v>
      </c>
      <c r="M5" s="61">
        <f>L5-L4</f>
        <v>1179.9144229849753</v>
      </c>
      <c r="N5" s="78">
        <f>(K$11-K$4)/$B$14</f>
        <v>2093.462857142857</v>
      </c>
      <c r="O5" s="77">
        <f>L4+N$5</f>
        <v>8392.0728571428572</v>
      </c>
      <c r="R5" s="59">
        <v>13500</v>
      </c>
      <c r="S5" s="60">
        <f>S4*(1+$R$1)</f>
        <v>15155.353981573597</v>
      </c>
      <c r="T5" s="61">
        <f>S5-S4</f>
        <v>3155.3539815735967</v>
      </c>
      <c r="U5" s="78">
        <f>(R$11-R$4)/$B$14</f>
        <v>7071.4285714285716</v>
      </c>
      <c r="V5" s="77">
        <f>S4+U$5</f>
        <v>19071.428571428572</v>
      </c>
      <c r="W5" s="62"/>
    </row>
    <row r="6" spans="1:23" s="10" customFormat="1" x14ac:dyDescent="0.3">
      <c r="B6" s="58">
        <v>2008</v>
      </c>
      <c r="D6" s="59">
        <v>-47.5</v>
      </c>
      <c r="E6" s="60">
        <f t="shared" si="0"/>
        <v>322.74858787679341</v>
      </c>
      <c r="F6" s="61">
        <f t="shared" ref="F6:F11" si="1">E6-E5</f>
        <v>10.288273864389566</v>
      </c>
      <c r="G6" s="76">
        <f t="shared" ref="G6:G11" si="2">(D$11-D$4)/$B$14</f>
        <v>11</v>
      </c>
      <c r="H6" s="77">
        <f>H5+G$5</f>
        <v>324.5</v>
      </c>
      <c r="K6" s="59">
        <v>2204.31</v>
      </c>
      <c r="L6" s="60">
        <f t="shared" ref="L6:L11" si="3">L5*(1+$K$1)</f>
        <v>8879.4714302334578</v>
      </c>
      <c r="M6" s="61">
        <f t="shared" ref="M6:M11" si="4">L6-L5</f>
        <v>1400.9470072484828</v>
      </c>
      <c r="N6" s="78">
        <f t="shared" ref="N6:N11" si="5">(K$11-K$4)/$B$14</f>
        <v>2093.462857142857</v>
      </c>
      <c r="O6" s="77">
        <f>O5+N$5</f>
        <v>10485.535714285714</v>
      </c>
      <c r="R6" s="59">
        <v>17658</v>
      </c>
      <c r="S6" s="60">
        <f t="shared" ref="S6:S11" si="6">S5*(1+$R$1)</f>
        <v>19140.396192233224</v>
      </c>
      <c r="T6" s="61">
        <f t="shared" ref="T6:T11" si="7">S6-S5</f>
        <v>3985.042210659627</v>
      </c>
      <c r="U6" s="78">
        <f t="shared" ref="U6:U11" si="8">(R$11-R$4)/$B$14</f>
        <v>7071.4285714285716</v>
      </c>
      <c r="V6" s="77">
        <f>V5+U$5</f>
        <v>26142.857142857145</v>
      </c>
      <c r="W6" s="62"/>
    </row>
    <row r="7" spans="1:23" s="10" customFormat="1" x14ac:dyDescent="0.3">
      <c r="B7" s="58">
        <v>2009</v>
      </c>
      <c r="D7" s="59">
        <v>233.75</v>
      </c>
      <c r="E7" s="60">
        <f t="shared" si="0"/>
        <v>333.37562021501742</v>
      </c>
      <c r="F7" s="61">
        <f t="shared" si="1"/>
        <v>10.627032338224012</v>
      </c>
      <c r="G7" s="76">
        <f t="shared" si="2"/>
        <v>11</v>
      </c>
      <c r="H7" s="77">
        <f t="shared" ref="H7:H11" si="9">H6+G$5</f>
        <v>335.5</v>
      </c>
      <c r="I7" s="63"/>
      <c r="J7" s="63"/>
      <c r="K7" s="59">
        <v>-4124.9399999999996</v>
      </c>
      <c r="L7" s="60">
        <f t="shared" si="3"/>
        <v>10542.856908778007</v>
      </c>
      <c r="M7" s="61">
        <f t="shared" si="4"/>
        <v>1663.3854785445492</v>
      </c>
      <c r="N7" s="78">
        <f t="shared" si="5"/>
        <v>2093.462857142857</v>
      </c>
      <c r="O7" s="77">
        <f t="shared" ref="O7:O11" si="10">O6+N$5</f>
        <v>12578.99857142857</v>
      </c>
      <c r="R7" s="59">
        <v>12008</v>
      </c>
      <c r="S7" s="60">
        <f t="shared" si="6"/>
        <v>24173.289970071492</v>
      </c>
      <c r="T7" s="61">
        <f t="shared" si="7"/>
        <v>5032.8937778382679</v>
      </c>
      <c r="U7" s="78">
        <f t="shared" si="8"/>
        <v>7071.4285714285716</v>
      </c>
      <c r="V7" s="77">
        <f t="shared" ref="V7:V11" si="11">V6+U$5</f>
        <v>33214.285714285717</v>
      </c>
      <c r="W7" s="62"/>
    </row>
    <row r="8" spans="1:23" s="10" customFormat="1" x14ac:dyDescent="0.3">
      <c r="B8" s="58">
        <v>2010</v>
      </c>
      <c r="D8" s="59">
        <v>385</v>
      </c>
      <c r="E8" s="60">
        <f t="shared" si="0"/>
        <v>344.35256521145197</v>
      </c>
      <c r="F8" s="61">
        <f t="shared" si="1"/>
        <v>10.976944996434554</v>
      </c>
      <c r="G8" s="76">
        <f t="shared" si="2"/>
        <v>11</v>
      </c>
      <c r="H8" s="77">
        <f t="shared" si="9"/>
        <v>346.5</v>
      </c>
      <c r="K8" s="59">
        <v>16560.310000000001</v>
      </c>
      <c r="L8" s="60">
        <f t="shared" si="3"/>
        <v>12517.843282935792</v>
      </c>
      <c r="M8" s="61">
        <f t="shared" si="4"/>
        <v>1974.9863741577847</v>
      </c>
      <c r="N8" s="78">
        <f t="shared" si="5"/>
        <v>2093.462857142857</v>
      </c>
      <c r="O8" s="77">
        <f t="shared" si="10"/>
        <v>14672.461428571427</v>
      </c>
      <c r="R8" s="59">
        <v>18000</v>
      </c>
      <c r="S8" s="60">
        <f t="shared" si="6"/>
        <v>30529.563866304674</v>
      </c>
      <c r="T8" s="61">
        <f t="shared" si="7"/>
        <v>6356.2738962331823</v>
      </c>
      <c r="U8" s="78">
        <f t="shared" si="8"/>
        <v>7071.4285714285716</v>
      </c>
      <c r="V8" s="77">
        <f t="shared" si="11"/>
        <v>40285.71428571429</v>
      </c>
      <c r="W8" s="62"/>
    </row>
    <row r="9" spans="1:23" s="10" customFormat="1" x14ac:dyDescent="0.3">
      <c r="B9" s="58">
        <v>2011</v>
      </c>
      <c r="D9" s="59">
        <v>407</v>
      </c>
      <c r="E9" s="60">
        <f t="shared" si="0"/>
        <v>355.6909443204861</v>
      </c>
      <c r="F9" s="61">
        <f t="shared" si="1"/>
        <v>11.338379109034122</v>
      </c>
      <c r="G9" s="76">
        <f t="shared" si="2"/>
        <v>11</v>
      </c>
      <c r="H9" s="77">
        <f t="shared" si="9"/>
        <v>357.5</v>
      </c>
      <c r="K9" s="59">
        <v>14974.66</v>
      </c>
      <c r="L9" s="60">
        <f t="shared" si="3"/>
        <v>14862.802541280336</v>
      </c>
      <c r="M9" s="61">
        <f t="shared" si="4"/>
        <v>2344.9592583445447</v>
      </c>
      <c r="N9" s="78">
        <f t="shared" si="5"/>
        <v>2093.462857142857</v>
      </c>
      <c r="O9" s="77">
        <f t="shared" si="10"/>
        <v>16765.924285714285</v>
      </c>
      <c r="R9" s="59">
        <v>9879</v>
      </c>
      <c r="S9" s="60">
        <f t="shared" si="6"/>
        <v>38557.195608075497</v>
      </c>
      <c r="T9" s="61">
        <f t="shared" si="7"/>
        <v>8027.6317417708233</v>
      </c>
      <c r="U9" s="78">
        <f t="shared" si="8"/>
        <v>7071.4285714285716</v>
      </c>
      <c r="V9" s="77">
        <f t="shared" si="11"/>
        <v>47357.142857142862</v>
      </c>
      <c r="W9" s="62"/>
    </row>
    <row r="10" spans="1:23" s="10" customFormat="1" x14ac:dyDescent="0.3">
      <c r="B10" s="58">
        <v>2012</v>
      </c>
      <c r="D10" s="59">
        <v>415.25</v>
      </c>
      <c r="E10" s="60">
        <f t="shared" si="0"/>
        <v>367.40265835949594</v>
      </c>
      <c r="F10" s="61">
        <f t="shared" si="1"/>
        <v>11.711714039009848</v>
      </c>
      <c r="G10" s="76">
        <f t="shared" si="2"/>
        <v>11</v>
      </c>
      <c r="H10" s="77">
        <f t="shared" si="9"/>
        <v>368.5</v>
      </c>
      <c r="K10" s="59">
        <v>23131.55</v>
      </c>
      <c r="L10" s="60">
        <f t="shared" si="3"/>
        <v>17647.041458189688</v>
      </c>
      <c r="M10" s="61">
        <f t="shared" si="4"/>
        <v>2784.2389169093512</v>
      </c>
      <c r="N10" s="78">
        <f t="shared" si="5"/>
        <v>2093.462857142857</v>
      </c>
      <c r="O10" s="77">
        <f t="shared" si="10"/>
        <v>18859.387142857144</v>
      </c>
      <c r="R10" s="59">
        <v>19645</v>
      </c>
      <c r="S10" s="60">
        <f t="shared" si="6"/>
        <v>48695.662331429914</v>
      </c>
      <c r="T10" s="61">
        <f t="shared" si="7"/>
        <v>10138.466723354417</v>
      </c>
      <c r="U10" s="78">
        <f t="shared" si="8"/>
        <v>7071.4285714285716</v>
      </c>
      <c r="V10" s="77">
        <f t="shared" si="11"/>
        <v>54428.571428571435</v>
      </c>
      <c r="W10" s="62"/>
    </row>
    <row r="11" spans="1:23" s="10" customFormat="1" ht="15" thickBot="1" x14ac:dyDescent="0.35">
      <c r="A11" s="64"/>
      <c r="B11" s="53">
        <v>2013</v>
      </c>
      <c r="D11" s="65">
        <v>379.5</v>
      </c>
      <c r="E11" s="71">
        <f t="shared" si="0"/>
        <v>379.50000000000006</v>
      </c>
      <c r="F11" s="66">
        <f t="shared" si="1"/>
        <v>12.097341640504112</v>
      </c>
      <c r="G11" s="76">
        <f t="shared" si="2"/>
        <v>11</v>
      </c>
      <c r="H11" s="72">
        <f t="shared" si="9"/>
        <v>379.5</v>
      </c>
      <c r="K11" s="65">
        <v>20952.849999999999</v>
      </c>
      <c r="L11" s="71">
        <f t="shared" si="3"/>
        <v>20952.849999999995</v>
      </c>
      <c r="M11" s="66">
        <f t="shared" si="4"/>
        <v>3305.8085418103074</v>
      </c>
      <c r="N11" s="78">
        <f t="shared" si="5"/>
        <v>2093.462857142857</v>
      </c>
      <c r="O11" s="72">
        <f t="shared" si="10"/>
        <v>20952.850000000002</v>
      </c>
      <c r="R11" s="65">
        <v>61500</v>
      </c>
      <c r="S11" s="73">
        <f t="shared" si="6"/>
        <v>61499.999999999985</v>
      </c>
      <c r="T11" s="66">
        <f t="shared" si="7"/>
        <v>12804.337668570071</v>
      </c>
      <c r="U11" s="78">
        <f t="shared" si="8"/>
        <v>7071.4285714285716</v>
      </c>
      <c r="V11" s="72">
        <f t="shared" si="11"/>
        <v>61500.000000000007</v>
      </c>
      <c r="W11" s="67"/>
    </row>
    <row r="13" spans="1:23" ht="15" thickBot="1" x14ac:dyDescent="0.35"/>
    <row r="14" spans="1:23" x14ac:dyDescent="0.3">
      <c r="B14" s="45">
        <f>B11-B4</f>
        <v>7</v>
      </c>
      <c r="D14" s="41">
        <f>D11-D4</f>
        <v>77</v>
      </c>
      <c r="E14" s="41"/>
      <c r="F14" s="68"/>
      <c r="G14" s="45"/>
      <c r="H14" s="45"/>
      <c r="K14" s="41">
        <f>K11-K4</f>
        <v>14654.239999999998</v>
      </c>
      <c r="L14" s="41"/>
      <c r="M14" s="70"/>
      <c r="N14" s="45"/>
      <c r="O14" s="45"/>
      <c r="R14" s="41">
        <f>R11-R4</f>
        <v>49500</v>
      </c>
      <c r="S14" s="41"/>
      <c r="T14" s="70"/>
    </row>
    <row r="15" spans="1:23" ht="43.8" thickBot="1" x14ac:dyDescent="0.35">
      <c r="B15" s="52" t="s">
        <v>32</v>
      </c>
      <c r="D15" s="40" t="s">
        <v>31</v>
      </c>
      <c r="E15" s="42" t="s">
        <v>33</v>
      </c>
      <c r="F15" s="69"/>
      <c r="G15" s="52"/>
      <c r="H15" s="52"/>
      <c r="K15" s="40" t="s">
        <v>31</v>
      </c>
      <c r="L15" s="42" t="s">
        <v>33</v>
      </c>
      <c r="M15" s="69"/>
      <c r="N15" s="52"/>
      <c r="O15" s="52"/>
      <c r="R15" s="40" t="s">
        <v>31</v>
      </c>
      <c r="S15" s="42" t="s">
        <v>33</v>
      </c>
      <c r="T15" s="69"/>
    </row>
    <row r="16" spans="1:23" ht="6.6" customHeight="1" thickBot="1" x14ac:dyDescent="0.35"/>
    <row r="17" spans="1:22" ht="14.4" customHeight="1" thickBot="1" x14ac:dyDescent="0.35">
      <c r="F17" s="79">
        <f>AVERAGE(F5:F11)</f>
        <v>11.000000000000009</v>
      </c>
      <c r="M17" s="79">
        <f>AVERAGE(M5:M11)</f>
        <v>2093.4628571428561</v>
      </c>
      <c r="N17" s="45"/>
      <c r="T17" s="79">
        <f>AVERAGE(T5:T11)</f>
        <v>7071.4285714285697</v>
      </c>
    </row>
    <row r="18" spans="1:22" hidden="1" x14ac:dyDescent="0.3">
      <c r="A18" s="4" t="b">
        <v>1</v>
      </c>
      <c r="D18" s="23">
        <f>$B$14*F17</f>
        <v>77.000000000000057</v>
      </c>
      <c r="H18" s="23"/>
      <c r="K18" s="23">
        <f>$B$14*M17</f>
        <v>14654.239999999993</v>
      </c>
      <c r="O18" s="23"/>
      <c r="R18" s="23">
        <f>$B$14*T17</f>
        <v>49499.999999999985</v>
      </c>
    </row>
    <row r="19" spans="1:22" hidden="1" x14ac:dyDescent="0.3">
      <c r="A19" s="4"/>
      <c r="D19" s="23">
        <f>D14/F17</f>
        <v>6.9999999999999947</v>
      </c>
      <c r="K19" s="23">
        <f>K14/M17</f>
        <v>7.0000000000000027</v>
      </c>
      <c r="R19" s="23">
        <f>R14/T17</f>
        <v>7.0000000000000018</v>
      </c>
    </row>
    <row r="20" spans="1:22" hidden="1" x14ac:dyDescent="0.3">
      <c r="A20" s="4"/>
      <c r="D20" s="23">
        <f>D14/$B$14</f>
        <v>11</v>
      </c>
      <c r="K20" s="23">
        <f>K14/$B$14</f>
        <v>2093.462857142857</v>
      </c>
      <c r="R20" s="23">
        <f>R14/$B$14</f>
        <v>7071.4285714285716</v>
      </c>
    </row>
    <row r="21" spans="1:22" x14ac:dyDescent="0.3">
      <c r="A21" s="4"/>
    </row>
    <row r="22" spans="1:22" x14ac:dyDescent="0.3">
      <c r="A22" s="28"/>
    </row>
    <row r="23" spans="1:22" hidden="1" x14ac:dyDescent="0.3"/>
    <row r="24" spans="1:22" hidden="1" x14ac:dyDescent="0.3">
      <c r="F24" t="str">
        <f>"The average yearly difference is "&amp; F$17</f>
        <v>The average yearly difference is 11</v>
      </c>
      <c r="M24" t="str">
        <f>"The average yearly difference is "&amp; M$17</f>
        <v>The average yearly difference is 2093.46285714286</v>
      </c>
      <c r="T24" t="str">
        <f>"The average yearly difference is "&amp; T$17</f>
        <v>The average yearly difference is 7071.42857142857</v>
      </c>
    </row>
    <row r="25" spans="1:22" hidden="1" x14ac:dyDescent="0.3">
      <c r="H25" t="str">
        <f>"Add "&amp;F17&amp;" each year. End amount is the same."</f>
        <v>Add 11 each year. End amount is the same.</v>
      </c>
      <c r="O25" t="str">
        <f>"Add "&amp;M17&amp;" each year. End amount is the same."</f>
        <v>Add 2093.46285714286 each year. End amount is the same.</v>
      </c>
      <c r="V25" t="str">
        <f>"Add "&amp;T17&amp;" each year. End amount is the same."</f>
        <v>Add 7071.42857142857 each year. End amount is the same.</v>
      </c>
    </row>
  </sheetData>
  <mergeCells count="3">
    <mergeCell ref="G3:H3"/>
    <mergeCell ref="N3:O3"/>
    <mergeCell ref="U3:V3"/>
  </mergeCells>
  <conditionalFormatting sqref="B5:B10 D5:D10">
    <cfRule type="expression" dxfId="21" priority="11">
      <formula>$A$18=TRUE</formula>
    </cfRule>
    <cfRule type="expression" dxfId="20" priority="25">
      <formula>#REF!=TRUE</formula>
    </cfRule>
  </conditionalFormatting>
  <conditionalFormatting sqref="E4:E11 W4:W11">
    <cfRule type="expression" dxfId="19" priority="26">
      <formula>#REF!=FALSE</formula>
    </cfRule>
  </conditionalFormatting>
  <conditionalFormatting sqref="D11:E11">
    <cfRule type="expression" dxfId="18" priority="27">
      <formula>AND(#REF!=TRUE,$K$11=TRUE)</formula>
    </cfRule>
  </conditionalFormatting>
  <conditionalFormatting sqref="D11:E11">
    <cfRule type="expression" dxfId="17" priority="28">
      <formula>EXACT(D11,B11)</formula>
    </cfRule>
  </conditionalFormatting>
  <conditionalFormatting sqref="K5:K10">
    <cfRule type="expression" dxfId="16" priority="6">
      <formula>$A$18=TRUE</formula>
    </cfRule>
    <cfRule type="expression" dxfId="15" priority="7">
      <formula>#REF!=TRUE</formula>
    </cfRule>
  </conditionalFormatting>
  <conditionalFormatting sqref="L4:L11">
    <cfRule type="expression" dxfId="14" priority="8">
      <formula>#REF!=FALSE</formula>
    </cfRule>
  </conditionalFormatting>
  <conditionalFormatting sqref="K11:L11">
    <cfRule type="expression" dxfId="13" priority="9">
      <formula>AND(#REF!=TRUE,$K$11=TRUE)</formula>
    </cfRule>
  </conditionalFormatting>
  <conditionalFormatting sqref="R5:R10">
    <cfRule type="expression" dxfId="12" priority="1">
      <formula>$A$18=TRUE</formula>
    </cfRule>
    <cfRule type="expression" dxfId="11" priority="2">
      <formula>#REF!=TRUE</formula>
    </cfRule>
  </conditionalFormatting>
  <conditionalFormatting sqref="S4:S11">
    <cfRule type="expression" dxfId="10" priority="3">
      <formula>#REF!=FALSE</formula>
    </cfRule>
  </conditionalFormatting>
  <conditionalFormatting sqref="R11:S11">
    <cfRule type="expression" dxfId="9" priority="4">
      <formula>AND(#REF!=TRUE,$K$11=TRUE)</formula>
    </cfRule>
  </conditionalFormatting>
  <conditionalFormatting sqref="R11:S11">
    <cfRule type="expression" dxfId="8" priority="30">
      <formula>EXACT(R11,M11)</formula>
    </cfRule>
  </conditionalFormatting>
  <conditionalFormatting sqref="K11:L11">
    <cfRule type="expression" dxfId="7" priority="31">
      <formula>EXACT(K11,F11)</formula>
    </cfRule>
  </conditionalFormatting>
  <pageMargins left="0.7" right="0.7" top="0.75" bottom="0.75" header="0.3" footer="0.3"/>
  <pageSetup orientation="portrait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9224" r:id="rId4" name="Check Box 8">
              <controlPr defaultSize="0" autoFill="0" autoLine="0" autoPict="0">
                <anchor moveWithCells="1">
                  <from>
                    <xdr:col>0</xdr:col>
                    <xdr:colOff>45720</xdr:colOff>
                    <xdr:row>15</xdr:row>
                    <xdr:rowOff>15240</xdr:rowOff>
                  </from>
                  <to>
                    <xdr:col>2</xdr:col>
                    <xdr:colOff>121920</xdr:colOff>
                    <xdr:row>27</xdr:row>
                    <xdr:rowOff>60960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A46AA4-E82A-47D0-8DE9-0DC664B1671F}">
  <dimension ref="A1:T30"/>
  <sheetViews>
    <sheetView showGridLines="0" workbookViewId="0"/>
  </sheetViews>
  <sheetFormatPr defaultRowHeight="14.4" x14ac:dyDescent="0.3"/>
  <cols>
    <col min="1" max="1" width="6.21875" customWidth="1"/>
    <col min="4" max="4" width="15.77734375" bestFit="1" customWidth="1"/>
    <col min="5" max="5" width="22.88671875" bestFit="1" customWidth="1"/>
    <col min="6" max="6" width="14.44140625" bestFit="1" customWidth="1"/>
    <col min="11" max="11" width="16.44140625" customWidth="1"/>
  </cols>
  <sheetData>
    <row r="1" spans="2:13" x14ac:dyDescent="0.3">
      <c r="E1" s="25">
        <f>((C11/C4)^(1/7))-1</f>
        <v>3.2926657892244027E-2</v>
      </c>
    </row>
    <row r="3" spans="2:13" x14ac:dyDescent="0.3">
      <c r="B3" s="24" t="s">
        <v>0</v>
      </c>
      <c r="C3" s="24" t="s">
        <v>1</v>
      </c>
      <c r="D3" s="86" t="s">
        <v>37</v>
      </c>
      <c r="E3" s="86" t="s">
        <v>38</v>
      </c>
    </row>
    <row r="4" spans="2:13" x14ac:dyDescent="0.3">
      <c r="B4" s="29">
        <v>2006</v>
      </c>
      <c r="C4" s="30">
        <v>302.5</v>
      </c>
      <c r="D4" s="23"/>
      <c r="F4" s="18"/>
      <c r="M4" s="23"/>
    </row>
    <row r="5" spans="2:13" x14ac:dyDescent="0.3">
      <c r="B5" s="1">
        <v>2007</v>
      </c>
      <c r="C5" s="31">
        <v>385</v>
      </c>
      <c r="D5" s="23">
        <f t="shared" ref="D5:D11" si="0">$C$4</f>
        <v>302.5</v>
      </c>
      <c r="E5">
        <f>((1.25454545454545)^(1/7))</f>
        <v>1.0329266578922434</v>
      </c>
      <c r="F5" s="23">
        <f>D5*E5</f>
        <v>312.46031401240361</v>
      </c>
      <c r="G5" s="36" t="s">
        <v>23</v>
      </c>
      <c r="M5" s="23"/>
    </row>
    <row r="6" spans="2:13" x14ac:dyDescent="0.3">
      <c r="B6" s="1">
        <v>2008</v>
      </c>
      <c r="C6" s="31">
        <v>-47.5</v>
      </c>
      <c r="D6" s="23">
        <f t="shared" si="0"/>
        <v>302.5</v>
      </c>
      <c r="E6">
        <f>((1.25454545454545)^(2/7))</f>
        <v>1.0669374805844398</v>
      </c>
      <c r="F6" s="23">
        <f>D6*E6</f>
        <v>322.74858787679307</v>
      </c>
      <c r="G6" s="36" t="s">
        <v>24</v>
      </c>
      <c r="M6" s="23"/>
    </row>
    <row r="7" spans="2:13" x14ac:dyDescent="0.3">
      <c r="B7" s="1">
        <v>2009</v>
      </c>
      <c r="C7" s="31">
        <v>233.75</v>
      </c>
      <c r="D7" s="23">
        <f t="shared" si="0"/>
        <v>302.5</v>
      </c>
      <c r="E7">
        <f>((1.25454545454545)^(3/7))</f>
        <v>1.1020681660000557</v>
      </c>
      <c r="F7" s="23">
        <f>D7*E7</f>
        <v>333.37562021501685</v>
      </c>
      <c r="G7" s="36" t="s">
        <v>25</v>
      </c>
      <c r="M7" s="23"/>
    </row>
    <row r="8" spans="2:13" x14ac:dyDescent="0.3">
      <c r="B8" s="1">
        <v>2010</v>
      </c>
      <c r="C8" s="31">
        <v>385</v>
      </c>
      <c r="D8" s="23">
        <f t="shared" si="0"/>
        <v>302.5</v>
      </c>
      <c r="E8">
        <f>((1.25454545454545)^(4/7))</f>
        <v>1.1383555874758717</v>
      </c>
      <c r="F8" s="23">
        <f>D8*E8</f>
        <v>344.35256521145118</v>
      </c>
      <c r="G8" s="36" t="s">
        <v>26</v>
      </c>
      <c r="M8" s="23"/>
    </row>
    <row r="9" spans="2:13" x14ac:dyDescent="0.3">
      <c r="B9" s="1">
        <v>2011</v>
      </c>
      <c r="C9" s="31">
        <v>407</v>
      </c>
      <c r="D9" s="23">
        <f t="shared" si="0"/>
        <v>302.5</v>
      </c>
      <c r="E9">
        <f>((1.25454545454545)^(5/7))</f>
        <v>1.1758378324644136</v>
      </c>
      <c r="F9" s="23">
        <f>D9*E9</f>
        <v>355.69094432048513</v>
      </c>
      <c r="G9" s="36" t="s">
        <v>27</v>
      </c>
      <c r="M9" s="23"/>
    </row>
    <row r="10" spans="2:13" x14ac:dyDescent="0.3">
      <c r="B10" s="1">
        <v>2012</v>
      </c>
      <c r="C10" s="31">
        <v>415.25</v>
      </c>
      <c r="D10" s="23">
        <f t="shared" si="0"/>
        <v>302.5</v>
      </c>
      <c r="E10">
        <f>((1.25454545454545)^(6/7))</f>
        <v>1.2145542425107263</v>
      </c>
      <c r="F10" s="23">
        <f>D10*E10</f>
        <v>367.40265835949469</v>
      </c>
      <c r="G10" s="36" t="s">
        <v>28</v>
      </c>
      <c r="M10" s="23"/>
    </row>
    <row r="11" spans="2:13" x14ac:dyDescent="0.3">
      <c r="B11" s="29">
        <v>2013</v>
      </c>
      <c r="C11" s="30">
        <v>379.5</v>
      </c>
      <c r="D11" s="23">
        <f t="shared" si="0"/>
        <v>302.5</v>
      </c>
      <c r="E11">
        <f>((1.25454545454545)^(7/7))</f>
        <v>1.25454545454545</v>
      </c>
      <c r="F11" s="30">
        <f>D11*E11</f>
        <v>379.49999999999864</v>
      </c>
      <c r="G11" s="37" t="s">
        <v>39</v>
      </c>
      <c r="M11" s="23"/>
    </row>
    <row r="17" spans="1:20" x14ac:dyDescent="0.3">
      <c r="A17" s="28"/>
    </row>
    <row r="18" spans="1:20" x14ac:dyDescent="0.3">
      <c r="A18" s="4"/>
    </row>
    <row r="19" spans="1:20" x14ac:dyDescent="0.3">
      <c r="A19" s="4"/>
    </row>
    <row r="20" spans="1:20" s="8" customFormat="1" x14ac:dyDescent="0.3">
      <c r="A20" s="9" t="b">
        <v>1</v>
      </c>
      <c r="D20" s="80"/>
      <c r="E20" s="11"/>
      <c r="F20" s="81"/>
      <c r="O20" s="9" t="b">
        <v>1</v>
      </c>
      <c r="Q20" s="8" t="str">
        <f>IF(AND(A20=TRUE,O20=FALSE,O20=FALSE),"&lt;--"&amp;"check the box for details","")</f>
        <v/>
      </c>
    </row>
    <row r="21" spans="1:20" s="8" customFormat="1" ht="6.6" customHeight="1" x14ac:dyDescent="0.3">
      <c r="A21" s="9"/>
      <c r="E21" s="11"/>
      <c r="F21" s="9"/>
      <c r="O21" s="9"/>
    </row>
    <row r="22" spans="1:20" s="8" customFormat="1" x14ac:dyDescent="0.3">
      <c r="A22" s="9" t="b">
        <v>1</v>
      </c>
      <c r="D22" s="80" t="str">
        <f>IF(AND(A20=TRUE,O20=TRUE,A22=FALSE),E22&amp;"--&gt;","")</f>
        <v/>
      </c>
      <c r="E22" s="11"/>
      <c r="F22" s="82"/>
      <c r="G22" s="83"/>
      <c r="O22" s="9" t="b">
        <v>1</v>
      </c>
    </row>
    <row r="23" spans="1:20" s="8" customFormat="1" ht="6.6" customHeight="1" x14ac:dyDescent="0.3">
      <c r="A23" s="9"/>
      <c r="E23" s="11"/>
      <c r="F23" s="84"/>
      <c r="G23" s="85"/>
    </row>
    <row r="24" spans="1:20" s="8" customFormat="1" x14ac:dyDescent="0.3">
      <c r="A24" s="9" t="b">
        <v>1</v>
      </c>
      <c r="D24" s="80" t="str">
        <f>IF(AND(A22=TRUE,O22=TRUE,A24=FALSE,O24=FALSE),E24&amp;"--&gt;","")</f>
        <v/>
      </c>
      <c r="E24" s="11"/>
      <c r="F24" s="81"/>
      <c r="O24" s="9" t="b">
        <v>1</v>
      </c>
      <c r="Q24" s="8" t="str">
        <f>IF(AND(A24=TRUE,O24=FALSE,O24=FALSE),"&lt;--"&amp;"check the box for details","")</f>
        <v/>
      </c>
    </row>
    <row r="25" spans="1:20" s="8" customFormat="1" ht="6.6" customHeight="1" x14ac:dyDescent="0.3">
      <c r="A25" s="9"/>
      <c r="E25" s="11"/>
      <c r="F25" s="9"/>
      <c r="O25" s="9"/>
    </row>
    <row r="26" spans="1:20" s="8" customFormat="1" x14ac:dyDescent="0.3">
      <c r="A26" s="9" t="b">
        <v>1</v>
      </c>
      <c r="D26" s="80" t="str">
        <f>IF(AND(A24=TRUE,O24=TRUE,A26=FALSE,O26=FALSE),E26&amp;"--&gt;","")</f>
        <v/>
      </c>
      <c r="E26" s="11"/>
      <c r="F26" s="81"/>
      <c r="O26" s="9" t="b">
        <v>1</v>
      </c>
      <c r="Q26" s="8" t="str">
        <f>IF(AND(A26=TRUE,O26=FALSE,O26=FALSE),"&lt;--"&amp;"check the box for details","")</f>
        <v/>
      </c>
      <c r="T26" s="9" t="b">
        <v>1</v>
      </c>
    </row>
    <row r="27" spans="1:20" x14ac:dyDescent="0.3">
      <c r="A27" s="4"/>
    </row>
    <row r="28" spans="1:20" x14ac:dyDescent="0.3">
      <c r="A28" s="4"/>
    </row>
    <row r="29" spans="1:20" x14ac:dyDescent="0.3">
      <c r="A29" s="4"/>
    </row>
    <row r="30" spans="1:20" x14ac:dyDescent="0.3">
      <c r="A30" s="28"/>
    </row>
  </sheetData>
  <conditionalFormatting sqref="B5:C10">
    <cfRule type="expression" dxfId="6" priority="6">
      <formula>$O$20=TRUE</formula>
    </cfRule>
  </conditionalFormatting>
  <conditionalFormatting sqref="D4:D11 F4 G5:G11">
    <cfRule type="expression" dxfId="5" priority="5">
      <formula>$O$24=FALSE</formula>
    </cfRule>
  </conditionalFormatting>
  <conditionalFormatting sqref="F20:J26">
    <cfRule type="expression" dxfId="4" priority="4">
      <formula>$A20=TRUE</formula>
    </cfRule>
  </conditionalFormatting>
  <conditionalFormatting sqref="C11:D11">
    <cfRule type="expression" dxfId="3" priority="3">
      <formula>EXACT(C11,B11)</formula>
    </cfRule>
  </conditionalFormatting>
  <conditionalFormatting sqref="C11:D11">
    <cfRule type="expression" dxfId="2" priority="36">
      <formula>AND($O$26=TRUE,#REF!=TRUE)</formula>
    </cfRule>
  </conditionalFormatting>
  <conditionalFormatting sqref="F11">
    <cfRule type="expression" dxfId="1" priority="1">
      <formula>EXACT(F11,E11)</formula>
    </cfRule>
  </conditionalFormatting>
  <conditionalFormatting sqref="F11">
    <cfRule type="expression" dxfId="0" priority="2">
      <formula>AND($O$26=TRUE,#REF!=TRUE)</formula>
    </cfRule>
  </conditionalFormatting>
  <pageMargins left="0.7" right="0.7" top="0.75" bottom="0.75" header="0.3" footer="0.3"/>
  <pageSetup orientation="portrait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8E1CE-62CC-4896-B442-15BB17AA4D4E}">
  <dimension ref="F3:U25"/>
  <sheetViews>
    <sheetView showGridLines="0" showRowColHeaders="0" workbookViewId="0">
      <selection activeCell="A28" sqref="A28"/>
    </sheetView>
  </sheetViews>
  <sheetFormatPr defaultRowHeight="14.4" x14ac:dyDescent="0.3"/>
  <sheetData>
    <row r="3" spans="6:21" x14ac:dyDescent="0.3">
      <c r="H3" s="88"/>
    </row>
    <row r="10" spans="6:21" x14ac:dyDescent="0.3">
      <c r="S10" s="3"/>
    </row>
    <row r="13" spans="6:21" s="91" customFormat="1" ht="22.05" customHeight="1" x14ac:dyDescent="0.3">
      <c r="F13" s="89" t="s">
        <v>45</v>
      </c>
      <c r="G13" s="90" t="s">
        <v>57</v>
      </c>
      <c r="H13" s="90"/>
      <c r="I13" s="90"/>
      <c r="J13" s="90"/>
      <c r="K13" s="90"/>
      <c r="L13" s="90"/>
      <c r="M13" s="90"/>
      <c r="N13" s="90"/>
    </row>
    <row r="14" spans="6:21" s="91" customFormat="1" ht="22.05" customHeight="1" x14ac:dyDescent="0.3">
      <c r="F14" s="89" t="s">
        <v>46</v>
      </c>
      <c r="G14" s="90" t="s">
        <v>47</v>
      </c>
      <c r="H14" s="90"/>
      <c r="I14" s="90"/>
      <c r="J14" s="90"/>
      <c r="K14" s="90"/>
      <c r="L14" s="90"/>
      <c r="M14" s="90"/>
      <c r="U14" s="92"/>
    </row>
    <row r="15" spans="6:21" s="91" customFormat="1" ht="22.05" customHeight="1" x14ac:dyDescent="0.3">
      <c r="N15" s="92"/>
      <c r="O15" s="92"/>
      <c r="P15" s="92"/>
      <c r="Q15" s="92"/>
      <c r="R15" s="92"/>
      <c r="S15" s="92"/>
      <c r="T15" s="92"/>
      <c r="U15" s="92"/>
    </row>
    <row r="16" spans="6:21" s="91" customFormat="1" ht="22.05" customHeight="1" x14ac:dyDescent="0.3">
      <c r="F16" s="89" t="s">
        <v>48</v>
      </c>
      <c r="G16" s="90" t="s">
        <v>49</v>
      </c>
      <c r="H16" s="90"/>
      <c r="I16" s="90"/>
      <c r="J16" s="90"/>
      <c r="K16" s="90"/>
      <c r="L16" s="90"/>
      <c r="M16" s="90"/>
      <c r="N16" s="92"/>
      <c r="O16" s="92"/>
      <c r="P16" s="92"/>
      <c r="Q16" s="92"/>
      <c r="R16" s="92"/>
      <c r="S16" s="92"/>
      <c r="T16" s="92"/>
    </row>
    <row r="17" spans="6:13" s="91" customFormat="1" ht="22.05" customHeight="1" x14ac:dyDescent="0.3"/>
    <row r="18" spans="6:13" s="91" customFormat="1" ht="22.05" customHeight="1" x14ac:dyDescent="0.3">
      <c r="F18" s="89" t="s">
        <v>50</v>
      </c>
      <c r="G18" s="93" t="s">
        <v>51</v>
      </c>
      <c r="H18" s="93"/>
      <c r="I18" s="93"/>
      <c r="J18" s="93"/>
      <c r="K18" s="93"/>
      <c r="L18" s="93"/>
      <c r="M18" s="93"/>
    </row>
    <row r="19" spans="6:13" s="91" customFormat="1" ht="22.05" customHeight="1" x14ac:dyDescent="0.3">
      <c r="F19" s="94" t="s">
        <v>52</v>
      </c>
      <c r="G19" s="95" t="s">
        <v>53</v>
      </c>
      <c r="H19" s="95"/>
      <c r="I19" s="95"/>
      <c r="J19" s="95"/>
      <c r="K19" s="95"/>
      <c r="L19" s="95"/>
    </row>
    <row r="20" spans="6:13" s="91" customFormat="1" ht="22.05" customHeight="1" x14ac:dyDescent="0.3">
      <c r="F20" s="94" t="s">
        <v>54</v>
      </c>
      <c r="G20" s="90" t="s">
        <v>55</v>
      </c>
      <c r="H20" s="90"/>
      <c r="I20" s="90"/>
      <c r="J20" s="90"/>
      <c r="K20" s="90"/>
      <c r="L20" s="90"/>
    </row>
    <row r="21" spans="6:13" s="91" customFormat="1" ht="22.05" customHeight="1" x14ac:dyDescent="0.3">
      <c r="F21" s="94"/>
      <c r="H21" s="96" t="s">
        <v>56</v>
      </c>
    </row>
    <row r="23" spans="6:13" x14ac:dyDescent="0.3">
      <c r="F23" s="97"/>
      <c r="G23" s="98"/>
    </row>
    <row r="24" spans="6:13" x14ac:dyDescent="0.3">
      <c r="F24" s="97"/>
      <c r="G24" s="98"/>
    </row>
    <row r="25" spans="6:13" x14ac:dyDescent="0.3">
      <c r="F25" s="97"/>
      <c r="G25" s="98"/>
    </row>
  </sheetData>
  <mergeCells count="6">
    <mergeCell ref="G20:L20"/>
    <mergeCell ref="G13:N13"/>
    <mergeCell ref="G14:M14"/>
    <mergeCell ref="G16:M16"/>
    <mergeCell ref="G18:M18"/>
    <mergeCell ref="G19:L19"/>
  </mergeCells>
  <hyperlinks>
    <hyperlink ref="G16:M16" r:id="rId1" display="http://www.mrexcel.com/forum/forum.php" xr:uid="{9D5EDE06-396F-4E87-B96A-9DE898BA7C52}"/>
    <hyperlink ref="G18" r:id="rId2" display="Spurious Correlations by Tyler Vigen" xr:uid="{3211B275-45B8-47A9-9BF6-CF510487C4FD}"/>
    <hyperlink ref="G18:L18" r:id="rId3" display="'Control Shift Enter' by Mike Girvin!" xr:uid="{E8C3F703-D272-42CC-865C-4C47225E2975}"/>
    <hyperlink ref="G19" r:id="rId4" xr:uid="{1EA8CD18-1069-42B6-9F8C-C675B8AEDF91}"/>
    <hyperlink ref="G14:M14" r:id="rId5" display="https://www.myspreadsheetlab.com/blog/" xr:uid="{01E1EB43-43D2-49C1-B824-92C3A7969A76}"/>
    <hyperlink ref="G20" r:id="rId6" xr:uid="{6220C52D-EF5D-4C07-8880-2D580D537896}"/>
    <hyperlink ref="G13" r:id="rId7" xr:uid="{487BE50C-03EA-4538-8773-7D101E6F6B8C}"/>
  </hyperlinks>
  <pageMargins left="0.7" right="0.7" top="0.75" bottom="0.75" header="0.3" footer="0.3"/>
  <pageSetup paperSize="0" orientation="portrait" horizontalDpi="0" verticalDpi="0" copies="0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INTRO</vt:lpstr>
      <vt:lpstr>CAGR basics</vt:lpstr>
      <vt:lpstr>CAGR answer proof</vt:lpstr>
      <vt:lpstr>CAGR dynamic</vt:lpstr>
      <vt:lpstr>what CAGR does</vt:lpstr>
      <vt:lpstr>F9 part of the CAGR</vt:lpstr>
      <vt:lpstr>Links &amp; Feedback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Lehrbass</dc:creator>
  <cp:lastModifiedBy>Kevin Lehrbass</cp:lastModifiedBy>
  <dcterms:created xsi:type="dcterms:W3CDTF">2019-03-26T02:09:36Z</dcterms:created>
  <dcterms:modified xsi:type="dcterms:W3CDTF">2019-04-03T09:42:53Z</dcterms:modified>
</cp:coreProperties>
</file>