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ner_vehicles_form_AMD" sheetId="1" r:id="rId4"/>
    <sheet state="visible" name="AMD_OU_Data" sheetId="2" r:id="rId5"/>
    <sheet state="visible" name="AMD_EMI_Data" sheetId="3" r:id="rId6"/>
    <sheet state="visible" name="vehicle_mapping" sheetId="4" r:id="rId7"/>
    <sheet state="visible" name="cost_base" sheetId="5" r:id="rId8"/>
    <sheet state="visible" name="Pivot Table 1" sheetId="6" r:id="rId9"/>
    <sheet state="visible" name="payout" sheetId="7" r:id="rId10"/>
    <sheet state="hidden" name="rough" sheetId="8" r:id="rId11"/>
  </sheets>
  <definedNames>
    <definedName name="b">#REF!</definedName>
    <definedName name="p">#REF!</definedName>
    <definedName name="cp">#REF!</definedName>
    <definedName hidden="1" localSheetId="4" name="_xlnm._FilterDatabase">cost_base!$A$1:$Q$67</definedName>
    <definedName hidden="1" localSheetId="6" name="_xlnm._FilterDatabase">payout!$A$1:$F$64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<sst xmlns="http://schemas.openxmlformats.org/spreadsheetml/2006/main" count="1088" uniqueCount="256">
  <si>
    <t>OU</t>
  </si>
  <si>
    <t>OU Code</t>
  </si>
  <si>
    <t>BP name</t>
  </si>
  <si>
    <t>Vehicle</t>
  </si>
  <si>
    <t>Vehicle ownership</t>
  </si>
  <si>
    <t>Year of purchase</t>
  </si>
  <si>
    <t>Vapi</t>
  </si>
  <si>
    <t>AGARWAL SUGANDHA AMIT</t>
  </si>
  <si>
    <t>14 ft,Tata Ace</t>
  </si>
  <si>
    <t>EMI,EMI</t>
  </si>
  <si>
    <t>2018,2017</t>
  </si>
  <si>
    <t>Amit Ramesh Agarwal</t>
  </si>
  <si>
    <t>14 ft</t>
  </si>
  <si>
    <t>Market</t>
  </si>
  <si>
    <t>NA</t>
  </si>
  <si>
    <t>Ahmedabad Branch</t>
  </si>
  <si>
    <t>ASHISH SAXENA</t>
  </si>
  <si>
    <t>17 ft</t>
  </si>
  <si>
    <t>EMI</t>
  </si>
  <si>
    <t>Gandhi Nager</t>
  </si>
  <si>
    <t>Ashok Kumar_GNCB1</t>
  </si>
  <si>
    <t>Mahindra</t>
  </si>
  <si>
    <t>Rampura Branch</t>
  </si>
  <si>
    <t>BELIM RIYAZUDDIN MEHBOOBBHAI</t>
  </si>
  <si>
    <t>AL Dost</t>
  </si>
  <si>
    <t>Bharat madhusing lodha</t>
  </si>
  <si>
    <t>Tata Ace</t>
  </si>
  <si>
    <t>Jamnager</t>
  </si>
  <si>
    <t>DENISH B. BAVARIYA</t>
  </si>
  <si>
    <t>Surat</t>
  </si>
  <si>
    <t>Devendar Vanga</t>
  </si>
  <si>
    <t>14 ft,17 ft,22 ft</t>
  </si>
  <si>
    <t>EMI,EMI,Market</t>
  </si>
  <si>
    <t>2016,2017,NA</t>
  </si>
  <si>
    <t>Vadodara</t>
  </si>
  <si>
    <t>Devendra r. mistry</t>
  </si>
  <si>
    <t>Owned</t>
  </si>
  <si>
    <t>Ahmmedabad City</t>
  </si>
  <si>
    <t>Dharmendra Sharma</t>
  </si>
  <si>
    <t>14 ft,19 ft</t>
  </si>
  <si>
    <t>EMI,Market</t>
  </si>
  <si>
    <t>2013,NA</t>
  </si>
  <si>
    <t>Sanand</t>
  </si>
  <si>
    <t>DINESHBHAI MOHANBHAI SOLANKI</t>
  </si>
  <si>
    <t>EKTA AGARWAL</t>
  </si>
  <si>
    <t>Rajkot</t>
  </si>
  <si>
    <t>FAIZILA Theba</t>
  </si>
  <si>
    <t>Super ace</t>
  </si>
  <si>
    <t>GAJRAJSINGH B RATHOD</t>
  </si>
  <si>
    <t>Bhavnager</t>
  </si>
  <si>
    <t>GOHIL RAGHUVIRSINH R</t>
  </si>
  <si>
    <t>Gulamhusen Mohamad Ghanchi</t>
  </si>
  <si>
    <t>GULZAR F MEMON</t>
  </si>
  <si>
    <t>19 ft</t>
  </si>
  <si>
    <t>Hardik Patel</t>
  </si>
  <si>
    <t>EMI,Owned</t>
  </si>
  <si>
    <t>2020,2018</t>
  </si>
  <si>
    <t>Harun Abdul Bhai Theba</t>
  </si>
  <si>
    <t>Inderkumar moolchand gupta</t>
  </si>
  <si>
    <t>14 ft,AL Dost,Super ace</t>
  </si>
  <si>
    <t>Market,EMI,EMI</t>
  </si>
  <si>
    <t>NA,2019,2018</t>
  </si>
  <si>
    <t>Karan Mistry_Delivery</t>
  </si>
  <si>
    <t>Tata Ace,Super ace</t>
  </si>
  <si>
    <t>2013,2015</t>
  </si>
  <si>
    <t>LALAJI BHAI THAKOR</t>
  </si>
  <si>
    <t>Amreli</t>
  </si>
  <si>
    <t>MAMATA PAL</t>
  </si>
  <si>
    <t>MANISHA PRAVIN PATIL</t>
  </si>
  <si>
    <t>Market,Owned</t>
  </si>
  <si>
    <t>NA,2013</t>
  </si>
  <si>
    <t>Meenakshi Gupta</t>
  </si>
  <si>
    <t>mo. Farukh</t>
  </si>
  <si>
    <t>MOINUDDIN R SHAIKH</t>
  </si>
  <si>
    <t>MUKESHBHAI RAJABHAI BHARWAD</t>
  </si>
  <si>
    <t>2015</t>
  </si>
  <si>
    <t>MULIYA TOFIKHUSEN HABIBBHAI</t>
  </si>
  <si>
    <t>OD Maheshbhai Bhikhabhai</t>
  </si>
  <si>
    <t>Patani Salim Gafarbhai</t>
  </si>
  <si>
    <t>Pickup,Tata Ace</t>
  </si>
  <si>
    <t>Owned,Owned</t>
  </si>
  <si>
    <t>2014,2020</t>
  </si>
  <si>
    <t>PATHAN PARVEZBHAI</t>
  </si>
  <si>
    <t>Pravin Patil</t>
  </si>
  <si>
    <t>Pravin Thakor</t>
  </si>
  <si>
    <t>RAJENDRASINH L CHAVDA</t>
  </si>
  <si>
    <t>Rajesh Kumar Misra_Delivery</t>
  </si>
  <si>
    <t>Super ace,AL Dost</t>
  </si>
  <si>
    <t>2014,2018</t>
  </si>
  <si>
    <t>Junagarh</t>
  </si>
  <si>
    <t>RAKIB GULAMKADAR BLOCH</t>
  </si>
  <si>
    <t>Mehsana</t>
  </si>
  <si>
    <t>SADHU RAM KARGWAL</t>
  </si>
  <si>
    <t>Mahindra,Mahindra</t>
  </si>
  <si>
    <t>2019,2018</t>
  </si>
  <si>
    <t>SANDEEP KUMAR</t>
  </si>
  <si>
    <t>SHEKH JENULABEDEEN BADRUDIN</t>
  </si>
  <si>
    <t>Shekh Seemabanu Mohammad</t>
  </si>
  <si>
    <t>Siddhant Subhash Borse</t>
  </si>
  <si>
    <t>SURESHBHAI RAJABHAI BHARWAD</t>
  </si>
  <si>
    <t>17 ft,Mahindra,Pickup,Tata Ace</t>
  </si>
  <si>
    <t>Market,EMI,EMI,EMI</t>
  </si>
  <si>
    <t>NA,2018,2018,2014</t>
  </si>
  <si>
    <t>SWAPNIL PANDEY_BP</t>
  </si>
  <si>
    <t>VIKAS AGARWAL</t>
  </si>
  <si>
    <t>20 ft</t>
  </si>
  <si>
    <t>VIRENDRA SOLANKI</t>
  </si>
  <si>
    <t>Visharad Chauhan</t>
  </si>
  <si>
    <t>ZAINULSHA.M.DIWAN</t>
  </si>
  <si>
    <t>22 ft</t>
  </si>
  <si>
    <t>Pickup</t>
  </si>
  <si>
    <t>Capacity</t>
  </si>
  <si>
    <t>VAPT1</t>
  </si>
  <si>
    <t>AMDT1</t>
  </si>
  <si>
    <t>GNCB1</t>
  </si>
  <si>
    <t>AMDBP</t>
  </si>
  <si>
    <t>BDQT1</t>
  </si>
  <si>
    <t>JGAB1</t>
  </si>
  <si>
    <t>STVT1</t>
  </si>
  <si>
    <t>AMDBL</t>
  </si>
  <si>
    <t>AMDBC</t>
  </si>
  <si>
    <t>RAJB1</t>
  </si>
  <si>
    <t>BVCB1</t>
  </si>
  <si>
    <t>AKVB1</t>
  </si>
  <si>
    <t>JNDB1</t>
  </si>
  <si>
    <t>MSHB1</t>
  </si>
  <si>
    <t>Mileage</t>
  </si>
  <si>
    <t>Km travelled</t>
  </si>
  <si>
    <t>Fuel Cost/liter</t>
  </si>
  <si>
    <t>KM and Fuel cost</t>
  </si>
  <si>
    <t>Maintenance and additional cost</t>
  </si>
  <si>
    <t>Downpayment</t>
  </si>
  <si>
    <t>Tenure (yrs)</t>
  </si>
  <si>
    <t>Tenure (months)</t>
  </si>
  <si>
    <t>Interest @ p.a.</t>
  </si>
  <si>
    <t>Vehicles</t>
  </si>
  <si>
    <t>Ex- Showroom Price</t>
  </si>
  <si>
    <t>Downpayment Amount</t>
  </si>
  <si>
    <t>Balance</t>
  </si>
  <si>
    <t>Tata 407</t>
  </si>
  <si>
    <t>Eicher 14</t>
  </si>
  <si>
    <t>Eicher 17</t>
  </si>
  <si>
    <t>Eicher 19</t>
  </si>
  <si>
    <t>Eicher 20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</si>
  <si>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</si>
  <si>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</si>
  <si>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</si>
  <si>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</si>
  <si>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</si>
  <si>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</si>
  <si>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</si>
  <si>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</si>
  <si>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</si>
  <si>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Code</t>
  </si>
  <si>
    <t>Name</t>
  </si>
  <si>
    <t>vehicle code</t>
  </si>
  <si>
    <t>vehicle ownership</t>
  </si>
  <si>
    <t>year of purchase</t>
  </si>
  <si>
    <t>vehicle name</t>
  </si>
  <si>
    <t>capacity</t>
  </si>
  <si>
    <t>milaeage</t>
  </si>
  <si>
    <t>km travelled</t>
  </si>
  <si>
    <t>fuel price</t>
  </si>
  <si>
    <t>fuel cost</t>
  </si>
  <si>
    <t>maintenance</t>
  </si>
  <si>
    <t>vehicle cost</t>
  </si>
  <si>
    <t>team cost</t>
  </si>
  <si>
    <t>total cost</t>
  </si>
  <si>
    <t>SUM of total cost</t>
  </si>
  <si>
    <t>Grand Total</t>
  </si>
  <si>
    <t>BP Code</t>
  </si>
  <si>
    <t>BP</t>
  </si>
  <si>
    <t>Cluster</t>
  </si>
  <si>
    <t>Total Payout</t>
  </si>
  <si>
    <t>Budgeted payout</t>
  </si>
  <si>
    <t>BP1332</t>
  </si>
  <si>
    <t>Ahmedabad</t>
  </si>
  <si>
    <t>BP1070</t>
  </si>
  <si>
    <t>BP1618</t>
  </si>
  <si>
    <t>ARTI JAYESHBHAI TARSARIA</t>
  </si>
  <si>
    <t>BP1061</t>
  </si>
  <si>
    <t>Ashish saxena</t>
  </si>
  <si>
    <t>BP1363</t>
  </si>
  <si>
    <t>BP1565</t>
  </si>
  <si>
    <t>Bahadurbhai Prabhatbhai Jalu</t>
  </si>
  <si>
    <t>BP1296</t>
  </si>
  <si>
    <t>BP1324</t>
  </si>
  <si>
    <t>BP1203</t>
  </si>
  <si>
    <t>Chauhan navneet kumar</t>
  </si>
  <si>
    <t>BP1336</t>
  </si>
  <si>
    <t>BP1107</t>
  </si>
  <si>
    <t>BP1318</t>
  </si>
  <si>
    <t>BP1057</t>
  </si>
  <si>
    <t>BP1275</t>
  </si>
  <si>
    <t>BP1339</t>
  </si>
  <si>
    <t>BP1334</t>
  </si>
  <si>
    <t>BP1478</t>
  </si>
  <si>
    <t>FARHANUDDIN KAZI</t>
  </si>
  <si>
    <t>BP1377</t>
  </si>
  <si>
    <t>BP1209</t>
  </si>
  <si>
    <t>BP1143</t>
  </si>
  <si>
    <t>BP1259</t>
  </si>
  <si>
    <t>BP1022</t>
  </si>
  <si>
    <t>BP1217</t>
  </si>
  <si>
    <t>BP1223</t>
  </si>
  <si>
    <t>BP1591</t>
  </si>
  <si>
    <t>Kamleshbhai Muljibhai Rabari</t>
  </si>
  <si>
    <t>BP1075</t>
  </si>
  <si>
    <t>BP1074</t>
  </si>
  <si>
    <t>Karan Mistry_Pickup</t>
  </si>
  <si>
    <t>BP1319</t>
  </si>
  <si>
    <t>BP1298</t>
  </si>
  <si>
    <t>BP1146</t>
  </si>
  <si>
    <t>BP1534</t>
  </si>
  <si>
    <t>Manishkumar Bhogilal Joshii</t>
  </si>
  <si>
    <t>BP1342</t>
  </si>
  <si>
    <t>BP1317</t>
  </si>
  <si>
    <t>BP1364</t>
  </si>
  <si>
    <t>BP1335</t>
  </si>
  <si>
    <t>BP1289</t>
  </si>
  <si>
    <t>BP1327</t>
  </si>
  <si>
    <t>BP1496</t>
  </si>
  <si>
    <t>Parmar P K</t>
  </si>
  <si>
    <t>BP1042</t>
  </si>
  <si>
    <t>BP1302</t>
  </si>
  <si>
    <t>BP1229</t>
  </si>
  <si>
    <t>BP1031</t>
  </si>
  <si>
    <t>BP1357</t>
  </si>
  <si>
    <t>BP1328</t>
  </si>
  <si>
    <t>BP1329</t>
  </si>
  <si>
    <t>Rajesh Kumar Misra_Pickup</t>
  </si>
  <si>
    <t>BP1506</t>
  </si>
  <si>
    <t>Rajnarayan Tiwari</t>
  </si>
  <si>
    <t>IXYB1</t>
  </si>
  <si>
    <t>BP1344</t>
  </si>
  <si>
    <t>BP1240</t>
  </si>
  <si>
    <t>BP1417</t>
  </si>
  <si>
    <t>SAMIR SHAMSUDDIN SOLAPURI</t>
  </si>
  <si>
    <t>BP1237</t>
  </si>
  <si>
    <t>BP1338</t>
  </si>
  <si>
    <t>BP1367</t>
  </si>
  <si>
    <t>BP1168</t>
  </si>
  <si>
    <t>SHREY JAYESHBHAI TARSARIA</t>
  </si>
  <si>
    <t>BP1299</t>
  </si>
  <si>
    <t>BP1017</t>
  </si>
  <si>
    <t>Sunder Srinivasan</t>
  </si>
  <si>
    <t>BP1330</t>
  </si>
  <si>
    <t>BP1331</t>
  </si>
  <si>
    <t>BP1439</t>
  </si>
  <si>
    <t>V N PATEL</t>
  </si>
  <si>
    <t>BP1571</t>
  </si>
  <si>
    <t>Vavadiya Bhaveshbhai Kalabhai</t>
  </si>
  <si>
    <t>BP1105</t>
  </si>
  <si>
    <t>BP1104</t>
  </si>
  <si>
    <t>BP1171</t>
  </si>
  <si>
    <t>BP1151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</si>
</sst>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&quot;₹&quot;\ #,##0;[Red]&quot;₹&quot;\ \-#,##0"/>
    <numFmt numFmtId="166" formatCode="&quot;₹&quot;\ #,##0.00;[Red]&quot;₹&quot;\ \-#,##0.00"/>
    <numFmt numFmtId="167" formatCode="[$₹]#,##0.00"/>
  </numFmts>
  <fonts count="15">
    <font>
      <sz val="10.0"/>
      <color rgb="FF000000"/>
      <name val="Calibri"/>
      <scheme val="minor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/>
    <font>
      <sz val="11.0"/>
      <color theme="1"/>
      <name val="Arial"/>
    </font>
    <font>
      <b/>
      <sz val="10.0"/>
      <color theme="1"/>
      <name val="Calibri"/>
      <scheme val="minor"/>
    </font>
    <font>
      <color theme="1"/>
      <name val="Calibri"/>
      <scheme val="minor"/>
    </font>
    <font>
      <sz val="10.0"/>
      <color rgb="FF1F1F1F"/>
      <name val="Monospace"/>
    </font>
    <font>
      <sz val="9.0"/>
      <color rgb="FF000000"/>
      <name val="&quot;Google Sans Mono&quot;"/>
    </font>
    <font>
      <sz val="11.0"/>
      <color theme="1"/>
      <name val="Calibri"/>
    </font>
    <font>
      <color theme="1"/>
      <name val="Calibri"/>
    </font>
    <font>
      <sz val="10.0"/>
      <color theme="1"/>
      <name val="Calibri"/>
      <scheme val="minor"/>
    </font>
    <font>
      <b/>
      <sz val="11.0"/>
      <color theme="1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 vertical="center"/>
    </xf>
    <xf borderId="2" fillId="0" fontId="3" numFmtId="2" xfId="0" applyBorder="1" applyFont="1" applyNumberFormat="1"/>
    <xf borderId="3" fillId="0" fontId="4" numFmtId="0" xfId="0" applyBorder="1" applyFont="1"/>
    <xf borderId="4" fillId="0" fontId="4" numFmtId="0" xfId="0" applyBorder="1" applyFont="1"/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0" fillId="0" fontId="3" numFmtId="1" xfId="0" applyFont="1" applyNumberFormat="1"/>
    <xf borderId="0" fillId="0" fontId="3" numFmtId="164" xfId="0" applyFont="1" applyNumberFormat="1"/>
    <xf borderId="2" fillId="0" fontId="3" numFmtId="1" xfId="0" applyBorder="1" applyFont="1" applyNumberFormat="1"/>
    <xf borderId="0" fillId="0" fontId="3" numFmtId="10" xfId="0" applyFont="1" applyNumberFormat="1"/>
    <xf borderId="0" fillId="0" fontId="3" numFmtId="9" xfId="0" applyFont="1" applyNumberFormat="1"/>
    <xf borderId="0" fillId="0" fontId="5" numFmtId="0" xfId="0" applyFont="1"/>
    <xf borderId="0" fillId="0" fontId="3" numFmtId="165" xfId="0" applyFont="1" applyNumberFormat="1"/>
    <xf borderId="0" fillId="0" fontId="3" numFmtId="166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0" fontId="7" numFmtId="0" xfId="0" applyFont="1"/>
    <xf borderId="0" fillId="0" fontId="7" numFmtId="2" xfId="0" applyFont="1" applyNumberFormat="1"/>
    <xf borderId="0" fillId="2" fontId="8" numFmtId="2" xfId="0" applyAlignment="1" applyFill="1" applyFont="1" applyNumberFormat="1">
      <alignment horizontal="left"/>
    </xf>
    <xf borderId="0" fillId="2" fontId="9" numFmtId="167" xfId="0" applyFont="1" applyNumberFormat="1"/>
    <xf borderId="0" fillId="0" fontId="7" numFmtId="167" xfId="0" applyFont="1" applyNumberFormat="1"/>
    <xf borderId="0" fillId="0" fontId="7" numFmtId="166" xfId="0" applyFont="1" applyNumberFormat="1"/>
    <xf borderId="0" fillId="0" fontId="7" numFmtId="167" xfId="0" applyAlignment="1" applyFont="1" applyNumberFormat="1">
      <alignment readingOrder="0"/>
    </xf>
    <xf borderId="0" fillId="0" fontId="7" numFmtId="1" xfId="0" applyFont="1" applyNumberFormat="1"/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2" numFmtId="0" xfId="0" applyFont="1"/>
    <xf borderId="0" fillId="0" fontId="13" numFmtId="0" xfId="0" applyAlignment="1" applyFont="1">
      <alignment vertical="bottom"/>
    </xf>
    <xf borderId="0" fillId="0" fontId="10" numFmtId="165" xfId="0" applyAlignment="1" applyFont="1" applyNumberFormat="1">
      <alignment horizontal="right" vertical="bottom"/>
    </xf>
    <xf borderId="1" fillId="0" fontId="14" numFmtId="0" xfId="0" applyAlignment="1" applyBorder="1" applyFont="1">
      <alignment horizontal="center" vertical="center"/>
    </xf>
    <xf borderId="2" fillId="0" fontId="14" numFmtId="2" xfId="0" applyBorder="1" applyFont="1" applyNumberFormat="1"/>
    <xf borderId="1" fillId="0" fontId="14" numFmtId="0" xfId="0" applyAlignment="1" applyBorder="1" applyFont="1">
      <alignment horizontal="center" shrinkToFit="0" vertical="center" wrapText="1"/>
    </xf>
    <xf borderId="0" fillId="0" fontId="14" numFmtId="1" xfId="0" applyFont="1" applyNumberFormat="1"/>
    <xf borderId="0" fillId="0" fontId="14" numFmtId="164" xfId="0" applyFont="1" applyNumberFormat="1"/>
    <xf borderId="0" fillId="0" fontId="14" numFmtId="0" xfId="0" applyAlignment="1" applyFont="1">
      <alignment horizontal="center" shrinkToFit="0" vertical="center" wrapText="1"/>
    </xf>
    <xf borderId="2" fillId="0" fontId="14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64" sheet="cost_base"/>
  </cacheSource>
  <cacheFields>
    <cacheField name="OU" numFmtId="0">
      <sharedItems>
        <s v="Vapi"/>
        <s v="Ahmedabad Branch"/>
        <s v="Gandhi Nager"/>
        <s v="Rampura Branch"/>
        <s v="Jamnager"/>
        <s v="Surat"/>
        <s v="Vadodara"/>
        <s v="Ahmmedabad City"/>
        <s v="Sanand"/>
        <s v="Rajkot"/>
        <s v="Bhavnager"/>
        <s v="Amreli"/>
        <s v="Junagarh"/>
        <s v="Mehsana"/>
      </sharedItems>
    </cacheField>
    <cacheField name="OU Code" numFmtId="0">
      <sharedItems>
        <s v="VAPT1"/>
        <s v="AMDT1"/>
        <s v="GNCB1"/>
        <s v="AMDBP"/>
        <s v="JGAB1"/>
        <s v="STVT1"/>
        <s v="BDQT1"/>
        <s v="AMDBL"/>
        <s v="AMDBC"/>
        <s v="RAJB1"/>
        <s v="BVCB1"/>
        <s v="AKVB1"/>
        <s v="JNDB1"/>
        <s v="MSHB1"/>
      </sharedItems>
    </cacheField>
    <cacheField name="BP name" numFmtId="0">
      <sharedItems>
        <s v="AGARWAL SUGANDHA AMIT"/>
        <s v="Amit Ramesh Agarwal"/>
        <s v="ASHISH SAXENA"/>
        <s v="Ashok Kumar_GNCB1"/>
        <s v="BELIM RIYAZUDDIN MEHBOOBBHAI"/>
        <s v="Bharat madhusing lodha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vehicle code" numFmtId="0">
      <sharedItems>
        <s v="14 ft"/>
        <s v="17 ft"/>
        <s v="Mahindra"/>
        <s v="AL Dost"/>
        <s v="Tata Ace"/>
        <s v="Super ace"/>
        <s v="19 ft"/>
        <s v="Pickup"/>
        <s v="20 ft"/>
        <s v="22 ft"/>
      </sharedItems>
    </cacheField>
    <cacheField name="vehicle ownership" numFmtId="0">
      <sharedItems>
        <s v="EMI"/>
        <s v="Market"/>
        <s v="Owned"/>
      </sharedItems>
    </cacheField>
    <cacheField name="year of purchase">
      <sharedItems containsMixedTypes="1" containsNumber="1" containsInteger="1">
        <n v="2018.0"/>
        <s v="NA"/>
        <n v="2014.0"/>
        <n v="2019.0"/>
        <n v="2016.0"/>
        <n v="2012.0"/>
        <n v="2013.0"/>
        <n v="2020.0"/>
        <n v="2010.0"/>
        <n v="2011.0"/>
        <n v="2015.0"/>
        <n v="2017.0"/>
      </sharedItems>
    </cacheField>
    <cacheField name="vehicle name" numFmtId="0">
      <sharedItems>
        <s v="Eicher 14"/>
        <s v="Eicher 17"/>
        <s v="Mahindra"/>
        <s v="AL Dost"/>
        <s v="Tata Ace"/>
        <s v="Super ace"/>
        <s v="Eicher 19"/>
        <s v="Pickup"/>
        <s v="Eicher 20"/>
        <s v="22 ft"/>
      </sharedItems>
    </cacheField>
    <cacheField name="capacity" numFmtId="2">
      <sharedItems containsSemiMixedTypes="0" containsString="0" containsNumber="1">
        <n v="2.489407909947524"/>
        <n v="4.77432481289648"/>
        <n v="1.552949466274239"/>
        <n v="1.2979552817751512"/>
        <n v="0.8182871217000374"/>
        <n v="1.287669526834195"/>
        <n v="6.851440040621382"/>
        <n v="1.4607038482017727"/>
        <n v="6.939380669753928"/>
        <n v="7.1962493719879745"/>
      </sharedItems>
    </cacheField>
    <cacheField name="milaeage" numFmtId="2">
      <sharedItems containsSemiMixedTypes="0" containsString="0" containsNumber="1">
        <n v="9.0"/>
        <n v="6.552546136470925"/>
        <n v="16.82978734750862"/>
        <n v="15.34074499027101"/>
        <n v="7.78538682006909"/>
        <n v="17.527489465012966"/>
        <n v="13.044642984582476"/>
        <n v="18.889971546597494"/>
        <n v="9.095012736983012"/>
        <n v="17.15771052817771"/>
        <n v="14.0"/>
        <n v="17.582051377297987"/>
        <n v="9.833298058974579"/>
        <n v="6.943396991085039"/>
        <n v="8.557288835774054"/>
        <n v="9.885032504229518"/>
        <n v="12.597885435760045"/>
        <n v="13.451738176402987"/>
        <n v="12.342261159350826"/>
        <n v="16.20696129064634"/>
        <n v="6.502859795410121"/>
        <n v="9.364142938774776"/>
        <n v="11.216814907083885"/>
        <n v="13.840671454814565"/>
        <n v="17.294647938760768"/>
        <n v="9.922652882422883"/>
        <n v="10.17341004217356"/>
        <n v="8.621799260457573"/>
        <n v="4.699509407961868"/>
        <n v="12.660297306770655"/>
        <n v="7.0"/>
        <n v="17.13367870742769"/>
        <n v="7.776633259973879"/>
        <n v="3.5462174548919334"/>
        <n v="15.252132362435546"/>
        <n v="6.653749290515103"/>
        <n v="8.085600847042956"/>
      </sharedItems>
    </cacheField>
    <cacheField name="km travelled" numFmtId="0">
      <sharedItems containsSemiMixedTypes="0" containsString="0" containsNumber="1" containsInteger="1">
        <n v="1600.0"/>
        <n v="2900.0"/>
        <n v="2700.0"/>
        <n v="2600.0"/>
        <n v="1900.0"/>
        <n v="3000.0"/>
        <n v="1800.0"/>
        <n v="3100.0"/>
        <n v="2500.0"/>
        <n v="2400.0"/>
        <n v="2000.0"/>
      </sharedItems>
    </cacheField>
    <cacheField name="fuel price" numFmtId="167">
      <sharedItems containsSemiMixedTypes="0" containsString="0" containsNumber="1">
        <n v="92.3"/>
        <n v="100.490621572495"/>
        <n v="113.411129978113"/>
        <n v="80.841831220499"/>
        <n v="100.23638952450855"/>
        <n v="99.41338957888544"/>
        <n v="78.56283036387991"/>
        <n v="94.581378550804"/>
        <n v="93.0693105661214"/>
        <n v="90.6941004348266"/>
        <n v="96.1027934275265"/>
        <n v="98.228263631632"/>
        <n v="81.92709669438"/>
        <n v="99.3775802792957"/>
      </sharedItems>
    </cacheField>
    <cacheField name="fuel cost" numFmtId="167">
      <sharedItems containsSemiMixedTypes="0" containsString="0" containsNumber="1">
        <n v="16408.888888888887"/>
        <n v="0.0"/>
        <n v="44474.74256429887"/>
        <n v="18194.5288207242"/>
        <n v="13701.3398832063"/>
        <n v="26997.857143266792"/>
        <n v="10865.739812694012"/>
        <n v="22100.936769178697"/>
        <n v="12476.910857713416"/>
        <n v="18718.663328438746"/>
        <n v="16815.46394439719"/>
        <n v="10548.57142857143"/>
        <n v="9285.00191925705"/>
        <n v="24433.001229891568"/>
        <n v="22255.780277088084"/>
        <n v="16514.804651662827"/>
        <n v="21664.323133455633"/>
        <n v="19100.86244912327"/>
        <n v="14542.423275093808"/>
        <n v="44334.160484631124"/>
        <n v="32700.275181934616"/>
        <n v="18738.720654163106"/>
        <n v="11794.903254198736"/>
        <n v="16669.829348340325"/>
        <n v="23752.56837908151"/>
        <n v="14495.51069292958"/>
        <n v="23052.63142348354"/>
        <n v="13447.273572351289"/>
        <n v="16839.049434836263"/>
        <n v="18708.575521938008"/>
        <n v="37072.44769566723"/>
        <n v="10703.38080626382"/>
        <n v="43328.7785864936"/>
        <n v="25995.441173696705"/>
      </sharedItems>
    </cacheField>
    <cacheField name="maintenance" numFmtId="167">
      <sharedItems containsSemiMixedTypes="0" containsString="0" containsNumber="1" containsInteger="1">
        <n v="9580.0"/>
        <n v="12500.0"/>
        <n v="8200.0"/>
        <n v="11400.0"/>
        <n v="6900.0"/>
        <n v="10700.0"/>
        <n v="18700.0"/>
        <n v="12000.0"/>
        <n v="11800.0"/>
        <n v="5880.0"/>
        <n v="9900.0"/>
        <n v="10200.0"/>
        <n v="11900.0"/>
        <n v="8600.0"/>
        <n v="15100.0"/>
        <n v="7600.0"/>
        <n v="6500.0"/>
        <n v="11200.0"/>
        <n v="7800.0"/>
        <n v="9300.0"/>
        <n v="11500.0"/>
        <n v="10500.0"/>
        <n v="9700.0"/>
        <n v="11080.0"/>
        <n v="11700.0"/>
        <n v="15600.0"/>
        <n v="19000.0"/>
        <n v="6200.0"/>
        <n v="22100.0"/>
        <n v="9800.0"/>
      </sharedItems>
    </cacheField>
    <cacheField name="EMI" numFmtId="166">
      <sharedItems containsSemiMixedTypes="0" containsString="0" containsNumber="1">
        <n v="11420.44740042339"/>
        <n v="0.0"/>
        <n v="7613.6316002822605"/>
        <n v="6090.905280225809"/>
        <n v="8374.994760310488"/>
        <n v="17511.352680649205"/>
        <n v="19034.079000705653"/>
        <n v="21318.168480790333"/>
        <n v="9897.72108036694"/>
      </sharedItems>
    </cacheField>
    <cacheField name="vehicle cost" numFmtId="167">
      <sharedItems containsSemiMixedTypes="0" containsString="0" containsNumber="1">
        <n v="37409.336289312276"/>
        <n v="40000.0"/>
        <n v="56974.74256429887"/>
        <n v="37814.97622114759"/>
        <n v="32714.97148348856"/>
        <n v="33897.857143266796"/>
        <n v="27656.645092919818"/>
        <n v="52221.38416960209"/>
        <n v="29267.816137939226"/>
        <n v="30718.663328438746"/>
        <n v="34706.369224623"/>
        <n v="16428.571428571428"/>
        <n v="27559.99667956754"/>
        <n v="46053.44863031496"/>
        <n v="80000.0"/>
        <n v="45576.22767751147"/>
        <n v="25114.804651662827"/>
        <n v="23176.910857713417"/>
        <n v="29264.323133455633"/>
        <n v="25600.86244912327"/>
        <n v="24742.42327509381"/>
        <n v="55534.160484631124"/>
        <n v="40500.275181934616"/>
        <n v="29938.720654163106"/>
        <n v="21094.903254198736"/>
        <n v="28615.46394439719"/>
        <n v="34260.73462856613"/>
        <n v="46591.180462160424"/>
        <n v="34252.56837908151"/>
        <n v="24195.51069292958"/>
        <n v="44673.07882390694"/>
        <n v="36667.72097277468"/>
        <n v="28539.049434836263"/>
        <n v="33808.57552193801"/>
        <n v="22519.476708797236"/>
        <n v="70183.80037631643"/>
        <n v="32356.05487537607"/>
        <n v="28169.829348340325"/>
        <n v="22994.28608648963"/>
        <n v="41359.168054586495"/>
        <n v="86746.94706728394"/>
        <n v="42627.563139392"/>
        <n v="45693.162254063645"/>
      </sharedItems>
    </cacheField>
    <cacheField name="team cost" numFmtId="167">
      <sharedItems containsSemiMixedTypes="0" containsString="0" containsNumber="1" containsInteger="1">
        <n v="28000.0"/>
        <n v="8000.0"/>
        <n v="36000.0"/>
        <n v="16000.0"/>
      </sharedItems>
    </cacheField>
    <cacheField name="total cost" numFmtId="167">
      <sharedItems containsSemiMixedTypes="0" containsString="0" containsNumber="1">
        <n v="65409.336289312276"/>
        <n v="48000.0"/>
        <n v="92974.74256429887"/>
        <n v="65814.97622114759"/>
        <n v="60714.97148348856"/>
        <n v="61897.857143266796"/>
        <n v="55656.64509291982"/>
        <n v="80221.3841696021"/>
        <n v="57267.816137939226"/>
        <n v="58718.66332843875"/>
        <n v="62706.369224623"/>
        <n v="44428.57142857143"/>
        <n v="55559.99667956754"/>
        <n v="74053.44863031496"/>
        <n v="96000.0"/>
        <n v="73576.22767751147"/>
        <n v="53114.804651662824"/>
        <n v="51176.91085771342"/>
        <n v="57264.32313345563"/>
        <n v="53600.86244912327"/>
        <n v="52742.42327509381"/>
        <n v="83534.16048463112"/>
        <n v="68500.27518193462"/>
        <n v="57938.7206541631"/>
        <n v="49094.90325419874"/>
        <n v="56615.46394439719"/>
        <n v="62260.73462856613"/>
        <n v="74591.18046216042"/>
        <n v="62252.56837908151"/>
        <n v="52195.51069292958"/>
        <n v="72673.07882390694"/>
        <n v="64667.72097277468"/>
        <n v="56539.04943483626"/>
        <n v="61808.57552193801"/>
        <n v="50519.476708797236"/>
        <n v="106183.80037631643"/>
        <n v="60356.05487537607"/>
        <n v="56169.829348340325"/>
        <n v="50994.28608648963"/>
        <n v="69359.1680545865"/>
        <n v="122746.94706728394"/>
        <n v="70627.563139392"/>
        <n v="73693.1622540636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0" firstHeaderRow="0" firstDataRow="1" firstDataCol="0"/>
  <pivotFields>
    <pivotField name="O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U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P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vehicl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hicle ownership" compact="0" outline="0" multipleItemSelectionAllowed="1" showAll="0">
      <items>
        <item x="0"/>
        <item x="1"/>
        <item x="2"/>
        <item t="default"/>
      </items>
    </pivotField>
    <pivotField name="year of 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ehicl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apacit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ilaeag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km travell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uel pric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uel cos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maintenanc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EMI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hicle cos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am cost" compact="0" numFmtId="167" outline="0" multipleItemSelectionAllowed="1" showAll="0">
      <items>
        <item x="0"/>
        <item x="1"/>
        <item x="2"/>
        <item x="3"/>
        <item t="default"/>
      </items>
    </pivotField>
    <pivotField name="total cost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2"/>
  </rowFields>
  <dataFields>
    <dataField name="SUM of total cost" fld="1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2" width="16.29"/>
    <col customWidth="1" min="3" max="3" width="33.71"/>
    <col customWidth="1" min="4" max="4" width="27.0"/>
    <col customWidth="1" min="5" max="5" width="40.29"/>
    <col customWidth="1" min="6" max="6" width="18.86"/>
    <col customWidth="1" min="7" max="7" width="9.14"/>
    <col customWidth="1" min="8" max="27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4" t="s">
        <v>6</v>
      </c>
      <c r="B2" s="4" t="str">
        <f>VLOOKUP(C2, payout!$B$2:$C$64, 2, False)</f>
        <v>VAPT1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 t="s">
        <v>6</v>
      </c>
      <c r="B3" s="4" t="str">
        <f>VLOOKUP(C3, payout!$B$2:$C$64, 2, False)</f>
        <v>VAPT1</v>
      </c>
      <c r="C3" s="4" t="s">
        <v>11</v>
      </c>
      <c r="D3" s="4" t="s">
        <v>12</v>
      </c>
      <c r="E3" s="4" t="s">
        <v>13</v>
      </c>
      <c r="F3" s="4" t="s">
        <v>14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 t="s">
        <v>15</v>
      </c>
      <c r="B4" s="4" t="str">
        <f>VLOOKUP(C4, payout!$B$2:$C$64, 2, False)</f>
        <v>AMDT1</v>
      </c>
      <c r="C4" s="4" t="s">
        <v>16</v>
      </c>
      <c r="D4" s="4" t="s">
        <v>17</v>
      </c>
      <c r="E4" s="4" t="s">
        <v>18</v>
      </c>
      <c r="F4" s="4">
        <v>2014.0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 t="s">
        <v>19</v>
      </c>
      <c r="B5" s="4" t="str">
        <f>VLOOKUP(C5, payout!$B$2:$C$64, 2, False)</f>
        <v>GNCB1</v>
      </c>
      <c r="C5" s="4" t="s">
        <v>20</v>
      </c>
      <c r="D5" s="4" t="s">
        <v>21</v>
      </c>
      <c r="E5" s="4" t="s">
        <v>18</v>
      </c>
      <c r="F5" s="4">
        <v>2019.0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" t="s">
        <v>22</v>
      </c>
      <c r="B6" s="4" t="str">
        <f>VLOOKUP(C6, payout!$B$2:$C$64, 2, False)</f>
        <v>AMDBP</v>
      </c>
      <c r="C6" s="4" t="s">
        <v>23</v>
      </c>
      <c r="D6" s="4" t="s">
        <v>24</v>
      </c>
      <c r="E6" s="4" t="s">
        <v>18</v>
      </c>
      <c r="F6" s="4">
        <v>2016.0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 t="s">
        <v>22</v>
      </c>
      <c r="B7" s="4" t="str">
        <f>VLOOKUP(C7, payout!$B$2:$C$64, 2, False)</f>
        <v>AMDBP</v>
      </c>
      <c r="C7" s="4" t="s">
        <v>25</v>
      </c>
      <c r="D7" s="4" t="s">
        <v>26</v>
      </c>
      <c r="E7" s="4" t="s">
        <v>18</v>
      </c>
      <c r="F7" s="4">
        <v>2012.0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 t="s">
        <v>27</v>
      </c>
      <c r="B8" s="4" t="str">
        <f>VLOOKUP(C8, payout!$B$2:$C$64, 2, False)</f>
        <v>JGAB1</v>
      </c>
      <c r="C8" s="4" t="s">
        <v>28</v>
      </c>
      <c r="D8" s="4" t="s">
        <v>26</v>
      </c>
      <c r="E8" s="4" t="s">
        <v>18</v>
      </c>
      <c r="F8" s="4">
        <v>2019.0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 t="s">
        <v>29</v>
      </c>
      <c r="B9" s="4" t="str">
        <f>VLOOKUP(C9, payout!$B$2:$C$64, 2, False)</f>
        <v>STVT1</v>
      </c>
      <c r="C9" s="4" t="s">
        <v>30</v>
      </c>
      <c r="D9" s="4" t="s">
        <v>31</v>
      </c>
      <c r="E9" s="4" t="s">
        <v>32</v>
      </c>
      <c r="F9" s="4" t="s">
        <v>33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 t="s">
        <v>34</v>
      </c>
      <c r="B10" s="4" t="str">
        <f>VLOOKUP(C10, payout!$B$2:$C$64, 2, False)</f>
        <v>BDQT1</v>
      </c>
      <c r="C10" s="4" t="s">
        <v>35</v>
      </c>
      <c r="D10" s="4" t="s">
        <v>26</v>
      </c>
      <c r="E10" s="4" t="s">
        <v>36</v>
      </c>
      <c r="F10" s="4">
        <v>2016.0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 t="s">
        <v>37</v>
      </c>
      <c r="B11" s="4" t="str">
        <f>VLOOKUP(C11, payout!$B$2:$C$64, 2, False)</f>
        <v>AMDBL</v>
      </c>
      <c r="C11" s="4" t="s">
        <v>38</v>
      </c>
      <c r="D11" s="4" t="s">
        <v>39</v>
      </c>
      <c r="E11" s="4" t="s">
        <v>40</v>
      </c>
      <c r="F11" s="4" t="s">
        <v>41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 t="s">
        <v>42</v>
      </c>
      <c r="B12" s="4" t="str">
        <f>VLOOKUP(C12, payout!$B$2:$C$64, 2, False)</f>
        <v>AMDBC</v>
      </c>
      <c r="C12" s="4" t="s">
        <v>43</v>
      </c>
      <c r="D12" s="4" t="s">
        <v>26</v>
      </c>
      <c r="E12" s="4" t="s">
        <v>18</v>
      </c>
      <c r="F12" s="4">
        <v>2020.0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 t="s">
        <v>6</v>
      </c>
      <c r="B13" s="4" t="str">
        <f>VLOOKUP(C13, payout!$B$2:$C$64, 2, False)</f>
        <v>VAPT1</v>
      </c>
      <c r="C13" s="4" t="s">
        <v>44</v>
      </c>
      <c r="D13" s="4" t="s">
        <v>26</v>
      </c>
      <c r="E13" s="4" t="s">
        <v>18</v>
      </c>
      <c r="F13" s="4">
        <v>2010.0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 t="s">
        <v>45</v>
      </c>
      <c r="B14" s="4" t="str">
        <f>VLOOKUP(C14, payout!$B$2:$C$64, 2, False)</f>
        <v>RAJB1</v>
      </c>
      <c r="C14" s="4" t="s">
        <v>46</v>
      </c>
      <c r="D14" s="4" t="s">
        <v>47</v>
      </c>
      <c r="E14" s="4" t="s">
        <v>36</v>
      </c>
      <c r="F14" s="4">
        <v>2019.0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 t="s">
        <v>19</v>
      </c>
      <c r="B15" s="4" t="str">
        <f>VLOOKUP(C15, payout!$B$2:$C$64, 2, False)</f>
        <v>GNCB1</v>
      </c>
      <c r="C15" s="4" t="s">
        <v>48</v>
      </c>
      <c r="D15" s="4" t="s">
        <v>21</v>
      </c>
      <c r="E15" s="4" t="s">
        <v>18</v>
      </c>
      <c r="F15" s="4">
        <v>2019.0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 t="s">
        <v>49</v>
      </c>
      <c r="B16" s="4" t="str">
        <f>VLOOKUP(C16, payout!$B$2:$C$64, 2, False)</f>
        <v>BVCB1</v>
      </c>
      <c r="C16" s="4" t="s">
        <v>50</v>
      </c>
      <c r="D16" s="4" t="s">
        <v>21</v>
      </c>
      <c r="E16" s="4" t="s">
        <v>36</v>
      </c>
      <c r="F16" s="4">
        <v>2020.0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 t="s">
        <v>15</v>
      </c>
      <c r="B17" s="4" t="str">
        <f>VLOOKUP(C17, payout!$B$2:$C$64, 2, False)</f>
        <v>AMDT1</v>
      </c>
      <c r="C17" s="4" t="s">
        <v>51</v>
      </c>
      <c r="D17" s="4" t="s">
        <v>17</v>
      </c>
      <c r="E17" s="4" t="s">
        <v>36</v>
      </c>
      <c r="F17" s="4">
        <v>2012.0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 t="s">
        <v>15</v>
      </c>
      <c r="B18" s="4" t="str">
        <f>VLOOKUP(C18, payout!$B$2:$C$64, 2, False)</f>
        <v>AMDT1</v>
      </c>
      <c r="C18" s="4" t="s">
        <v>52</v>
      </c>
      <c r="D18" s="4" t="s">
        <v>53</v>
      </c>
      <c r="E18" s="4" t="s">
        <v>13</v>
      </c>
      <c r="F18" s="4" t="s">
        <v>14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 t="s">
        <v>27</v>
      </c>
      <c r="B19" s="4" t="str">
        <f>VLOOKUP(C19, payout!$B$2:$C$64, 2, False)</f>
        <v>JGAB1</v>
      </c>
      <c r="C19" s="4" t="s">
        <v>54</v>
      </c>
      <c r="D19" s="4" t="s">
        <v>8</v>
      </c>
      <c r="E19" s="4" t="s">
        <v>55</v>
      </c>
      <c r="F19" s="4" t="s">
        <v>56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 t="s">
        <v>45</v>
      </c>
      <c r="B20" s="4" t="str">
        <f>VLOOKUP(C20, payout!$B$2:$C$64, 2, False)</f>
        <v>RAJB1</v>
      </c>
      <c r="C20" s="4" t="s">
        <v>57</v>
      </c>
      <c r="D20" s="4" t="s">
        <v>21</v>
      </c>
      <c r="E20" s="4" t="s">
        <v>36</v>
      </c>
      <c r="F20" s="4">
        <v>2013.0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 t="s">
        <v>34</v>
      </c>
      <c r="B21" s="4" t="str">
        <f>VLOOKUP(C21, payout!$B$2:$C$64, 2, False)</f>
        <v>BDQT1</v>
      </c>
      <c r="C21" s="4" t="s">
        <v>58</v>
      </c>
      <c r="D21" s="4" t="s">
        <v>59</v>
      </c>
      <c r="E21" s="4" t="s">
        <v>60</v>
      </c>
      <c r="F21" s="4" t="s">
        <v>61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 t="s">
        <v>34</v>
      </c>
      <c r="B22" s="4" t="str">
        <f>VLOOKUP(C22, payout!$B$2:$C$64, 2, False)</f>
        <v>BDQT1</v>
      </c>
      <c r="C22" s="4" t="s">
        <v>62</v>
      </c>
      <c r="D22" s="4" t="s">
        <v>63</v>
      </c>
      <c r="E22" s="4" t="s">
        <v>55</v>
      </c>
      <c r="F22" s="4" t="s">
        <v>64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 t="s">
        <v>15</v>
      </c>
      <c r="B23" s="4" t="str">
        <f>VLOOKUP(C23, payout!$B$2:$C$64, 2, False)</f>
        <v>AMDT1</v>
      </c>
      <c r="C23" s="4" t="s">
        <v>65</v>
      </c>
      <c r="D23" s="4" t="s">
        <v>24</v>
      </c>
      <c r="E23" s="4" t="s">
        <v>18</v>
      </c>
      <c r="F23" s="4">
        <v>2013.0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 t="s">
        <v>66</v>
      </c>
      <c r="B24" s="4" t="str">
        <f>VLOOKUP(C24, payout!$B$2:$C$64, 2, False)</f>
        <v>AKVB1</v>
      </c>
      <c r="C24" s="4" t="s">
        <v>67</v>
      </c>
      <c r="D24" s="4" t="s">
        <v>24</v>
      </c>
      <c r="E24" s="4" t="s">
        <v>36</v>
      </c>
      <c r="F24" s="4">
        <v>2011.0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 t="s">
        <v>29</v>
      </c>
      <c r="B25" s="4" t="str">
        <f>VLOOKUP(C25, payout!$B$2:$C$64, 2, False)</f>
        <v>STVT1</v>
      </c>
      <c r="C25" s="4" t="s">
        <v>68</v>
      </c>
      <c r="D25" s="4" t="s">
        <v>8</v>
      </c>
      <c r="E25" s="4" t="s">
        <v>69</v>
      </c>
      <c r="F25" s="4" t="s">
        <v>70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 t="s">
        <v>34</v>
      </c>
      <c r="B26" s="4" t="str">
        <f>VLOOKUP(C26, payout!$B$2:$C$64, 2, False)</f>
        <v>BDQT1</v>
      </c>
      <c r="C26" s="4" t="s">
        <v>71</v>
      </c>
      <c r="D26" s="4" t="s">
        <v>24</v>
      </c>
      <c r="E26" s="4" t="s">
        <v>36</v>
      </c>
      <c r="F26" s="4">
        <v>2015.0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 t="s">
        <v>29</v>
      </c>
      <c r="B27" s="4" t="str">
        <f>VLOOKUP(C27, payout!$B$2:$C$64, 2, False)</f>
        <v>STVT1</v>
      </c>
      <c r="C27" s="4" t="s">
        <v>72</v>
      </c>
      <c r="D27" s="4" t="s">
        <v>24</v>
      </c>
      <c r="E27" s="4" t="s">
        <v>36</v>
      </c>
      <c r="F27" s="4">
        <v>2014.0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 t="s">
        <v>19</v>
      </c>
      <c r="B28" s="4" t="str">
        <f>VLOOKUP(C28, payout!$B$2:$C$64, 2, False)</f>
        <v>GNCB1</v>
      </c>
      <c r="C28" s="4" t="s">
        <v>73</v>
      </c>
      <c r="D28" s="4" t="s">
        <v>26</v>
      </c>
      <c r="E28" s="4" t="s">
        <v>18</v>
      </c>
      <c r="F28" s="4">
        <v>2012.0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 t="s">
        <v>22</v>
      </c>
      <c r="B29" s="4" t="str">
        <f>VLOOKUP(C29, payout!$B$2:$C$64, 2, False)</f>
        <v>AMDBP</v>
      </c>
      <c r="C29" s="4" t="s">
        <v>74</v>
      </c>
      <c r="D29" s="4" t="s">
        <v>21</v>
      </c>
      <c r="E29" s="4" t="s">
        <v>18</v>
      </c>
      <c r="F29" s="4" t="s">
        <v>75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 t="s">
        <v>15</v>
      </c>
      <c r="B30" s="4" t="str">
        <f>VLOOKUP(C30, payout!$B$2:$C$64, 2, False)</f>
        <v>AMDT1</v>
      </c>
      <c r="C30" s="4" t="s">
        <v>76</v>
      </c>
      <c r="D30" s="4" t="s">
        <v>17</v>
      </c>
      <c r="E30" s="4" t="s">
        <v>13</v>
      </c>
      <c r="F30" s="4" t="s">
        <v>14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 t="s">
        <v>34</v>
      </c>
      <c r="B31" s="4" t="str">
        <f>VLOOKUP(C31, payout!$B$2:$C$64, 2, False)</f>
        <v>BDQT1</v>
      </c>
      <c r="C31" s="4" t="s">
        <v>77</v>
      </c>
      <c r="D31" s="4" t="s">
        <v>24</v>
      </c>
      <c r="E31" s="4" t="s">
        <v>36</v>
      </c>
      <c r="F31" s="4">
        <v>2014.0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 t="s">
        <v>45</v>
      </c>
      <c r="B32" s="4" t="str">
        <f>VLOOKUP(C32, payout!$B$2:$C$64, 2, False)</f>
        <v>RAJB1</v>
      </c>
      <c r="C32" s="4" t="s">
        <v>78</v>
      </c>
      <c r="D32" s="4" t="s">
        <v>79</v>
      </c>
      <c r="E32" s="4" t="s">
        <v>80</v>
      </c>
      <c r="F32" s="4" t="s">
        <v>81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 t="s">
        <v>22</v>
      </c>
      <c r="B33" s="4" t="str">
        <f>VLOOKUP(C33, payout!$B$2:$C$64, 2, False)</f>
        <v>AMDBC</v>
      </c>
      <c r="C33" s="4" t="s">
        <v>82</v>
      </c>
      <c r="D33" s="4" t="s">
        <v>26</v>
      </c>
      <c r="E33" s="4" t="s">
        <v>18</v>
      </c>
      <c r="F33" s="4">
        <v>2012.0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 t="s">
        <v>29</v>
      </c>
      <c r="B34" s="4" t="str">
        <f>VLOOKUP(C34, payout!$B$2:$C$64, 2, False)</f>
        <v>STVT1</v>
      </c>
      <c r="C34" s="4" t="s">
        <v>83</v>
      </c>
      <c r="D34" s="4" t="s">
        <v>26</v>
      </c>
      <c r="E34" s="4" t="s">
        <v>36</v>
      </c>
      <c r="F34" s="4">
        <v>2019.0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 t="s">
        <v>15</v>
      </c>
      <c r="B35" s="4" t="str">
        <f>VLOOKUP(C35, payout!$B$2:$C$64, 2, False)</f>
        <v>AMDT1</v>
      </c>
      <c r="C35" s="4" t="s">
        <v>84</v>
      </c>
      <c r="D35" s="4" t="s">
        <v>17</v>
      </c>
      <c r="E35" s="4" t="s">
        <v>13</v>
      </c>
      <c r="F35" s="4" t="s">
        <v>14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 t="s">
        <v>19</v>
      </c>
      <c r="B36" s="4" t="str">
        <f>VLOOKUP(C36, payout!$B$2:$C$64, 2, False)</f>
        <v>GNCB1</v>
      </c>
      <c r="C36" s="4" t="s">
        <v>85</v>
      </c>
      <c r="D36" s="4" t="s">
        <v>26</v>
      </c>
      <c r="E36" s="4" t="s">
        <v>36</v>
      </c>
      <c r="F36" s="4">
        <v>2020.0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 t="s">
        <v>34</v>
      </c>
      <c r="B37" s="4" t="str">
        <f>VLOOKUP(C37, payout!$B$2:$C$64, 2, False)</f>
        <v>BDQT1</v>
      </c>
      <c r="C37" s="4" t="s">
        <v>86</v>
      </c>
      <c r="D37" s="4" t="s">
        <v>87</v>
      </c>
      <c r="E37" s="4" t="s">
        <v>80</v>
      </c>
      <c r="F37" s="4" t="s">
        <v>88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 t="s">
        <v>89</v>
      </c>
      <c r="B38" s="4" t="str">
        <f>VLOOKUP(C38, payout!$B$2:$C$64, 2, False)</f>
        <v>JNDB1</v>
      </c>
      <c r="C38" s="4" t="s">
        <v>90</v>
      </c>
      <c r="D38" s="4" t="s">
        <v>26</v>
      </c>
      <c r="E38" s="4" t="s">
        <v>36</v>
      </c>
      <c r="F38" s="4">
        <v>2015.0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 t="s">
        <v>91</v>
      </c>
      <c r="B39" s="4" t="str">
        <f>VLOOKUP(C39, payout!$B$2:$C$64, 2, False)</f>
        <v>MSHB1</v>
      </c>
      <c r="C39" s="4" t="s">
        <v>92</v>
      </c>
      <c r="D39" s="4" t="s">
        <v>93</v>
      </c>
      <c r="E39" s="4" t="s">
        <v>55</v>
      </c>
      <c r="F39" s="4" t="s">
        <v>94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 t="s">
        <v>15</v>
      </c>
      <c r="B40" s="4" t="str">
        <f>VLOOKUP(C40, payout!$B$2:$C$64, 2, False)</f>
        <v>AMDT1</v>
      </c>
      <c r="C40" s="4" t="s">
        <v>95</v>
      </c>
      <c r="D40" s="4" t="s">
        <v>17</v>
      </c>
      <c r="E40" s="4" t="s">
        <v>13</v>
      </c>
      <c r="F40" s="4" t="s">
        <v>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 t="s">
        <v>22</v>
      </c>
      <c r="B41" s="4" t="str">
        <f>VLOOKUP(C41, payout!$B$2:$C$64, 2, False)</f>
        <v>AMDBP</v>
      </c>
      <c r="C41" s="4" t="s">
        <v>96</v>
      </c>
      <c r="D41" s="4" t="s">
        <v>21</v>
      </c>
      <c r="E41" s="4" t="s">
        <v>18</v>
      </c>
      <c r="F41" s="4">
        <v>2011.0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 t="s">
        <v>34</v>
      </c>
      <c r="B42" s="4" t="str">
        <f>VLOOKUP(C42, payout!$B$2:$C$64, 2, False)</f>
        <v>BDQT1</v>
      </c>
      <c r="C42" s="4" t="s">
        <v>97</v>
      </c>
      <c r="D42" s="4" t="s">
        <v>24</v>
      </c>
      <c r="E42" s="4" t="s">
        <v>36</v>
      </c>
      <c r="F42" s="4">
        <v>2015.0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 t="s">
        <v>29</v>
      </c>
      <c r="B43" s="4" t="str">
        <f>VLOOKUP(C43, payout!$B$2:$C$64, 2, False)</f>
        <v>STVT1</v>
      </c>
      <c r="C43" s="4" t="s">
        <v>98</v>
      </c>
      <c r="D43" s="4" t="s">
        <v>26</v>
      </c>
      <c r="E43" s="4" t="s">
        <v>36</v>
      </c>
      <c r="F43" s="4">
        <v>2019.0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 t="s">
        <v>22</v>
      </c>
      <c r="B44" s="4" t="str">
        <f>VLOOKUP(C44, payout!$B$2:$C$64, 2, False)</f>
        <v>AMDBP</v>
      </c>
      <c r="C44" s="4" t="s">
        <v>99</v>
      </c>
      <c r="D44" s="4" t="s">
        <v>100</v>
      </c>
      <c r="E44" s="4" t="s">
        <v>101</v>
      </c>
      <c r="F44" s="4" t="s">
        <v>102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 t="s">
        <v>37</v>
      </c>
      <c r="B45" s="4" t="str">
        <f>VLOOKUP(C45, payout!$B$2:$C$64, 2, False)</f>
        <v>AMDBL</v>
      </c>
      <c r="C45" s="4" t="s">
        <v>103</v>
      </c>
      <c r="D45" s="4" t="s">
        <v>21</v>
      </c>
      <c r="E45" s="4" t="s">
        <v>18</v>
      </c>
      <c r="F45" s="4">
        <v>2019.0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 t="s">
        <v>6</v>
      </c>
      <c r="B46" s="4" t="str">
        <f>VLOOKUP(C46, payout!$B$2:$C$64, 2, False)</f>
        <v>VAPT1</v>
      </c>
      <c r="C46" s="4" t="s">
        <v>104</v>
      </c>
      <c r="D46" s="4" t="s">
        <v>105</v>
      </c>
      <c r="E46" s="4" t="s">
        <v>13</v>
      </c>
      <c r="F46" s="4" t="s">
        <v>14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 t="s">
        <v>42</v>
      </c>
      <c r="B47" s="4" t="str">
        <f>VLOOKUP(C47, payout!$B$2:$C$64, 2, False)</f>
        <v>AMDT1</v>
      </c>
      <c r="C47" s="4" t="s">
        <v>106</v>
      </c>
      <c r="D47" s="4" t="s">
        <v>24</v>
      </c>
      <c r="E47" s="4" t="s">
        <v>18</v>
      </c>
      <c r="F47" s="4">
        <v>2010.0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 t="s">
        <v>42</v>
      </c>
      <c r="B48" s="4" t="str">
        <f>VLOOKUP(C48, payout!$B$2:$C$64, 2, False)</f>
        <v>AMDBC</v>
      </c>
      <c r="C48" s="4" t="s">
        <v>107</v>
      </c>
      <c r="D48" s="4" t="s">
        <v>24</v>
      </c>
      <c r="E48" s="4" t="s">
        <v>18</v>
      </c>
      <c r="F48" s="4">
        <v>2015.0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 t="s">
        <v>34</v>
      </c>
      <c r="B49" s="4" t="str">
        <f>VLOOKUP(C49, payout!$B$2:$C$64, 2, False)</f>
        <v>BDQT1</v>
      </c>
      <c r="C49" s="4" t="s">
        <v>108</v>
      </c>
      <c r="D49" s="4" t="s">
        <v>12</v>
      </c>
      <c r="E49" s="4" t="s">
        <v>18</v>
      </c>
      <c r="F49" s="4">
        <v>2015.0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14"/>
    <col customWidth="1" min="3" max="3" width="9.14"/>
    <col customWidth="1" min="4" max="13" width="14.0"/>
    <col customWidth="1" min="14" max="26" width="8.71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 t="s">
        <v>12</v>
      </c>
      <c r="E5" s="4" t="s">
        <v>26</v>
      </c>
      <c r="F5" s="4" t="s">
        <v>17</v>
      </c>
      <c r="G5" s="4" t="s">
        <v>21</v>
      </c>
      <c r="H5" s="4" t="s">
        <v>24</v>
      </c>
      <c r="I5" s="4" t="s">
        <v>109</v>
      </c>
      <c r="J5" s="4" t="s">
        <v>53</v>
      </c>
      <c r="K5" s="4" t="s">
        <v>47</v>
      </c>
      <c r="L5" s="4" t="s">
        <v>110</v>
      </c>
      <c r="M5" s="4" t="s">
        <v>105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5" t="s">
        <v>111</v>
      </c>
      <c r="C6" s="4" t="s">
        <v>112</v>
      </c>
      <c r="D6" s="6">
        <v>2.5</v>
      </c>
      <c r="E6" s="6">
        <v>0.75</v>
      </c>
      <c r="F6" s="6">
        <v>4.5</v>
      </c>
      <c r="G6" s="6">
        <v>1.5</v>
      </c>
      <c r="H6" s="6">
        <v>1.25</v>
      </c>
      <c r="I6" s="6">
        <v>6.8</v>
      </c>
      <c r="J6" s="6">
        <v>6.5</v>
      </c>
      <c r="K6" s="6">
        <v>1.2</v>
      </c>
      <c r="L6" s="6">
        <v>1.5</v>
      </c>
      <c r="M6" s="6">
        <v>6.5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7"/>
      <c r="C7" s="4" t="s">
        <v>113</v>
      </c>
      <c r="D7" s="6">
        <v>1.3716279178867452</v>
      </c>
      <c r="E7" s="6">
        <v>0.8716445216337073</v>
      </c>
      <c r="F7" s="6">
        <v>6.59002683824488</v>
      </c>
      <c r="G7" s="6">
        <v>1.756071081310867</v>
      </c>
      <c r="H7" s="6">
        <v>1.4794834103460122</v>
      </c>
      <c r="I7" s="6">
        <v>6.163225863020572</v>
      </c>
      <c r="J7" s="6">
        <v>6.344442220130546</v>
      </c>
      <c r="K7" s="6">
        <v>1.2553873551357686</v>
      </c>
      <c r="L7" s="6">
        <v>2.0151745545610398</v>
      </c>
      <c r="M7" s="6">
        <v>8.316875816283314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7"/>
      <c r="C8" s="4" t="s">
        <v>114</v>
      </c>
      <c r="D8" s="6">
        <v>2.089431972954133</v>
      </c>
      <c r="E8" s="6">
        <v>0.9429848152367003</v>
      </c>
      <c r="F8" s="6">
        <v>4.935573351284162</v>
      </c>
      <c r="G8" s="6">
        <v>1.3894248629666022</v>
      </c>
      <c r="H8" s="6">
        <v>0.9827479406750594</v>
      </c>
      <c r="I8" s="6">
        <v>9.069599658896939</v>
      </c>
      <c r="J8" s="6">
        <v>9.061548312391233</v>
      </c>
      <c r="K8" s="6">
        <v>1.6608369539392234</v>
      </c>
      <c r="L8" s="6">
        <v>0.9231201490107215</v>
      </c>
      <c r="M8" s="6">
        <v>3.6366487426933163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7"/>
      <c r="C9" s="4" t="s">
        <v>115</v>
      </c>
      <c r="D9" s="6">
        <v>3.2059714540845863</v>
      </c>
      <c r="E9" s="6">
        <v>0.7526498052533209</v>
      </c>
      <c r="F9" s="6">
        <v>2.668074355881416</v>
      </c>
      <c r="G9" s="6">
        <v>1.4849540362195355</v>
      </c>
      <c r="H9" s="6">
        <v>1.580676381230664</v>
      </c>
      <c r="I9" s="6">
        <v>7.026154463650696</v>
      </c>
      <c r="J9" s="6">
        <v>8.020308897431061</v>
      </c>
      <c r="K9" s="6">
        <v>1.547136301399902</v>
      </c>
      <c r="L9" s="6">
        <v>1.2007936330416782</v>
      </c>
      <c r="M9" s="6">
        <v>9.176816939591195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7"/>
      <c r="C10" s="4" t="s">
        <v>116</v>
      </c>
      <c r="D10" s="6">
        <v>2.7317924077831095</v>
      </c>
      <c r="E10" s="6">
        <v>0.7902238203222779</v>
      </c>
      <c r="F10" s="6">
        <v>2.8878294364616104</v>
      </c>
      <c r="G10" s="6">
        <v>1.9500664008531057</v>
      </c>
      <c r="H10" s="6">
        <v>0.9714636706057969</v>
      </c>
      <c r="I10" s="6">
        <v>4.780668473733991</v>
      </c>
      <c r="J10" s="6">
        <v>7.055589395815177</v>
      </c>
      <c r="K10" s="6">
        <v>1.6651510049498304</v>
      </c>
      <c r="L10" s="6">
        <v>0.8397876121092225</v>
      </c>
      <c r="M10" s="6">
        <v>6.381206197310918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7"/>
      <c r="C11" s="4" t="s">
        <v>117</v>
      </c>
      <c r="D11" s="6">
        <v>3.0291773948414247</v>
      </c>
      <c r="E11" s="6">
        <v>0.7842370731320868</v>
      </c>
      <c r="F11" s="6">
        <v>6.675729217284602</v>
      </c>
      <c r="G11" s="6">
        <v>1.4540544655013614</v>
      </c>
      <c r="H11" s="6">
        <v>1.255498666050832</v>
      </c>
      <c r="I11" s="6">
        <v>6.414881569234932</v>
      </c>
      <c r="J11" s="6">
        <v>4.010744282493979</v>
      </c>
      <c r="K11" s="6">
        <v>1.1330291042239415</v>
      </c>
      <c r="L11" s="6">
        <v>2.1684213935763577</v>
      </c>
      <c r="M11" s="6">
        <v>4.207974130629221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7"/>
      <c r="C12" s="4" t="s">
        <v>118</v>
      </c>
      <c r="D12" s="6">
        <v>2.042136553081618</v>
      </c>
      <c r="E12" s="6">
        <v>1.07642838369978</v>
      </c>
      <c r="F12" s="6">
        <v>5.163504638877742</v>
      </c>
      <c r="G12" s="6">
        <v>1.2956987206952588</v>
      </c>
      <c r="H12" s="6">
        <v>1.2307641755925045</v>
      </c>
      <c r="I12" s="6">
        <v>8.240710666190102</v>
      </c>
      <c r="J12" s="6">
        <v>6.533853409820438</v>
      </c>
      <c r="K12" s="6">
        <v>0.9236701790716288</v>
      </c>
      <c r="L12" s="6">
        <v>0.8530232774735823</v>
      </c>
      <c r="M12" s="6">
        <v>9.457405079919186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7"/>
      <c r="C13" s="4" t="s">
        <v>119</v>
      </c>
      <c r="D13" s="6">
        <v>2.4855141620694923</v>
      </c>
      <c r="E13" s="6">
        <v>0.8295015050540206</v>
      </c>
      <c r="F13" s="6">
        <v>4.171688616618601</v>
      </c>
      <c r="G13" s="6">
        <v>0.7655884501972308</v>
      </c>
      <c r="H13" s="6">
        <v>1.7575650132846743</v>
      </c>
      <c r="I13" s="6">
        <v>6.136059696549795</v>
      </c>
      <c r="J13" s="6">
        <v>8.65367561584972</v>
      </c>
      <c r="K13" s="6">
        <v>1.1205580597561495</v>
      </c>
      <c r="L13" s="6">
        <v>1.7346249156634048</v>
      </c>
      <c r="M13" s="6">
        <v>5.441116950348073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7"/>
      <c r="C14" s="4" t="s">
        <v>120</v>
      </c>
      <c r="D14" s="6">
        <v>2.0129103980635716</v>
      </c>
      <c r="E14" s="6">
        <v>1.0426350561035722</v>
      </c>
      <c r="F14" s="6">
        <v>5.330003095128728</v>
      </c>
      <c r="G14" s="6">
        <v>1.689926493341137</v>
      </c>
      <c r="H14" s="6">
        <v>1.8308787786446832</v>
      </c>
      <c r="I14" s="6">
        <v>8.80072163064783</v>
      </c>
      <c r="J14" s="6">
        <v>4.466082672388336</v>
      </c>
      <c r="K14" s="6">
        <v>0.6884045012368114</v>
      </c>
      <c r="L14" s="6">
        <v>1.225391233329689</v>
      </c>
      <c r="M14" s="6">
        <v>9.151728984613351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7"/>
      <c r="C15" s="4" t="s">
        <v>121</v>
      </c>
      <c r="D15" s="6">
        <v>2.6626445587303422</v>
      </c>
      <c r="E15" s="6">
        <v>0.44282249549748876</v>
      </c>
      <c r="F15" s="6">
        <v>5.8262320774465675</v>
      </c>
      <c r="G15" s="6">
        <v>1.3434882381767432</v>
      </c>
      <c r="H15" s="6">
        <v>1.5525544279710768</v>
      </c>
      <c r="I15" s="6">
        <v>5.218502565911806</v>
      </c>
      <c r="J15" s="6">
        <v>9.42433644003753</v>
      </c>
      <c r="K15" s="6">
        <v>1.1466290648202664</v>
      </c>
      <c r="L15" s="6">
        <v>1.653793430867908</v>
      </c>
      <c r="M15" s="6">
        <v>7.806975740178832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7"/>
      <c r="C16" s="4" t="s">
        <v>122</v>
      </c>
      <c r="D16" s="6">
        <v>2.613130034073432</v>
      </c>
      <c r="E16" s="6">
        <v>0.452927594602799</v>
      </c>
      <c r="F16" s="6">
        <v>4.625433711760238</v>
      </c>
      <c r="G16" s="6">
        <v>2.117095682133935</v>
      </c>
      <c r="H16" s="6">
        <v>0.7807399701002797</v>
      </c>
      <c r="I16" s="6">
        <v>10.187370059062724</v>
      </c>
      <c r="J16" s="6">
        <v>5.868744836655717</v>
      </c>
      <c r="K16" s="6">
        <v>1.469901829688446</v>
      </c>
      <c r="L16" s="6">
        <v>0.887256141821466</v>
      </c>
      <c r="M16" s="6">
        <v>8.903717584945587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7"/>
      <c r="C17" s="4" t="s">
        <v>123</v>
      </c>
      <c r="D17" s="6">
        <v>3.3408901233443706</v>
      </c>
      <c r="E17" s="6">
        <v>0.7702201943201282</v>
      </c>
      <c r="F17" s="6">
        <v>3.0816786589016365</v>
      </c>
      <c r="G17" s="6">
        <v>1.2440500295028665</v>
      </c>
      <c r="H17" s="6">
        <v>1.4205369964896497</v>
      </c>
      <c r="I17" s="6">
        <v>3.742013415304186</v>
      </c>
      <c r="J17" s="6">
        <v>5.619199627394316</v>
      </c>
      <c r="K17" s="6">
        <v>1.4187282288468177</v>
      </c>
      <c r="L17" s="6">
        <v>1.8257713460890383</v>
      </c>
      <c r="M17" s="6">
        <v>3.805463421681474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7"/>
      <c r="C18" s="4" t="s">
        <v>124</v>
      </c>
      <c r="D18" s="6">
        <v>3.2441979846420277</v>
      </c>
      <c r="E18" s="6">
        <v>1.020976097530419</v>
      </c>
      <c r="F18" s="6">
        <v>5.601886243935994</v>
      </c>
      <c r="G18" s="6">
        <v>1.9605528224914877</v>
      </c>
      <c r="H18" s="6">
        <v>0.762252940466775</v>
      </c>
      <c r="I18" s="6">
        <v>9.20788074148032</v>
      </c>
      <c r="J18" s="6">
        <v>6.771374221388341</v>
      </c>
      <c r="K18" s="6">
        <v>1.7484065208862694</v>
      </c>
      <c r="L18" s="6">
        <v>1.492156181046097</v>
      </c>
      <c r="M18" s="6">
        <v>6.6002157408820405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8"/>
      <c r="C19" s="4" t="s">
        <v>125</v>
      </c>
      <c r="D19" s="6">
        <v>1.5222857777104877</v>
      </c>
      <c r="E19" s="6">
        <v>0.9287683414142236</v>
      </c>
      <c r="F19" s="6">
        <v>4.782887138724544</v>
      </c>
      <c r="G19" s="6">
        <v>1.7903212444492185</v>
      </c>
      <c r="H19" s="6">
        <v>1.3162115733941109</v>
      </c>
      <c r="I19" s="6">
        <v>8.959702404147734</v>
      </c>
      <c r="J19" s="6">
        <v>7.5902606369029275</v>
      </c>
      <c r="K19" s="6">
        <v>1.0495342717236757</v>
      </c>
      <c r="L19" s="6">
        <v>2.1305400062346123</v>
      </c>
      <c r="M19" s="6">
        <v>7.765184047478473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9"/>
      <c r="D20" s="10">
        <f t="shared" ref="D20:M20" si="1">AVERAGE(D6:D19)</f>
        <v>2.48940791</v>
      </c>
      <c r="E20" s="10">
        <f t="shared" si="1"/>
        <v>0.8182871217</v>
      </c>
      <c r="F20" s="10">
        <f t="shared" si="1"/>
        <v>4.774324813</v>
      </c>
      <c r="G20" s="10">
        <f t="shared" si="1"/>
        <v>1.552949466</v>
      </c>
      <c r="H20" s="10">
        <f t="shared" si="1"/>
        <v>1.297955282</v>
      </c>
      <c r="I20" s="10">
        <f t="shared" si="1"/>
        <v>7.196249372</v>
      </c>
      <c r="J20" s="10">
        <f t="shared" si="1"/>
        <v>6.851440041</v>
      </c>
      <c r="K20" s="10">
        <f t="shared" si="1"/>
        <v>1.287669527</v>
      </c>
      <c r="L20" s="10">
        <f t="shared" si="1"/>
        <v>1.460703848</v>
      </c>
      <c r="M20" s="10">
        <f t="shared" si="1"/>
        <v>6.93938067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 t="s">
        <v>12</v>
      </c>
      <c r="E24" s="4" t="s">
        <v>26</v>
      </c>
      <c r="F24" s="4" t="s">
        <v>17</v>
      </c>
      <c r="G24" s="4" t="s">
        <v>21</v>
      </c>
      <c r="H24" s="4" t="s">
        <v>24</v>
      </c>
      <c r="I24" s="4" t="s">
        <v>109</v>
      </c>
      <c r="J24" s="4" t="s">
        <v>53</v>
      </c>
      <c r="K24" s="4" t="s">
        <v>47</v>
      </c>
      <c r="L24" s="4" t="s">
        <v>110</v>
      </c>
      <c r="M24" s="4" t="s">
        <v>105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5" t="s">
        <v>126</v>
      </c>
      <c r="C25" s="4" t="s">
        <v>112</v>
      </c>
      <c r="D25" s="6">
        <v>9.0</v>
      </c>
      <c r="E25" s="6">
        <v>14.0</v>
      </c>
      <c r="F25" s="6">
        <v>7.0</v>
      </c>
      <c r="G25" s="6">
        <v>12.0</v>
      </c>
      <c r="H25" s="6">
        <v>12.0</v>
      </c>
      <c r="I25" s="6">
        <v>5.0</v>
      </c>
      <c r="J25" s="6">
        <v>7.0</v>
      </c>
      <c r="K25" s="6">
        <v>15.0</v>
      </c>
      <c r="L25" s="6">
        <v>11.0</v>
      </c>
      <c r="M25" s="6">
        <v>7.0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7"/>
      <c r="C26" s="4" t="s">
        <v>113</v>
      </c>
      <c r="D26" s="6">
        <v>10.654492757487054</v>
      </c>
      <c r="E26" s="6">
        <v>16.258602321977552</v>
      </c>
      <c r="F26" s="6">
        <v>6.552546136470925</v>
      </c>
      <c r="G26" s="6">
        <v>17.993106857630693</v>
      </c>
      <c r="H26" s="6">
        <v>13.451738176402987</v>
      </c>
      <c r="I26" s="6">
        <v>5.625486570817078</v>
      </c>
      <c r="J26" s="6">
        <v>6.943396991085039</v>
      </c>
      <c r="K26" s="6">
        <v>19.727271829608707</v>
      </c>
      <c r="L26" s="6">
        <v>13.190684957906097</v>
      </c>
      <c r="M26" s="6">
        <v>6.472372827314886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7"/>
      <c r="C27" s="4" t="s">
        <v>114</v>
      </c>
      <c r="D27" s="6">
        <v>5.286057175291294</v>
      </c>
      <c r="E27" s="6">
        <v>9.364142938774776</v>
      </c>
      <c r="F27" s="6">
        <v>4.002722286045317</v>
      </c>
      <c r="G27" s="6">
        <v>16.82978734750862</v>
      </c>
      <c r="H27" s="6">
        <v>10.825923490413658</v>
      </c>
      <c r="I27" s="6">
        <v>6.548269685345618</v>
      </c>
      <c r="J27" s="6">
        <v>9.054219813561147</v>
      </c>
      <c r="K27" s="6">
        <v>8.891167794526451</v>
      </c>
      <c r="L27" s="6">
        <v>13.103715688180497</v>
      </c>
      <c r="M27" s="6">
        <v>5.029333032692532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7"/>
      <c r="C28" s="4" t="s">
        <v>115</v>
      </c>
      <c r="D28" s="6">
        <v>6.564303923187979</v>
      </c>
      <c r="E28" s="6">
        <v>7.78538682006909</v>
      </c>
      <c r="F28" s="6">
        <v>4.699509407961868</v>
      </c>
      <c r="G28" s="6">
        <v>11.216814907083885</v>
      </c>
      <c r="H28" s="6">
        <v>15.34074499027101</v>
      </c>
      <c r="I28" s="6">
        <v>6.84379686812115</v>
      </c>
      <c r="J28" s="6">
        <v>9.613623600667554</v>
      </c>
      <c r="K28" s="6">
        <v>8.263491542588673</v>
      </c>
      <c r="L28" s="6">
        <v>8.085600847042956</v>
      </c>
      <c r="M28" s="6">
        <v>7.390286348723506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7"/>
      <c r="C29" s="4" t="s">
        <v>116</v>
      </c>
      <c r="D29" s="6">
        <v>12.597885435760045</v>
      </c>
      <c r="E29" s="6">
        <v>18.889971546597494</v>
      </c>
      <c r="F29" s="6">
        <v>6.340678021795529</v>
      </c>
      <c r="G29" s="6">
        <v>7.884436703545314</v>
      </c>
      <c r="H29" s="6">
        <v>16.20696129064634</v>
      </c>
      <c r="I29" s="6">
        <v>2.805756064784089</v>
      </c>
      <c r="J29" s="6">
        <v>6.9913101718991655</v>
      </c>
      <c r="K29" s="6">
        <v>9.922652882422883</v>
      </c>
      <c r="L29" s="6">
        <v>15.384025214500658</v>
      </c>
      <c r="M29" s="6">
        <v>9.07304178870517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7"/>
      <c r="C30" s="4" t="s">
        <v>117</v>
      </c>
      <c r="D30" s="6">
        <v>8.557288835774054</v>
      </c>
      <c r="E30" s="6">
        <v>17.527489465012966</v>
      </c>
      <c r="F30" s="6">
        <v>8.848636253734272</v>
      </c>
      <c r="G30" s="6">
        <v>11.470515915679254</v>
      </c>
      <c r="H30" s="6">
        <v>8.59133044508596</v>
      </c>
      <c r="I30" s="6">
        <v>4.022590138900062</v>
      </c>
      <c r="J30" s="6">
        <v>6.994169495781124</v>
      </c>
      <c r="K30" s="6">
        <v>14.607759197359787</v>
      </c>
      <c r="L30" s="6">
        <v>9.199290870390593</v>
      </c>
      <c r="M30" s="6">
        <v>6.206633502768969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7"/>
      <c r="C31" s="4" t="s">
        <v>118</v>
      </c>
      <c r="D31" s="6">
        <v>13.044642984582476</v>
      </c>
      <c r="E31" s="6">
        <v>17.294647938760768</v>
      </c>
      <c r="F31" s="6">
        <v>7.776633259973879</v>
      </c>
      <c r="G31" s="6">
        <v>10.993520457852068</v>
      </c>
      <c r="H31" s="6">
        <v>6.502859795410121</v>
      </c>
      <c r="I31" s="6">
        <v>6.653749290515103</v>
      </c>
      <c r="J31" s="6">
        <v>5.912087081829042</v>
      </c>
      <c r="K31" s="6">
        <v>9.988386267853993</v>
      </c>
      <c r="L31" s="6">
        <v>15.950618522132626</v>
      </c>
      <c r="M31" s="6">
        <v>9.09923990826611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7"/>
      <c r="C32" s="4" t="s">
        <v>119</v>
      </c>
      <c r="D32" s="6">
        <v>9.095012736983012</v>
      </c>
      <c r="E32" s="6">
        <v>11.877483960310325</v>
      </c>
      <c r="F32" s="6">
        <v>4.767822588812422</v>
      </c>
      <c r="G32" s="6">
        <v>12.660297306770655</v>
      </c>
      <c r="H32" s="6">
        <v>13.45034912676251</v>
      </c>
      <c r="I32" s="6">
        <v>6.9975104484458805</v>
      </c>
      <c r="J32" s="6">
        <v>3.5462174548919334</v>
      </c>
      <c r="K32" s="6">
        <v>14.772994987503026</v>
      </c>
      <c r="L32" s="6">
        <v>12.695068641582363</v>
      </c>
      <c r="M32" s="6">
        <v>4.232786805110132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7"/>
      <c r="C33" s="4" t="s">
        <v>120</v>
      </c>
      <c r="D33" s="6">
        <v>8.226373161400083</v>
      </c>
      <c r="E33" s="6">
        <v>17.15771052817771</v>
      </c>
      <c r="F33" s="6">
        <v>8.803281079122467</v>
      </c>
      <c r="G33" s="6">
        <v>16.94684534491298</v>
      </c>
      <c r="H33" s="6">
        <v>17.13367870742769</v>
      </c>
      <c r="I33" s="6">
        <v>5.791138393925628</v>
      </c>
      <c r="J33" s="6">
        <v>6.245633587380721</v>
      </c>
      <c r="K33" s="6">
        <v>19.00749270232121</v>
      </c>
      <c r="L33" s="6">
        <v>5.600980503108017</v>
      </c>
      <c r="M33" s="6">
        <v>10.03471698243177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7"/>
      <c r="C34" s="4" t="s">
        <v>121</v>
      </c>
      <c r="D34" s="6">
        <v>6.502676022736535</v>
      </c>
      <c r="E34" s="6">
        <v>15.252132362435546</v>
      </c>
      <c r="F34" s="6">
        <v>8.103766554470901</v>
      </c>
      <c r="G34" s="6">
        <v>9.885032504229518</v>
      </c>
      <c r="H34" s="6">
        <v>15.809273684182674</v>
      </c>
      <c r="I34" s="6">
        <v>7.215153467771096</v>
      </c>
      <c r="J34" s="6">
        <v>5.607158488769061</v>
      </c>
      <c r="K34" s="6">
        <v>17.582051377297987</v>
      </c>
      <c r="L34" s="6">
        <v>13.840671454814565</v>
      </c>
      <c r="M34" s="6">
        <v>8.868780971866501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7"/>
      <c r="C35" s="4" t="s">
        <v>122</v>
      </c>
      <c r="D35" s="6">
        <v>6.596190828053503</v>
      </c>
      <c r="E35" s="6">
        <v>16.06316408937363</v>
      </c>
      <c r="F35" s="6">
        <v>9.441311079215598</v>
      </c>
      <c r="G35" s="6">
        <v>9.833298058974579</v>
      </c>
      <c r="H35" s="6">
        <v>12.445383828353986</v>
      </c>
      <c r="I35" s="6">
        <v>7.426055166557839</v>
      </c>
      <c r="J35" s="6">
        <v>8.065964160369207</v>
      </c>
      <c r="K35" s="6">
        <v>22.07862007957828</v>
      </c>
      <c r="L35" s="6">
        <v>8.67127806355797</v>
      </c>
      <c r="M35" s="6">
        <v>6.233147696349308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7"/>
      <c r="C36" s="4" t="s">
        <v>123</v>
      </c>
      <c r="D36" s="6">
        <v>11.882619935789156</v>
      </c>
      <c r="E36" s="6">
        <v>7.754701080066744</v>
      </c>
      <c r="F36" s="6">
        <v>7.307533626577927</v>
      </c>
      <c r="G36" s="6">
        <v>10.682038910356107</v>
      </c>
      <c r="H36" s="6">
        <v>12.342261159350826</v>
      </c>
      <c r="I36" s="6">
        <v>6.201983476391729</v>
      </c>
      <c r="J36" s="6">
        <v>9.06355841248378</v>
      </c>
      <c r="K36" s="6">
        <v>7.960012392870509</v>
      </c>
      <c r="L36" s="6">
        <v>9.092908715155179</v>
      </c>
      <c r="M36" s="6">
        <v>10.421273741355064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7"/>
      <c r="C37" s="4" t="s">
        <v>124</v>
      </c>
      <c r="D37" s="6">
        <v>9.735516712690394</v>
      </c>
      <c r="E37" s="6">
        <v>10.17341004217356</v>
      </c>
      <c r="F37" s="6">
        <v>9.622183640886767</v>
      </c>
      <c r="G37" s="6">
        <v>12.5152568492256</v>
      </c>
      <c r="H37" s="6">
        <v>10.60011742378236</v>
      </c>
      <c r="I37" s="6">
        <v>6.834675056316657</v>
      </c>
      <c r="J37" s="6">
        <v>8.892612927359487</v>
      </c>
      <c r="K37" s="6">
        <v>20.557655903160384</v>
      </c>
      <c r="L37" s="6">
        <v>13.6866326823091</v>
      </c>
      <c r="M37" s="6">
        <v>5.93417510449792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8"/>
      <c r="C38" s="4" t="s">
        <v>125</v>
      </c>
      <c r="D38" s="6">
        <v>9.53968955104363</v>
      </c>
      <c r="E38" s="6">
        <v>15.121239176229034</v>
      </c>
      <c r="F38" s="6">
        <v>7.697578145113813</v>
      </c>
      <c r="G38" s="6">
        <v>8.621799260457573</v>
      </c>
      <c r="H38" s="6">
        <v>16.13123977077149</v>
      </c>
      <c r="I38" s="6">
        <v>7.464066975752814</v>
      </c>
      <c r="J38" s="6">
        <v>8.002729451771197</v>
      </c>
      <c r="K38" s="6">
        <v>21.282522450645846</v>
      </c>
      <c r="L38" s="6">
        <v>14.975739041824566</v>
      </c>
      <c r="M38" s="6">
        <v>7.5150284266945455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9">
        <v>1.0</v>
      </c>
      <c r="D39" s="9">
        <v>2.0</v>
      </c>
      <c r="E39" s="9">
        <v>3.0</v>
      </c>
      <c r="F39" s="9">
        <v>4.0</v>
      </c>
      <c r="G39" s="9">
        <v>5.0</v>
      </c>
      <c r="H39" s="9">
        <v>6.0</v>
      </c>
      <c r="I39" s="9">
        <v>7.0</v>
      </c>
      <c r="J39" s="9">
        <v>8.0</v>
      </c>
      <c r="K39" s="9">
        <v>9.0</v>
      </c>
      <c r="L39" s="9">
        <v>10.0</v>
      </c>
      <c r="M39" s="9">
        <v>11.0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 t="s">
        <v>127</v>
      </c>
      <c r="E42" s="4" t="s">
        <v>128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11" t="s">
        <v>129</v>
      </c>
      <c r="C43" s="4" t="s">
        <v>112</v>
      </c>
      <c r="D43" s="4">
        <v>1600.0</v>
      </c>
      <c r="E43" s="4">
        <v>92.3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7"/>
      <c r="C44" s="4" t="s">
        <v>113</v>
      </c>
      <c r="D44" s="12">
        <v>2900.0</v>
      </c>
      <c r="E44" s="13">
        <v>100.490621572495</v>
      </c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7"/>
      <c r="C45" s="4" t="s">
        <v>114</v>
      </c>
      <c r="D45" s="12">
        <v>2700.0</v>
      </c>
      <c r="E45" s="13">
        <v>113.411129978113</v>
      </c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7"/>
      <c r="C46" s="4" t="s">
        <v>115</v>
      </c>
      <c r="D46" s="12">
        <v>2600.0</v>
      </c>
      <c r="E46" s="13">
        <v>80.841831220499</v>
      </c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7"/>
      <c r="C47" s="4" t="s">
        <v>116</v>
      </c>
      <c r="D47" s="12">
        <v>3000.0</v>
      </c>
      <c r="E47" s="13">
        <v>78.56283036387991</v>
      </c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7"/>
      <c r="C48" s="4" t="s">
        <v>117</v>
      </c>
      <c r="D48" s="12">
        <v>1900.0</v>
      </c>
      <c r="E48" s="13">
        <v>100.23638952450855</v>
      </c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7"/>
      <c r="C49" s="4" t="s">
        <v>118</v>
      </c>
      <c r="D49" s="12">
        <v>2900.0</v>
      </c>
      <c r="E49" s="13">
        <v>99.41338957888544</v>
      </c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7"/>
      <c r="C50" s="4" t="s">
        <v>119</v>
      </c>
      <c r="D50" s="12">
        <v>1800.0</v>
      </c>
      <c r="E50" s="13">
        <v>94.581378550804</v>
      </c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7"/>
      <c r="C51" s="4" t="s">
        <v>120</v>
      </c>
      <c r="D51" s="12">
        <v>3100.0</v>
      </c>
      <c r="E51" s="13">
        <v>93.0693105661214</v>
      </c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7"/>
      <c r="C52" s="4" t="s">
        <v>121</v>
      </c>
      <c r="D52" s="12">
        <v>1800.0</v>
      </c>
      <c r="E52" s="13">
        <v>90.6941004348266</v>
      </c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7"/>
      <c r="C53" s="4" t="s">
        <v>122</v>
      </c>
      <c r="D53" s="12">
        <v>2500.0</v>
      </c>
      <c r="E53" s="13">
        <v>96.1027934275265</v>
      </c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7"/>
      <c r="C54" s="4" t="s">
        <v>123</v>
      </c>
      <c r="D54" s="12">
        <v>2400.0</v>
      </c>
      <c r="E54" s="13">
        <v>98.228263631632</v>
      </c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7"/>
      <c r="C55" s="4" t="s">
        <v>124</v>
      </c>
      <c r="D55" s="12">
        <v>1800.0</v>
      </c>
      <c r="E55" s="13">
        <v>81.92709669438</v>
      </c>
      <c r="F55" s="1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8"/>
      <c r="C56" s="4" t="s">
        <v>125</v>
      </c>
      <c r="D56" s="12">
        <v>2000.0</v>
      </c>
      <c r="E56" s="13">
        <v>99.3775802792957</v>
      </c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9">
        <v>1.0</v>
      </c>
      <c r="D57" s="9">
        <v>2.0</v>
      </c>
      <c r="E57" s="9">
        <v>3.0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 t="s">
        <v>12</v>
      </c>
      <c r="E60" s="4" t="s">
        <v>26</v>
      </c>
      <c r="F60" s="4" t="s">
        <v>17</v>
      </c>
      <c r="G60" s="4" t="s">
        <v>21</v>
      </c>
      <c r="H60" s="4" t="s">
        <v>24</v>
      </c>
      <c r="I60" s="4" t="s">
        <v>109</v>
      </c>
      <c r="J60" s="4" t="s">
        <v>53</v>
      </c>
      <c r="K60" s="4" t="s">
        <v>47</v>
      </c>
      <c r="L60" s="4" t="s">
        <v>110</v>
      </c>
      <c r="M60" s="4" t="s">
        <v>105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11" t="s">
        <v>130</v>
      </c>
      <c r="C61" s="4" t="s">
        <v>112</v>
      </c>
      <c r="D61" s="14">
        <v>9580.0</v>
      </c>
      <c r="E61" s="14">
        <v>5880.0</v>
      </c>
      <c r="F61" s="14">
        <v>10080.0</v>
      </c>
      <c r="G61" s="14">
        <v>6080.0</v>
      </c>
      <c r="H61" s="14">
        <v>5880.0</v>
      </c>
      <c r="I61" s="14">
        <v>11080.0</v>
      </c>
      <c r="J61" s="14">
        <v>11080.0</v>
      </c>
      <c r="K61" s="14">
        <v>6580.0</v>
      </c>
      <c r="L61" s="14">
        <v>6180.0</v>
      </c>
      <c r="M61" s="14">
        <v>11080.0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7"/>
      <c r="C62" s="4" t="s">
        <v>113</v>
      </c>
      <c r="D62" s="14">
        <v>14000.0</v>
      </c>
      <c r="E62" s="14">
        <v>10400.0</v>
      </c>
      <c r="F62" s="14">
        <v>12500.0</v>
      </c>
      <c r="G62" s="14">
        <v>6500.0</v>
      </c>
      <c r="H62" s="14">
        <v>7600.0</v>
      </c>
      <c r="I62" s="14">
        <v>21400.0</v>
      </c>
      <c r="J62" s="14">
        <v>11400.0</v>
      </c>
      <c r="K62" s="14">
        <v>8400.0</v>
      </c>
      <c r="L62" s="14">
        <v>10400.0</v>
      </c>
      <c r="M62" s="14">
        <v>20100.0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7"/>
      <c r="C63" s="4" t="s">
        <v>114</v>
      </c>
      <c r="D63" s="14">
        <v>18700.0</v>
      </c>
      <c r="E63" s="14">
        <v>7800.0</v>
      </c>
      <c r="F63" s="14">
        <v>19000.0</v>
      </c>
      <c r="G63" s="14">
        <v>8200.0</v>
      </c>
      <c r="H63" s="14">
        <v>8300.0</v>
      </c>
      <c r="I63" s="14">
        <v>13000.0</v>
      </c>
      <c r="J63" s="14">
        <v>12700.0</v>
      </c>
      <c r="K63" s="14">
        <v>7300.0</v>
      </c>
      <c r="L63" s="14">
        <v>7700.0</v>
      </c>
      <c r="M63" s="14">
        <v>17800.0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7"/>
      <c r="C64" s="4" t="s">
        <v>115</v>
      </c>
      <c r="D64" s="14">
        <v>18500.0</v>
      </c>
      <c r="E64" s="14">
        <v>6900.0</v>
      </c>
      <c r="F64" s="14">
        <v>11200.0</v>
      </c>
      <c r="G64" s="14">
        <v>11200.0</v>
      </c>
      <c r="H64" s="14">
        <v>11400.0</v>
      </c>
      <c r="I64" s="14">
        <v>14500.0</v>
      </c>
      <c r="J64" s="14">
        <v>20300.0</v>
      </c>
      <c r="K64" s="14">
        <v>12200.0</v>
      </c>
      <c r="L64" s="14">
        <v>9800.0</v>
      </c>
      <c r="M64" s="14">
        <v>20700.0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7"/>
      <c r="C65" s="4" t="s">
        <v>116</v>
      </c>
      <c r="D65" s="14">
        <v>15100.0</v>
      </c>
      <c r="E65" s="14">
        <v>10700.0</v>
      </c>
      <c r="F65" s="14">
        <v>10900.0</v>
      </c>
      <c r="G65" s="14">
        <v>9000.0</v>
      </c>
      <c r="H65" s="14">
        <v>10200.0</v>
      </c>
      <c r="I65" s="14">
        <v>17200.0</v>
      </c>
      <c r="J65" s="14">
        <v>21800.0</v>
      </c>
      <c r="K65" s="14">
        <v>10500.0</v>
      </c>
      <c r="L65" s="14">
        <v>10500.0</v>
      </c>
      <c r="M65" s="14">
        <v>17000.0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7"/>
      <c r="C66" s="4" t="s">
        <v>117</v>
      </c>
      <c r="D66" s="14">
        <v>11900.0</v>
      </c>
      <c r="E66" s="14">
        <v>10700.0</v>
      </c>
      <c r="F66" s="14">
        <v>19600.0</v>
      </c>
      <c r="G66" s="14">
        <v>8000.0</v>
      </c>
      <c r="H66" s="14">
        <v>7900.0</v>
      </c>
      <c r="I66" s="14">
        <v>13600.0</v>
      </c>
      <c r="J66" s="14">
        <v>15300.0</v>
      </c>
      <c r="K66" s="14">
        <v>7900.0</v>
      </c>
      <c r="L66" s="14">
        <v>10800.0</v>
      </c>
      <c r="M66" s="14">
        <v>12000.0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7"/>
      <c r="C67" s="4" t="s">
        <v>118</v>
      </c>
      <c r="D67" s="14">
        <v>18700.0</v>
      </c>
      <c r="E67" s="14">
        <v>11500.0</v>
      </c>
      <c r="F67" s="14">
        <v>15600.0</v>
      </c>
      <c r="G67" s="14">
        <v>10500.0</v>
      </c>
      <c r="H67" s="14">
        <v>11200.0</v>
      </c>
      <c r="I67" s="14">
        <v>22100.0</v>
      </c>
      <c r="J67" s="14">
        <v>19700.0</v>
      </c>
      <c r="K67" s="14">
        <v>9100.0</v>
      </c>
      <c r="L67" s="14">
        <v>10700.0</v>
      </c>
      <c r="M67" s="14">
        <v>16000.0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7"/>
      <c r="C68" s="4" t="s">
        <v>119</v>
      </c>
      <c r="D68" s="14">
        <v>12000.0</v>
      </c>
      <c r="E68" s="14">
        <v>8800.0</v>
      </c>
      <c r="F68" s="14">
        <v>13500.0</v>
      </c>
      <c r="G68" s="14">
        <v>11800.0</v>
      </c>
      <c r="H68" s="14">
        <v>7700.0</v>
      </c>
      <c r="I68" s="14">
        <v>13300.0</v>
      </c>
      <c r="J68" s="14">
        <v>19000.0</v>
      </c>
      <c r="K68" s="14">
        <v>7900.0</v>
      </c>
      <c r="L68" s="14">
        <v>7800.0</v>
      </c>
      <c r="M68" s="14">
        <v>13400.0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7"/>
      <c r="C69" s="4" t="s">
        <v>120</v>
      </c>
      <c r="D69" s="14">
        <v>10100.0</v>
      </c>
      <c r="E69" s="14">
        <v>11800.0</v>
      </c>
      <c r="F69" s="14">
        <v>12800.0</v>
      </c>
      <c r="G69" s="14">
        <v>7600.0</v>
      </c>
      <c r="H69" s="14">
        <v>11700.0</v>
      </c>
      <c r="I69" s="14">
        <v>12400.0</v>
      </c>
      <c r="J69" s="14">
        <v>16400.0</v>
      </c>
      <c r="K69" s="14">
        <v>7200.0</v>
      </c>
      <c r="L69" s="14">
        <v>6800.0</v>
      </c>
      <c r="M69" s="14">
        <v>20400.0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7"/>
      <c r="C70" s="4" t="s">
        <v>121</v>
      </c>
      <c r="D70" s="14">
        <v>13400.0</v>
      </c>
      <c r="E70" s="14">
        <v>6200.0</v>
      </c>
      <c r="F70" s="14">
        <v>13700.0</v>
      </c>
      <c r="G70" s="14">
        <v>8600.0</v>
      </c>
      <c r="H70" s="14">
        <v>7600.0</v>
      </c>
      <c r="I70" s="14">
        <v>15300.0</v>
      </c>
      <c r="J70" s="14">
        <v>14000.0</v>
      </c>
      <c r="K70" s="14">
        <v>9900.0</v>
      </c>
      <c r="L70" s="14">
        <v>9300.0</v>
      </c>
      <c r="M70" s="14">
        <v>20300.0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7"/>
      <c r="C71" s="4" t="s">
        <v>122</v>
      </c>
      <c r="D71" s="14">
        <v>17200.0</v>
      </c>
      <c r="E71" s="14">
        <v>9700.0</v>
      </c>
      <c r="F71" s="14">
        <v>19500.0</v>
      </c>
      <c r="G71" s="14">
        <v>10200.0</v>
      </c>
      <c r="H71" s="14">
        <v>9300.0</v>
      </c>
      <c r="I71" s="14">
        <v>16700.0</v>
      </c>
      <c r="J71" s="14">
        <v>21400.0</v>
      </c>
      <c r="K71" s="14">
        <v>6800.0</v>
      </c>
      <c r="L71" s="14">
        <v>6400.0</v>
      </c>
      <c r="M71" s="14">
        <v>19900.0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7"/>
      <c r="C72" s="4" t="s">
        <v>123</v>
      </c>
      <c r="D72" s="14">
        <v>13500.0</v>
      </c>
      <c r="E72" s="14">
        <v>11000.0</v>
      </c>
      <c r="F72" s="14">
        <v>10500.0</v>
      </c>
      <c r="G72" s="14">
        <v>8200.0</v>
      </c>
      <c r="H72" s="14">
        <v>6500.0</v>
      </c>
      <c r="I72" s="14">
        <v>17500.0</v>
      </c>
      <c r="J72" s="14">
        <v>16200.0</v>
      </c>
      <c r="K72" s="14">
        <v>7300.0</v>
      </c>
      <c r="L72" s="14">
        <v>11500.0</v>
      </c>
      <c r="M72" s="14">
        <v>19400.0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7"/>
      <c r="C73" s="4" t="s">
        <v>124</v>
      </c>
      <c r="D73" s="14">
        <v>13900.0</v>
      </c>
      <c r="E73" s="14">
        <v>9700.0</v>
      </c>
      <c r="F73" s="14">
        <v>12000.0</v>
      </c>
      <c r="G73" s="14">
        <v>6300.0</v>
      </c>
      <c r="H73" s="14">
        <v>10900.0</v>
      </c>
      <c r="I73" s="14">
        <v>16100.0</v>
      </c>
      <c r="J73" s="14">
        <v>13000.0</v>
      </c>
      <c r="K73" s="14">
        <v>11300.0</v>
      </c>
      <c r="L73" s="14">
        <v>7500.0</v>
      </c>
      <c r="M73" s="14">
        <v>18400.0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8"/>
      <c r="C74" s="4" t="s">
        <v>125</v>
      </c>
      <c r="D74" s="14">
        <v>14800.0</v>
      </c>
      <c r="E74" s="14">
        <v>6400.0</v>
      </c>
      <c r="F74" s="14">
        <v>13900.0</v>
      </c>
      <c r="G74" s="14">
        <v>10200.0</v>
      </c>
      <c r="H74" s="14">
        <v>11500.0</v>
      </c>
      <c r="I74" s="14">
        <v>21300.0</v>
      </c>
      <c r="J74" s="14">
        <v>18900.0</v>
      </c>
      <c r="K74" s="14">
        <v>9800.0</v>
      </c>
      <c r="L74" s="14">
        <v>11900.0</v>
      </c>
      <c r="M74" s="14">
        <v>13700.0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9">
        <v>1.0</v>
      </c>
      <c r="D75" s="9">
        <v>2.0</v>
      </c>
      <c r="E75" s="9">
        <v>3.0</v>
      </c>
      <c r="F75" s="9">
        <v>4.0</v>
      </c>
      <c r="G75" s="9">
        <v>5.0</v>
      </c>
      <c r="H75" s="9">
        <v>6.0</v>
      </c>
      <c r="I75" s="9">
        <v>7.0</v>
      </c>
      <c r="J75" s="9">
        <v>8.0</v>
      </c>
      <c r="K75" s="9">
        <v>9.0</v>
      </c>
      <c r="L75" s="9">
        <v>10.0</v>
      </c>
      <c r="M75" s="9">
        <v>11.0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B6:B19"/>
    <mergeCell ref="B25:B38"/>
    <mergeCell ref="B43:B56"/>
    <mergeCell ref="B61:B7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21.0"/>
    <col customWidth="1" min="3" max="3" width="23.71"/>
    <col customWidth="1" min="4" max="4" width="19.43"/>
    <col customWidth="1" min="5" max="5" width="13.29"/>
    <col customWidth="1" min="6" max="6" width="13.57"/>
    <col customWidth="1" min="7" max="8" width="10.14"/>
    <col customWidth="1" min="9" max="18" width="8.29"/>
    <col customWidth="1" min="19" max="26" width="12.71"/>
  </cols>
  <sheetData>
    <row r="1" ht="15.0" customHeight="1">
      <c r="A1" s="4" t="s">
        <v>131</v>
      </c>
      <c r="B1" s="15">
        <v>0.2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4" t="s">
        <v>132</v>
      </c>
      <c r="B2" s="4">
        <v>6.0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4" t="s">
        <v>133</v>
      </c>
      <c r="B3" s="4">
        <f>B2*12</f>
        <v>72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4" t="s">
        <v>134</v>
      </c>
      <c r="B4" s="16">
        <v>0.11</v>
      </c>
      <c r="C4" s="4">
        <f>B4/12</f>
        <v>0.009166666667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 t="s">
        <v>135</v>
      </c>
      <c r="B6" s="1" t="s">
        <v>136</v>
      </c>
      <c r="C6" s="1" t="s">
        <v>137</v>
      </c>
      <c r="D6" s="1" t="s">
        <v>138</v>
      </c>
      <c r="E6" s="1" t="s">
        <v>18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26</v>
      </c>
      <c r="B7" s="18">
        <v>400000.0</v>
      </c>
      <c r="C7" s="18">
        <f t="shared" ref="C7:C26" si="1">B7*$B$1</f>
        <v>80000</v>
      </c>
      <c r="D7" s="18">
        <f t="shared" ref="D7:D26" si="2">B7-C7</f>
        <v>320000</v>
      </c>
      <c r="E7" s="19">
        <f t="shared" ref="E7:E26" si="3">(D7*$C$4*(1+$C$4)^(72))/((1+$C$4)^(72)-1)</f>
        <v>6090.90528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110</v>
      </c>
      <c r="B8" s="18">
        <v>650000.0</v>
      </c>
      <c r="C8" s="18">
        <f t="shared" si="1"/>
        <v>130000</v>
      </c>
      <c r="D8" s="18">
        <f t="shared" si="2"/>
        <v>520000</v>
      </c>
      <c r="E8" s="19">
        <f t="shared" si="3"/>
        <v>9897.72108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139</v>
      </c>
      <c r="B9" s="18">
        <v>600000.0</v>
      </c>
      <c r="C9" s="18">
        <f t="shared" si="1"/>
        <v>120000</v>
      </c>
      <c r="D9" s="18">
        <f t="shared" si="2"/>
        <v>480000</v>
      </c>
      <c r="E9" s="19">
        <f t="shared" si="3"/>
        <v>9136.35792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4"/>
      <c r="T9" s="4"/>
      <c r="U9" s="4"/>
      <c r="V9" s="4"/>
      <c r="W9" s="4"/>
      <c r="X9" s="4"/>
      <c r="Y9" s="4"/>
      <c r="Z9" s="4"/>
    </row>
    <row r="10" ht="15.75" customHeight="1">
      <c r="A10" s="4" t="s">
        <v>140</v>
      </c>
      <c r="B10" s="18">
        <v>750000.0</v>
      </c>
      <c r="C10" s="18">
        <f t="shared" si="1"/>
        <v>150000</v>
      </c>
      <c r="D10" s="18">
        <f t="shared" si="2"/>
        <v>600000</v>
      </c>
      <c r="E10" s="19">
        <f t="shared" si="3"/>
        <v>11420.4474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">
        <v>141</v>
      </c>
      <c r="B11" s="18">
        <v>1150000.0</v>
      </c>
      <c r="C11" s="18">
        <f t="shared" si="1"/>
        <v>230000</v>
      </c>
      <c r="D11" s="18">
        <f t="shared" si="2"/>
        <v>920000</v>
      </c>
      <c r="E11" s="19">
        <f t="shared" si="3"/>
        <v>17511.35268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">
        <v>142</v>
      </c>
      <c r="B12" s="18">
        <v>1150000.0</v>
      </c>
      <c r="C12" s="18">
        <f t="shared" si="1"/>
        <v>230000</v>
      </c>
      <c r="D12" s="18">
        <f t="shared" si="2"/>
        <v>920000</v>
      </c>
      <c r="E12" s="19">
        <f t="shared" si="3"/>
        <v>17511.35268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">
        <v>109</v>
      </c>
      <c r="B13" s="18">
        <v>1400000.0</v>
      </c>
      <c r="C13" s="18">
        <f t="shared" si="1"/>
        <v>280000</v>
      </c>
      <c r="D13" s="18">
        <f t="shared" si="2"/>
        <v>1120000</v>
      </c>
      <c r="E13" s="19">
        <f t="shared" si="3"/>
        <v>21318.16848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">
        <v>143</v>
      </c>
      <c r="B14" s="18">
        <v>1250000.0</v>
      </c>
      <c r="C14" s="18">
        <f t="shared" si="1"/>
        <v>250000</v>
      </c>
      <c r="D14" s="18">
        <f t="shared" si="2"/>
        <v>1000000</v>
      </c>
      <c r="E14" s="19">
        <f t="shared" si="3"/>
        <v>19034.079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">
        <v>144</v>
      </c>
      <c r="B15" s="18">
        <v>1450000.0</v>
      </c>
      <c r="C15" s="18">
        <f t="shared" si="1"/>
        <v>290000</v>
      </c>
      <c r="D15" s="18">
        <f t="shared" si="2"/>
        <v>1160000</v>
      </c>
      <c r="E15" s="19">
        <f t="shared" si="3"/>
        <v>22079.53164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">
        <v>145</v>
      </c>
      <c r="B16" s="18">
        <v>250000.0</v>
      </c>
      <c r="C16" s="18">
        <f t="shared" si="1"/>
        <v>50000</v>
      </c>
      <c r="D16" s="18">
        <f t="shared" si="2"/>
        <v>200000</v>
      </c>
      <c r="E16" s="19">
        <f t="shared" si="3"/>
        <v>3806.8158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">
        <v>146</v>
      </c>
      <c r="B17" s="18">
        <v>1200000.0</v>
      </c>
      <c r="C17" s="18">
        <f t="shared" si="1"/>
        <v>240000</v>
      </c>
      <c r="D17" s="18">
        <f t="shared" si="2"/>
        <v>960000</v>
      </c>
      <c r="E17" s="19">
        <f t="shared" si="3"/>
        <v>18272.71584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147</v>
      </c>
      <c r="B18" s="18">
        <v>1400000.0</v>
      </c>
      <c r="C18" s="18">
        <f t="shared" si="1"/>
        <v>280000</v>
      </c>
      <c r="D18" s="18">
        <f t="shared" si="2"/>
        <v>1120000</v>
      </c>
      <c r="E18" s="19">
        <f t="shared" si="3"/>
        <v>21318.16848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">
        <v>21</v>
      </c>
      <c r="B19" s="18">
        <v>750000.0</v>
      </c>
      <c r="C19" s="18">
        <f t="shared" si="1"/>
        <v>150000</v>
      </c>
      <c r="D19" s="18">
        <f t="shared" si="2"/>
        <v>600000</v>
      </c>
      <c r="E19" s="19">
        <f t="shared" si="3"/>
        <v>11420.4474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">
        <v>148</v>
      </c>
      <c r="B20" s="18">
        <v>300000.0</v>
      </c>
      <c r="C20" s="18">
        <f t="shared" si="1"/>
        <v>60000</v>
      </c>
      <c r="D20" s="18">
        <f t="shared" si="2"/>
        <v>240000</v>
      </c>
      <c r="E20" s="19">
        <f t="shared" si="3"/>
        <v>4568.17896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149</v>
      </c>
      <c r="B21" s="18">
        <v>450000.0</v>
      </c>
      <c r="C21" s="18">
        <f t="shared" si="1"/>
        <v>90000</v>
      </c>
      <c r="D21" s="18">
        <f t="shared" si="2"/>
        <v>360000</v>
      </c>
      <c r="E21" s="19">
        <f t="shared" si="3"/>
        <v>6852.26844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47</v>
      </c>
      <c r="B22" s="18">
        <v>550000.0</v>
      </c>
      <c r="C22" s="18">
        <f t="shared" si="1"/>
        <v>110000</v>
      </c>
      <c r="D22" s="18">
        <f t="shared" si="2"/>
        <v>440000</v>
      </c>
      <c r="E22" s="19">
        <f t="shared" si="3"/>
        <v>8374.99476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150</v>
      </c>
      <c r="B23" s="18">
        <v>700000.0</v>
      </c>
      <c r="C23" s="18">
        <f t="shared" si="1"/>
        <v>140000</v>
      </c>
      <c r="D23" s="18">
        <f t="shared" si="2"/>
        <v>560000</v>
      </c>
      <c r="E23" s="19">
        <f t="shared" si="3"/>
        <v>10659.08424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151</v>
      </c>
      <c r="B24" s="18">
        <v>1200000.0</v>
      </c>
      <c r="C24" s="18">
        <f t="shared" si="1"/>
        <v>240000</v>
      </c>
      <c r="D24" s="18">
        <f t="shared" si="2"/>
        <v>960000</v>
      </c>
      <c r="E24" s="19">
        <f t="shared" si="3"/>
        <v>18272.71584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24</v>
      </c>
      <c r="B25" s="18">
        <v>500000.0</v>
      </c>
      <c r="C25" s="18">
        <f t="shared" si="1"/>
        <v>100000</v>
      </c>
      <c r="D25" s="18">
        <f t="shared" si="2"/>
        <v>400000</v>
      </c>
      <c r="E25" s="19">
        <f t="shared" si="3"/>
        <v>7613.6316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152</v>
      </c>
      <c r="B26" s="18">
        <v>2000000.0</v>
      </c>
      <c r="C26" s="18">
        <f t="shared" si="1"/>
        <v>400000</v>
      </c>
      <c r="D26" s="18">
        <f t="shared" si="2"/>
        <v>1600000</v>
      </c>
      <c r="E26" s="19">
        <f t="shared" si="3"/>
        <v>30454.5264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14"/>
    <col customWidth="1" min="3" max="6" width="9.14"/>
    <col customWidth="1" min="7" max="26" width="8.71"/>
  </cols>
  <sheetData>
    <row r="1">
      <c r="A1" s="1" t="s">
        <v>153</v>
      </c>
      <c r="B1" s="1" t="s">
        <v>154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12</v>
      </c>
      <c r="B2" s="4" t="s">
        <v>140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26</v>
      </c>
      <c r="B3" s="4" t="s">
        <v>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17</v>
      </c>
      <c r="B4" s="4" t="s">
        <v>141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21</v>
      </c>
      <c r="B5" s="4" t="s">
        <v>21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24</v>
      </c>
      <c r="B6" s="4" t="s">
        <v>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109</v>
      </c>
      <c r="B7" s="4" t="s">
        <v>109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53</v>
      </c>
      <c r="B8" s="4" t="s">
        <v>142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47</v>
      </c>
      <c r="B9" s="4" t="s">
        <v>47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110</v>
      </c>
      <c r="B10" s="4" t="s">
        <v>110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105</v>
      </c>
      <c r="B11" s="4" t="s">
        <v>143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2" width="16.29"/>
    <col customWidth="1" min="3" max="3" width="33.71"/>
    <col customWidth="1" min="4" max="4" width="13.71"/>
    <col customWidth="1" min="5" max="5" width="15.86"/>
    <col customWidth="1" min="6" max="6" width="15.29"/>
    <col customWidth="1" min="7" max="7" width="14.14"/>
    <col customWidth="1" min="8" max="8" width="10.29"/>
    <col customWidth="1" min="9" max="12" width="8.71"/>
    <col customWidth="1" min="13" max="13" width="12.0"/>
    <col customWidth="1" min="14" max="14" width="11.71"/>
    <col customWidth="1" min="15" max="15" width="12.0"/>
    <col customWidth="1" min="16" max="16" width="11.43"/>
    <col customWidth="1" min="17" max="17" width="11.57"/>
    <col customWidth="1" min="18" max="27" width="8.71"/>
  </cols>
  <sheetData>
    <row r="1" ht="12.75" customHeight="1">
      <c r="A1" s="1" t="s">
        <v>0</v>
      </c>
      <c r="B1" s="20" t="s">
        <v>1</v>
      </c>
      <c r="C1" s="1" t="s">
        <v>2</v>
      </c>
      <c r="D1" s="2" t="s">
        <v>155</v>
      </c>
      <c r="E1" s="21" t="s">
        <v>156</v>
      </c>
      <c r="F1" s="21" t="s">
        <v>157</v>
      </c>
      <c r="G1" s="21" t="s">
        <v>158</v>
      </c>
      <c r="H1" s="21" t="s">
        <v>159</v>
      </c>
      <c r="I1" s="22" t="s">
        <v>160</v>
      </c>
      <c r="J1" s="21" t="s">
        <v>161</v>
      </c>
      <c r="K1" s="23" t="s">
        <v>162</v>
      </c>
      <c r="L1" s="23" t="s">
        <v>163</v>
      </c>
      <c r="M1" s="23" t="s">
        <v>164</v>
      </c>
      <c r="N1" s="21" t="s">
        <v>18</v>
      </c>
      <c r="O1" s="21" t="s">
        <v>165</v>
      </c>
      <c r="P1" s="23" t="s">
        <v>166</v>
      </c>
      <c r="Q1" s="21" t="s">
        <v>167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4" t="s">
        <v>6</v>
      </c>
      <c r="B2" s="4" t="s">
        <v>112</v>
      </c>
      <c r="C2" s="4" t="s">
        <v>7</v>
      </c>
      <c r="D2" s="4" t="s">
        <v>12</v>
      </c>
      <c r="E2" s="24" t="s">
        <v>18</v>
      </c>
      <c r="F2" s="24">
        <v>2018.0</v>
      </c>
      <c r="G2" s="24" t="str">
        <f>VLOOKUP(D2,vehicle_mapping!$A$2:$B$11, 2, False)</f>
        <v>Eicher 14</v>
      </c>
      <c r="H2" s="25">
        <f>HLOOKUP(D2, AMD_OU_Data!$D$5:$M$20, 16, False)</f>
        <v>2.48940791</v>
      </c>
      <c r="I2" s="26">
        <f>VLOOKUP(B2, AMD_OU_Data!$C$25:$M$38, HLOOKUP(D2, AMD_OU_Data!$D$24:$M$39, 16, False), False)</f>
        <v>9</v>
      </c>
      <c r="J2" s="24">
        <f>VLOOKUP(B2, AMD_OU_Data!$C$42:$E$56, 2, False)</f>
        <v>1600</v>
      </c>
      <c r="K2" s="27">
        <f>VLOOKUP(B2, AMD_OU_Data!$C$42:$E$56, 3, False)</f>
        <v>92.3</v>
      </c>
      <c r="L2" s="27">
        <f t="shared" ref="L2:L64" si="1">if(E2="Market",0,(J2/I2)*K2)</f>
        <v>16408.88889</v>
      </c>
      <c r="M2" s="28">
        <f>VLOOKUP(B2, AMD_OU_Data!$C$61:$M$74, HLOOKUP(D2, AMD_OU_Data!$D$60:$M$75, 16, False), False)</f>
        <v>9580</v>
      </c>
      <c r="N2" s="29">
        <f>if(F2&gt;2015,VLOOKUP(G2, AMD_EMI_Data!$A$7:$E$26, 5, False),0)</f>
        <v>11420.4474</v>
      </c>
      <c r="O2" s="28">
        <f t="shared" ref="O2:O64" si="2">if(E2="Market", if(H2&lt;3, 40000, 80000), L2+M2+N2)</f>
        <v>37409.33629</v>
      </c>
      <c r="P2" s="30">
        <f t="shared" ref="P2:P64" si="3">if(E2="Market", if(H2&lt;3, 8000, 16000), if(H2&lt;3, 28000, 36000))</f>
        <v>28000</v>
      </c>
      <c r="Q2" s="28">
        <f t="shared" ref="Q2:Q64" si="4">O2+P2</f>
        <v>65409.33629</v>
      </c>
    </row>
    <row r="3" ht="12.75" customHeight="1">
      <c r="A3" s="4" t="s">
        <v>6</v>
      </c>
      <c r="B3" s="4" t="s">
        <v>112</v>
      </c>
      <c r="C3" s="4" t="s">
        <v>11</v>
      </c>
      <c r="D3" s="4" t="s">
        <v>12</v>
      </c>
      <c r="E3" s="24" t="s">
        <v>13</v>
      </c>
      <c r="F3" s="24" t="s">
        <v>14</v>
      </c>
      <c r="G3" s="24" t="str">
        <f>VLOOKUP(D3,vehicle_mapping!$A$2:$B$11, 2, False)</f>
        <v>Eicher 14</v>
      </c>
      <c r="H3" s="25">
        <f>HLOOKUP(D3, AMD_OU_Data!$D$5:$M$20, 16, False)</f>
        <v>2.48940791</v>
      </c>
      <c r="I3" s="26">
        <f>VLOOKUP(B3, AMD_OU_Data!$C$25:$M$38, HLOOKUP(D3, AMD_OU_Data!$D$24:$M$39, 16, False), False)</f>
        <v>9</v>
      </c>
      <c r="J3" s="24">
        <f>VLOOKUP(B3, AMD_OU_Data!$C$42:$E$56, 2, False)</f>
        <v>1600</v>
      </c>
      <c r="K3" s="27">
        <f>VLOOKUP(B3, AMD_OU_Data!$C$42:$E$56, 3, False)</f>
        <v>92.3</v>
      </c>
      <c r="L3" s="27">
        <f t="shared" si="1"/>
        <v>0</v>
      </c>
      <c r="M3" s="28">
        <f>VLOOKUP(B3, AMD_OU_Data!$C$61:$M$74, HLOOKUP(D3, AMD_OU_Data!$D$60:$M$75, 16, False), False)</f>
        <v>9580</v>
      </c>
      <c r="N3" s="29">
        <f>if(F3&gt;2015,VLOOKUP(G3, AMD_EMI_Data!$A$7:$E$26, 5, False),0)</f>
        <v>11420.4474</v>
      </c>
      <c r="O3" s="24">
        <f t="shared" si="2"/>
        <v>40000</v>
      </c>
      <c r="P3" s="30">
        <f t="shared" si="3"/>
        <v>8000</v>
      </c>
      <c r="Q3" s="28">
        <f t="shared" si="4"/>
        <v>48000</v>
      </c>
    </row>
    <row r="4" ht="12.75" customHeight="1">
      <c r="A4" s="4" t="s">
        <v>15</v>
      </c>
      <c r="B4" s="4" t="s">
        <v>113</v>
      </c>
      <c r="C4" s="4" t="s">
        <v>16</v>
      </c>
      <c r="D4" s="4" t="s">
        <v>17</v>
      </c>
      <c r="E4" s="24" t="s">
        <v>18</v>
      </c>
      <c r="F4" s="24">
        <v>2014.0</v>
      </c>
      <c r="G4" s="24" t="str">
        <f>VLOOKUP(D4,vehicle_mapping!$A$2:$B$11, 2, False)</f>
        <v>Eicher 17</v>
      </c>
      <c r="H4" s="25">
        <f>HLOOKUP(D4, AMD_OU_Data!$D$5:$M$20, 16, False)</f>
        <v>4.774324813</v>
      </c>
      <c r="I4" s="26">
        <f>VLOOKUP(B4, AMD_OU_Data!$C$25:$M$38, HLOOKUP(D4, AMD_OU_Data!$D$24:$M$39, 16, False), False)</f>
        <v>6.552546136</v>
      </c>
      <c r="J4" s="31">
        <f>VLOOKUP(B4, AMD_OU_Data!$C$42:$E$56, 2, False)</f>
        <v>2900</v>
      </c>
      <c r="K4" s="27">
        <f>VLOOKUP(B4, AMD_OU_Data!$C$42:$E$56, 3, False)</f>
        <v>100.4906216</v>
      </c>
      <c r="L4" s="27">
        <f t="shared" si="1"/>
        <v>44474.74256</v>
      </c>
      <c r="M4" s="28">
        <f>VLOOKUP(B4, AMD_OU_Data!$C$61:$M$74, HLOOKUP(D4, AMD_OU_Data!$D$60:$M$75, 16, False), False)</f>
        <v>12500</v>
      </c>
      <c r="N4" s="24">
        <f>if(F4&gt;2015,VLOOKUP(G4, AMD_EMI_Data!$A$7:$E$26, 5, False),0)</f>
        <v>0</v>
      </c>
      <c r="O4" s="28">
        <f t="shared" si="2"/>
        <v>56974.74256</v>
      </c>
      <c r="P4" s="30">
        <f t="shared" si="3"/>
        <v>36000</v>
      </c>
      <c r="Q4" s="28">
        <f t="shared" si="4"/>
        <v>92974.74256</v>
      </c>
    </row>
    <row r="5" ht="12.75" customHeight="1">
      <c r="A5" s="4" t="s">
        <v>19</v>
      </c>
      <c r="B5" s="4" t="s">
        <v>114</v>
      </c>
      <c r="C5" s="4" t="s">
        <v>20</v>
      </c>
      <c r="D5" s="4" t="s">
        <v>21</v>
      </c>
      <c r="E5" s="24" t="s">
        <v>18</v>
      </c>
      <c r="F5" s="24">
        <v>2019.0</v>
      </c>
      <c r="G5" s="24" t="str">
        <f>VLOOKUP(D5,vehicle_mapping!$A$2:$B$11, 2, False)</f>
        <v>Mahindra</v>
      </c>
      <c r="H5" s="25">
        <f>HLOOKUP(D5, AMD_OU_Data!$D$5:$M$20, 16, False)</f>
        <v>1.552949466</v>
      </c>
      <c r="I5" s="26">
        <f>VLOOKUP(B5, AMD_OU_Data!$C$25:$M$38, HLOOKUP(D5, AMD_OU_Data!$D$24:$M$39, 16, False), False)</f>
        <v>16.82978735</v>
      </c>
      <c r="J5" s="31">
        <f>VLOOKUP(B5, AMD_OU_Data!$C$42:$E$56, 2, False)</f>
        <v>2700</v>
      </c>
      <c r="K5" s="27">
        <f>VLOOKUP(B5, AMD_OU_Data!$C$42:$E$56, 3, False)</f>
        <v>113.41113</v>
      </c>
      <c r="L5" s="27">
        <f t="shared" si="1"/>
        <v>18194.52882</v>
      </c>
      <c r="M5" s="28">
        <f>VLOOKUP(B5, AMD_OU_Data!$C$61:$M$74, HLOOKUP(D5, AMD_OU_Data!$D$60:$M$75, 16, False), False)</f>
        <v>8200</v>
      </c>
      <c r="N5" s="29">
        <f>if(F5&gt;2015,VLOOKUP(G5, AMD_EMI_Data!$A$7:$E$26, 5, False),0)</f>
        <v>11420.4474</v>
      </c>
      <c r="O5" s="28">
        <f t="shared" si="2"/>
        <v>37814.97622</v>
      </c>
      <c r="P5" s="30">
        <f t="shared" si="3"/>
        <v>28000</v>
      </c>
      <c r="Q5" s="28">
        <f t="shared" si="4"/>
        <v>65814.97622</v>
      </c>
    </row>
    <row r="6" ht="12.75" customHeight="1">
      <c r="A6" s="4" t="s">
        <v>22</v>
      </c>
      <c r="B6" s="4" t="s">
        <v>115</v>
      </c>
      <c r="C6" s="4" t="s">
        <v>23</v>
      </c>
      <c r="D6" s="4" t="s">
        <v>24</v>
      </c>
      <c r="E6" s="24" t="s">
        <v>18</v>
      </c>
      <c r="F6" s="24">
        <v>2016.0</v>
      </c>
      <c r="G6" s="24" t="str">
        <f>VLOOKUP(D6,vehicle_mapping!$A$2:$B$11, 2, False)</f>
        <v>AL Dost</v>
      </c>
      <c r="H6" s="25">
        <f>HLOOKUP(D6, AMD_OU_Data!$D$5:$M$20, 16, False)</f>
        <v>1.297955282</v>
      </c>
      <c r="I6" s="26">
        <f>VLOOKUP(B6, AMD_OU_Data!$C$25:$M$38, HLOOKUP(D6, AMD_OU_Data!$D$24:$M$39, 16, False), False)</f>
        <v>15.34074499</v>
      </c>
      <c r="J6" s="31">
        <f>VLOOKUP(B6, AMD_OU_Data!$C$42:$E$56, 2, False)</f>
        <v>2600</v>
      </c>
      <c r="K6" s="27">
        <f>VLOOKUP(B6, AMD_OU_Data!$C$42:$E$56, 3, False)</f>
        <v>80.84183122</v>
      </c>
      <c r="L6" s="27">
        <f t="shared" si="1"/>
        <v>13701.33988</v>
      </c>
      <c r="M6" s="28">
        <f>VLOOKUP(B6, AMD_OU_Data!$C$61:$M$74, HLOOKUP(D6, AMD_OU_Data!$D$60:$M$75, 16, False), False)</f>
        <v>11400</v>
      </c>
      <c r="N6" s="29">
        <f>if(F6&gt;2015,VLOOKUP(G6, AMD_EMI_Data!$A$7:$E$26, 5, False),0)</f>
        <v>7613.6316</v>
      </c>
      <c r="O6" s="28">
        <f t="shared" si="2"/>
        <v>32714.97148</v>
      </c>
      <c r="P6" s="30">
        <f t="shared" si="3"/>
        <v>28000</v>
      </c>
      <c r="Q6" s="28">
        <f t="shared" si="4"/>
        <v>60714.97148</v>
      </c>
    </row>
    <row r="7" ht="12.75" customHeight="1">
      <c r="A7" s="4" t="s">
        <v>22</v>
      </c>
      <c r="B7" s="4" t="s">
        <v>115</v>
      </c>
      <c r="C7" s="4" t="s">
        <v>25</v>
      </c>
      <c r="D7" s="4" t="s">
        <v>26</v>
      </c>
      <c r="E7" s="24" t="s">
        <v>18</v>
      </c>
      <c r="F7" s="24">
        <v>2012.0</v>
      </c>
      <c r="G7" s="24" t="str">
        <f>VLOOKUP(D7,vehicle_mapping!$A$2:$B$11, 2, False)</f>
        <v>Tata Ace</v>
      </c>
      <c r="H7" s="25">
        <f>HLOOKUP(D7, AMD_OU_Data!$D$5:$M$20, 16, False)</f>
        <v>0.8182871217</v>
      </c>
      <c r="I7" s="26">
        <f>VLOOKUP(B7, AMD_OU_Data!$C$25:$M$38, HLOOKUP(D7, AMD_OU_Data!$D$24:$M$39, 16, False), False)</f>
        <v>7.78538682</v>
      </c>
      <c r="J7" s="31">
        <f>VLOOKUP(B7, AMD_OU_Data!$C$42:$E$56, 2, False)</f>
        <v>2600</v>
      </c>
      <c r="K7" s="27">
        <f>VLOOKUP(B7, AMD_OU_Data!$C$42:$E$56, 3, False)</f>
        <v>80.84183122</v>
      </c>
      <c r="L7" s="27">
        <f t="shared" si="1"/>
        <v>26997.85714</v>
      </c>
      <c r="M7" s="28">
        <f>VLOOKUP(B7, AMD_OU_Data!$C$61:$M$74, HLOOKUP(D7, AMD_OU_Data!$D$60:$M$75, 16, False), False)</f>
        <v>6900</v>
      </c>
      <c r="N7" s="24">
        <f>if(F7&gt;2015,VLOOKUP(G7, AMD_EMI_Data!$A$7:$E$26, 5, False),0)</f>
        <v>0</v>
      </c>
      <c r="O7" s="28">
        <f t="shared" si="2"/>
        <v>33897.85714</v>
      </c>
      <c r="P7" s="30">
        <f t="shared" si="3"/>
        <v>28000</v>
      </c>
      <c r="Q7" s="28">
        <f t="shared" si="4"/>
        <v>61897.85714</v>
      </c>
    </row>
    <row r="8" ht="12.75" customHeight="1">
      <c r="A8" s="4" t="s">
        <v>27</v>
      </c>
      <c r="B8" s="4" t="s">
        <v>117</v>
      </c>
      <c r="C8" s="4" t="s">
        <v>28</v>
      </c>
      <c r="D8" s="4" t="s">
        <v>26</v>
      </c>
      <c r="E8" s="24" t="s">
        <v>18</v>
      </c>
      <c r="F8" s="24">
        <v>2019.0</v>
      </c>
      <c r="G8" s="24" t="str">
        <f>VLOOKUP(D8,vehicle_mapping!$A$2:$B$11, 2, False)</f>
        <v>Tata Ace</v>
      </c>
      <c r="H8" s="25">
        <f>HLOOKUP(D8, AMD_OU_Data!$D$5:$M$20, 16, False)</f>
        <v>0.8182871217</v>
      </c>
      <c r="I8" s="26">
        <f>VLOOKUP(B8, AMD_OU_Data!$C$25:$M$38, HLOOKUP(D8, AMD_OU_Data!$D$24:$M$39, 16, False), False)</f>
        <v>17.52748947</v>
      </c>
      <c r="J8" s="31">
        <f>VLOOKUP(B8, AMD_OU_Data!$C$42:$E$56, 2, False)</f>
        <v>1900</v>
      </c>
      <c r="K8" s="27">
        <f>VLOOKUP(B8, AMD_OU_Data!$C$42:$E$56, 3, False)</f>
        <v>100.2363895</v>
      </c>
      <c r="L8" s="27">
        <f t="shared" si="1"/>
        <v>10865.73981</v>
      </c>
      <c r="M8" s="28">
        <f>VLOOKUP(B8, AMD_OU_Data!$C$61:$M$74, HLOOKUP(D8, AMD_OU_Data!$D$60:$M$75, 16, False), False)</f>
        <v>10700</v>
      </c>
      <c r="N8" s="29">
        <f>if(F8&gt;2015,VLOOKUP(G8, AMD_EMI_Data!$A$7:$E$26, 5, False),0)</f>
        <v>6090.90528</v>
      </c>
      <c r="O8" s="28">
        <f t="shared" si="2"/>
        <v>27656.64509</v>
      </c>
      <c r="P8" s="30">
        <f t="shared" si="3"/>
        <v>28000</v>
      </c>
      <c r="Q8" s="28">
        <f t="shared" si="4"/>
        <v>55656.64509</v>
      </c>
    </row>
    <row r="9" ht="12.75" customHeight="1">
      <c r="A9" s="4" t="s">
        <v>29</v>
      </c>
      <c r="B9" s="4" t="s">
        <v>118</v>
      </c>
      <c r="C9" s="4" t="s">
        <v>30</v>
      </c>
      <c r="D9" s="4" t="s">
        <v>12</v>
      </c>
      <c r="E9" s="24" t="s">
        <v>18</v>
      </c>
      <c r="F9" s="24">
        <v>2016.0</v>
      </c>
      <c r="G9" s="24" t="str">
        <f>VLOOKUP(D9,vehicle_mapping!$A$2:$B$11, 2, False)</f>
        <v>Eicher 14</v>
      </c>
      <c r="H9" s="25">
        <f>HLOOKUP(D9, AMD_OU_Data!$D$5:$M$20, 16, False)</f>
        <v>2.48940791</v>
      </c>
      <c r="I9" s="26">
        <f>VLOOKUP(B9, AMD_OU_Data!$C$25:$M$38, HLOOKUP(D9, AMD_OU_Data!$D$24:$M$39, 16, False), False)</f>
        <v>13.04464298</v>
      </c>
      <c r="J9" s="31">
        <f>VLOOKUP(B9, AMD_OU_Data!$C$42:$E$56, 2, False)</f>
        <v>2900</v>
      </c>
      <c r="K9" s="27">
        <f>VLOOKUP(B9, AMD_OU_Data!$C$42:$E$56, 3, False)</f>
        <v>99.41338958</v>
      </c>
      <c r="L9" s="27">
        <f t="shared" si="1"/>
        <v>22100.93677</v>
      </c>
      <c r="M9" s="28">
        <f>VLOOKUP(B9, AMD_OU_Data!$C$61:$M$74, HLOOKUP(D9, AMD_OU_Data!$D$60:$M$75, 16, False), False)</f>
        <v>18700</v>
      </c>
      <c r="N9" s="29">
        <f>if(F9&gt;2015,VLOOKUP(G9, AMD_EMI_Data!$A$7:$E$26, 5, False),0)</f>
        <v>11420.4474</v>
      </c>
      <c r="O9" s="28">
        <f t="shared" si="2"/>
        <v>52221.38417</v>
      </c>
      <c r="P9" s="30">
        <f t="shared" si="3"/>
        <v>28000</v>
      </c>
      <c r="Q9" s="28">
        <f t="shared" si="4"/>
        <v>80221.38417</v>
      </c>
    </row>
    <row r="10" ht="12.75" customHeight="1">
      <c r="A10" s="4" t="s">
        <v>34</v>
      </c>
      <c r="B10" s="4" t="s">
        <v>116</v>
      </c>
      <c r="C10" s="4" t="s">
        <v>35</v>
      </c>
      <c r="D10" s="4" t="s">
        <v>26</v>
      </c>
      <c r="E10" s="24" t="s">
        <v>36</v>
      </c>
      <c r="F10" s="24">
        <v>2016.0</v>
      </c>
      <c r="G10" s="24" t="str">
        <f>VLOOKUP(D10,vehicle_mapping!$A$2:$B$11, 2, False)</f>
        <v>Tata Ace</v>
      </c>
      <c r="H10" s="25">
        <f>HLOOKUP(D10, AMD_OU_Data!$D$5:$M$20, 16, False)</f>
        <v>0.8182871217</v>
      </c>
      <c r="I10" s="26">
        <f>VLOOKUP(B10, AMD_OU_Data!$C$25:$M$38, HLOOKUP(D10, AMD_OU_Data!$D$24:$M$39, 16, False), False)</f>
        <v>18.88997155</v>
      </c>
      <c r="J10" s="31">
        <f>VLOOKUP(B10, AMD_OU_Data!$C$42:$E$56, 2, False)</f>
        <v>3000</v>
      </c>
      <c r="K10" s="27">
        <f>VLOOKUP(B10, AMD_OU_Data!$C$42:$E$56, 3, False)</f>
        <v>78.56283036</v>
      </c>
      <c r="L10" s="27">
        <f t="shared" si="1"/>
        <v>12476.91086</v>
      </c>
      <c r="M10" s="28">
        <f>VLOOKUP(B10, AMD_OU_Data!$C$61:$M$74, HLOOKUP(D10, AMD_OU_Data!$D$60:$M$75, 16, False), False)</f>
        <v>10700</v>
      </c>
      <c r="N10" s="29">
        <f>if(F10&gt;2015,VLOOKUP(G10, AMD_EMI_Data!$A$7:$E$26, 5, False),0)</f>
        <v>6090.90528</v>
      </c>
      <c r="O10" s="28">
        <f t="shared" si="2"/>
        <v>29267.81614</v>
      </c>
      <c r="P10" s="30">
        <f t="shared" si="3"/>
        <v>28000</v>
      </c>
      <c r="Q10" s="28">
        <f t="shared" si="4"/>
        <v>57267.81614</v>
      </c>
    </row>
    <row r="11" ht="12.75" customHeight="1">
      <c r="A11" s="4" t="s">
        <v>37</v>
      </c>
      <c r="B11" s="4" t="s">
        <v>119</v>
      </c>
      <c r="C11" s="4" t="s">
        <v>38</v>
      </c>
      <c r="D11" s="4" t="s">
        <v>12</v>
      </c>
      <c r="E11" s="24" t="s">
        <v>18</v>
      </c>
      <c r="F11" s="24">
        <v>2013.0</v>
      </c>
      <c r="G11" s="24" t="str">
        <f>VLOOKUP(D11,vehicle_mapping!$A$2:$B$11, 2, False)</f>
        <v>Eicher 14</v>
      </c>
      <c r="H11" s="25">
        <f>HLOOKUP(D11, AMD_OU_Data!$D$5:$M$20, 16, False)</f>
        <v>2.48940791</v>
      </c>
      <c r="I11" s="26">
        <f>VLOOKUP(B11, AMD_OU_Data!$C$25:$M$38, HLOOKUP(D11, AMD_OU_Data!$D$24:$M$39, 16, False), False)</f>
        <v>9.095012737</v>
      </c>
      <c r="J11" s="31">
        <f>VLOOKUP(B11, AMD_OU_Data!$C$42:$E$56, 2, False)</f>
        <v>1800</v>
      </c>
      <c r="K11" s="27">
        <f>VLOOKUP(B11, AMD_OU_Data!$C$42:$E$56, 3, False)</f>
        <v>94.58137855</v>
      </c>
      <c r="L11" s="27">
        <f t="shared" si="1"/>
        <v>18718.66333</v>
      </c>
      <c r="M11" s="28">
        <f>VLOOKUP(B11, AMD_OU_Data!$C$61:$M$74, HLOOKUP(D11, AMD_OU_Data!$D$60:$M$75, 16, False), False)</f>
        <v>12000</v>
      </c>
      <c r="N11" s="24">
        <f>if(F11&gt;2015,VLOOKUP(G11, AMD_EMI_Data!$A$7:$E$26, 5, False),0)</f>
        <v>0</v>
      </c>
      <c r="O11" s="28">
        <f t="shared" si="2"/>
        <v>30718.66333</v>
      </c>
      <c r="P11" s="30">
        <f t="shared" si="3"/>
        <v>28000</v>
      </c>
      <c r="Q11" s="28">
        <f t="shared" si="4"/>
        <v>58718.66333</v>
      </c>
    </row>
    <row r="12" ht="12.75" customHeight="1">
      <c r="A12" s="4" t="s">
        <v>42</v>
      </c>
      <c r="B12" s="4" t="s">
        <v>120</v>
      </c>
      <c r="C12" s="4" t="s">
        <v>43</v>
      </c>
      <c r="D12" s="4" t="s">
        <v>26</v>
      </c>
      <c r="E12" s="24" t="s">
        <v>18</v>
      </c>
      <c r="F12" s="24">
        <v>2020.0</v>
      </c>
      <c r="G12" s="24" t="str">
        <f>VLOOKUP(D12,vehicle_mapping!$A$2:$B$11, 2, False)</f>
        <v>Tata Ace</v>
      </c>
      <c r="H12" s="25">
        <f>HLOOKUP(D12, AMD_OU_Data!$D$5:$M$20, 16, False)</f>
        <v>0.8182871217</v>
      </c>
      <c r="I12" s="26">
        <f>VLOOKUP(B12, AMD_OU_Data!$C$25:$M$38, HLOOKUP(D12, AMD_OU_Data!$D$24:$M$39, 16, False), False)</f>
        <v>17.15771053</v>
      </c>
      <c r="J12" s="31">
        <f>VLOOKUP(B12, AMD_OU_Data!$C$42:$E$56, 2, False)</f>
        <v>3100</v>
      </c>
      <c r="K12" s="27">
        <f>VLOOKUP(B12, AMD_OU_Data!$C$42:$E$56, 3, False)</f>
        <v>93.06931057</v>
      </c>
      <c r="L12" s="27">
        <f t="shared" si="1"/>
        <v>16815.46394</v>
      </c>
      <c r="M12" s="28">
        <f>VLOOKUP(B12, AMD_OU_Data!$C$61:$M$74, HLOOKUP(D12, AMD_OU_Data!$D$60:$M$75, 16, False), False)</f>
        <v>11800</v>
      </c>
      <c r="N12" s="29">
        <f>if(F12&gt;2015,VLOOKUP(G12, AMD_EMI_Data!$A$7:$E$26, 5, False),0)</f>
        <v>6090.90528</v>
      </c>
      <c r="O12" s="28">
        <f t="shared" si="2"/>
        <v>34706.36922</v>
      </c>
      <c r="P12" s="30">
        <f t="shared" si="3"/>
        <v>28000</v>
      </c>
      <c r="Q12" s="28">
        <f t="shared" si="4"/>
        <v>62706.36922</v>
      </c>
    </row>
    <row r="13" ht="12.75" customHeight="1">
      <c r="A13" s="4" t="s">
        <v>6</v>
      </c>
      <c r="B13" s="4" t="s">
        <v>112</v>
      </c>
      <c r="C13" s="4" t="s">
        <v>44</v>
      </c>
      <c r="D13" s="4" t="s">
        <v>26</v>
      </c>
      <c r="E13" s="24" t="s">
        <v>18</v>
      </c>
      <c r="F13" s="24">
        <v>2010.0</v>
      </c>
      <c r="G13" s="24" t="str">
        <f>VLOOKUP(D13,vehicle_mapping!$A$2:$B$11, 2, False)</f>
        <v>Tata Ace</v>
      </c>
      <c r="H13" s="25">
        <f>HLOOKUP(D13, AMD_OU_Data!$D$5:$M$20, 16, False)</f>
        <v>0.8182871217</v>
      </c>
      <c r="I13" s="26">
        <f>VLOOKUP(B13, AMD_OU_Data!$C$25:$M$38, HLOOKUP(D13, AMD_OU_Data!$D$24:$M$39, 16, False), False)</f>
        <v>14</v>
      </c>
      <c r="J13" s="24">
        <f>VLOOKUP(B13, AMD_OU_Data!$C$42:$E$56, 2, False)</f>
        <v>1600</v>
      </c>
      <c r="K13" s="27">
        <f>VLOOKUP(B13, AMD_OU_Data!$C$42:$E$56, 3, False)</f>
        <v>92.3</v>
      </c>
      <c r="L13" s="27">
        <f t="shared" si="1"/>
        <v>10548.57143</v>
      </c>
      <c r="M13" s="28">
        <f>VLOOKUP(B13, AMD_OU_Data!$C$61:$M$74, HLOOKUP(D13, AMD_OU_Data!$D$60:$M$75, 16, False), False)</f>
        <v>5880</v>
      </c>
      <c r="N13" s="24">
        <f>if(F13&gt;2015,VLOOKUP(G13, AMD_EMI_Data!$A$7:$E$26, 5, False),0)</f>
        <v>0</v>
      </c>
      <c r="O13" s="28">
        <f t="shared" si="2"/>
        <v>16428.57143</v>
      </c>
      <c r="P13" s="30">
        <f t="shared" si="3"/>
        <v>28000</v>
      </c>
      <c r="Q13" s="28">
        <f t="shared" si="4"/>
        <v>44428.57143</v>
      </c>
    </row>
    <row r="14" ht="12.75" customHeight="1">
      <c r="A14" s="4" t="s">
        <v>45</v>
      </c>
      <c r="B14" s="4" t="s">
        <v>121</v>
      </c>
      <c r="C14" s="4" t="s">
        <v>46</v>
      </c>
      <c r="D14" s="4" t="s">
        <v>47</v>
      </c>
      <c r="E14" s="24" t="s">
        <v>36</v>
      </c>
      <c r="F14" s="24">
        <v>2019.0</v>
      </c>
      <c r="G14" s="24" t="str">
        <f>VLOOKUP(D14,vehicle_mapping!$A$2:$B$11, 2, False)</f>
        <v>Super ace</v>
      </c>
      <c r="H14" s="25">
        <f>HLOOKUP(D14, AMD_OU_Data!$D$5:$M$20, 16, False)</f>
        <v>1.287669527</v>
      </c>
      <c r="I14" s="26">
        <f>VLOOKUP(B14, AMD_OU_Data!$C$25:$M$38, HLOOKUP(D14, AMD_OU_Data!$D$24:$M$39, 16, False), False)</f>
        <v>17.58205138</v>
      </c>
      <c r="J14" s="31">
        <f>VLOOKUP(B14, AMD_OU_Data!$C$42:$E$56, 2, False)</f>
        <v>1800</v>
      </c>
      <c r="K14" s="27">
        <f>VLOOKUP(B14, AMD_OU_Data!$C$42:$E$56, 3, False)</f>
        <v>90.69410043</v>
      </c>
      <c r="L14" s="27">
        <f t="shared" si="1"/>
        <v>9285.001919</v>
      </c>
      <c r="M14" s="28">
        <f>VLOOKUP(B14, AMD_OU_Data!$C$61:$M$74, HLOOKUP(D14, AMD_OU_Data!$D$60:$M$75, 16, False), False)</f>
        <v>9900</v>
      </c>
      <c r="N14" s="29">
        <f>if(F14&gt;2015,VLOOKUP(G14, AMD_EMI_Data!$A$7:$E$26, 5, False),0)</f>
        <v>8374.99476</v>
      </c>
      <c r="O14" s="28">
        <f t="shared" si="2"/>
        <v>27559.99668</v>
      </c>
      <c r="P14" s="30">
        <f t="shared" si="3"/>
        <v>28000</v>
      </c>
      <c r="Q14" s="28">
        <f t="shared" si="4"/>
        <v>55559.99668</v>
      </c>
    </row>
    <row r="15" ht="12.75" customHeight="1">
      <c r="A15" s="4" t="s">
        <v>19</v>
      </c>
      <c r="B15" s="4" t="s">
        <v>114</v>
      </c>
      <c r="C15" s="4" t="s">
        <v>48</v>
      </c>
      <c r="D15" s="4" t="s">
        <v>21</v>
      </c>
      <c r="E15" s="24" t="s">
        <v>18</v>
      </c>
      <c r="F15" s="24">
        <v>2019.0</v>
      </c>
      <c r="G15" s="24" t="str">
        <f>VLOOKUP(D15,vehicle_mapping!$A$2:$B$11, 2, False)</f>
        <v>Mahindra</v>
      </c>
      <c r="H15" s="25">
        <f>HLOOKUP(D15, AMD_OU_Data!$D$5:$M$20, 16, False)</f>
        <v>1.552949466</v>
      </c>
      <c r="I15" s="26">
        <f>VLOOKUP(B15, AMD_OU_Data!$C$25:$M$38, HLOOKUP(D15, AMD_OU_Data!$D$24:$M$39, 16, False), False)</f>
        <v>16.82978735</v>
      </c>
      <c r="J15" s="31">
        <f>VLOOKUP(B15, AMD_OU_Data!$C$42:$E$56, 2, False)</f>
        <v>2700</v>
      </c>
      <c r="K15" s="27">
        <f>VLOOKUP(B15, AMD_OU_Data!$C$42:$E$56, 3, False)</f>
        <v>113.41113</v>
      </c>
      <c r="L15" s="27">
        <f t="shared" si="1"/>
        <v>18194.52882</v>
      </c>
      <c r="M15" s="28">
        <f>VLOOKUP(B15, AMD_OU_Data!$C$61:$M$74, HLOOKUP(D15, AMD_OU_Data!$D$60:$M$75, 16, False), False)</f>
        <v>8200</v>
      </c>
      <c r="N15" s="29">
        <f>if(F15&gt;2015,VLOOKUP(G15, AMD_EMI_Data!$A$7:$E$26, 5, False),0)</f>
        <v>11420.4474</v>
      </c>
      <c r="O15" s="28">
        <f t="shared" si="2"/>
        <v>37814.97622</v>
      </c>
      <c r="P15" s="30">
        <f t="shared" si="3"/>
        <v>28000</v>
      </c>
      <c r="Q15" s="28">
        <f t="shared" si="4"/>
        <v>65814.97622</v>
      </c>
    </row>
    <row r="16" ht="12.75" customHeight="1">
      <c r="A16" s="4" t="s">
        <v>49</v>
      </c>
      <c r="B16" s="4" t="s">
        <v>122</v>
      </c>
      <c r="C16" s="4" t="s">
        <v>50</v>
      </c>
      <c r="D16" s="4" t="s">
        <v>21</v>
      </c>
      <c r="E16" s="24" t="s">
        <v>36</v>
      </c>
      <c r="F16" s="24">
        <v>2020.0</v>
      </c>
      <c r="G16" s="24" t="str">
        <f>VLOOKUP(D16,vehicle_mapping!$A$2:$B$11, 2, False)</f>
        <v>Mahindra</v>
      </c>
      <c r="H16" s="25">
        <f>HLOOKUP(D16, AMD_OU_Data!$D$5:$M$20, 16, False)</f>
        <v>1.552949466</v>
      </c>
      <c r="I16" s="26">
        <f>VLOOKUP(B16, AMD_OU_Data!$C$25:$M$38, HLOOKUP(D16, AMD_OU_Data!$D$24:$M$39, 16, False), False)</f>
        <v>9.833298059</v>
      </c>
      <c r="J16" s="31">
        <f>VLOOKUP(B16, AMD_OU_Data!$C$42:$E$56, 2, False)</f>
        <v>2500</v>
      </c>
      <c r="K16" s="27">
        <f>VLOOKUP(B16, AMD_OU_Data!$C$42:$E$56, 3, False)</f>
        <v>96.10279343</v>
      </c>
      <c r="L16" s="27">
        <f t="shared" si="1"/>
        <v>24433.00123</v>
      </c>
      <c r="M16" s="28">
        <f>VLOOKUP(B16, AMD_OU_Data!$C$61:$M$74, HLOOKUP(D16, AMD_OU_Data!$D$60:$M$75, 16, False), False)</f>
        <v>10200</v>
      </c>
      <c r="N16" s="29">
        <f>if(F16&gt;2015,VLOOKUP(G16, AMD_EMI_Data!$A$7:$E$26, 5, False),0)</f>
        <v>11420.4474</v>
      </c>
      <c r="O16" s="28">
        <f t="shared" si="2"/>
        <v>46053.44863</v>
      </c>
      <c r="P16" s="30">
        <f t="shared" si="3"/>
        <v>28000</v>
      </c>
      <c r="Q16" s="28">
        <f t="shared" si="4"/>
        <v>74053.44863</v>
      </c>
    </row>
    <row r="17" ht="12.75" customHeight="1">
      <c r="A17" s="4" t="s">
        <v>15</v>
      </c>
      <c r="B17" s="4" t="s">
        <v>113</v>
      </c>
      <c r="C17" s="4" t="s">
        <v>51</v>
      </c>
      <c r="D17" s="4" t="s">
        <v>17</v>
      </c>
      <c r="E17" s="24" t="s">
        <v>36</v>
      </c>
      <c r="F17" s="24">
        <v>2012.0</v>
      </c>
      <c r="G17" s="24" t="str">
        <f>VLOOKUP(D17,vehicle_mapping!$A$2:$B$11, 2, False)</f>
        <v>Eicher 17</v>
      </c>
      <c r="H17" s="25">
        <f>HLOOKUP(D17, AMD_OU_Data!$D$5:$M$20, 16, False)</f>
        <v>4.774324813</v>
      </c>
      <c r="I17" s="26">
        <f>VLOOKUP(B17, AMD_OU_Data!$C$25:$M$38, HLOOKUP(D17, AMD_OU_Data!$D$24:$M$39, 16, False), False)</f>
        <v>6.552546136</v>
      </c>
      <c r="J17" s="31">
        <f>VLOOKUP(B17, AMD_OU_Data!$C$42:$E$56, 2, False)</f>
        <v>2900</v>
      </c>
      <c r="K17" s="27">
        <f>VLOOKUP(B17, AMD_OU_Data!$C$42:$E$56, 3, False)</f>
        <v>100.4906216</v>
      </c>
      <c r="L17" s="27">
        <f t="shared" si="1"/>
        <v>44474.74256</v>
      </c>
      <c r="M17" s="28">
        <f>VLOOKUP(B17, AMD_OU_Data!$C$61:$M$74, HLOOKUP(D17, AMD_OU_Data!$D$60:$M$75, 16, False), False)</f>
        <v>12500</v>
      </c>
      <c r="N17" s="24">
        <f>if(F17&gt;2015,VLOOKUP(G17, AMD_EMI_Data!$A$7:$E$26, 5, False),0)</f>
        <v>0</v>
      </c>
      <c r="O17" s="28">
        <f t="shared" si="2"/>
        <v>56974.74256</v>
      </c>
      <c r="P17" s="30">
        <f t="shared" si="3"/>
        <v>36000</v>
      </c>
      <c r="Q17" s="28">
        <f t="shared" si="4"/>
        <v>92974.74256</v>
      </c>
    </row>
    <row r="18" ht="12.75" customHeight="1">
      <c r="A18" s="4" t="s">
        <v>15</v>
      </c>
      <c r="B18" s="4" t="s">
        <v>113</v>
      </c>
      <c r="C18" s="4" t="s">
        <v>52</v>
      </c>
      <c r="D18" s="4" t="s">
        <v>53</v>
      </c>
      <c r="E18" s="24" t="s">
        <v>13</v>
      </c>
      <c r="F18" s="24" t="s">
        <v>14</v>
      </c>
      <c r="G18" s="24" t="str">
        <f>VLOOKUP(D18,vehicle_mapping!$A$2:$B$11, 2, False)</f>
        <v>Eicher 19</v>
      </c>
      <c r="H18" s="25">
        <f>HLOOKUP(D18, AMD_OU_Data!$D$5:$M$20, 16, False)</f>
        <v>6.851440041</v>
      </c>
      <c r="I18" s="26">
        <f>VLOOKUP(B18, AMD_OU_Data!$C$25:$M$38, HLOOKUP(D18, AMD_OU_Data!$D$24:$M$39, 16, False), False)</f>
        <v>6.943396991</v>
      </c>
      <c r="J18" s="31">
        <f>VLOOKUP(B18, AMD_OU_Data!$C$42:$E$56, 2, False)</f>
        <v>2900</v>
      </c>
      <c r="K18" s="27">
        <f>VLOOKUP(B18, AMD_OU_Data!$C$42:$E$56, 3, False)</f>
        <v>100.4906216</v>
      </c>
      <c r="L18" s="27">
        <f t="shared" si="1"/>
        <v>0</v>
      </c>
      <c r="M18" s="28">
        <f>VLOOKUP(B18, AMD_OU_Data!$C$61:$M$74, HLOOKUP(D18, AMD_OU_Data!$D$60:$M$75, 16, False), False)</f>
        <v>11400</v>
      </c>
      <c r="N18" s="29">
        <f>if(F18&gt;2015,VLOOKUP(G18, AMD_EMI_Data!$A$7:$E$26, 5, False),0)</f>
        <v>17511.35268</v>
      </c>
      <c r="O18" s="24">
        <f t="shared" si="2"/>
        <v>80000</v>
      </c>
      <c r="P18" s="30">
        <f t="shared" si="3"/>
        <v>16000</v>
      </c>
      <c r="Q18" s="28">
        <f t="shared" si="4"/>
        <v>96000</v>
      </c>
    </row>
    <row r="19" ht="12.75" customHeight="1">
      <c r="A19" s="4" t="s">
        <v>27</v>
      </c>
      <c r="B19" s="4" t="s">
        <v>117</v>
      </c>
      <c r="C19" s="4" t="s">
        <v>54</v>
      </c>
      <c r="D19" s="4" t="s">
        <v>12</v>
      </c>
      <c r="E19" s="24" t="s">
        <v>18</v>
      </c>
      <c r="F19" s="24">
        <v>2020.0</v>
      </c>
      <c r="G19" s="24" t="str">
        <f>VLOOKUP(D19,vehicle_mapping!$A$2:$B$11, 2, False)</f>
        <v>Eicher 14</v>
      </c>
      <c r="H19" s="25">
        <f>HLOOKUP(D19, AMD_OU_Data!$D$5:$M$20, 16, False)</f>
        <v>2.48940791</v>
      </c>
      <c r="I19" s="26">
        <f>VLOOKUP(B19, AMD_OU_Data!$C$25:$M$38, HLOOKUP(D19, AMD_OU_Data!$D$24:$M$39, 16, False), False)</f>
        <v>8.557288836</v>
      </c>
      <c r="J19" s="31">
        <f>VLOOKUP(B19, AMD_OU_Data!$C$42:$E$56, 2, False)</f>
        <v>1900</v>
      </c>
      <c r="K19" s="27">
        <f>VLOOKUP(B19, AMD_OU_Data!$C$42:$E$56, 3, False)</f>
        <v>100.2363895</v>
      </c>
      <c r="L19" s="27">
        <f t="shared" si="1"/>
        <v>22255.78028</v>
      </c>
      <c r="M19" s="28">
        <f>VLOOKUP(B19, AMD_OU_Data!$C$61:$M$74, HLOOKUP(D19, AMD_OU_Data!$D$60:$M$75, 16, False), False)</f>
        <v>11900</v>
      </c>
      <c r="N19" s="29">
        <f>if(F19&gt;2015,VLOOKUP(G19, AMD_EMI_Data!$A$7:$E$26, 5, False),0)</f>
        <v>11420.4474</v>
      </c>
      <c r="O19" s="28">
        <f t="shared" si="2"/>
        <v>45576.22768</v>
      </c>
      <c r="P19" s="30">
        <f t="shared" si="3"/>
        <v>28000</v>
      </c>
      <c r="Q19" s="28">
        <f t="shared" si="4"/>
        <v>73576.22768</v>
      </c>
    </row>
    <row r="20" ht="12.75" customHeight="1">
      <c r="A20" s="4" t="s">
        <v>45</v>
      </c>
      <c r="B20" s="4" t="s">
        <v>121</v>
      </c>
      <c r="C20" s="4" t="s">
        <v>57</v>
      </c>
      <c r="D20" s="4" t="s">
        <v>21</v>
      </c>
      <c r="E20" s="24" t="s">
        <v>36</v>
      </c>
      <c r="F20" s="24">
        <v>2013.0</v>
      </c>
      <c r="G20" s="24" t="str">
        <f>VLOOKUP(D20,vehicle_mapping!$A$2:$B$11, 2, False)</f>
        <v>Mahindra</v>
      </c>
      <c r="H20" s="25">
        <f>HLOOKUP(D20, AMD_OU_Data!$D$5:$M$20, 16, False)</f>
        <v>1.552949466</v>
      </c>
      <c r="I20" s="26">
        <f>VLOOKUP(B20, AMD_OU_Data!$C$25:$M$38, HLOOKUP(D20, AMD_OU_Data!$D$24:$M$39, 16, False), False)</f>
        <v>9.885032504</v>
      </c>
      <c r="J20" s="31">
        <f>VLOOKUP(B20, AMD_OU_Data!$C$42:$E$56, 2, False)</f>
        <v>1800</v>
      </c>
      <c r="K20" s="27">
        <f>VLOOKUP(B20, AMD_OU_Data!$C$42:$E$56, 3, False)</f>
        <v>90.69410043</v>
      </c>
      <c r="L20" s="27">
        <f t="shared" si="1"/>
        <v>16514.80465</v>
      </c>
      <c r="M20" s="28">
        <f>VLOOKUP(B20, AMD_OU_Data!$C$61:$M$74, HLOOKUP(D20, AMD_OU_Data!$D$60:$M$75, 16, False), False)</f>
        <v>8600</v>
      </c>
      <c r="N20" s="24">
        <f>if(F20&gt;2015,VLOOKUP(G20, AMD_EMI_Data!$A$7:$E$26, 5, False),0)</f>
        <v>0</v>
      </c>
      <c r="O20" s="28">
        <f t="shared" si="2"/>
        <v>25114.80465</v>
      </c>
      <c r="P20" s="30">
        <f t="shared" si="3"/>
        <v>28000</v>
      </c>
      <c r="Q20" s="28">
        <f t="shared" si="4"/>
        <v>53114.80465</v>
      </c>
    </row>
    <row r="21" ht="12.75" customHeight="1">
      <c r="A21" s="4" t="s">
        <v>34</v>
      </c>
      <c r="B21" s="4" t="s">
        <v>116</v>
      </c>
      <c r="C21" s="4" t="s">
        <v>58</v>
      </c>
      <c r="D21" s="4" t="s">
        <v>12</v>
      </c>
      <c r="E21" s="24" t="s">
        <v>13</v>
      </c>
      <c r="F21" s="24" t="s">
        <v>14</v>
      </c>
      <c r="G21" s="24" t="str">
        <f>VLOOKUP(D21,vehicle_mapping!$A$2:$B$11, 2, False)</f>
        <v>Eicher 14</v>
      </c>
      <c r="H21" s="25">
        <f>HLOOKUP(D21, AMD_OU_Data!$D$5:$M$20, 16, False)</f>
        <v>2.48940791</v>
      </c>
      <c r="I21" s="26">
        <f>VLOOKUP(B21, AMD_OU_Data!$C$25:$M$38, HLOOKUP(D21, AMD_OU_Data!$D$24:$M$39, 16, False), False)</f>
        <v>12.59788544</v>
      </c>
      <c r="J21" s="31">
        <f>VLOOKUP(B21, AMD_OU_Data!$C$42:$E$56, 2, False)</f>
        <v>3000</v>
      </c>
      <c r="K21" s="27">
        <f>VLOOKUP(B21, AMD_OU_Data!$C$42:$E$56, 3, False)</f>
        <v>78.56283036</v>
      </c>
      <c r="L21" s="27">
        <f t="shared" si="1"/>
        <v>0</v>
      </c>
      <c r="M21" s="28">
        <f>VLOOKUP(B21, AMD_OU_Data!$C$61:$M$74, HLOOKUP(D21, AMD_OU_Data!$D$60:$M$75, 16, False), False)</f>
        <v>15100</v>
      </c>
      <c r="N21" s="29">
        <f>if(F21&gt;2015,VLOOKUP(G21, AMD_EMI_Data!$A$7:$E$26, 5, False),0)</f>
        <v>11420.4474</v>
      </c>
      <c r="O21" s="24">
        <f t="shared" si="2"/>
        <v>40000</v>
      </c>
      <c r="P21" s="30">
        <f t="shared" si="3"/>
        <v>8000</v>
      </c>
      <c r="Q21" s="28">
        <f t="shared" si="4"/>
        <v>48000</v>
      </c>
    </row>
    <row r="22" ht="12.75" customHeight="1">
      <c r="A22" s="4" t="s">
        <v>34</v>
      </c>
      <c r="B22" s="4" t="s">
        <v>116</v>
      </c>
      <c r="C22" s="4" t="s">
        <v>62</v>
      </c>
      <c r="D22" s="4" t="s">
        <v>26</v>
      </c>
      <c r="E22" s="24" t="s">
        <v>18</v>
      </c>
      <c r="F22" s="24">
        <v>2013.0</v>
      </c>
      <c r="G22" s="24" t="str">
        <f>VLOOKUP(D22,vehicle_mapping!$A$2:$B$11, 2, False)</f>
        <v>Tata Ace</v>
      </c>
      <c r="H22" s="25">
        <f>HLOOKUP(D22, AMD_OU_Data!$D$5:$M$20, 16, False)</f>
        <v>0.8182871217</v>
      </c>
      <c r="I22" s="26">
        <f>VLOOKUP(B22, AMD_OU_Data!$C$25:$M$38, HLOOKUP(D22, AMD_OU_Data!$D$24:$M$39, 16, False), False)</f>
        <v>18.88997155</v>
      </c>
      <c r="J22" s="31">
        <f>VLOOKUP(B22, AMD_OU_Data!$C$42:$E$56, 2, False)</f>
        <v>3000</v>
      </c>
      <c r="K22" s="27">
        <f>VLOOKUP(B22, AMD_OU_Data!$C$42:$E$56, 3, False)</f>
        <v>78.56283036</v>
      </c>
      <c r="L22" s="27">
        <f t="shared" si="1"/>
        <v>12476.91086</v>
      </c>
      <c r="M22" s="28">
        <f>VLOOKUP(B22, AMD_OU_Data!$C$61:$M$74, HLOOKUP(D22, AMD_OU_Data!$D$60:$M$75, 16, False), False)</f>
        <v>10700</v>
      </c>
      <c r="N22" s="24">
        <f>if(F22&gt;2015,VLOOKUP(G22, AMD_EMI_Data!$A$7:$E$26, 5, False),0)</f>
        <v>0</v>
      </c>
      <c r="O22" s="28">
        <f t="shared" si="2"/>
        <v>23176.91086</v>
      </c>
      <c r="P22" s="30">
        <f t="shared" si="3"/>
        <v>28000</v>
      </c>
      <c r="Q22" s="28">
        <f t="shared" si="4"/>
        <v>51176.91086</v>
      </c>
    </row>
    <row r="23" ht="12.75" customHeight="1">
      <c r="A23" s="4" t="s">
        <v>15</v>
      </c>
      <c r="B23" s="4" t="s">
        <v>113</v>
      </c>
      <c r="C23" s="4" t="s">
        <v>65</v>
      </c>
      <c r="D23" s="4" t="s">
        <v>24</v>
      </c>
      <c r="E23" s="24" t="s">
        <v>18</v>
      </c>
      <c r="F23" s="24">
        <v>2013.0</v>
      </c>
      <c r="G23" s="24" t="str">
        <f>VLOOKUP(D23,vehicle_mapping!$A$2:$B$11, 2, False)</f>
        <v>AL Dost</v>
      </c>
      <c r="H23" s="25">
        <f>HLOOKUP(D23, AMD_OU_Data!$D$5:$M$20, 16, False)</f>
        <v>1.297955282</v>
      </c>
      <c r="I23" s="26">
        <f>VLOOKUP(B23, AMD_OU_Data!$C$25:$M$38, HLOOKUP(D23, AMD_OU_Data!$D$24:$M$39, 16, False), False)</f>
        <v>13.45173818</v>
      </c>
      <c r="J23" s="31">
        <f>VLOOKUP(B23, AMD_OU_Data!$C$42:$E$56, 2, False)</f>
        <v>2900</v>
      </c>
      <c r="K23" s="27">
        <f>VLOOKUP(B23, AMD_OU_Data!$C$42:$E$56, 3, False)</f>
        <v>100.4906216</v>
      </c>
      <c r="L23" s="27">
        <f t="shared" si="1"/>
        <v>21664.32313</v>
      </c>
      <c r="M23" s="28">
        <f>VLOOKUP(B23, AMD_OU_Data!$C$61:$M$74, HLOOKUP(D23, AMD_OU_Data!$D$60:$M$75, 16, False), False)</f>
        <v>7600</v>
      </c>
      <c r="N23" s="24">
        <f>if(F23&gt;2015,VLOOKUP(G23, AMD_EMI_Data!$A$7:$E$26, 5, False),0)</f>
        <v>0</v>
      </c>
      <c r="O23" s="28">
        <f t="shared" si="2"/>
        <v>29264.32313</v>
      </c>
      <c r="P23" s="30">
        <f t="shared" si="3"/>
        <v>28000</v>
      </c>
      <c r="Q23" s="28">
        <f t="shared" si="4"/>
        <v>57264.32313</v>
      </c>
    </row>
    <row r="24" ht="12.75" customHeight="1">
      <c r="A24" s="4" t="s">
        <v>66</v>
      </c>
      <c r="B24" s="4" t="s">
        <v>123</v>
      </c>
      <c r="C24" s="4" t="s">
        <v>67</v>
      </c>
      <c r="D24" s="4" t="s">
        <v>24</v>
      </c>
      <c r="E24" s="24" t="s">
        <v>36</v>
      </c>
      <c r="F24" s="24">
        <v>2011.0</v>
      </c>
      <c r="G24" s="24" t="str">
        <f>VLOOKUP(D24,vehicle_mapping!$A$2:$B$11, 2, False)</f>
        <v>AL Dost</v>
      </c>
      <c r="H24" s="25">
        <f>HLOOKUP(D24, AMD_OU_Data!$D$5:$M$20, 16, False)</f>
        <v>1.297955282</v>
      </c>
      <c r="I24" s="26">
        <f>VLOOKUP(B24, AMD_OU_Data!$C$25:$M$38, HLOOKUP(D24, AMD_OU_Data!$D$24:$M$39, 16, False), False)</f>
        <v>12.34226116</v>
      </c>
      <c r="J24" s="31">
        <f>VLOOKUP(B24, AMD_OU_Data!$C$42:$E$56, 2, False)</f>
        <v>2400</v>
      </c>
      <c r="K24" s="27">
        <f>VLOOKUP(B24, AMD_OU_Data!$C$42:$E$56, 3, False)</f>
        <v>98.22826363</v>
      </c>
      <c r="L24" s="27">
        <f t="shared" si="1"/>
        <v>19100.86245</v>
      </c>
      <c r="M24" s="28">
        <f>VLOOKUP(B24, AMD_OU_Data!$C$61:$M$74, HLOOKUP(D24, AMD_OU_Data!$D$60:$M$75, 16, False), False)</f>
        <v>6500</v>
      </c>
      <c r="N24" s="24">
        <f>if(F24&gt;2015,VLOOKUP(G24, AMD_EMI_Data!$A$7:$E$26, 5, False),0)</f>
        <v>0</v>
      </c>
      <c r="O24" s="28">
        <f t="shared" si="2"/>
        <v>25600.86245</v>
      </c>
      <c r="P24" s="30">
        <f t="shared" si="3"/>
        <v>28000</v>
      </c>
      <c r="Q24" s="28">
        <f t="shared" si="4"/>
        <v>53600.86245</v>
      </c>
    </row>
    <row r="25" ht="12.75" customHeight="1">
      <c r="A25" s="4" t="s">
        <v>29</v>
      </c>
      <c r="B25" s="4" t="s">
        <v>118</v>
      </c>
      <c r="C25" s="4" t="s">
        <v>68</v>
      </c>
      <c r="D25" s="4" t="s">
        <v>12</v>
      </c>
      <c r="E25" s="24" t="s">
        <v>13</v>
      </c>
      <c r="F25" s="24" t="s">
        <v>14</v>
      </c>
      <c r="G25" s="24" t="str">
        <f>VLOOKUP(D25,vehicle_mapping!$A$2:$B$11, 2, False)</f>
        <v>Eicher 14</v>
      </c>
      <c r="H25" s="25">
        <f>HLOOKUP(D25, AMD_OU_Data!$D$5:$M$20, 16, False)</f>
        <v>2.48940791</v>
      </c>
      <c r="I25" s="26">
        <f>VLOOKUP(B25, AMD_OU_Data!$C$25:$M$38, HLOOKUP(D25, AMD_OU_Data!$D$24:$M$39, 16, False), False)</f>
        <v>13.04464298</v>
      </c>
      <c r="J25" s="31">
        <f>VLOOKUP(B25, AMD_OU_Data!$C$42:$E$56, 2, False)</f>
        <v>2900</v>
      </c>
      <c r="K25" s="27">
        <f>VLOOKUP(B25, AMD_OU_Data!$C$42:$E$56, 3, False)</f>
        <v>99.41338958</v>
      </c>
      <c r="L25" s="27">
        <f t="shared" si="1"/>
        <v>0</v>
      </c>
      <c r="M25" s="28">
        <f>VLOOKUP(B25, AMD_OU_Data!$C$61:$M$74, HLOOKUP(D25, AMD_OU_Data!$D$60:$M$75, 16, False), False)</f>
        <v>18700</v>
      </c>
      <c r="N25" s="29">
        <f>if(F25&gt;2015,VLOOKUP(G25, AMD_EMI_Data!$A$7:$E$26, 5, False),0)</f>
        <v>11420.4474</v>
      </c>
      <c r="O25" s="24">
        <f t="shared" si="2"/>
        <v>40000</v>
      </c>
      <c r="P25" s="30">
        <f t="shared" si="3"/>
        <v>8000</v>
      </c>
      <c r="Q25" s="28">
        <f t="shared" si="4"/>
        <v>48000</v>
      </c>
    </row>
    <row r="26" ht="12.75" customHeight="1">
      <c r="A26" s="4" t="s">
        <v>34</v>
      </c>
      <c r="B26" s="4" t="s">
        <v>116</v>
      </c>
      <c r="C26" s="4" t="s">
        <v>71</v>
      </c>
      <c r="D26" s="4" t="s">
        <v>24</v>
      </c>
      <c r="E26" s="24" t="s">
        <v>36</v>
      </c>
      <c r="F26" s="24">
        <v>2015.0</v>
      </c>
      <c r="G26" s="24" t="str">
        <f>VLOOKUP(D26,vehicle_mapping!$A$2:$B$11, 2, False)</f>
        <v>AL Dost</v>
      </c>
      <c r="H26" s="25">
        <f>HLOOKUP(D26, AMD_OU_Data!$D$5:$M$20, 16, False)</f>
        <v>1.297955282</v>
      </c>
      <c r="I26" s="26">
        <f>VLOOKUP(B26, AMD_OU_Data!$C$25:$M$38, HLOOKUP(D26, AMD_OU_Data!$D$24:$M$39, 16, False), False)</f>
        <v>16.20696129</v>
      </c>
      <c r="J26" s="31">
        <f>VLOOKUP(B26, AMD_OU_Data!$C$42:$E$56, 2, False)</f>
        <v>3000</v>
      </c>
      <c r="K26" s="27">
        <f>VLOOKUP(B26, AMD_OU_Data!$C$42:$E$56, 3, False)</f>
        <v>78.56283036</v>
      </c>
      <c r="L26" s="27">
        <f t="shared" si="1"/>
        <v>14542.42328</v>
      </c>
      <c r="M26" s="28">
        <f>VLOOKUP(B26, AMD_OU_Data!$C$61:$M$74, HLOOKUP(D26, AMD_OU_Data!$D$60:$M$75, 16, False), False)</f>
        <v>10200</v>
      </c>
      <c r="N26" s="24">
        <f>if(F26&gt;2015,VLOOKUP(G26, AMD_EMI_Data!$A$7:$E$26, 5, False),0)</f>
        <v>0</v>
      </c>
      <c r="O26" s="28">
        <f t="shared" si="2"/>
        <v>24742.42328</v>
      </c>
      <c r="P26" s="30">
        <f t="shared" si="3"/>
        <v>28000</v>
      </c>
      <c r="Q26" s="28">
        <f t="shared" si="4"/>
        <v>52742.42328</v>
      </c>
    </row>
    <row r="27" ht="12.75" customHeight="1">
      <c r="A27" s="4" t="s">
        <v>29</v>
      </c>
      <c r="B27" s="4" t="s">
        <v>118</v>
      </c>
      <c r="C27" s="4" t="s">
        <v>72</v>
      </c>
      <c r="D27" s="4" t="s">
        <v>24</v>
      </c>
      <c r="E27" s="24" t="s">
        <v>36</v>
      </c>
      <c r="F27" s="24">
        <v>2014.0</v>
      </c>
      <c r="G27" s="24" t="str">
        <f>VLOOKUP(D27,vehicle_mapping!$A$2:$B$11, 2, False)</f>
        <v>AL Dost</v>
      </c>
      <c r="H27" s="25">
        <f>HLOOKUP(D27, AMD_OU_Data!$D$5:$M$20, 16, False)</f>
        <v>1.297955282</v>
      </c>
      <c r="I27" s="26">
        <f>VLOOKUP(B27, AMD_OU_Data!$C$25:$M$38, HLOOKUP(D27, AMD_OU_Data!$D$24:$M$39, 16, False), False)</f>
        <v>6.502859795</v>
      </c>
      <c r="J27" s="31">
        <f>VLOOKUP(B27, AMD_OU_Data!$C$42:$E$56, 2, False)</f>
        <v>2900</v>
      </c>
      <c r="K27" s="27">
        <f>VLOOKUP(B27, AMD_OU_Data!$C$42:$E$56, 3, False)</f>
        <v>99.41338958</v>
      </c>
      <c r="L27" s="27">
        <f t="shared" si="1"/>
        <v>44334.16048</v>
      </c>
      <c r="M27" s="28">
        <f>VLOOKUP(B27, AMD_OU_Data!$C$61:$M$74, HLOOKUP(D27, AMD_OU_Data!$D$60:$M$75, 16, False), False)</f>
        <v>11200</v>
      </c>
      <c r="N27" s="24">
        <f>if(F27&gt;2015,VLOOKUP(G27, AMD_EMI_Data!$A$7:$E$26, 5, False),0)</f>
        <v>0</v>
      </c>
      <c r="O27" s="28">
        <f t="shared" si="2"/>
        <v>55534.16048</v>
      </c>
      <c r="P27" s="30">
        <f t="shared" si="3"/>
        <v>28000</v>
      </c>
      <c r="Q27" s="28">
        <f t="shared" si="4"/>
        <v>83534.16048</v>
      </c>
    </row>
    <row r="28" ht="12.75" customHeight="1">
      <c r="A28" s="4" t="s">
        <v>19</v>
      </c>
      <c r="B28" s="4" t="s">
        <v>114</v>
      </c>
      <c r="C28" s="4" t="s">
        <v>73</v>
      </c>
      <c r="D28" s="4" t="s">
        <v>26</v>
      </c>
      <c r="E28" s="24" t="s">
        <v>18</v>
      </c>
      <c r="F28" s="24">
        <v>2012.0</v>
      </c>
      <c r="G28" s="24" t="str">
        <f>VLOOKUP(D28,vehicle_mapping!$A$2:$B$11, 2, False)</f>
        <v>Tata Ace</v>
      </c>
      <c r="H28" s="25">
        <f>HLOOKUP(D28, AMD_OU_Data!$D$5:$M$20, 16, False)</f>
        <v>0.8182871217</v>
      </c>
      <c r="I28" s="26">
        <f>VLOOKUP(B28, AMD_OU_Data!$C$25:$M$38, HLOOKUP(D28, AMD_OU_Data!$D$24:$M$39, 16, False), False)</f>
        <v>9.364142939</v>
      </c>
      <c r="J28" s="31">
        <f>VLOOKUP(B28, AMD_OU_Data!$C$42:$E$56, 2, False)</f>
        <v>2700</v>
      </c>
      <c r="K28" s="27">
        <f>VLOOKUP(B28, AMD_OU_Data!$C$42:$E$56, 3, False)</f>
        <v>113.41113</v>
      </c>
      <c r="L28" s="27">
        <f t="shared" si="1"/>
        <v>32700.27518</v>
      </c>
      <c r="M28" s="28">
        <f>VLOOKUP(B28, AMD_OU_Data!$C$61:$M$74, HLOOKUP(D28, AMD_OU_Data!$D$60:$M$75, 16, False), False)</f>
        <v>7800</v>
      </c>
      <c r="N28" s="24">
        <f>if(F28&gt;2015,VLOOKUP(G28, AMD_EMI_Data!$A$7:$E$26, 5, False),0)</f>
        <v>0</v>
      </c>
      <c r="O28" s="28">
        <f t="shared" si="2"/>
        <v>40500.27518</v>
      </c>
      <c r="P28" s="30">
        <f t="shared" si="3"/>
        <v>28000</v>
      </c>
      <c r="Q28" s="28">
        <f t="shared" si="4"/>
        <v>68500.27518</v>
      </c>
    </row>
    <row r="29" ht="12.75" customHeight="1">
      <c r="A29" s="4" t="s">
        <v>22</v>
      </c>
      <c r="B29" s="4" t="s">
        <v>115</v>
      </c>
      <c r="C29" s="4" t="s">
        <v>74</v>
      </c>
      <c r="D29" s="4" t="s">
        <v>21</v>
      </c>
      <c r="E29" s="24" t="s">
        <v>18</v>
      </c>
      <c r="F29" s="24">
        <v>2015.0</v>
      </c>
      <c r="G29" s="24" t="str">
        <f>VLOOKUP(D29,vehicle_mapping!$A$2:$B$11, 2, False)</f>
        <v>Mahindra</v>
      </c>
      <c r="H29" s="25">
        <f>HLOOKUP(D29, AMD_OU_Data!$D$5:$M$20, 16, False)</f>
        <v>1.552949466</v>
      </c>
      <c r="I29" s="26">
        <f>VLOOKUP(B29, AMD_OU_Data!$C$25:$M$38, HLOOKUP(D29, AMD_OU_Data!$D$24:$M$39, 16, False), False)</f>
        <v>11.21681491</v>
      </c>
      <c r="J29" s="31">
        <f>VLOOKUP(B29, AMD_OU_Data!$C$42:$E$56, 2, False)</f>
        <v>2600</v>
      </c>
      <c r="K29" s="27">
        <f>VLOOKUP(B29, AMD_OU_Data!$C$42:$E$56, 3, False)</f>
        <v>80.84183122</v>
      </c>
      <c r="L29" s="27">
        <f t="shared" si="1"/>
        <v>18738.72065</v>
      </c>
      <c r="M29" s="28">
        <f>VLOOKUP(B29, AMD_OU_Data!$C$61:$M$74, HLOOKUP(D29, AMD_OU_Data!$D$60:$M$75, 16, False), False)</f>
        <v>11200</v>
      </c>
      <c r="N29" s="24">
        <f>if(F29&gt;2015,VLOOKUP(G29, AMD_EMI_Data!$A$7:$E$26, 5, False),0)</f>
        <v>0</v>
      </c>
      <c r="O29" s="28">
        <f t="shared" si="2"/>
        <v>29938.72065</v>
      </c>
      <c r="P29" s="30">
        <f t="shared" si="3"/>
        <v>28000</v>
      </c>
      <c r="Q29" s="28">
        <f t="shared" si="4"/>
        <v>57938.72065</v>
      </c>
    </row>
    <row r="30" ht="12.75" customHeight="1">
      <c r="A30" s="4" t="s">
        <v>15</v>
      </c>
      <c r="B30" s="4" t="s">
        <v>113</v>
      </c>
      <c r="C30" s="4" t="s">
        <v>76</v>
      </c>
      <c r="D30" s="4" t="s">
        <v>17</v>
      </c>
      <c r="E30" s="24" t="s">
        <v>13</v>
      </c>
      <c r="F30" s="24" t="s">
        <v>14</v>
      </c>
      <c r="G30" s="24" t="str">
        <f>VLOOKUP(D30,vehicle_mapping!$A$2:$B$11, 2, False)</f>
        <v>Eicher 17</v>
      </c>
      <c r="H30" s="25">
        <f>HLOOKUP(D30, AMD_OU_Data!$D$5:$M$20, 16, False)</f>
        <v>4.774324813</v>
      </c>
      <c r="I30" s="26">
        <f>VLOOKUP(B30, AMD_OU_Data!$C$25:$M$38, HLOOKUP(D30, AMD_OU_Data!$D$24:$M$39, 16, False), False)</f>
        <v>6.552546136</v>
      </c>
      <c r="J30" s="31">
        <f>VLOOKUP(B30, AMD_OU_Data!$C$42:$E$56, 2, False)</f>
        <v>2900</v>
      </c>
      <c r="K30" s="27">
        <f>VLOOKUP(B30, AMD_OU_Data!$C$42:$E$56, 3, False)</f>
        <v>100.4906216</v>
      </c>
      <c r="L30" s="27">
        <f t="shared" si="1"/>
        <v>0</v>
      </c>
      <c r="M30" s="28">
        <f>VLOOKUP(B30, AMD_OU_Data!$C$61:$M$74, HLOOKUP(D30, AMD_OU_Data!$D$60:$M$75, 16, False), False)</f>
        <v>12500</v>
      </c>
      <c r="N30" s="29">
        <f>if(F30&gt;2015,VLOOKUP(G30, AMD_EMI_Data!$A$7:$E$26, 5, False),0)</f>
        <v>17511.35268</v>
      </c>
      <c r="O30" s="24">
        <f t="shared" si="2"/>
        <v>80000</v>
      </c>
      <c r="P30" s="30">
        <f t="shared" si="3"/>
        <v>16000</v>
      </c>
      <c r="Q30" s="28">
        <f t="shared" si="4"/>
        <v>96000</v>
      </c>
    </row>
    <row r="31" ht="12.75" customHeight="1">
      <c r="A31" s="4" t="s">
        <v>34</v>
      </c>
      <c r="B31" s="4" t="s">
        <v>116</v>
      </c>
      <c r="C31" s="4" t="s">
        <v>77</v>
      </c>
      <c r="D31" s="4" t="s">
        <v>24</v>
      </c>
      <c r="E31" s="24" t="s">
        <v>36</v>
      </c>
      <c r="F31" s="24">
        <v>2014.0</v>
      </c>
      <c r="G31" s="24" t="str">
        <f>VLOOKUP(D31,vehicle_mapping!$A$2:$B$11, 2, False)</f>
        <v>AL Dost</v>
      </c>
      <c r="H31" s="25">
        <f>HLOOKUP(D31, AMD_OU_Data!$D$5:$M$20, 16, False)</f>
        <v>1.297955282</v>
      </c>
      <c r="I31" s="26">
        <f>VLOOKUP(B31, AMD_OU_Data!$C$25:$M$38, HLOOKUP(D31, AMD_OU_Data!$D$24:$M$39, 16, False), False)</f>
        <v>16.20696129</v>
      </c>
      <c r="J31" s="31">
        <f>VLOOKUP(B31, AMD_OU_Data!$C$42:$E$56, 2, False)</f>
        <v>3000</v>
      </c>
      <c r="K31" s="27">
        <f>VLOOKUP(B31, AMD_OU_Data!$C$42:$E$56, 3, False)</f>
        <v>78.56283036</v>
      </c>
      <c r="L31" s="27">
        <f t="shared" si="1"/>
        <v>14542.42328</v>
      </c>
      <c r="M31" s="28">
        <f>VLOOKUP(B31, AMD_OU_Data!$C$61:$M$74, HLOOKUP(D31, AMD_OU_Data!$D$60:$M$75, 16, False), False)</f>
        <v>10200</v>
      </c>
      <c r="N31" s="24">
        <f>if(F31&gt;2015,VLOOKUP(G31, AMD_EMI_Data!$A$7:$E$26, 5, False),0)</f>
        <v>0</v>
      </c>
      <c r="O31" s="28">
        <f t="shared" si="2"/>
        <v>24742.42328</v>
      </c>
      <c r="P31" s="30">
        <f t="shared" si="3"/>
        <v>28000</v>
      </c>
      <c r="Q31" s="28">
        <f t="shared" si="4"/>
        <v>52742.42328</v>
      </c>
    </row>
    <row r="32" ht="12.75" customHeight="1">
      <c r="A32" s="4" t="s">
        <v>45</v>
      </c>
      <c r="B32" s="4" t="s">
        <v>121</v>
      </c>
      <c r="C32" s="4" t="s">
        <v>78</v>
      </c>
      <c r="D32" s="4" t="s">
        <v>110</v>
      </c>
      <c r="E32" s="24" t="s">
        <v>36</v>
      </c>
      <c r="F32" s="24">
        <v>2014.0</v>
      </c>
      <c r="G32" s="24" t="str">
        <f>VLOOKUP(D32,vehicle_mapping!$A$2:$B$11, 2, False)</f>
        <v>Pickup</v>
      </c>
      <c r="H32" s="25">
        <f>HLOOKUP(D32, AMD_OU_Data!$D$5:$M$20, 16, False)</f>
        <v>1.460703848</v>
      </c>
      <c r="I32" s="26">
        <f>VLOOKUP(B32, AMD_OU_Data!$C$25:$M$38, HLOOKUP(D32, AMD_OU_Data!$D$24:$M$39, 16, False), False)</f>
        <v>13.84067145</v>
      </c>
      <c r="J32" s="31">
        <f>VLOOKUP(B32, AMD_OU_Data!$C$42:$E$56, 2, False)</f>
        <v>1800</v>
      </c>
      <c r="K32" s="27">
        <f>VLOOKUP(B32, AMD_OU_Data!$C$42:$E$56, 3, False)</f>
        <v>90.69410043</v>
      </c>
      <c r="L32" s="27">
        <f t="shared" si="1"/>
        <v>11794.90325</v>
      </c>
      <c r="M32" s="28">
        <f>VLOOKUP(B32, AMD_OU_Data!$C$61:$M$74, HLOOKUP(D32, AMD_OU_Data!$D$60:$M$75, 16, False), False)</f>
        <v>9300</v>
      </c>
      <c r="N32" s="24">
        <f>if(F32&gt;2015,VLOOKUP(G32, AMD_EMI_Data!$A$7:$E$26, 5, False),0)</f>
        <v>0</v>
      </c>
      <c r="O32" s="28">
        <f t="shared" si="2"/>
        <v>21094.90325</v>
      </c>
      <c r="P32" s="30">
        <f t="shared" si="3"/>
        <v>28000</v>
      </c>
      <c r="Q32" s="28">
        <f t="shared" si="4"/>
        <v>49094.90325</v>
      </c>
    </row>
    <row r="33" ht="12.75" customHeight="1">
      <c r="A33" s="4" t="s">
        <v>22</v>
      </c>
      <c r="B33" s="4" t="s">
        <v>120</v>
      </c>
      <c r="C33" s="4" t="s">
        <v>82</v>
      </c>
      <c r="D33" s="4" t="s">
        <v>26</v>
      </c>
      <c r="E33" s="24" t="s">
        <v>18</v>
      </c>
      <c r="F33" s="24">
        <v>2012.0</v>
      </c>
      <c r="G33" s="24" t="str">
        <f>VLOOKUP(D33,vehicle_mapping!$A$2:$B$11, 2, False)</f>
        <v>Tata Ace</v>
      </c>
      <c r="H33" s="25">
        <f>HLOOKUP(D33, AMD_OU_Data!$D$5:$M$20, 16, False)</f>
        <v>0.8182871217</v>
      </c>
      <c r="I33" s="26">
        <f>VLOOKUP(B33, AMD_OU_Data!$C$25:$M$38, HLOOKUP(D33, AMD_OU_Data!$D$24:$M$39, 16, False), False)</f>
        <v>17.15771053</v>
      </c>
      <c r="J33" s="31">
        <f>VLOOKUP(B33, AMD_OU_Data!$C$42:$E$56, 2, False)</f>
        <v>3100</v>
      </c>
      <c r="K33" s="27">
        <f>VLOOKUP(B33, AMD_OU_Data!$C$42:$E$56, 3, False)</f>
        <v>93.06931057</v>
      </c>
      <c r="L33" s="27">
        <f t="shared" si="1"/>
        <v>16815.46394</v>
      </c>
      <c r="M33" s="28">
        <f>VLOOKUP(B33, AMD_OU_Data!$C$61:$M$74, HLOOKUP(D33, AMD_OU_Data!$D$60:$M$75, 16, False), False)</f>
        <v>11800</v>
      </c>
      <c r="N33" s="24">
        <f>if(F33&gt;2015,VLOOKUP(G33, AMD_EMI_Data!$A$7:$E$26, 5, False),0)</f>
        <v>0</v>
      </c>
      <c r="O33" s="28">
        <f t="shared" si="2"/>
        <v>28615.46394</v>
      </c>
      <c r="P33" s="30">
        <f t="shared" si="3"/>
        <v>28000</v>
      </c>
      <c r="Q33" s="28">
        <f t="shared" si="4"/>
        <v>56615.46394</v>
      </c>
    </row>
    <row r="34" ht="12.75" customHeight="1">
      <c r="A34" s="4" t="s">
        <v>29</v>
      </c>
      <c r="B34" s="4" t="s">
        <v>118</v>
      </c>
      <c r="C34" s="4" t="s">
        <v>83</v>
      </c>
      <c r="D34" s="4" t="s">
        <v>26</v>
      </c>
      <c r="E34" s="24" t="s">
        <v>36</v>
      </c>
      <c r="F34" s="24">
        <v>2019.0</v>
      </c>
      <c r="G34" s="24" t="str">
        <f>VLOOKUP(D34,vehicle_mapping!$A$2:$B$11, 2, False)</f>
        <v>Tata Ace</v>
      </c>
      <c r="H34" s="25">
        <f>HLOOKUP(D34, AMD_OU_Data!$D$5:$M$20, 16, False)</f>
        <v>0.8182871217</v>
      </c>
      <c r="I34" s="26">
        <f>VLOOKUP(B34, AMD_OU_Data!$C$25:$M$38, HLOOKUP(D34, AMD_OU_Data!$D$24:$M$39, 16, False), False)</f>
        <v>17.29464794</v>
      </c>
      <c r="J34" s="31">
        <f>VLOOKUP(B34, AMD_OU_Data!$C$42:$E$56, 2, False)</f>
        <v>2900</v>
      </c>
      <c r="K34" s="27">
        <f>VLOOKUP(B34, AMD_OU_Data!$C$42:$E$56, 3, False)</f>
        <v>99.41338958</v>
      </c>
      <c r="L34" s="27">
        <f t="shared" si="1"/>
        <v>16669.82935</v>
      </c>
      <c r="M34" s="28">
        <f>VLOOKUP(B34, AMD_OU_Data!$C$61:$M$74, HLOOKUP(D34, AMD_OU_Data!$D$60:$M$75, 16, False), False)</f>
        <v>11500</v>
      </c>
      <c r="N34" s="29">
        <f>if(F34&gt;2015,VLOOKUP(G34, AMD_EMI_Data!$A$7:$E$26, 5, False),0)</f>
        <v>6090.90528</v>
      </c>
      <c r="O34" s="28">
        <f t="shared" si="2"/>
        <v>34260.73463</v>
      </c>
      <c r="P34" s="30">
        <f t="shared" si="3"/>
        <v>28000</v>
      </c>
      <c r="Q34" s="28">
        <f t="shared" si="4"/>
        <v>62260.73463</v>
      </c>
    </row>
    <row r="35" ht="12.75" customHeight="1">
      <c r="A35" s="4" t="s">
        <v>15</v>
      </c>
      <c r="B35" s="4" t="s">
        <v>113</v>
      </c>
      <c r="C35" s="4" t="s">
        <v>84</v>
      </c>
      <c r="D35" s="4" t="s">
        <v>17</v>
      </c>
      <c r="E35" s="24" t="s">
        <v>13</v>
      </c>
      <c r="F35" s="24" t="s">
        <v>14</v>
      </c>
      <c r="G35" s="24" t="str">
        <f>VLOOKUP(D35,vehicle_mapping!$A$2:$B$11, 2, False)</f>
        <v>Eicher 17</v>
      </c>
      <c r="H35" s="25">
        <f>HLOOKUP(D35, AMD_OU_Data!$D$5:$M$20, 16, False)</f>
        <v>4.774324813</v>
      </c>
      <c r="I35" s="26">
        <f>VLOOKUP(B35, AMD_OU_Data!$C$25:$M$38, HLOOKUP(D35, AMD_OU_Data!$D$24:$M$39, 16, False), False)</f>
        <v>6.552546136</v>
      </c>
      <c r="J35" s="31">
        <f>VLOOKUP(B35, AMD_OU_Data!$C$42:$E$56, 2, False)</f>
        <v>2900</v>
      </c>
      <c r="K35" s="27">
        <f>VLOOKUP(B35, AMD_OU_Data!$C$42:$E$56, 3, False)</f>
        <v>100.4906216</v>
      </c>
      <c r="L35" s="27">
        <f t="shared" si="1"/>
        <v>0</v>
      </c>
      <c r="M35" s="28">
        <f>VLOOKUP(B35, AMD_OU_Data!$C$61:$M$74, HLOOKUP(D35, AMD_OU_Data!$D$60:$M$75, 16, False), False)</f>
        <v>12500</v>
      </c>
      <c r="N35" s="29">
        <f>if(F35&gt;2015,VLOOKUP(G35, AMD_EMI_Data!$A$7:$E$26, 5, False),0)</f>
        <v>17511.35268</v>
      </c>
      <c r="O35" s="24">
        <f t="shared" si="2"/>
        <v>80000</v>
      </c>
      <c r="P35" s="30">
        <f t="shared" si="3"/>
        <v>16000</v>
      </c>
      <c r="Q35" s="28">
        <f t="shared" si="4"/>
        <v>96000</v>
      </c>
    </row>
    <row r="36" ht="12.75" customHeight="1">
      <c r="A36" s="4" t="s">
        <v>19</v>
      </c>
      <c r="B36" s="4" t="s">
        <v>114</v>
      </c>
      <c r="C36" s="4" t="s">
        <v>85</v>
      </c>
      <c r="D36" s="4" t="s">
        <v>26</v>
      </c>
      <c r="E36" s="24" t="s">
        <v>36</v>
      </c>
      <c r="F36" s="24">
        <v>2020.0</v>
      </c>
      <c r="G36" s="24" t="str">
        <f>VLOOKUP(D36,vehicle_mapping!$A$2:$B$11, 2, False)</f>
        <v>Tata Ace</v>
      </c>
      <c r="H36" s="25">
        <f>HLOOKUP(D36, AMD_OU_Data!$D$5:$M$20, 16, False)</f>
        <v>0.8182871217</v>
      </c>
      <c r="I36" s="26">
        <f>VLOOKUP(B36, AMD_OU_Data!$C$25:$M$38, HLOOKUP(D36, AMD_OU_Data!$D$24:$M$39, 16, False), False)</f>
        <v>9.364142939</v>
      </c>
      <c r="J36" s="31">
        <f>VLOOKUP(B36, AMD_OU_Data!$C$42:$E$56, 2, False)</f>
        <v>2700</v>
      </c>
      <c r="K36" s="27">
        <f>VLOOKUP(B36, AMD_OU_Data!$C$42:$E$56, 3, False)</f>
        <v>113.41113</v>
      </c>
      <c r="L36" s="27">
        <f t="shared" si="1"/>
        <v>32700.27518</v>
      </c>
      <c r="M36" s="28">
        <f>VLOOKUP(B36, AMD_OU_Data!$C$61:$M$74, HLOOKUP(D36, AMD_OU_Data!$D$60:$M$75, 16, False), False)</f>
        <v>7800</v>
      </c>
      <c r="N36" s="29">
        <f>if(F36&gt;2015,VLOOKUP(G36, AMD_EMI_Data!$A$7:$E$26, 5, False),0)</f>
        <v>6090.90528</v>
      </c>
      <c r="O36" s="28">
        <f t="shared" si="2"/>
        <v>46591.18046</v>
      </c>
      <c r="P36" s="30">
        <f t="shared" si="3"/>
        <v>28000</v>
      </c>
      <c r="Q36" s="28">
        <f t="shared" si="4"/>
        <v>74591.18046</v>
      </c>
    </row>
    <row r="37" ht="12.75" customHeight="1">
      <c r="A37" s="4" t="s">
        <v>34</v>
      </c>
      <c r="B37" s="4" t="s">
        <v>116</v>
      </c>
      <c r="C37" s="4" t="s">
        <v>86</v>
      </c>
      <c r="D37" s="4" t="s">
        <v>47</v>
      </c>
      <c r="E37" s="24" t="s">
        <v>36</v>
      </c>
      <c r="F37" s="24">
        <v>2014.0</v>
      </c>
      <c r="G37" s="24" t="str">
        <f>VLOOKUP(D37,vehicle_mapping!$A$2:$B$11, 2, False)</f>
        <v>Super ace</v>
      </c>
      <c r="H37" s="25">
        <f>HLOOKUP(D37, AMD_OU_Data!$D$5:$M$20, 16, False)</f>
        <v>1.287669527</v>
      </c>
      <c r="I37" s="26">
        <f>VLOOKUP(B37, AMD_OU_Data!$C$25:$M$38, HLOOKUP(D37, AMD_OU_Data!$D$24:$M$39, 16, False), False)</f>
        <v>9.922652882</v>
      </c>
      <c r="J37" s="31">
        <f>VLOOKUP(B37, AMD_OU_Data!$C$42:$E$56, 2, False)</f>
        <v>3000</v>
      </c>
      <c r="K37" s="27">
        <f>VLOOKUP(B37, AMD_OU_Data!$C$42:$E$56, 3, False)</f>
        <v>78.56283036</v>
      </c>
      <c r="L37" s="27">
        <f t="shared" si="1"/>
        <v>23752.56838</v>
      </c>
      <c r="M37" s="28">
        <f>VLOOKUP(B37, AMD_OU_Data!$C$61:$M$74, HLOOKUP(D37, AMD_OU_Data!$D$60:$M$75, 16, False), False)</f>
        <v>10500</v>
      </c>
      <c r="N37" s="24">
        <f>if(F37&gt;2015,VLOOKUP(G37, AMD_EMI_Data!$A$7:$E$26, 5, False),0)</f>
        <v>0</v>
      </c>
      <c r="O37" s="28">
        <f t="shared" si="2"/>
        <v>34252.56838</v>
      </c>
      <c r="P37" s="30">
        <f t="shared" si="3"/>
        <v>28000</v>
      </c>
      <c r="Q37" s="28">
        <f t="shared" si="4"/>
        <v>62252.56838</v>
      </c>
    </row>
    <row r="38" ht="12.75" customHeight="1">
      <c r="A38" s="4" t="s">
        <v>89</v>
      </c>
      <c r="B38" s="4" t="s">
        <v>124</v>
      </c>
      <c r="C38" s="4" t="s">
        <v>90</v>
      </c>
      <c r="D38" s="4" t="s">
        <v>26</v>
      </c>
      <c r="E38" s="24" t="s">
        <v>36</v>
      </c>
      <c r="F38" s="24">
        <v>2015.0</v>
      </c>
      <c r="G38" s="24" t="str">
        <f>VLOOKUP(D38,vehicle_mapping!$A$2:$B$11, 2, False)</f>
        <v>Tata Ace</v>
      </c>
      <c r="H38" s="25">
        <f>HLOOKUP(D38, AMD_OU_Data!$D$5:$M$20, 16, False)</f>
        <v>0.8182871217</v>
      </c>
      <c r="I38" s="26">
        <f>VLOOKUP(B38, AMD_OU_Data!$C$25:$M$38, HLOOKUP(D38, AMD_OU_Data!$D$24:$M$39, 16, False), False)</f>
        <v>10.17341004</v>
      </c>
      <c r="J38" s="31">
        <f>VLOOKUP(B38, AMD_OU_Data!$C$42:$E$56, 2, False)</f>
        <v>1800</v>
      </c>
      <c r="K38" s="27">
        <f>VLOOKUP(B38, AMD_OU_Data!$C$42:$E$56, 3, False)</f>
        <v>81.92709669</v>
      </c>
      <c r="L38" s="27">
        <f t="shared" si="1"/>
        <v>14495.51069</v>
      </c>
      <c r="M38" s="28">
        <f>VLOOKUP(B38, AMD_OU_Data!$C$61:$M$74, HLOOKUP(D38, AMD_OU_Data!$D$60:$M$75, 16, False), False)</f>
        <v>9700</v>
      </c>
      <c r="N38" s="24">
        <f>if(F38&gt;2015,VLOOKUP(G38, AMD_EMI_Data!$A$7:$E$26, 5, False),0)</f>
        <v>0</v>
      </c>
      <c r="O38" s="28">
        <f t="shared" si="2"/>
        <v>24195.51069</v>
      </c>
      <c r="P38" s="30">
        <f t="shared" si="3"/>
        <v>28000</v>
      </c>
      <c r="Q38" s="28">
        <f t="shared" si="4"/>
        <v>52195.51069</v>
      </c>
    </row>
    <row r="39" ht="12.75" customHeight="1">
      <c r="A39" s="4" t="s">
        <v>91</v>
      </c>
      <c r="B39" s="4" t="s">
        <v>125</v>
      </c>
      <c r="C39" s="4" t="s">
        <v>92</v>
      </c>
      <c r="D39" s="4" t="s">
        <v>21</v>
      </c>
      <c r="E39" s="24" t="s">
        <v>18</v>
      </c>
      <c r="F39" s="24">
        <v>2019.0</v>
      </c>
      <c r="G39" s="24" t="str">
        <f>VLOOKUP(D39,vehicle_mapping!$A$2:$B$11, 2, False)</f>
        <v>Mahindra</v>
      </c>
      <c r="H39" s="25">
        <f>HLOOKUP(D39, AMD_OU_Data!$D$5:$M$20, 16, False)</f>
        <v>1.552949466</v>
      </c>
      <c r="I39" s="26">
        <f>VLOOKUP(B39, AMD_OU_Data!$C$25:$M$38, HLOOKUP(D39, AMD_OU_Data!$D$24:$M$39, 16, False), False)</f>
        <v>8.62179926</v>
      </c>
      <c r="J39" s="31">
        <f>VLOOKUP(B39, AMD_OU_Data!$C$42:$E$56, 2, False)</f>
        <v>2000</v>
      </c>
      <c r="K39" s="27">
        <f>VLOOKUP(B39, AMD_OU_Data!$C$42:$E$56, 3, False)</f>
        <v>99.37758028</v>
      </c>
      <c r="L39" s="27">
        <f t="shared" si="1"/>
        <v>23052.63142</v>
      </c>
      <c r="M39" s="28">
        <f>VLOOKUP(B39, AMD_OU_Data!$C$61:$M$74, HLOOKUP(D39, AMD_OU_Data!$D$60:$M$75, 16, False), False)</f>
        <v>10200</v>
      </c>
      <c r="N39" s="29">
        <f>if(F39&gt;2015,VLOOKUP(G39, AMD_EMI_Data!$A$7:$E$26, 5, False),0)</f>
        <v>11420.4474</v>
      </c>
      <c r="O39" s="28">
        <f t="shared" si="2"/>
        <v>44673.07882</v>
      </c>
      <c r="P39" s="30">
        <f t="shared" si="3"/>
        <v>28000</v>
      </c>
      <c r="Q39" s="28">
        <f t="shared" si="4"/>
        <v>72673.07882</v>
      </c>
    </row>
    <row r="40" ht="12.75" customHeight="1">
      <c r="A40" s="4" t="s">
        <v>15</v>
      </c>
      <c r="B40" s="4" t="s">
        <v>113</v>
      </c>
      <c r="C40" s="4" t="s">
        <v>95</v>
      </c>
      <c r="D40" s="4" t="s">
        <v>17</v>
      </c>
      <c r="E40" s="24" t="s">
        <v>13</v>
      </c>
      <c r="F40" s="24" t="s">
        <v>14</v>
      </c>
      <c r="G40" s="24" t="str">
        <f>VLOOKUP(D40,vehicle_mapping!$A$2:$B$11, 2, False)</f>
        <v>Eicher 17</v>
      </c>
      <c r="H40" s="25">
        <f>HLOOKUP(D40, AMD_OU_Data!$D$5:$M$20, 16, False)</f>
        <v>4.774324813</v>
      </c>
      <c r="I40" s="26">
        <f>VLOOKUP(B40, AMD_OU_Data!$C$25:$M$38, HLOOKUP(D40, AMD_OU_Data!$D$24:$M$39, 16, False), False)</f>
        <v>6.552546136</v>
      </c>
      <c r="J40" s="31">
        <f>VLOOKUP(B40, AMD_OU_Data!$C$42:$E$56, 2, False)</f>
        <v>2900</v>
      </c>
      <c r="K40" s="27">
        <f>VLOOKUP(B40, AMD_OU_Data!$C$42:$E$56, 3, False)</f>
        <v>100.4906216</v>
      </c>
      <c r="L40" s="27">
        <f t="shared" si="1"/>
        <v>0</v>
      </c>
      <c r="M40" s="28">
        <f>VLOOKUP(B40, AMD_OU_Data!$C$61:$M$74, HLOOKUP(D40, AMD_OU_Data!$D$60:$M$75, 16, False), False)</f>
        <v>12500</v>
      </c>
      <c r="N40" s="29">
        <f>if(F40&gt;2015,VLOOKUP(G40, AMD_EMI_Data!$A$7:$E$26, 5, False),0)</f>
        <v>17511.35268</v>
      </c>
      <c r="O40" s="24">
        <f t="shared" si="2"/>
        <v>80000</v>
      </c>
      <c r="P40" s="30">
        <f t="shared" si="3"/>
        <v>16000</v>
      </c>
      <c r="Q40" s="28">
        <f t="shared" si="4"/>
        <v>96000</v>
      </c>
    </row>
    <row r="41" ht="12.75" customHeight="1">
      <c r="A41" s="4" t="s">
        <v>22</v>
      </c>
      <c r="B41" s="4" t="s">
        <v>115</v>
      </c>
      <c r="C41" s="4" t="s">
        <v>96</v>
      </c>
      <c r="D41" s="4" t="s">
        <v>21</v>
      </c>
      <c r="E41" s="24" t="s">
        <v>18</v>
      </c>
      <c r="F41" s="24">
        <v>2011.0</v>
      </c>
      <c r="G41" s="24" t="str">
        <f>VLOOKUP(D41,vehicle_mapping!$A$2:$B$11, 2, False)</f>
        <v>Mahindra</v>
      </c>
      <c r="H41" s="25">
        <f>HLOOKUP(D41, AMD_OU_Data!$D$5:$M$20, 16, False)</f>
        <v>1.552949466</v>
      </c>
      <c r="I41" s="26">
        <f>VLOOKUP(B41, AMD_OU_Data!$C$25:$M$38, HLOOKUP(D41, AMD_OU_Data!$D$24:$M$39, 16, False), False)</f>
        <v>11.21681491</v>
      </c>
      <c r="J41" s="31">
        <f>VLOOKUP(B41, AMD_OU_Data!$C$42:$E$56, 2, False)</f>
        <v>2600</v>
      </c>
      <c r="K41" s="27">
        <f>VLOOKUP(B41, AMD_OU_Data!$C$42:$E$56, 3, False)</f>
        <v>80.84183122</v>
      </c>
      <c r="L41" s="27">
        <f t="shared" si="1"/>
        <v>18738.72065</v>
      </c>
      <c r="M41" s="28">
        <f>VLOOKUP(B41, AMD_OU_Data!$C$61:$M$74, HLOOKUP(D41, AMD_OU_Data!$D$60:$M$75, 16, False), False)</f>
        <v>11200</v>
      </c>
      <c r="N41" s="24">
        <f>if(F41&gt;2015,VLOOKUP(G41, AMD_EMI_Data!$A$7:$E$26, 5, False),0)</f>
        <v>0</v>
      </c>
      <c r="O41" s="28">
        <f t="shared" si="2"/>
        <v>29938.72065</v>
      </c>
      <c r="P41" s="30">
        <f t="shared" si="3"/>
        <v>28000</v>
      </c>
      <c r="Q41" s="28">
        <f t="shared" si="4"/>
        <v>57938.72065</v>
      </c>
    </row>
    <row r="42" ht="12.75" customHeight="1">
      <c r="A42" s="4" t="s">
        <v>34</v>
      </c>
      <c r="B42" s="4" t="s">
        <v>116</v>
      </c>
      <c r="C42" s="4" t="s">
        <v>97</v>
      </c>
      <c r="D42" s="4" t="s">
        <v>24</v>
      </c>
      <c r="E42" s="24" t="s">
        <v>36</v>
      </c>
      <c r="F42" s="24">
        <v>2015.0</v>
      </c>
      <c r="G42" s="24" t="str">
        <f>VLOOKUP(D42,vehicle_mapping!$A$2:$B$11, 2, False)</f>
        <v>AL Dost</v>
      </c>
      <c r="H42" s="25">
        <f>HLOOKUP(D42, AMD_OU_Data!$D$5:$M$20, 16, False)</f>
        <v>1.297955282</v>
      </c>
      <c r="I42" s="26">
        <f>VLOOKUP(B42, AMD_OU_Data!$C$25:$M$38, HLOOKUP(D42, AMD_OU_Data!$D$24:$M$39, 16, False), False)</f>
        <v>16.20696129</v>
      </c>
      <c r="J42" s="31">
        <f>VLOOKUP(B42, AMD_OU_Data!$C$42:$E$56, 2, False)</f>
        <v>3000</v>
      </c>
      <c r="K42" s="27">
        <f>VLOOKUP(B42, AMD_OU_Data!$C$42:$E$56, 3, False)</f>
        <v>78.56283036</v>
      </c>
      <c r="L42" s="27">
        <f t="shared" si="1"/>
        <v>14542.42328</v>
      </c>
      <c r="M42" s="28">
        <f>VLOOKUP(B42, AMD_OU_Data!$C$61:$M$74, HLOOKUP(D42, AMD_OU_Data!$D$60:$M$75, 16, False), False)</f>
        <v>10200</v>
      </c>
      <c r="N42" s="24">
        <f>if(F42&gt;2015,VLOOKUP(G42, AMD_EMI_Data!$A$7:$E$26, 5, False),0)</f>
        <v>0</v>
      </c>
      <c r="O42" s="28">
        <f t="shared" si="2"/>
        <v>24742.42328</v>
      </c>
      <c r="P42" s="30">
        <f t="shared" si="3"/>
        <v>28000</v>
      </c>
      <c r="Q42" s="28">
        <f t="shared" si="4"/>
        <v>52742.42328</v>
      </c>
    </row>
    <row r="43" ht="12.75" customHeight="1">
      <c r="A43" s="4" t="s">
        <v>29</v>
      </c>
      <c r="B43" s="4" t="s">
        <v>118</v>
      </c>
      <c r="C43" s="4" t="s">
        <v>98</v>
      </c>
      <c r="D43" s="4" t="s">
        <v>26</v>
      </c>
      <c r="E43" s="24" t="s">
        <v>36</v>
      </c>
      <c r="F43" s="24">
        <v>2019.0</v>
      </c>
      <c r="G43" s="24" t="str">
        <f>VLOOKUP(D43,vehicle_mapping!$A$2:$B$11, 2, False)</f>
        <v>Tata Ace</v>
      </c>
      <c r="H43" s="25">
        <f>HLOOKUP(D43, AMD_OU_Data!$D$5:$M$20, 16, False)</f>
        <v>0.8182871217</v>
      </c>
      <c r="I43" s="26">
        <f>VLOOKUP(B43, AMD_OU_Data!$C$25:$M$38, HLOOKUP(D43, AMD_OU_Data!$D$24:$M$39, 16, False), False)</f>
        <v>17.29464794</v>
      </c>
      <c r="J43" s="31">
        <f>VLOOKUP(B43, AMD_OU_Data!$C$42:$E$56, 2, False)</f>
        <v>2900</v>
      </c>
      <c r="K43" s="27">
        <f>VLOOKUP(B43, AMD_OU_Data!$C$42:$E$56, 3, False)</f>
        <v>99.41338958</v>
      </c>
      <c r="L43" s="27">
        <f t="shared" si="1"/>
        <v>16669.82935</v>
      </c>
      <c r="M43" s="28">
        <f>VLOOKUP(B43, AMD_OU_Data!$C$61:$M$74, HLOOKUP(D43, AMD_OU_Data!$D$60:$M$75, 16, False), False)</f>
        <v>11500</v>
      </c>
      <c r="N43" s="29">
        <f>if(F43&gt;2015,VLOOKUP(G43, AMD_EMI_Data!$A$7:$E$26, 5, False),0)</f>
        <v>6090.90528</v>
      </c>
      <c r="O43" s="28">
        <f t="shared" si="2"/>
        <v>34260.73463</v>
      </c>
      <c r="P43" s="30">
        <f t="shared" si="3"/>
        <v>28000</v>
      </c>
      <c r="Q43" s="28">
        <f t="shared" si="4"/>
        <v>62260.73463</v>
      </c>
    </row>
    <row r="44" ht="12.75" customHeight="1">
      <c r="A44" s="4" t="s">
        <v>22</v>
      </c>
      <c r="B44" s="4" t="s">
        <v>115</v>
      </c>
      <c r="C44" s="4" t="s">
        <v>99</v>
      </c>
      <c r="D44" s="4" t="s">
        <v>17</v>
      </c>
      <c r="E44" s="24" t="s">
        <v>13</v>
      </c>
      <c r="F44" s="24" t="s">
        <v>14</v>
      </c>
      <c r="G44" s="24" t="str">
        <f>VLOOKUP(D44,vehicle_mapping!$A$2:$B$11, 2, False)</f>
        <v>Eicher 17</v>
      </c>
      <c r="H44" s="25">
        <f>HLOOKUP(D44, AMD_OU_Data!$D$5:$M$20, 16, False)</f>
        <v>4.774324813</v>
      </c>
      <c r="I44" s="26">
        <f>VLOOKUP(B44, AMD_OU_Data!$C$25:$M$38, HLOOKUP(D44, AMD_OU_Data!$D$24:$M$39, 16, False), False)</f>
        <v>4.699509408</v>
      </c>
      <c r="J44" s="31">
        <f>VLOOKUP(B44, AMD_OU_Data!$C$42:$E$56, 2, False)</f>
        <v>2600</v>
      </c>
      <c r="K44" s="27">
        <f>VLOOKUP(B44, AMD_OU_Data!$C$42:$E$56, 3, False)</f>
        <v>80.84183122</v>
      </c>
      <c r="L44" s="27">
        <f t="shared" si="1"/>
        <v>0</v>
      </c>
      <c r="M44" s="28">
        <f>VLOOKUP(B44, AMD_OU_Data!$C$61:$M$74, HLOOKUP(D44, AMD_OU_Data!$D$60:$M$75, 16, False), False)</f>
        <v>11200</v>
      </c>
      <c r="N44" s="29">
        <f>if(F44&gt;2015,VLOOKUP(G44, AMD_EMI_Data!$A$7:$E$26, 5, False),0)</f>
        <v>17511.35268</v>
      </c>
      <c r="O44" s="24">
        <f t="shared" si="2"/>
        <v>80000</v>
      </c>
      <c r="P44" s="30">
        <f t="shared" si="3"/>
        <v>16000</v>
      </c>
      <c r="Q44" s="28">
        <f t="shared" si="4"/>
        <v>96000</v>
      </c>
    </row>
    <row r="45" ht="12.75" customHeight="1">
      <c r="A45" s="4" t="s">
        <v>37</v>
      </c>
      <c r="B45" s="4" t="s">
        <v>119</v>
      </c>
      <c r="C45" s="4" t="s">
        <v>103</v>
      </c>
      <c r="D45" s="4" t="s">
        <v>21</v>
      </c>
      <c r="E45" s="24" t="s">
        <v>18</v>
      </c>
      <c r="F45" s="24">
        <v>2019.0</v>
      </c>
      <c r="G45" s="24" t="str">
        <f>VLOOKUP(D45,vehicle_mapping!$A$2:$B$11, 2, False)</f>
        <v>Mahindra</v>
      </c>
      <c r="H45" s="25">
        <f>HLOOKUP(D45, AMD_OU_Data!$D$5:$M$20, 16, False)</f>
        <v>1.552949466</v>
      </c>
      <c r="I45" s="26">
        <f>VLOOKUP(B45, AMD_OU_Data!$C$25:$M$38, HLOOKUP(D45, AMD_OU_Data!$D$24:$M$39, 16, False), False)</f>
        <v>12.66029731</v>
      </c>
      <c r="J45" s="31">
        <f>VLOOKUP(B45, AMD_OU_Data!$C$42:$E$56, 2, False)</f>
        <v>1800</v>
      </c>
      <c r="K45" s="27">
        <f>VLOOKUP(B45, AMD_OU_Data!$C$42:$E$56, 3, False)</f>
        <v>94.58137855</v>
      </c>
      <c r="L45" s="27">
        <f t="shared" si="1"/>
        <v>13447.27357</v>
      </c>
      <c r="M45" s="28">
        <f>VLOOKUP(B45, AMD_OU_Data!$C$61:$M$74, HLOOKUP(D45, AMD_OU_Data!$D$60:$M$75, 16, False), False)</f>
        <v>11800</v>
      </c>
      <c r="N45" s="29">
        <f>if(F45&gt;2015,VLOOKUP(G45, AMD_EMI_Data!$A$7:$E$26, 5, False),0)</f>
        <v>11420.4474</v>
      </c>
      <c r="O45" s="28">
        <f t="shared" si="2"/>
        <v>36667.72097</v>
      </c>
      <c r="P45" s="30">
        <f t="shared" si="3"/>
        <v>28000</v>
      </c>
      <c r="Q45" s="28">
        <f t="shared" si="4"/>
        <v>64667.72097</v>
      </c>
    </row>
    <row r="46" ht="12.75" customHeight="1">
      <c r="A46" s="4" t="s">
        <v>6</v>
      </c>
      <c r="B46" s="4" t="s">
        <v>112</v>
      </c>
      <c r="C46" s="4" t="s">
        <v>104</v>
      </c>
      <c r="D46" s="4" t="s">
        <v>105</v>
      </c>
      <c r="E46" s="24" t="s">
        <v>13</v>
      </c>
      <c r="F46" s="24" t="s">
        <v>14</v>
      </c>
      <c r="G46" s="24" t="str">
        <f>VLOOKUP(D46,vehicle_mapping!$A$2:$B$11, 2, False)</f>
        <v>Eicher 20</v>
      </c>
      <c r="H46" s="25">
        <f>HLOOKUP(D46, AMD_OU_Data!$D$5:$M$20, 16, False)</f>
        <v>6.93938067</v>
      </c>
      <c r="I46" s="26">
        <f>VLOOKUP(B46, AMD_OU_Data!$C$25:$M$38, HLOOKUP(D46, AMD_OU_Data!$D$24:$M$39, 16, False), False)</f>
        <v>7</v>
      </c>
      <c r="J46" s="24">
        <f>VLOOKUP(B46, AMD_OU_Data!$C$42:$E$56, 2, False)</f>
        <v>1600</v>
      </c>
      <c r="K46" s="27">
        <f>VLOOKUP(B46, AMD_OU_Data!$C$42:$E$56, 3, False)</f>
        <v>92.3</v>
      </c>
      <c r="L46" s="27">
        <f t="shared" si="1"/>
        <v>0</v>
      </c>
      <c r="M46" s="28">
        <f>VLOOKUP(B46, AMD_OU_Data!$C$61:$M$74, HLOOKUP(D46, AMD_OU_Data!$D$60:$M$75, 16, False), False)</f>
        <v>11080</v>
      </c>
      <c r="N46" s="29">
        <f>if(F46&gt;2015,VLOOKUP(G46, AMD_EMI_Data!$A$7:$E$26, 5, False),0)</f>
        <v>19034.079</v>
      </c>
      <c r="O46" s="24">
        <f t="shared" si="2"/>
        <v>80000</v>
      </c>
      <c r="P46" s="30">
        <f t="shared" si="3"/>
        <v>16000</v>
      </c>
      <c r="Q46" s="28">
        <f t="shared" si="4"/>
        <v>96000</v>
      </c>
    </row>
    <row r="47" ht="12.75" customHeight="1">
      <c r="A47" s="4" t="s">
        <v>42</v>
      </c>
      <c r="B47" s="4" t="s">
        <v>113</v>
      </c>
      <c r="C47" s="4" t="s">
        <v>106</v>
      </c>
      <c r="D47" s="4" t="s">
        <v>24</v>
      </c>
      <c r="E47" s="24" t="s">
        <v>18</v>
      </c>
      <c r="F47" s="24">
        <v>2010.0</v>
      </c>
      <c r="G47" s="24" t="str">
        <f>VLOOKUP(D47,vehicle_mapping!$A$2:$B$11, 2, False)</f>
        <v>AL Dost</v>
      </c>
      <c r="H47" s="25">
        <f>HLOOKUP(D47, AMD_OU_Data!$D$5:$M$20, 16, False)</f>
        <v>1.297955282</v>
      </c>
      <c r="I47" s="26">
        <f>VLOOKUP(B47, AMD_OU_Data!$C$25:$M$38, HLOOKUP(D47, AMD_OU_Data!$D$24:$M$39, 16, False), False)</f>
        <v>13.45173818</v>
      </c>
      <c r="J47" s="31">
        <f>VLOOKUP(B47, AMD_OU_Data!$C$42:$E$56, 2, False)</f>
        <v>2900</v>
      </c>
      <c r="K47" s="27">
        <f>VLOOKUP(B47, AMD_OU_Data!$C$42:$E$56, 3, False)</f>
        <v>100.4906216</v>
      </c>
      <c r="L47" s="27">
        <f t="shared" si="1"/>
        <v>21664.32313</v>
      </c>
      <c r="M47" s="28">
        <f>VLOOKUP(B47, AMD_OU_Data!$C$61:$M$74, HLOOKUP(D47, AMD_OU_Data!$D$60:$M$75, 16, False), False)</f>
        <v>7600</v>
      </c>
      <c r="N47" s="24">
        <f>if(F47&gt;2015,VLOOKUP(G47, AMD_EMI_Data!$A$7:$E$26, 5, False),0)</f>
        <v>0</v>
      </c>
      <c r="O47" s="28">
        <f t="shared" si="2"/>
        <v>29264.32313</v>
      </c>
      <c r="P47" s="30">
        <f t="shared" si="3"/>
        <v>28000</v>
      </c>
      <c r="Q47" s="28">
        <f t="shared" si="4"/>
        <v>57264.32313</v>
      </c>
    </row>
    <row r="48" ht="12.75" customHeight="1">
      <c r="A48" s="4" t="s">
        <v>42</v>
      </c>
      <c r="B48" s="4" t="s">
        <v>120</v>
      </c>
      <c r="C48" s="4" t="s">
        <v>107</v>
      </c>
      <c r="D48" s="4" t="s">
        <v>24</v>
      </c>
      <c r="E48" s="24" t="s">
        <v>18</v>
      </c>
      <c r="F48" s="24">
        <v>2015.0</v>
      </c>
      <c r="G48" s="24" t="str">
        <f>VLOOKUP(D48,vehicle_mapping!$A$2:$B$11, 2, False)</f>
        <v>AL Dost</v>
      </c>
      <c r="H48" s="25">
        <f>HLOOKUP(D48, AMD_OU_Data!$D$5:$M$20, 16, False)</f>
        <v>1.297955282</v>
      </c>
      <c r="I48" s="26">
        <f>VLOOKUP(B48, AMD_OU_Data!$C$25:$M$38, HLOOKUP(D48, AMD_OU_Data!$D$24:$M$39, 16, False), False)</f>
        <v>17.13367871</v>
      </c>
      <c r="J48" s="31">
        <f>VLOOKUP(B48, AMD_OU_Data!$C$42:$E$56, 2, False)</f>
        <v>3100</v>
      </c>
      <c r="K48" s="27">
        <f>VLOOKUP(B48, AMD_OU_Data!$C$42:$E$56, 3, False)</f>
        <v>93.06931057</v>
      </c>
      <c r="L48" s="27">
        <f t="shared" si="1"/>
        <v>16839.04943</v>
      </c>
      <c r="M48" s="28">
        <f>VLOOKUP(B48, AMD_OU_Data!$C$61:$M$74, HLOOKUP(D48, AMD_OU_Data!$D$60:$M$75, 16, False), False)</f>
        <v>11700</v>
      </c>
      <c r="N48" s="24">
        <f>if(F48&gt;2015,VLOOKUP(G48, AMD_EMI_Data!$A$7:$E$26, 5, False),0)</f>
        <v>0</v>
      </c>
      <c r="O48" s="28">
        <f t="shared" si="2"/>
        <v>28539.04943</v>
      </c>
      <c r="P48" s="30">
        <f t="shared" si="3"/>
        <v>28000</v>
      </c>
      <c r="Q48" s="28">
        <f t="shared" si="4"/>
        <v>56539.04943</v>
      </c>
    </row>
    <row r="49" ht="12.75" customHeight="1">
      <c r="A49" s="4" t="s">
        <v>34</v>
      </c>
      <c r="B49" s="4" t="s">
        <v>116</v>
      </c>
      <c r="C49" s="4" t="s">
        <v>108</v>
      </c>
      <c r="D49" s="4" t="s">
        <v>12</v>
      </c>
      <c r="E49" s="24" t="s">
        <v>18</v>
      </c>
      <c r="F49" s="24">
        <v>2015.0</v>
      </c>
      <c r="G49" s="24" t="str">
        <f>VLOOKUP(D49,vehicle_mapping!$A$2:$B$11, 2, False)</f>
        <v>Eicher 14</v>
      </c>
      <c r="H49" s="25">
        <f>HLOOKUP(D49, AMD_OU_Data!$D$5:$M$20, 16, False)</f>
        <v>2.48940791</v>
      </c>
      <c r="I49" s="26">
        <f>VLOOKUP(B49, AMD_OU_Data!$C$25:$M$38, HLOOKUP(D49, AMD_OU_Data!$D$24:$M$39, 16, False), False)</f>
        <v>12.59788544</v>
      </c>
      <c r="J49" s="31">
        <f>VLOOKUP(B49, AMD_OU_Data!$C$42:$E$56, 2, False)</f>
        <v>3000</v>
      </c>
      <c r="K49" s="27">
        <f>VLOOKUP(B49, AMD_OU_Data!$C$42:$E$56, 3, False)</f>
        <v>78.56283036</v>
      </c>
      <c r="L49" s="27">
        <f t="shared" si="1"/>
        <v>18708.57552</v>
      </c>
      <c r="M49" s="28">
        <f>VLOOKUP(B49, AMD_OU_Data!$C$61:$M$74, HLOOKUP(D49, AMD_OU_Data!$D$60:$M$75, 16, False), False)</f>
        <v>15100</v>
      </c>
      <c r="N49" s="24">
        <f>if(F49&gt;2015,VLOOKUP(G49, AMD_EMI_Data!$A$7:$E$26, 5, False),0)</f>
        <v>0</v>
      </c>
      <c r="O49" s="28">
        <f t="shared" si="2"/>
        <v>33808.57552</v>
      </c>
      <c r="P49" s="30">
        <f t="shared" si="3"/>
        <v>28000</v>
      </c>
      <c r="Q49" s="28">
        <f t="shared" si="4"/>
        <v>61808.57552</v>
      </c>
    </row>
    <row r="50" ht="12.75" customHeight="1">
      <c r="A50" s="32" t="s">
        <v>6</v>
      </c>
      <c r="B50" s="32" t="str">
        <f>VLOOKUP(C50, payout!$B$2:$C$64, 2, False)</f>
        <v>VAPT1</v>
      </c>
      <c r="C50" s="33" t="s">
        <v>7</v>
      </c>
      <c r="D50" s="34" t="s">
        <v>26</v>
      </c>
      <c r="E50" s="35" t="s">
        <v>18</v>
      </c>
      <c r="F50" s="36">
        <v>2017.0</v>
      </c>
      <c r="G50" s="24" t="str">
        <f>VLOOKUP(D50,vehicle_mapping!$A$2:$B$11, 2, False)</f>
        <v>Tata Ace</v>
      </c>
      <c r="H50" s="25">
        <f>HLOOKUP(D50, AMD_OU_Data!$D$5:$M$20, 16, False)</f>
        <v>0.8182871217</v>
      </c>
      <c r="I50" s="26">
        <f>VLOOKUP(B50, AMD_OU_Data!$C$25:$M$38, HLOOKUP(D50, AMD_OU_Data!$D$24:$M$39, 16, False), False)</f>
        <v>14</v>
      </c>
      <c r="J50" s="24">
        <f>VLOOKUP(B50, AMD_OU_Data!$C$42:$E$56, 2, False)</f>
        <v>1600</v>
      </c>
      <c r="K50" s="27">
        <f>VLOOKUP(B50, AMD_OU_Data!$C$42:$E$56, 3, False)</f>
        <v>92.3</v>
      </c>
      <c r="L50" s="27">
        <f t="shared" si="1"/>
        <v>10548.57143</v>
      </c>
      <c r="M50" s="28">
        <f>VLOOKUP(B50, AMD_OU_Data!$C$61:$M$74, HLOOKUP(D50, AMD_OU_Data!$D$60:$M$75, 16, False), False)</f>
        <v>5880</v>
      </c>
      <c r="N50" s="29">
        <f>if(F50&gt;2015,VLOOKUP(G50, AMD_EMI_Data!$A$7:$E$26, 5, False),0)</f>
        <v>6090.90528</v>
      </c>
      <c r="O50" s="28">
        <f t="shared" si="2"/>
        <v>22519.47671</v>
      </c>
      <c r="P50" s="30">
        <f t="shared" si="3"/>
        <v>28000</v>
      </c>
      <c r="Q50" s="28">
        <f t="shared" si="4"/>
        <v>50519.47671</v>
      </c>
    </row>
    <row r="51" ht="12.75" customHeight="1">
      <c r="A51" s="32" t="s">
        <v>29</v>
      </c>
      <c r="B51" s="32" t="str">
        <f>VLOOKUP(C51, payout!$B$2:$C$64, 2, False)</f>
        <v>STVT1</v>
      </c>
      <c r="C51" s="33" t="s">
        <v>30</v>
      </c>
      <c r="D51" s="34" t="s">
        <v>17</v>
      </c>
      <c r="E51" s="35" t="s">
        <v>18</v>
      </c>
      <c r="F51" s="36">
        <v>2017.0</v>
      </c>
      <c r="G51" s="24" t="str">
        <f>VLOOKUP(D51,vehicle_mapping!$A$2:$B$11, 2, False)</f>
        <v>Eicher 17</v>
      </c>
      <c r="H51" s="25">
        <f>HLOOKUP(D51, AMD_OU_Data!$D$5:$M$20, 16, False)</f>
        <v>4.774324813</v>
      </c>
      <c r="I51" s="26">
        <f>VLOOKUP(B51, AMD_OU_Data!$C$25:$M$38, HLOOKUP(D51, AMD_OU_Data!$D$24:$M$39, 16, False), False)</f>
        <v>7.77663326</v>
      </c>
      <c r="J51" s="31">
        <f>VLOOKUP(B51, AMD_OU_Data!$C$42:$E$56, 2, False)</f>
        <v>2900</v>
      </c>
      <c r="K51" s="27">
        <f>VLOOKUP(B51, AMD_OU_Data!$C$42:$E$56, 3, False)</f>
        <v>99.41338958</v>
      </c>
      <c r="L51" s="27">
        <f t="shared" si="1"/>
        <v>37072.4477</v>
      </c>
      <c r="M51" s="28">
        <f>VLOOKUP(B51, AMD_OU_Data!$C$61:$M$74, HLOOKUP(D51, AMD_OU_Data!$D$60:$M$75, 16, False), False)</f>
        <v>15600</v>
      </c>
      <c r="N51" s="29">
        <f>if(F51&gt;2015,VLOOKUP(G51, AMD_EMI_Data!$A$7:$E$26, 5, False),0)</f>
        <v>17511.35268</v>
      </c>
      <c r="O51" s="28">
        <f t="shared" si="2"/>
        <v>70183.80038</v>
      </c>
      <c r="P51" s="30">
        <f t="shared" si="3"/>
        <v>36000</v>
      </c>
      <c r="Q51" s="28">
        <f t="shared" si="4"/>
        <v>106183.8004</v>
      </c>
    </row>
    <row r="52" ht="12.75" customHeight="1">
      <c r="A52" s="32" t="s">
        <v>37</v>
      </c>
      <c r="B52" s="32" t="str">
        <f>VLOOKUP(C52, payout!$B$2:$C$64, 2, False)</f>
        <v>AMDBL</v>
      </c>
      <c r="C52" s="33" t="s">
        <v>38</v>
      </c>
      <c r="D52" s="34" t="s">
        <v>53</v>
      </c>
      <c r="E52" s="35" t="s">
        <v>13</v>
      </c>
      <c r="F52" s="35" t="s">
        <v>14</v>
      </c>
      <c r="G52" s="24" t="str">
        <f>VLOOKUP(D52,vehicle_mapping!$A$2:$B$11, 2, False)</f>
        <v>Eicher 19</v>
      </c>
      <c r="H52" s="25">
        <f>HLOOKUP(D52, AMD_OU_Data!$D$5:$M$20, 16, False)</f>
        <v>6.851440041</v>
      </c>
      <c r="I52" s="26">
        <f>VLOOKUP(B52, AMD_OU_Data!$C$25:$M$38, HLOOKUP(D52, AMD_OU_Data!$D$24:$M$39, 16, False), False)</f>
        <v>3.546217455</v>
      </c>
      <c r="J52" s="31">
        <f>VLOOKUP(B52, AMD_OU_Data!$C$42:$E$56, 2, False)</f>
        <v>1800</v>
      </c>
      <c r="K52" s="27">
        <f>VLOOKUP(B52, AMD_OU_Data!$C$42:$E$56, 3, False)</f>
        <v>94.58137855</v>
      </c>
      <c r="L52" s="27">
        <f t="shared" si="1"/>
        <v>0</v>
      </c>
      <c r="M52" s="28">
        <f>VLOOKUP(B52, AMD_OU_Data!$C$61:$M$74, HLOOKUP(D52, AMD_OU_Data!$D$60:$M$75, 16, False), False)</f>
        <v>19000</v>
      </c>
      <c r="N52" s="29">
        <f>if(F52&gt;2015,VLOOKUP(G52, AMD_EMI_Data!$A$7:$E$26, 5, False),0)</f>
        <v>17511.35268</v>
      </c>
      <c r="O52" s="24">
        <f t="shared" si="2"/>
        <v>80000</v>
      </c>
      <c r="P52" s="30">
        <f t="shared" si="3"/>
        <v>16000</v>
      </c>
      <c r="Q52" s="28">
        <f t="shared" si="4"/>
        <v>96000</v>
      </c>
    </row>
    <row r="53" ht="12.75" customHeight="1">
      <c r="A53" s="32" t="s">
        <v>27</v>
      </c>
      <c r="B53" s="32" t="str">
        <f>VLOOKUP(C53, payout!$B$2:$C$64, 2, False)</f>
        <v>JGAB1</v>
      </c>
      <c r="C53" s="33" t="s">
        <v>54</v>
      </c>
      <c r="D53" s="34" t="s">
        <v>26</v>
      </c>
      <c r="E53" s="35" t="s">
        <v>36</v>
      </c>
      <c r="F53" s="36">
        <v>2018.0</v>
      </c>
      <c r="G53" s="24" t="str">
        <f>VLOOKUP(D53,vehicle_mapping!$A$2:$B$11, 2, False)</f>
        <v>Tata Ace</v>
      </c>
      <c r="H53" s="25">
        <f>HLOOKUP(D53, AMD_OU_Data!$D$5:$M$20, 16, False)</f>
        <v>0.8182871217</v>
      </c>
      <c r="I53" s="26">
        <f>VLOOKUP(B53, AMD_OU_Data!$C$25:$M$38, HLOOKUP(D53, AMD_OU_Data!$D$24:$M$39, 16, False), False)</f>
        <v>17.52748947</v>
      </c>
      <c r="J53" s="31">
        <f>VLOOKUP(B53, AMD_OU_Data!$C$42:$E$56, 2, False)</f>
        <v>1900</v>
      </c>
      <c r="K53" s="27">
        <f>VLOOKUP(B53, AMD_OU_Data!$C$42:$E$56, 3, False)</f>
        <v>100.2363895</v>
      </c>
      <c r="L53" s="27">
        <f t="shared" si="1"/>
        <v>10865.73981</v>
      </c>
      <c r="M53" s="28">
        <f>VLOOKUP(B53, AMD_OU_Data!$C$61:$M$74, HLOOKUP(D53, AMD_OU_Data!$D$60:$M$75, 16, False), False)</f>
        <v>10700</v>
      </c>
      <c r="N53" s="29">
        <f>if(F53&gt;2015,VLOOKUP(G53, AMD_EMI_Data!$A$7:$E$26, 5, False),0)</f>
        <v>6090.90528</v>
      </c>
      <c r="O53" s="28">
        <f t="shared" si="2"/>
        <v>27656.64509</v>
      </c>
      <c r="P53" s="30">
        <f t="shared" si="3"/>
        <v>28000</v>
      </c>
      <c r="Q53" s="28">
        <f t="shared" si="4"/>
        <v>55656.64509</v>
      </c>
    </row>
    <row r="54" ht="12.75" customHeight="1">
      <c r="A54" s="32" t="s">
        <v>34</v>
      </c>
      <c r="B54" s="32" t="str">
        <f>VLOOKUP(C54, payout!$B$2:$C$64, 2, False)</f>
        <v>BDQT1</v>
      </c>
      <c r="C54" s="33" t="s">
        <v>58</v>
      </c>
      <c r="D54" s="34" t="s">
        <v>24</v>
      </c>
      <c r="E54" s="35" t="s">
        <v>18</v>
      </c>
      <c r="F54" s="36">
        <v>2019.0</v>
      </c>
      <c r="G54" s="24" t="str">
        <f>VLOOKUP(D54,vehicle_mapping!$A$2:$B$11, 2, False)</f>
        <v>AL Dost</v>
      </c>
      <c r="H54" s="25">
        <f>HLOOKUP(D54, AMD_OU_Data!$D$5:$M$20, 16, False)</f>
        <v>1.297955282</v>
      </c>
      <c r="I54" s="26">
        <f>VLOOKUP(B54, AMD_OU_Data!$C$25:$M$38, HLOOKUP(D54, AMD_OU_Data!$D$24:$M$39, 16, False), False)</f>
        <v>16.20696129</v>
      </c>
      <c r="J54" s="31">
        <f>VLOOKUP(B54, AMD_OU_Data!$C$42:$E$56, 2, False)</f>
        <v>3000</v>
      </c>
      <c r="K54" s="27">
        <f>VLOOKUP(B54, AMD_OU_Data!$C$42:$E$56, 3, False)</f>
        <v>78.56283036</v>
      </c>
      <c r="L54" s="27">
        <f t="shared" si="1"/>
        <v>14542.42328</v>
      </c>
      <c r="M54" s="28">
        <f>VLOOKUP(B54, AMD_OU_Data!$C$61:$M$74, HLOOKUP(D54, AMD_OU_Data!$D$60:$M$75, 16, False), False)</f>
        <v>10200</v>
      </c>
      <c r="N54" s="29">
        <f>if(F54&gt;2015,VLOOKUP(G54, AMD_EMI_Data!$A$7:$E$26, 5, False),0)</f>
        <v>7613.6316</v>
      </c>
      <c r="O54" s="28">
        <f t="shared" si="2"/>
        <v>32356.05488</v>
      </c>
      <c r="P54" s="30">
        <f t="shared" si="3"/>
        <v>28000</v>
      </c>
      <c r="Q54" s="28">
        <f t="shared" si="4"/>
        <v>60356.05488</v>
      </c>
    </row>
    <row r="55" ht="12.75" customHeight="1">
      <c r="A55" s="32" t="s">
        <v>34</v>
      </c>
      <c r="B55" s="32" t="str">
        <f>VLOOKUP(C55, payout!$B$2:$C$64, 2, False)</f>
        <v>BDQT1</v>
      </c>
      <c r="C55" s="33" t="s">
        <v>62</v>
      </c>
      <c r="D55" s="34" t="s">
        <v>47</v>
      </c>
      <c r="E55" s="35" t="s">
        <v>36</v>
      </c>
      <c r="F55" s="36">
        <v>2015.0</v>
      </c>
      <c r="G55" s="24" t="str">
        <f>VLOOKUP(D55,vehicle_mapping!$A$2:$B$11, 2, False)</f>
        <v>Super ace</v>
      </c>
      <c r="H55" s="25">
        <f>HLOOKUP(D55, AMD_OU_Data!$D$5:$M$20, 16, False)</f>
        <v>1.287669527</v>
      </c>
      <c r="I55" s="26">
        <f>VLOOKUP(B55, AMD_OU_Data!$C$25:$M$38, HLOOKUP(D55, AMD_OU_Data!$D$24:$M$39, 16, False), False)</f>
        <v>9.922652882</v>
      </c>
      <c r="J55" s="31">
        <f>VLOOKUP(B55, AMD_OU_Data!$C$42:$E$56, 2, False)</f>
        <v>3000</v>
      </c>
      <c r="K55" s="27">
        <f>VLOOKUP(B55, AMD_OU_Data!$C$42:$E$56, 3, False)</f>
        <v>78.56283036</v>
      </c>
      <c r="L55" s="27">
        <f t="shared" si="1"/>
        <v>23752.56838</v>
      </c>
      <c r="M55" s="28">
        <f>VLOOKUP(B55, AMD_OU_Data!$C$61:$M$74, HLOOKUP(D55, AMD_OU_Data!$D$60:$M$75, 16, False), False)</f>
        <v>10500</v>
      </c>
      <c r="N55" s="24">
        <f>if(F55&gt;2015,VLOOKUP(G55, AMD_EMI_Data!$A$7:$E$26, 5, False),0)</f>
        <v>0</v>
      </c>
      <c r="O55" s="28">
        <f t="shared" si="2"/>
        <v>34252.56838</v>
      </c>
      <c r="P55" s="30">
        <f t="shared" si="3"/>
        <v>28000</v>
      </c>
      <c r="Q55" s="28">
        <f t="shared" si="4"/>
        <v>62252.56838</v>
      </c>
    </row>
    <row r="56" ht="12.75" customHeight="1">
      <c r="A56" s="32" t="s">
        <v>29</v>
      </c>
      <c r="B56" s="32" t="str">
        <f>VLOOKUP(C56, payout!$B$2:$C$64, 2, False)</f>
        <v>STVT1</v>
      </c>
      <c r="C56" s="33" t="s">
        <v>68</v>
      </c>
      <c r="D56" s="34" t="s">
        <v>26</v>
      </c>
      <c r="E56" s="35" t="s">
        <v>36</v>
      </c>
      <c r="F56" s="36">
        <v>2013.0</v>
      </c>
      <c r="G56" s="24" t="str">
        <f>VLOOKUP(D56,vehicle_mapping!$A$2:$B$11, 2, False)</f>
        <v>Tata Ace</v>
      </c>
      <c r="H56" s="25">
        <f>HLOOKUP(D56, AMD_OU_Data!$D$5:$M$20, 16, False)</f>
        <v>0.8182871217</v>
      </c>
      <c r="I56" s="26">
        <f>VLOOKUP(B56, AMD_OU_Data!$C$25:$M$38, HLOOKUP(D56, AMD_OU_Data!$D$24:$M$39, 16, False), False)</f>
        <v>17.29464794</v>
      </c>
      <c r="J56" s="31">
        <f>VLOOKUP(B56, AMD_OU_Data!$C$42:$E$56, 2, False)</f>
        <v>2900</v>
      </c>
      <c r="K56" s="27">
        <f>VLOOKUP(B56, AMD_OU_Data!$C$42:$E$56, 3, False)</f>
        <v>99.41338958</v>
      </c>
      <c r="L56" s="27">
        <f t="shared" si="1"/>
        <v>16669.82935</v>
      </c>
      <c r="M56" s="28">
        <f>VLOOKUP(B56, AMD_OU_Data!$C$61:$M$74, HLOOKUP(D56, AMD_OU_Data!$D$60:$M$75, 16, False), False)</f>
        <v>11500</v>
      </c>
      <c r="N56" s="24">
        <f>if(F56&gt;2015,VLOOKUP(G56, AMD_EMI_Data!$A$7:$E$26, 5, False),0)</f>
        <v>0</v>
      </c>
      <c r="O56" s="28">
        <f t="shared" si="2"/>
        <v>28169.82935</v>
      </c>
      <c r="P56" s="30">
        <f t="shared" si="3"/>
        <v>28000</v>
      </c>
      <c r="Q56" s="28">
        <f t="shared" si="4"/>
        <v>56169.82935</v>
      </c>
    </row>
    <row r="57" ht="12.75" customHeight="1">
      <c r="A57" s="32" t="s">
        <v>45</v>
      </c>
      <c r="B57" s="32" t="str">
        <f>VLOOKUP(C57, payout!$B$2:$C$64, 2, False)</f>
        <v>RAJB1</v>
      </c>
      <c r="C57" s="33" t="s">
        <v>78</v>
      </c>
      <c r="D57" s="34" t="s">
        <v>26</v>
      </c>
      <c r="E57" s="35" t="s">
        <v>36</v>
      </c>
      <c r="F57" s="36">
        <v>2020.0</v>
      </c>
      <c r="G57" s="24" t="str">
        <f>VLOOKUP(D57,vehicle_mapping!$A$2:$B$11, 2, False)</f>
        <v>Tata Ace</v>
      </c>
      <c r="H57" s="25">
        <f>HLOOKUP(D57, AMD_OU_Data!$D$5:$M$20, 16, False)</f>
        <v>0.8182871217</v>
      </c>
      <c r="I57" s="26">
        <f>VLOOKUP(B57, AMD_OU_Data!$C$25:$M$38, HLOOKUP(D57, AMD_OU_Data!$D$24:$M$39, 16, False), False)</f>
        <v>15.25213236</v>
      </c>
      <c r="J57" s="31">
        <f>VLOOKUP(B57, AMD_OU_Data!$C$42:$E$56, 2, False)</f>
        <v>1800</v>
      </c>
      <c r="K57" s="27">
        <f>VLOOKUP(B57, AMD_OU_Data!$C$42:$E$56, 3, False)</f>
        <v>90.69410043</v>
      </c>
      <c r="L57" s="27">
        <f t="shared" si="1"/>
        <v>10703.38081</v>
      </c>
      <c r="M57" s="28">
        <f>VLOOKUP(B57, AMD_OU_Data!$C$61:$M$74, HLOOKUP(D57, AMD_OU_Data!$D$60:$M$75, 16, False), False)</f>
        <v>6200</v>
      </c>
      <c r="N57" s="29">
        <f>if(F57&gt;2015,VLOOKUP(G57, AMD_EMI_Data!$A$7:$E$26, 5, False),0)</f>
        <v>6090.90528</v>
      </c>
      <c r="O57" s="28">
        <f t="shared" si="2"/>
        <v>22994.28609</v>
      </c>
      <c r="P57" s="30">
        <f t="shared" si="3"/>
        <v>28000</v>
      </c>
      <c r="Q57" s="28">
        <f t="shared" si="4"/>
        <v>50994.28609</v>
      </c>
    </row>
    <row r="58" ht="12.75" customHeight="1">
      <c r="A58" s="32" t="s">
        <v>34</v>
      </c>
      <c r="B58" s="32" t="str">
        <f>VLOOKUP(C58, payout!$B$2:$C$64, 2, False)</f>
        <v>BDQT1</v>
      </c>
      <c r="C58" s="33" t="s">
        <v>86</v>
      </c>
      <c r="D58" s="34" t="s">
        <v>24</v>
      </c>
      <c r="E58" s="35" t="s">
        <v>36</v>
      </c>
      <c r="F58" s="36">
        <v>2018.0</v>
      </c>
      <c r="G58" s="24" t="str">
        <f>VLOOKUP(D58,vehicle_mapping!$A$2:$B$11, 2, False)</f>
        <v>AL Dost</v>
      </c>
      <c r="H58" s="25">
        <f>HLOOKUP(D58, AMD_OU_Data!$D$5:$M$20, 16, False)</f>
        <v>1.297955282</v>
      </c>
      <c r="I58" s="26">
        <f>VLOOKUP(B58, AMD_OU_Data!$C$25:$M$38, HLOOKUP(D58, AMD_OU_Data!$D$24:$M$39, 16, False), False)</f>
        <v>16.20696129</v>
      </c>
      <c r="J58" s="31">
        <f>VLOOKUP(B58, AMD_OU_Data!$C$42:$E$56, 2, False)</f>
        <v>3000</v>
      </c>
      <c r="K58" s="27">
        <f>VLOOKUP(B58, AMD_OU_Data!$C$42:$E$56, 3, False)</f>
        <v>78.56283036</v>
      </c>
      <c r="L58" s="27">
        <f t="shared" si="1"/>
        <v>14542.42328</v>
      </c>
      <c r="M58" s="28">
        <f>VLOOKUP(B58, AMD_OU_Data!$C$61:$M$74, HLOOKUP(D58, AMD_OU_Data!$D$60:$M$75, 16, False), False)</f>
        <v>10200</v>
      </c>
      <c r="N58" s="29">
        <f>if(F58&gt;2015,VLOOKUP(G58, AMD_EMI_Data!$A$7:$E$26, 5, False),0)</f>
        <v>7613.6316</v>
      </c>
      <c r="O58" s="28">
        <f t="shared" si="2"/>
        <v>32356.05488</v>
      </c>
      <c r="P58" s="30">
        <f t="shared" si="3"/>
        <v>28000</v>
      </c>
      <c r="Q58" s="28">
        <f t="shared" si="4"/>
        <v>60356.05488</v>
      </c>
    </row>
    <row r="59" ht="12.75" customHeight="1">
      <c r="A59" s="32" t="s">
        <v>91</v>
      </c>
      <c r="B59" s="32" t="str">
        <f>VLOOKUP(C59, payout!$B$2:$C$64, 2, False)</f>
        <v>MSHB1</v>
      </c>
      <c r="C59" s="33" t="s">
        <v>92</v>
      </c>
      <c r="D59" s="34" t="s">
        <v>21</v>
      </c>
      <c r="E59" s="35" t="s">
        <v>36</v>
      </c>
      <c r="F59" s="36">
        <v>2018.0</v>
      </c>
      <c r="G59" s="24" t="str">
        <f>VLOOKUP(D59,vehicle_mapping!$A$2:$B$11, 2, False)</f>
        <v>Mahindra</v>
      </c>
      <c r="H59" s="25">
        <f>HLOOKUP(D59, AMD_OU_Data!$D$5:$M$20, 16, False)</f>
        <v>1.552949466</v>
      </c>
      <c r="I59" s="26">
        <f>VLOOKUP(B59, AMD_OU_Data!$C$25:$M$38, HLOOKUP(D59, AMD_OU_Data!$D$24:$M$39, 16, False), False)</f>
        <v>8.62179926</v>
      </c>
      <c r="J59" s="31">
        <f>VLOOKUP(B59, AMD_OU_Data!$C$42:$E$56, 2, False)</f>
        <v>2000</v>
      </c>
      <c r="K59" s="27">
        <f>VLOOKUP(B59, AMD_OU_Data!$C$42:$E$56, 3, False)</f>
        <v>99.37758028</v>
      </c>
      <c r="L59" s="27">
        <f t="shared" si="1"/>
        <v>23052.63142</v>
      </c>
      <c r="M59" s="28">
        <f>VLOOKUP(B59, AMD_OU_Data!$C$61:$M$74, HLOOKUP(D59, AMD_OU_Data!$D$60:$M$75, 16, False), False)</f>
        <v>10200</v>
      </c>
      <c r="N59" s="29">
        <f>if(F59&gt;2015,VLOOKUP(G59, AMD_EMI_Data!$A$7:$E$26, 5, False),0)</f>
        <v>11420.4474</v>
      </c>
      <c r="O59" s="28">
        <f t="shared" si="2"/>
        <v>44673.07882</v>
      </c>
      <c r="P59" s="30">
        <f t="shared" si="3"/>
        <v>28000</v>
      </c>
      <c r="Q59" s="28">
        <f t="shared" si="4"/>
        <v>72673.07882</v>
      </c>
    </row>
    <row r="60" ht="12.75" customHeight="1">
      <c r="A60" s="32" t="s">
        <v>22</v>
      </c>
      <c r="B60" s="32" t="str">
        <f>VLOOKUP(C60, payout!$B$2:$C$64, 2, False)</f>
        <v>AMDBP</v>
      </c>
      <c r="C60" s="33" t="s">
        <v>99</v>
      </c>
      <c r="D60" s="34" t="s">
        <v>21</v>
      </c>
      <c r="E60" s="35" t="s">
        <v>18</v>
      </c>
      <c r="F60" s="36">
        <v>2018.0</v>
      </c>
      <c r="G60" s="24" t="str">
        <f>VLOOKUP(D60,vehicle_mapping!$A$2:$B$11, 2, False)</f>
        <v>Mahindra</v>
      </c>
      <c r="H60" s="25">
        <f>HLOOKUP(D60, AMD_OU_Data!$D$5:$M$20, 16, False)</f>
        <v>1.552949466</v>
      </c>
      <c r="I60" s="26">
        <f>VLOOKUP(B60, AMD_OU_Data!$C$25:$M$38, HLOOKUP(D60, AMD_OU_Data!$D$24:$M$39, 16, False), False)</f>
        <v>11.21681491</v>
      </c>
      <c r="J60" s="31">
        <f>VLOOKUP(B60, AMD_OU_Data!$C$42:$E$56, 2, False)</f>
        <v>2600</v>
      </c>
      <c r="K60" s="27">
        <f>VLOOKUP(B60, AMD_OU_Data!$C$42:$E$56, 3, False)</f>
        <v>80.84183122</v>
      </c>
      <c r="L60" s="27">
        <f t="shared" si="1"/>
        <v>18738.72065</v>
      </c>
      <c r="M60" s="28">
        <f>VLOOKUP(B60, AMD_OU_Data!$C$61:$M$74, HLOOKUP(D60, AMD_OU_Data!$D$60:$M$75, 16, False), False)</f>
        <v>11200</v>
      </c>
      <c r="N60" s="29">
        <f>if(F60&gt;2015,VLOOKUP(G60, AMD_EMI_Data!$A$7:$E$26, 5, False),0)</f>
        <v>11420.4474</v>
      </c>
      <c r="O60" s="28">
        <f t="shared" si="2"/>
        <v>41359.16805</v>
      </c>
      <c r="P60" s="30">
        <f t="shared" si="3"/>
        <v>28000</v>
      </c>
      <c r="Q60" s="28">
        <f t="shared" si="4"/>
        <v>69359.16805</v>
      </c>
    </row>
    <row r="61" ht="12.75" customHeight="1">
      <c r="A61" s="32" t="s">
        <v>29</v>
      </c>
      <c r="B61" s="32" t="str">
        <f>VLOOKUP(C61, payout!$B$2:$C$64, 2, False)</f>
        <v>STVT1</v>
      </c>
      <c r="C61" s="33" t="s">
        <v>30</v>
      </c>
      <c r="D61" s="34" t="s">
        <v>109</v>
      </c>
      <c r="E61" s="35" t="s">
        <v>18</v>
      </c>
      <c r="F61" s="35" t="s">
        <v>14</v>
      </c>
      <c r="G61" s="24" t="str">
        <f>VLOOKUP(D61,vehicle_mapping!$A$2:$B$11, 2, False)</f>
        <v>22 ft</v>
      </c>
      <c r="H61" s="25">
        <f>HLOOKUP(D61, AMD_OU_Data!$D$5:$M$20, 16, False)</f>
        <v>7.196249372</v>
      </c>
      <c r="I61" s="26">
        <f>VLOOKUP(B61, AMD_OU_Data!$C$25:$M$38, HLOOKUP(D61, AMD_OU_Data!$D$24:$M$39, 16, False), False)</f>
        <v>6.653749291</v>
      </c>
      <c r="J61" s="31">
        <f>VLOOKUP(B61, AMD_OU_Data!$C$42:$E$56, 2, False)</f>
        <v>2900</v>
      </c>
      <c r="K61" s="27">
        <f>VLOOKUP(B61, AMD_OU_Data!$C$42:$E$56, 3, False)</f>
        <v>99.41338958</v>
      </c>
      <c r="L61" s="27">
        <f t="shared" si="1"/>
        <v>43328.77859</v>
      </c>
      <c r="M61" s="28">
        <f>VLOOKUP(B61, AMD_OU_Data!$C$61:$M$74, HLOOKUP(D61, AMD_OU_Data!$D$60:$M$75, 16, False), False)</f>
        <v>22100</v>
      </c>
      <c r="N61" s="29">
        <f>if(F61&gt;2015,VLOOKUP(G61, AMD_EMI_Data!$A$7:$E$26, 5, False),0)</f>
        <v>21318.16848</v>
      </c>
      <c r="O61" s="28">
        <f t="shared" si="2"/>
        <v>86746.94707</v>
      </c>
      <c r="P61" s="30">
        <f t="shared" si="3"/>
        <v>36000</v>
      </c>
      <c r="Q61" s="28">
        <f t="shared" si="4"/>
        <v>122746.9471</v>
      </c>
    </row>
    <row r="62" ht="12.75" customHeight="1">
      <c r="A62" s="32" t="s">
        <v>34</v>
      </c>
      <c r="B62" s="32" t="str">
        <f>VLOOKUP(C62, payout!$B$2:$C$64, 2, False)</f>
        <v>BDQT1</v>
      </c>
      <c r="C62" s="33" t="s">
        <v>58</v>
      </c>
      <c r="D62" s="34" t="s">
        <v>47</v>
      </c>
      <c r="E62" s="35" t="s">
        <v>18</v>
      </c>
      <c r="F62" s="36">
        <v>2018.0</v>
      </c>
      <c r="G62" s="24" t="str">
        <f>VLOOKUP(D62,vehicle_mapping!$A$2:$B$11, 2, False)</f>
        <v>Super ace</v>
      </c>
      <c r="H62" s="25">
        <f>HLOOKUP(D62, AMD_OU_Data!$D$5:$M$20, 16, False)</f>
        <v>1.287669527</v>
      </c>
      <c r="I62" s="26">
        <f>VLOOKUP(B62, AMD_OU_Data!$C$25:$M$38, HLOOKUP(D62, AMD_OU_Data!$D$24:$M$39, 16, False), False)</f>
        <v>9.922652882</v>
      </c>
      <c r="J62" s="31">
        <f>VLOOKUP(B62, AMD_OU_Data!$C$42:$E$56, 2, False)</f>
        <v>3000</v>
      </c>
      <c r="K62" s="27">
        <f>VLOOKUP(B62, AMD_OU_Data!$C$42:$E$56, 3, False)</f>
        <v>78.56283036</v>
      </c>
      <c r="L62" s="27">
        <f t="shared" si="1"/>
        <v>23752.56838</v>
      </c>
      <c r="M62" s="28">
        <f>VLOOKUP(B62, AMD_OU_Data!$C$61:$M$74, HLOOKUP(D62, AMD_OU_Data!$D$60:$M$75, 16, False), False)</f>
        <v>10500</v>
      </c>
      <c r="N62" s="29">
        <f>if(F62&gt;2015,VLOOKUP(G62, AMD_EMI_Data!$A$7:$E$26, 5, False),0)</f>
        <v>8374.99476</v>
      </c>
      <c r="O62" s="28">
        <f t="shared" si="2"/>
        <v>42627.56314</v>
      </c>
      <c r="P62" s="30">
        <f t="shared" si="3"/>
        <v>28000</v>
      </c>
      <c r="Q62" s="28">
        <f t="shared" si="4"/>
        <v>70627.56314</v>
      </c>
    </row>
    <row r="63" ht="12.75" customHeight="1">
      <c r="A63" s="32" t="s">
        <v>22</v>
      </c>
      <c r="B63" s="32" t="str">
        <f>VLOOKUP(C63, payout!$B$2:$C$64, 2, False)</f>
        <v>AMDBP</v>
      </c>
      <c r="C63" s="33" t="s">
        <v>99</v>
      </c>
      <c r="D63" s="34" t="s">
        <v>110</v>
      </c>
      <c r="E63" s="35" t="s">
        <v>18</v>
      </c>
      <c r="F63" s="36">
        <v>2018.0</v>
      </c>
      <c r="G63" s="24" t="str">
        <f>VLOOKUP(D63,vehicle_mapping!$A$2:$B$11, 2, False)</f>
        <v>Pickup</v>
      </c>
      <c r="H63" s="25">
        <f>HLOOKUP(D63, AMD_OU_Data!$D$5:$M$20, 16, False)</f>
        <v>1.460703848</v>
      </c>
      <c r="I63" s="26">
        <f>VLOOKUP(B63, AMD_OU_Data!$C$25:$M$38, HLOOKUP(D63, AMD_OU_Data!$D$24:$M$39, 16, False), False)</f>
        <v>8.085600847</v>
      </c>
      <c r="J63" s="31">
        <f>VLOOKUP(B63, AMD_OU_Data!$C$42:$E$56, 2, False)</f>
        <v>2600</v>
      </c>
      <c r="K63" s="27">
        <f>VLOOKUP(B63, AMD_OU_Data!$C$42:$E$56, 3, False)</f>
        <v>80.84183122</v>
      </c>
      <c r="L63" s="27">
        <f t="shared" si="1"/>
        <v>25995.44117</v>
      </c>
      <c r="M63" s="28">
        <f>VLOOKUP(B63, AMD_OU_Data!$C$61:$M$74, HLOOKUP(D63, AMD_OU_Data!$D$60:$M$75, 16, False), False)</f>
        <v>9800</v>
      </c>
      <c r="N63" s="29">
        <f>if(F63&gt;2015,VLOOKUP(G63, AMD_EMI_Data!$A$7:$E$26, 5, False),0)</f>
        <v>9897.72108</v>
      </c>
      <c r="O63" s="28">
        <f t="shared" si="2"/>
        <v>45693.16225</v>
      </c>
      <c r="P63" s="30">
        <f t="shared" si="3"/>
        <v>28000</v>
      </c>
      <c r="Q63" s="28">
        <f t="shared" si="4"/>
        <v>73693.16225</v>
      </c>
    </row>
    <row r="64" ht="12.75" customHeight="1">
      <c r="A64" s="4" t="s">
        <v>22</v>
      </c>
      <c r="B64" s="4" t="str">
        <f>VLOOKUP(C64, payout!$B$2:$C$64, 2, False)</f>
        <v>AMDBP</v>
      </c>
      <c r="C64" s="4" t="s">
        <v>99</v>
      </c>
      <c r="D64" s="34" t="s">
        <v>26</v>
      </c>
      <c r="E64" s="35" t="s">
        <v>18</v>
      </c>
      <c r="F64" s="36">
        <v>2014.0</v>
      </c>
      <c r="G64" s="24" t="str">
        <f>VLOOKUP(D64,vehicle_mapping!$A$2:$B$11, 2, False)</f>
        <v>Tata Ace</v>
      </c>
      <c r="H64" s="25">
        <f>HLOOKUP(D64, AMD_OU_Data!$D$5:$M$20, 16, False)</f>
        <v>0.8182871217</v>
      </c>
      <c r="I64" s="26">
        <f>VLOOKUP(B64, AMD_OU_Data!$C$25:$M$38, HLOOKUP(D64, AMD_OU_Data!$D$24:$M$39, 16, False), False)</f>
        <v>7.78538682</v>
      </c>
      <c r="J64" s="31">
        <f>VLOOKUP(B64, AMD_OU_Data!$C$42:$E$56, 2, False)</f>
        <v>2600</v>
      </c>
      <c r="K64" s="27">
        <f>VLOOKUP(B64, AMD_OU_Data!$C$42:$E$56, 3, False)</f>
        <v>80.84183122</v>
      </c>
      <c r="L64" s="27">
        <f t="shared" si="1"/>
        <v>26997.85714</v>
      </c>
      <c r="M64" s="28">
        <f>VLOOKUP(B64, AMD_OU_Data!$C$61:$M$74, HLOOKUP(D64, AMD_OU_Data!$D$60:$M$75, 16, False), False)</f>
        <v>6900</v>
      </c>
      <c r="N64" s="24">
        <f>if(F64&gt;2015,VLOOKUP(G64, AMD_EMI_Data!$A$7:$E$26, 5, False),0)</f>
        <v>0</v>
      </c>
      <c r="O64" s="28">
        <f t="shared" si="2"/>
        <v>33897.85714</v>
      </c>
      <c r="P64" s="30">
        <f t="shared" si="3"/>
        <v>28000</v>
      </c>
      <c r="Q64" s="28">
        <f t="shared" si="4"/>
        <v>61897.85714</v>
      </c>
    </row>
    <row r="65" ht="12.75" hidden="1" customHeight="1">
      <c r="A65" s="32"/>
      <c r="B65" s="32"/>
      <c r="C65" s="35"/>
      <c r="D65" s="34"/>
      <c r="E65" s="35"/>
      <c r="F65" s="35"/>
      <c r="I65" s="37"/>
      <c r="K65" s="28"/>
      <c r="L65" s="28"/>
      <c r="M65" s="28"/>
      <c r="O65" s="28">
        <f>AVERAGE(O2:O64)</f>
        <v>40933.28744</v>
      </c>
      <c r="P65" s="28"/>
    </row>
    <row r="66" ht="12.75" hidden="1" customHeight="1">
      <c r="A66" s="32"/>
      <c r="B66" s="32"/>
      <c r="C66" s="35"/>
      <c r="D66" s="34"/>
      <c r="E66" s="35"/>
      <c r="F66" s="35"/>
      <c r="I66" s="37"/>
      <c r="K66" s="28"/>
      <c r="L66" s="28"/>
      <c r="M66" s="28"/>
      <c r="P66" s="28"/>
    </row>
    <row r="67" ht="12.75" hidden="1" customHeight="1">
      <c r="A67" s="32"/>
      <c r="B67" s="32"/>
      <c r="C67" s="35"/>
      <c r="D67" s="34"/>
      <c r="E67" s="35"/>
      <c r="F67" s="35"/>
      <c r="I67" s="37"/>
      <c r="K67" s="28"/>
      <c r="L67" s="28"/>
      <c r="M67" s="28"/>
      <c r="P67" s="28"/>
    </row>
    <row r="68" ht="12.75" customHeight="1">
      <c r="A68" s="32"/>
      <c r="B68" s="32"/>
      <c r="C68" s="35"/>
      <c r="D68" s="34"/>
      <c r="E68" s="35"/>
      <c r="F68" s="35"/>
      <c r="I68" s="37"/>
      <c r="K68" s="28"/>
      <c r="L68" s="28"/>
      <c r="M68" s="28"/>
      <c r="P68" s="28"/>
    </row>
    <row r="69" ht="12.75" customHeight="1">
      <c r="A69" s="32"/>
      <c r="B69" s="32"/>
      <c r="C69" s="35"/>
      <c r="D69" s="34"/>
      <c r="E69" s="35"/>
      <c r="F69" s="35"/>
      <c r="I69" s="37"/>
      <c r="K69" s="28"/>
      <c r="L69" s="28"/>
      <c r="M69" s="28"/>
      <c r="P69" s="28"/>
      <c r="Q69" s="28">
        <f>Q44+Q60+Q63+Q64</f>
        <v>300950.1875</v>
      </c>
    </row>
    <row r="70" ht="12.75" customHeight="1">
      <c r="A70" s="32"/>
      <c r="B70" s="32"/>
      <c r="C70" s="35"/>
      <c r="D70" s="34"/>
      <c r="E70" s="35"/>
      <c r="F70" s="35"/>
      <c r="I70" s="37"/>
      <c r="K70" s="28"/>
      <c r="L70" s="28"/>
      <c r="M70" s="28"/>
      <c r="P70" s="28"/>
    </row>
    <row r="71" ht="12.75" customHeight="1">
      <c r="A71" s="32"/>
      <c r="B71" s="32"/>
      <c r="C71" s="35"/>
      <c r="D71" s="34"/>
      <c r="E71" s="35"/>
      <c r="F71" s="35"/>
      <c r="I71" s="37"/>
      <c r="K71" s="28"/>
      <c r="L71" s="28"/>
      <c r="M71" s="28"/>
      <c r="P71" s="28"/>
    </row>
    <row r="72" ht="12.75" customHeight="1">
      <c r="A72" s="32"/>
      <c r="B72" s="32"/>
      <c r="C72" s="35"/>
      <c r="D72" s="34"/>
      <c r="E72" s="35"/>
      <c r="F72" s="35"/>
      <c r="I72" s="37"/>
      <c r="K72" s="28"/>
      <c r="L72" s="28"/>
      <c r="M72" s="28"/>
      <c r="P72" s="28"/>
    </row>
    <row r="73" ht="12.75" customHeight="1">
      <c r="A73" s="32"/>
      <c r="B73" s="32"/>
      <c r="C73" s="35"/>
      <c r="D73" s="34"/>
      <c r="E73" s="35"/>
      <c r="F73" s="35"/>
      <c r="I73" s="37"/>
      <c r="K73" s="28"/>
      <c r="L73" s="28"/>
      <c r="M73" s="28"/>
      <c r="P73" s="28"/>
    </row>
    <row r="74" ht="12.75" customHeight="1">
      <c r="A74" s="32"/>
      <c r="B74" s="32"/>
      <c r="C74" s="35"/>
      <c r="D74" s="34"/>
      <c r="E74" s="35"/>
      <c r="F74" s="35"/>
      <c r="I74" s="37"/>
      <c r="K74" s="28"/>
      <c r="L74" s="28"/>
      <c r="M74" s="28"/>
      <c r="P74" s="28"/>
    </row>
    <row r="75" ht="12.75" customHeight="1">
      <c r="A75" s="32"/>
      <c r="B75" s="32"/>
      <c r="C75" s="35"/>
      <c r="D75" s="34"/>
      <c r="E75" s="35"/>
      <c r="F75" s="35"/>
      <c r="I75" s="37"/>
      <c r="K75" s="28"/>
      <c r="L75" s="28"/>
      <c r="M75" s="28"/>
      <c r="P75" s="28"/>
    </row>
    <row r="76" ht="12.75" customHeight="1">
      <c r="A76" s="32"/>
      <c r="B76" s="32"/>
      <c r="C76" s="35"/>
      <c r="D76" s="34"/>
      <c r="E76" s="35"/>
      <c r="F76" s="35"/>
      <c r="I76" s="37"/>
      <c r="K76" s="28"/>
      <c r="L76" s="28"/>
      <c r="M76" s="28"/>
      <c r="P76" s="28"/>
    </row>
    <row r="77" ht="12.75" customHeight="1">
      <c r="A77" s="32"/>
      <c r="B77" s="32"/>
      <c r="C77" s="35"/>
      <c r="D77" s="34"/>
      <c r="E77" s="35"/>
      <c r="F77" s="35"/>
      <c r="I77" s="37"/>
      <c r="K77" s="28"/>
      <c r="L77" s="28"/>
      <c r="M77" s="28"/>
      <c r="P77" s="28"/>
    </row>
    <row r="78" ht="12.75" customHeight="1">
      <c r="A78" s="32"/>
      <c r="B78" s="32"/>
      <c r="C78" s="35"/>
      <c r="D78" s="34"/>
      <c r="E78" s="35"/>
      <c r="F78" s="35"/>
      <c r="I78" s="37"/>
      <c r="K78" s="28"/>
      <c r="L78" s="28"/>
      <c r="M78" s="28"/>
      <c r="P78" s="28"/>
    </row>
    <row r="79" ht="12.75" customHeight="1">
      <c r="A79" s="32"/>
      <c r="B79" s="32"/>
      <c r="C79" s="35"/>
      <c r="D79" s="34"/>
      <c r="E79" s="35"/>
      <c r="F79" s="35"/>
      <c r="I79" s="37"/>
      <c r="K79" s="28"/>
      <c r="L79" s="28"/>
      <c r="M79" s="28"/>
      <c r="P79" s="28"/>
    </row>
    <row r="80" ht="12.75" customHeight="1">
      <c r="A80" s="32"/>
      <c r="B80" s="32"/>
      <c r="C80" s="35"/>
      <c r="D80" s="34"/>
      <c r="E80" s="35"/>
      <c r="F80" s="35"/>
      <c r="I80" s="37"/>
      <c r="K80" s="28"/>
      <c r="L80" s="28"/>
      <c r="M80" s="28"/>
      <c r="P80" s="28"/>
    </row>
    <row r="81" ht="12.75" customHeight="1">
      <c r="A81" s="32"/>
      <c r="B81" s="32"/>
      <c r="C81" s="35"/>
      <c r="D81" s="34"/>
      <c r="E81" s="35"/>
      <c r="F81" s="35"/>
      <c r="I81" s="37"/>
      <c r="K81" s="28"/>
      <c r="L81" s="28"/>
      <c r="M81" s="28"/>
      <c r="P81" s="28"/>
    </row>
    <row r="82" ht="12.75" customHeight="1">
      <c r="A82" s="32"/>
      <c r="B82" s="32"/>
      <c r="C82" s="35"/>
      <c r="D82" s="34"/>
      <c r="E82" s="35"/>
      <c r="F82" s="35"/>
      <c r="I82" s="37"/>
      <c r="K82" s="28"/>
      <c r="L82" s="28"/>
      <c r="M82" s="28"/>
      <c r="P82" s="28"/>
    </row>
    <row r="83" ht="12.75" customHeight="1">
      <c r="A83" s="32"/>
      <c r="B83" s="32"/>
      <c r="C83" s="35"/>
      <c r="D83" s="34"/>
      <c r="E83" s="35"/>
      <c r="F83" s="35"/>
      <c r="I83" s="37"/>
      <c r="K83" s="28"/>
      <c r="L83" s="28"/>
      <c r="M83" s="28"/>
      <c r="P83" s="28"/>
    </row>
    <row r="84" ht="12.75" customHeight="1">
      <c r="A84" s="32"/>
      <c r="B84" s="32"/>
      <c r="C84" s="35"/>
      <c r="D84" s="34"/>
      <c r="E84" s="35"/>
      <c r="F84" s="35"/>
      <c r="I84" s="37"/>
      <c r="K84" s="28"/>
      <c r="L84" s="28"/>
      <c r="M84" s="28"/>
      <c r="P84" s="28"/>
    </row>
    <row r="85" ht="12.75" customHeight="1">
      <c r="A85" s="32"/>
      <c r="B85" s="32"/>
      <c r="C85" s="35"/>
      <c r="D85" s="34"/>
      <c r="E85" s="35"/>
      <c r="F85" s="35"/>
      <c r="I85" s="37"/>
      <c r="K85" s="28"/>
      <c r="L85" s="28"/>
      <c r="M85" s="28"/>
      <c r="P85" s="28"/>
    </row>
    <row r="86" ht="12.75" customHeight="1">
      <c r="A86" s="32"/>
      <c r="B86" s="32"/>
      <c r="C86" s="35"/>
      <c r="D86" s="34"/>
      <c r="E86" s="35"/>
      <c r="F86" s="35"/>
      <c r="I86" s="37"/>
      <c r="K86" s="28"/>
      <c r="L86" s="28"/>
      <c r="M86" s="28"/>
      <c r="P86" s="28"/>
    </row>
    <row r="87" ht="12.75" customHeight="1">
      <c r="A87" s="32"/>
      <c r="B87" s="32"/>
      <c r="C87" s="35"/>
      <c r="D87" s="34"/>
      <c r="E87" s="35"/>
      <c r="F87" s="35"/>
      <c r="I87" s="37"/>
      <c r="K87" s="28"/>
      <c r="L87" s="28"/>
      <c r="M87" s="28"/>
      <c r="P87" s="28"/>
    </row>
    <row r="88" ht="12.75" customHeight="1">
      <c r="A88" s="32"/>
      <c r="B88" s="32"/>
      <c r="C88" s="35"/>
      <c r="D88" s="34"/>
      <c r="E88" s="35"/>
      <c r="F88" s="35"/>
      <c r="I88" s="37"/>
      <c r="K88" s="28"/>
      <c r="L88" s="28"/>
      <c r="M88" s="28"/>
      <c r="P88" s="28"/>
    </row>
    <row r="89" ht="12.75" customHeight="1">
      <c r="A89" s="32"/>
      <c r="B89" s="32"/>
      <c r="C89" s="35"/>
      <c r="D89" s="34"/>
      <c r="E89" s="35"/>
      <c r="F89" s="35"/>
      <c r="I89" s="37"/>
      <c r="K89" s="28"/>
      <c r="L89" s="28"/>
      <c r="M89" s="28"/>
      <c r="P89" s="28"/>
    </row>
    <row r="90" ht="12.75" customHeight="1">
      <c r="A90" s="32"/>
      <c r="B90" s="32"/>
      <c r="C90" s="35"/>
      <c r="D90" s="34"/>
      <c r="E90" s="35"/>
      <c r="F90" s="35"/>
      <c r="I90" s="37"/>
      <c r="K90" s="28"/>
      <c r="L90" s="28"/>
      <c r="M90" s="28"/>
      <c r="P90" s="28"/>
    </row>
    <row r="91" ht="12.75" customHeight="1">
      <c r="A91" s="32"/>
      <c r="B91" s="32"/>
      <c r="C91" s="35"/>
      <c r="D91" s="34"/>
      <c r="E91" s="35"/>
      <c r="F91" s="35"/>
      <c r="I91" s="37"/>
      <c r="K91" s="28"/>
      <c r="L91" s="28"/>
      <c r="M91" s="28"/>
      <c r="P91" s="28"/>
    </row>
    <row r="92" ht="12.75" customHeight="1">
      <c r="A92" s="32"/>
      <c r="B92" s="32"/>
      <c r="C92" s="35"/>
      <c r="D92" s="34"/>
      <c r="E92" s="35"/>
      <c r="F92" s="35"/>
      <c r="I92" s="37"/>
      <c r="K92" s="28"/>
      <c r="L92" s="28"/>
      <c r="M92" s="28"/>
      <c r="P92" s="28"/>
    </row>
    <row r="93" ht="12.75" customHeight="1">
      <c r="A93" s="32"/>
      <c r="B93" s="32"/>
      <c r="C93" s="35"/>
      <c r="D93" s="34"/>
      <c r="E93" s="35"/>
      <c r="F93" s="35"/>
      <c r="I93" s="37"/>
      <c r="K93" s="28"/>
      <c r="L93" s="28"/>
      <c r="M93" s="28"/>
      <c r="P93" s="28"/>
    </row>
    <row r="94" ht="12.75" customHeight="1">
      <c r="A94" s="32"/>
      <c r="B94" s="32"/>
      <c r="C94" s="35"/>
      <c r="D94" s="34"/>
      <c r="E94" s="35"/>
      <c r="F94" s="35"/>
      <c r="I94" s="37"/>
      <c r="K94" s="28"/>
      <c r="L94" s="28"/>
      <c r="M94" s="28"/>
      <c r="P94" s="28"/>
    </row>
    <row r="95" ht="12.75" customHeight="1">
      <c r="A95" s="32"/>
      <c r="B95" s="32"/>
      <c r="C95" s="35"/>
      <c r="D95" s="34"/>
      <c r="E95" s="35"/>
      <c r="F95" s="35"/>
      <c r="I95" s="37"/>
      <c r="K95" s="28"/>
      <c r="L95" s="28"/>
      <c r="M95" s="28"/>
      <c r="P95" s="28"/>
    </row>
    <row r="96" ht="12.75" customHeight="1">
      <c r="A96" s="32"/>
      <c r="B96" s="32"/>
      <c r="C96" s="35"/>
      <c r="D96" s="34"/>
      <c r="E96" s="35"/>
      <c r="F96" s="35"/>
      <c r="I96" s="37"/>
      <c r="K96" s="28"/>
      <c r="L96" s="28"/>
      <c r="M96" s="28"/>
      <c r="P96" s="28"/>
    </row>
    <row r="97" ht="12.75" customHeight="1">
      <c r="A97" s="32"/>
      <c r="B97" s="32"/>
      <c r="C97" s="35"/>
      <c r="D97" s="34"/>
      <c r="E97" s="35"/>
      <c r="F97" s="35"/>
      <c r="I97" s="37"/>
      <c r="K97" s="28"/>
      <c r="L97" s="28"/>
      <c r="M97" s="28"/>
      <c r="P97" s="28"/>
    </row>
    <row r="98" ht="12.75" customHeight="1">
      <c r="A98" s="32"/>
      <c r="B98" s="32"/>
      <c r="C98" s="35"/>
      <c r="D98" s="34"/>
      <c r="E98" s="35"/>
      <c r="F98" s="35"/>
      <c r="I98" s="37"/>
      <c r="K98" s="28"/>
      <c r="L98" s="28"/>
      <c r="M98" s="28"/>
      <c r="P98" s="28"/>
    </row>
    <row r="99" ht="12.75" customHeight="1">
      <c r="A99" s="32"/>
      <c r="B99" s="32"/>
      <c r="C99" s="35"/>
      <c r="D99" s="34"/>
      <c r="E99" s="35"/>
      <c r="F99" s="35"/>
      <c r="I99" s="37"/>
      <c r="K99" s="28"/>
      <c r="L99" s="28"/>
      <c r="M99" s="28"/>
      <c r="P99" s="28"/>
    </row>
    <row r="100" ht="12.75" customHeight="1">
      <c r="A100" s="32"/>
      <c r="B100" s="32"/>
      <c r="C100" s="35"/>
      <c r="D100" s="34"/>
      <c r="E100" s="35"/>
      <c r="F100" s="35"/>
      <c r="I100" s="37"/>
      <c r="K100" s="28"/>
      <c r="L100" s="28"/>
      <c r="M100" s="28"/>
      <c r="P100" s="28"/>
    </row>
    <row r="101" ht="12.75" customHeight="1">
      <c r="A101" s="32"/>
      <c r="B101" s="32"/>
      <c r="C101" s="35"/>
      <c r="D101" s="34"/>
      <c r="E101" s="35"/>
      <c r="F101" s="35"/>
      <c r="I101" s="37"/>
      <c r="K101" s="28"/>
      <c r="L101" s="28"/>
      <c r="M101" s="28"/>
      <c r="P101" s="28"/>
    </row>
    <row r="102" ht="12.75" customHeight="1">
      <c r="A102" s="32"/>
      <c r="B102" s="32"/>
      <c r="C102" s="35"/>
      <c r="D102" s="34"/>
      <c r="E102" s="35"/>
      <c r="F102" s="35"/>
      <c r="I102" s="37"/>
      <c r="K102" s="28"/>
      <c r="L102" s="28"/>
      <c r="M102" s="28"/>
      <c r="P102" s="28"/>
    </row>
    <row r="103" ht="12.75" customHeight="1">
      <c r="A103" s="32"/>
      <c r="B103" s="32"/>
      <c r="C103" s="35"/>
      <c r="D103" s="34"/>
      <c r="E103" s="35"/>
      <c r="F103" s="35"/>
      <c r="I103" s="37"/>
      <c r="K103" s="28"/>
      <c r="L103" s="28"/>
      <c r="M103" s="28"/>
      <c r="P103" s="28"/>
    </row>
    <row r="104" ht="12.75" customHeight="1">
      <c r="A104" s="32"/>
      <c r="B104" s="32"/>
      <c r="C104" s="35"/>
      <c r="D104" s="34"/>
      <c r="E104" s="35"/>
      <c r="F104" s="35"/>
      <c r="I104" s="37"/>
      <c r="K104" s="28"/>
      <c r="L104" s="28"/>
      <c r="M104" s="28"/>
      <c r="P104" s="28"/>
    </row>
    <row r="105" ht="12.75" customHeight="1">
      <c r="A105" s="32"/>
      <c r="B105" s="32"/>
      <c r="C105" s="35"/>
      <c r="D105" s="34"/>
      <c r="E105" s="35"/>
      <c r="F105" s="35"/>
      <c r="I105" s="37"/>
      <c r="K105" s="28"/>
      <c r="L105" s="28"/>
      <c r="M105" s="28"/>
      <c r="P105" s="28"/>
    </row>
    <row r="106" ht="12.75" customHeight="1">
      <c r="A106" s="32"/>
      <c r="B106" s="32"/>
      <c r="C106" s="35"/>
      <c r="D106" s="34"/>
      <c r="E106" s="35"/>
      <c r="F106" s="35"/>
      <c r="I106" s="37"/>
      <c r="K106" s="28"/>
      <c r="L106" s="28"/>
      <c r="M106" s="28"/>
      <c r="P106" s="28"/>
    </row>
    <row r="107" ht="12.75" customHeight="1">
      <c r="A107" s="32"/>
      <c r="B107" s="32"/>
      <c r="C107" s="35"/>
      <c r="D107" s="34"/>
      <c r="E107" s="35"/>
      <c r="F107" s="35"/>
      <c r="I107" s="37"/>
      <c r="K107" s="28"/>
      <c r="L107" s="28"/>
      <c r="M107" s="28"/>
      <c r="P107" s="28"/>
    </row>
    <row r="108" ht="12.75" customHeight="1">
      <c r="A108" s="32"/>
      <c r="B108" s="32"/>
      <c r="C108" s="35"/>
      <c r="D108" s="34"/>
      <c r="E108" s="35"/>
      <c r="F108" s="35"/>
      <c r="I108" s="37"/>
      <c r="K108" s="28"/>
      <c r="L108" s="28"/>
      <c r="M108" s="28"/>
      <c r="P108" s="28"/>
    </row>
    <row r="109" ht="12.75" customHeight="1">
      <c r="A109" s="32"/>
      <c r="B109" s="32"/>
      <c r="C109" s="35"/>
      <c r="D109" s="34"/>
      <c r="E109" s="35"/>
      <c r="F109" s="35"/>
      <c r="I109" s="37"/>
      <c r="K109" s="28"/>
      <c r="L109" s="28"/>
      <c r="M109" s="28"/>
      <c r="P109" s="28"/>
    </row>
    <row r="110" ht="12.75" customHeight="1">
      <c r="A110" s="32"/>
      <c r="B110" s="32"/>
      <c r="C110" s="35"/>
      <c r="D110" s="34"/>
      <c r="E110" s="35"/>
      <c r="F110" s="35"/>
      <c r="I110" s="37"/>
      <c r="K110" s="28"/>
      <c r="L110" s="28"/>
      <c r="M110" s="28"/>
      <c r="P110" s="28"/>
    </row>
    <row r="111" ht="12.75" customHeight="1">
      <c r="A111" s="32"/>
      <c r="B111" s="32"/>
      <c r="C111" s="35"/>
      <c r="D111" s="34"/>
      <c r="E111" s="35"/>
      <c r="F111" s="35"/>
      <c r="I111" s="37"/>
      <c r="K111" s="28"/>
      <c r="L111" s="28"/>
      <c r="M111" s="28"/>
      <c r="P111" s="28"/>
    </row>
    <row r="112" ht="12.75" customHeight="1">
      <c r="A112" s="32"/>
      <c r="B112" s="32"/>
      <c r="C112" s="35"/>
      <c r="D112" s="34"/>
      <c r="E112" s="35"/>
      <c r="F112" s="35"/>
      <c r="I112" s="37"/>
      <c r="K112" s="28"/>
      <c r="L112" s="28"/>
      <c r="M112" s="28"/>
      <c r="P112" s="28"/>
    </row>
    <row r="113" ht="12.75" customHeight="1">
      <c r="A113" s="32"/>
      <c r="B113" s="32"/>
      <c r="C113" s="35"/>
      <c r="D113" s="34"/>
      <c r="E113" s="35"/>
      <c r="F113" s="35"/>
      <c r="I113" s="37"/>
      <c r="K113" s="28"/>
      <c r="L113" s="28"/>
      <c r="M113" s="28"/>
      <c r="P113" s="28"/>
    </row>
    <row r="114" ht="12.75" customHeight="1">
      <c r="A114" s="32"/>
      <c r="B114" s="32"/>
      <c r="C114" s="35"/>
      <c r="D114" s="34"/>
      <c r="E114" s="35"/>
      <c r="F114" s="35"/>
      <c r="I114" s="37"/>
      <c r="K114" s="28"/>
      <c r="L114" s="28"/>
      <c r="M114" s="28"/>
      <c r="P114" s="28"/>
    </row>
    <row r="115" ht="12.75" customHeight="1">
      <c r="A115" s="32"/>
      <c r="B115" s="32"/>
      <c r="C115" s="35"/>
      <c r="D115" s="34"/>
      <c r="E115" s="35"/>
      <c r="F115" s="35"/>
      <c r="I115" s="37"/>
      <c r="K115" s="28"/>
      <c r="L115" s="28"/>
      <c r="M115" s="28"/>
      <c r="P115" s="28"/>
    </row>
    <row r="116" ht="12.75" customHeight="1">
      <c r="A116" s="32"/>
      <c r="B116" s="32"/>
      <c r="C116" s="35"/>
      <c r="D116" s="34"/>
      <c r="E116" s="35"/>
      <c r="F116" s="35"/>
      <c r="I116" s="37"/>
      <c r="K116" s="28"/>
      <c r="L116" s="28"/>
      <c r="M116" s="28"/>
      <c r="P116" s="28"/>
    </row>
    <row r="117" ht="12.75" customHeight="1">
      <c r="A117" s="32"/>
      <c r="B117" s="32"/>
      <c r="C117" s="35"/>
      <c r="D117" s="34"/>
      <c r="E117" s="35"/>
      <c r="F117" s="35"/>
      <c r="I117" s="37"/>
      <c r="K117" s="28"/>
      <c r="L117" s="28"/>
      <c r="M117" s="28"/>
      <c r="P117" s="28"/>
    </row>
    <row r="118" ht="12.75" customHeight="1">
      <c r="A118" s="32"/>
      <c r="B118" s="32"/>
      <c r="C118" s="35"/>
      <c r="D118" s="34"/>
      <c r="E118" s="35"/>
      <c r="F118" s="35"/>
      <c r="I118" s="37"/>
      <c r="K118" s="28"/>
      <c r="L118" s="28"/>
      <c r="M118" s="28"/>
      <c r="P118" s="28"/>
    </row>
    <row r="119" ht="12.75" customHeight="1">
      <c r="A119" s="32"/>
      <c r="B119" s="32"/>
      <c r="C119" s="35"/>
      <c r="D119" s="34"/>
      <c r="E119" s="35"/>
      <c r="F119" s="35"/>
      <c r="I119" s="37"/>
      <c r="K119" s="28"/>
      <c r="L119" s="28"/>
      <c r="M119" s="28"/>
      <c r="P119" s="28"/>
    </row>
    <row r="120" ht="12.75" customHeight="1">
      <c r="A120" s="32"/>
      <c r="B120" s="32"/>
      <c r="C120" s="35"/>
      <c r="D120" s="34"/>
      <c r="E120" s="35"/>
      <c r="F120" s="35"/>
      <c r="I120" s="37"/>
      <c r="K120" s="28"/>
      <c r="L120" s="28"/>
      <c r="M120" s="28"/>
      <c r="P120" s="28"/>
    </row>
    <row r="121" ht="12.75" customHeight="1">
      <c r="A121" s="32"/>
      <c r="B121" s="32"/>
      <c r="C121" s="35"/>
      <c r="D121" s="34"/>
      <c r="E121" s="35"/>
      <c r="F121" s="35"/>
      <c r="I121" s="37"/>
      <c r="K121" s="28"/>
      <c r="L121" s="28"/>
      <c r="M121" s="28"/>
      <c r="P121" s="28"/>
    </row>
    <row r="122" ht="12.75" customHeight="1">
      <c r="A122" s="32"/>
      <c r="B122" s="32"/>
      <c r="C122" s="35"/>
      <c r="D122" s="34"/>
      <c r="E122" s="35"/>
      <c r="F122" s="35"/>
      <c r="I122" s="37"/>
      <c r="K122" s="28"/>
      <c r="L122" s="28"/>
      <c r="M122" s="28"/>
      <c r="P122" s="28"/>
    </row>
    <row r="123" ht="12.75" customHeight="1">
      <c r="A123" s="32"/>
      <c r="B123" s="32"/>
      <c r="C123" s="35"/>
      <c r="D123" s="34"/>
      <c r="E123" s="35"/>
      <c r="F123" s="35"/>
      <c r="I123" s="37"/>
      <c r="K123" s="28"/>
      <c r="L123" s="28"/>
      <c r="M123" s="28"/>
      <c r="P123" s="28"/>
    </row>
    <row r="124" ht="12.75" customHeight="1">
      <c r="A124" s="32"/>
      <c r="B124" s="32"/>
      <c r="C124" s="35"/>
      <c r="D124" s="34"/>
      <c r="E124" s="35"/>
      <c r="F124" s="35"/>
      <c r="I124" s="37"/>
      <c r="K124" s="28"/>
      <c r="L124" s="28"/>
      <c r="M124" s="28"/>
      <c r="P124" s="28"/>
    </row>
    <row r="125" ht="12.75" customHeight="1">
      <c r="A125" s="32"/>
      <c r="B125" s="32"/>
      <c r="C125" s="35"/>
      <c r="D125" s="34"/>
      <c r="E125" s="35"/>
      <c r="F125" s="35"/>
      <c r="I125" s="37"/>
      <c r="K125" s="28"/>
      <c r="L125" s="28"/>
      <c r="M125" s="28"/>
      <c r="P125" s="28"/>
    </row>
    <row r="126" ht="12.75" customHeight="1">
      <c r="A126" s="32"/>
      <c r="B126" s="32"/>
      <c r="C126" s="35"/>
      <c r="D126" s="34"/>
      <c r="E126" s="35"/>
      <c r="F126" s="35"/>
      <c r="I126" s="37"/>
      <c r="K126" s="28"/>
      <c r="L126" s="28"/>
      <c r="M126" s="28"/>
      <c r="P126" s="28"/>
    </row>
    <row r="127" ht="12.75" customHeight="1">
      <c r="A127" s="32"/>
      <c r="B127" s="32"/>
      <c r="C127" s="35"/>
      <c r="D127" s="34"/>
      <c r="E127" s="35"/>
      <c r="F127" s="35"/>
      <c r="I127" s="37"/>
      <c r="K127" s="28"/>
      <c r="L127" s="28"/>
      <c r="M127" s="28"/>
      <c r="P127" s="28"/>
    </row>
    <row r="128" ht="12.75" customHeight="1">
      <c r="A128" s="32"/>
      <c r="B128" s="32"/>
      <c r="C128" s="35"/>
      <c r="D128" s="34"/>
      <c r="E128" s="35"/>
      <c r="F128" s="35"/>
      <c r="I128" s="37"/>
      <c r="K128" s="28"/>
      <c r="L128" s="28"/>
      <c r="M128" s="28"/>
      <c r="P128" s="28"/>
    </row>
    <row r="129" ht="12.75" customHeight="1">
      <c r="A129" s="32"/>
      <c r="B129" s="32"/>
      <c r="C129" s="35"/>
      <c r="D129" s="34"/>
      <c r="E129" s="35"/>
      <c r="F129" s="35"/>
      <c r="I129" s="37"/>
      <c r="K129" s="28"/>
      <c r="L129" s="28"/>
      <c r="M129" s="28"/>
      <c r="P129" s="28"/>
    </row>
    <row r="130" ht="12.75" customHeight="1">
      <c r="A130" s="32"/>
      <c r="B130" s="32"/>
      <c r="C130" s="35"/>
      <c r="D130" s="34"/>
      <c r="E130" s="35"/>
      <c r="F130" s="35"/>
      <c r="I130" s="37"/>
      <c r="K130" s="28"/>
      <c r="L130" s="28"/>
      <c r="M130" s="28"/>
      <c r="P130" s="28"/>
    </row>
    <row r="131" ht="12.75" customHeight="1">
      <c r="A131" s="32"/>
      <c r="B131" s="32"/>
      <c r="C131" s="35"/>
      <c r="D131" s="34"/>
      <c r="E131" s="35"/>
      <c r="F131" s="35"/>
      <c r="I131" s="37"/>
      <c r="K131" s="28"/>
      <c r="L131" s="28"/>
      <c r="M131" s="28"/>
      <c r="P131" s="28"/>
    </row>
    <row r="132" ht="12.75" customHeight="1">
      <c r="A132" s="32"/>
      <c r="B132" s="32"/>
      <c r="C132" s="35"/>
      <c r="D132" s="34"/>
      <c r="E132" s="35"/>
      <c r="F132" s="35"/>
      <c r="I132" s="37"/>
      <c r="K132" s="28"/>
      <c r="L132" s="28"/>
      <c r="M132" s="28"/>
      <c r="P132" s="28"/>
    </row>
    <row r="133" ht="12.75" customHeight="1">
      <c r="A133" s="32"/>
      <c r="B133" s="32"/>
      <c r="C133" s="35"/>
      <c r="D133" s="34"/>
      <c r="E133" s="35"/>
      <c r="F133" s="35"/>
      <c r="I133" s="37"/>
      <c r="K133" s="28"/>
      <c r="L133" s="28"/>
      <c r="M133" s="28"/>
      <c r="P133" s="28"/>
    </row>
    <row r="134" ht="12.75" customHeight="1">
      <c r="A134" s="32"/>
      <c r="B134" s="32"/>
      <c r="C134" s="35"/>
      <c r="D134" s="34"/>
      <c r="E134" s="35"/>
      <c r="F134" s="35"/>
      <c r="I134" s="37"/>
      <c r="K134" s="28"/>
      <c r="L134" s="28"/>
      <c r="M134" s="28"/>
      <c r="P134" s="28"/>
    </row>
    <row r="135" ht="12.75" customHeight="1">
      <c r="A135" s="32"/>
      <c r="B135" s="32"/>
      <c r="C135" s="35"/>
      <c r="D135" s="34"/>
      <c r="E135" s="35"/>
      <c r="F135" s="35"/>
      <c r="I135" s="37"/>
      <c r="K135" s="28"/>
      <c r="L135" s="28"/>
      <c r="M135" s="28"/>
      <c r="P135" s="28"/>
    </row>
    <row r="136" ht="12.75" customHeight="1">
      <c r="A136" s="32"/>
      <c r="B136" s="32"/>
      <c r="C136" s="35"/>
      <c r="D136" s="34"/>
      <c r="E136" s="35"/>
      <c r="F136" s="35"/>
      <c r="I136" s="37"/>
      <c r="K136" s="28"/>
      <c r="L136" s="28"/>
      <c r="M136" s="28"/>
      <c r="P136" s="28"/>
    </row>
    <row r="137" ht="12.75" customHeight="1">
      <c r="A137" s="32"/>
      <c r="B137" s="32"/>
      <c r="C137" s="35"/>
      <c r="D137" s="34"/>
      <c r="E137" s="35"/>
      <c r="F137" s="35"/>
      <c r="I137" s="37"/>
      <c r="K137" s="28"/>
      <c r="L137" s="28"/>
      <c r="M137" s="28"/>
      <c r="P137" s="28"/>
    </row>
    <row r="138" ht="12.75" customHeight="1">
      <c r="A138" s="32"/>
      <c r="B138" s="32"/>
      <c r="C138" s="35"/>
      <c r="D138" s="34"/>
      <c r="E138" s="35"/>
      <c r="F138" s="35"/>
      <c r="I138" s="37"/>
      <c r="K138" s="28"/>
      <c r="L138" s="28"/>
      <c r="M138" s="28"/>
      <c r="P138" s="28"/>
    </row>
    <row r="139" ht="12.75" customHeight="1">
      <c r="A139" s="32"/>
      <c r="B139" s="32"/>
      <c r="C139" s="35"/>
      <c r="D139" s="34"/>
      <c r="E139" s="35"/>
      <c r="F139" s="35"/>
      <c r="I139" s="37"/>
      <c r="K139" s="28"/>
      <c r="L139" s="28"/>
      <c r="M139" s="28"/>
      <c r="P139" s="28"/>
    </row>
    <row r="140" ht="12.75" customHeight="1">
      <c r="A140" s="32"/>
      <c r="B140" s="32"/>
      <c r="C140" s="35"/>
      <c r="D140" s="34"/>
      <c r="E140" s="35"/>
      <c r="F140" s="35"/>
      <c r="I140" s="37"/>
      <c r="K140" s="28"/>
      <c r="L140" s="28"/>
      <c r="M140" s="28"/>
      <c r="P140" s="28"/>
    </row>
    <row r="141" ht="12.75" customHeight="1">
      <c r="A141" s="32"/>
      <c r="B141" s="32"/>
      <c r="C141" s="35"/>
      <c r="D141" s="34"/>
      <c r="E141" s="35"/>
      <c r="F141" s="35"/>
      <c r="I141" s="37"/>
      <c r="K141" s="28"/>
      <c r="L141" s="28"/>
      <c r="M141" s="28"/>
      <c r="P141" s="28"/>
    </row>
    <row r="142" ht="12.75" customHeight="1">
      <c r="A142" s="32"/>
      <c r="B142" s="32"/>
      <c r="C142" s="35"/>
      <c r="D142" s="34"/>
      <c r="E142" s="35"/>
      <c r="F142" s="35"/>
      <c r="I142" s="37"/>
      <c r="K142" s="28"/>
      <c r="L142" s="28"/>
      <c r="M142" s="28"/>
      <c r="P142" s="28"/>
    </row>
    <row r="143" ht="12.75" customHeight="1">
      <c r="A143" s="32"/>
      <c r="B143" s="32"/>
      <c r="C143" s="35"/>
      <c r="D143" s="34"/>
      <c r="E143" s="35"/>
      <c r="F143" s="35"/>
      <c r="I143" s="37"/>
      <c r="K143" s="28"/>
      <c r="L143" s="28"/>
      <c r="M143" s="28"/>
      <c r="P143" s="28"/>
    </row>
    <row r="144" ht="12.75" customHeight="1">
      <c r="A144" s="32"/>
      <c r="B144" s="32"/>
      <c r="C144" s="35"/>
      <c r="D144" s="34"/>
      <c r="E144" s="35"/>
      <c r="F144" s="35"/>
      <c r="I144" s="37"/>
      <c r="K144" s="28"/>
      <c r="L144" s="28"/>
      <c r="M144" s="28"/>
      <c r="P144" s="28"/>
    </row>
    <row r="145" ht="12.75" customHeight="1">
      <c r="A145" s="32"/>
      <c r="B145" s="32"/>
      <c r="C145" s="35"/>
      <c r="D145" s="34"/>
      <c r="E145" s="35"/>
      <c r="F145" s="35"/>
      <c r="I145" s="37"/>
      <c r="K145" s="28"/>
      <c r="L145" s="28"/>
      <c r="M145" s="28"/>
      <c r="P145" s="28"/>
    </row>
    <row r="146" ht="12.75" customHeight="1">
      <c r="A146" s="32"/>
      <c r="B146" s="32"/>
      <c r="C146" s="35"/>
      <c r="D146" s="34"/>
      <c r="E146" s="35"/>
      <c r="F146" s="35"/>
      <c r="I146" s="37"/>
      <c r="K146" s="28"/>
      <c r="L146" s="28"/>
      <c r="M146" s="28"/>
      <c r="P146" s="28"/>
    </row>
    <row r="147" ht="12.75" customHeight="1">
      <c r="A147" s="32"/>
      <c r="B147" s="32"/>
      <c r="C147" s="35"/>
      <c r="D147" s="34"/>
      <c r="E147" s="35"/>
      <c r="F147" s="35"/>
      <c r="I147" s="37"/>
      <c r="K147" s="28"/>
      <c r="L147" s="28"/>
      <c r="M147" s="28"/>
      <c r="P147" s="28"/>
    </row>
    <row r="148" ht="12.75" customHeight="1">
      <c r="A148" s="32"/>
      <c r="B148" s="32"/>
      <c r="C148" s="35"/>
      <c r="D148" s="34"/>
      <c r="E148" s="35"/>
      <c r="F148" s="35"/>
      <c r="I148" s="37"/>
      <c r="K148" s="28"/>
      <c r="L148" s="28"/>
      <c r="M148" s="28"/>
      <c r="P148" s="28"/>
    </row>
    <row r="149" ht="12.75" customHeight="1">
      <c r="A149" s="32"/>
      <c r="B149" s="32"/>
      <c r="C149" s="35"/>
      <c r="D149" s="34"/>
      <c r="E149" s="35"/>
      <c r="F149" s="35"/>
      <c r="I149" s="37"/>
      <c r="K149" s="28"/>
      <c r="L149" s="28"/>
      <c r="M149" s="28"/>
      <c r="P149" s="28"/>
    </row>
    <row r="150" ht="12.75" customHeight="1">
      <c r="A150" s="32"/>
      <c r="B150" s="32"/>
      <c r="C150" s="35"/>
      <c r="D150" s="34"/>
      <c r="E150" s="35"/>
      <c r="F150" s="35"/>
      <c r="I150" s="37"/>
      <c r="K150" s="28"/>
      <c r="L150" s="28"/>
      <c r="M150" s="28"/>
      <c r="P150" s="28"/>
    </row>
    <row r="151" ht="12.75" customHeight="1">
      <c r="A151" s="32"/>
      <c r="B151" s="32"/>
      <c r="C151" s="35"/>
      <c r="D151" s="34"/>
      <c r="E151" s="35"/>
      <c r="F151" s="35"/>
      <c r="I151" s="37"/>
      <c r="K151" s="28"/>
      <c r="L151" s="28"/>
      <c r="M151" s="28"/>
      <c r="P151" s="28"/>
    </row>
    <row r="152" ht="12.75" customHeight="1">
      <c r="A152" s="32"/>
      <c r="B152" s="32"/>
      <c r="C152" s="35"/>
      <c r="D152" s="34"/>
      <c r="E152" s="35"/>
      <c r="F152" s="35"/>
      <c r="I152" s="37"/>
      <c r="K152" s="28"/>
      <c r="L152" s="28"/>
      <c r="M152" s="28"/>
      <c r="P152" s="28"/>
    </row>
    <row r="153" ht="12.75" customHeight="1">
      <c r="A153" s="32"/>
      <c r="B153" s="32"/>
      <c r="C153" s="35"/>
      <c r="D153" s="34"/>
      <c r="E153" s="35"/>
      <c r="F153" s="35"/>
      <c r="I153" s="37"/>
      <c r="K153" s="28"/>
      <c r="L153" s="28"/>
      <c r="M153" s="28"/>
      <c r="P153" s="28"/>
    </row>
    <row r="154" ht="12.75" customHeight="1">
      <c r="A154" s="32"/>
      <c r="B154" s="32"/>
      <c r="C154" s="35"/>
      <c r="D154" s="34"/>
      <c r="E154" s="35"/>
      <c r="F154" s="35"/>
      <c r="I154" s="37"/>
      <c r="K154" s="28"/>
      <c r="L154" s="28"/>
      <c r="M154" s="28"/>
      <c r="P154" s="28"/>
    </row>
    <row r="155" ht="12.75" customHeight="1">
      <c r="A155" s="32"/>
      <c r="B155" s="32"/>
      <c r="C155" s="35"/>
      <c r="D155" s="34"/>
      <c r="E155" s="35"/>
      <c r="F155" s="35"/>
      <c r="I155" s="37"/>
      <c r="K155" s="28"/>
      <c r="L155" s="28"/>
      <c r="M155" s="28"/>
      <c r="P155" s="28"/>
    </row>
    <row r="156" ht="12.75" customHeight="1">
      <c r="A156" s="32"/>
      <c r="B156" s="32"/>
      <c r="C156" s="35"/>
      <c r="D156" s="34"/>
      <c r="E156" s="35"/>
      <c r="F156" s="35"/>
      <c r="I156" s="37"/>
      <c r="K156" s="28"/>
      <c r="L156" s="28"/>
      <c r="M156" s="28"/>
      <c r="P156" s="28"/>
    </row>
    <row r="157" ht="12.75" customHeight="1">
      <c r="A157" s="32"/>
      <c r="B157" s="32"/>
      <c r="C157" s="35"/>
      <c r="D157" s="34"/>
      <c r="E157" s="35"/>
      <c r="F157" s="35"/>
      <c r="I157" s="37"/>
      <c r="K157" s="28"/>
      <c r="L157" s="28"/>
      <c r="M157" s="28"/>
      <c r="P157" s="28"/>
    </row>
    <row r="158" ht="12.75" customHeight="1">
      <c r="A158" s="32"/>
      <c r="B158" s="32"/>
      <c r="C158" s="35"/>
      <c r="D158" s="34"/>
      <c r="E158" s="35"/>
      <c r="F158" s="35"/>
      <c r="I158" s="37"/>
      <c r="K158" s="28"/>
      <c r="L158" s="28"/>
      <c r="M158" s="28"/>
      <c r="P158" s="28"/>
    </row>
    <row r="159" ht="12.75" customHeight="1">
      <c r="A159" s="32"/>
      <c r="B159" s="32"/>
      <c r="C159" s="35"/>
      <c r="D159" s="34"/>
      <c r="E159" s="35"/>
      <c r="F159" s="35"/>
      <c r="I159" s="37"/>
      <c r="K159" s="28"/>
      <c r="L159" s="28"/>
      <c r="M159" s="28"/>
      <c r="P159" s="28"/>
    </row>
    <row r="160" ht="12.75" customHeight="1">
      <c r="A160" s="32"/>
      <c r="B160" s="32"/>
      <c r="C160" s="35"/>
      <c r="D160" s="34"/>
      <c r="E160" s="35"/>
      <c r="F160" s="35"/>
      <c r="I160" s="37"/>
      <c r="K160" s="28"/>
      <c r="L160" s="28"/>
      <c r="M160" s="28"/>
      <c r="P160" s="28"/>
    </row>
    <row r="161" ht="12.75" customHeight="1">
      <c r="A161" s="32"/>
      <c r="B161" s="32"/>
      <c r="C161" s="35"/>
      <c r="D161" s="34"/>
      <c r="E161" s="35"/>
      <c r="F161" s="35"/>
      <c r="I161" s="37"/>
      <c r="K161" s="28"/>
      <c r="L161" s="28"/>
      <c r="M161" s="28"/>
      <c r="P161" s="28"/>
    </row>
    <row r="162" ht="12.75" customHeight="1">
      <c r="A162" s="32"/>
      <c r="B162" s="32"/>
      <c r="C162" s="35"/>
      <c r="D162" s="34"/>
      <c r="E162" s="35"/>
      <c r="F162" s="35"/>
      <c r="I162" s="37"/>
      <c r="K162" s="28"/>
      <c r="L162" s="28"/>
      <c r="M162" s="28"/>
      <c r="P162" s="28"/>
    </row>
    <row r="163" ht="12.75" customHeight="1">
      <c r="A163" s="32"/>
      <c r="B163" s="32"/>
      <c r="C163" s="35"/>
      <c r="D163" s="34"/>
      <c r="E163" s="35"/>
      <c r="F163" s="35"/>
      <c r="I163" s="37"/>
      <c r="K163" s="28"/>
      <c r="L163" s="28"/>
      <c r="M163" s="28"/>
      <c r="P163" s="28"/>
    </row>
    <row r="164" ht="12.75" customHeight="1">
      <c r="A164" s="32"/>
      <c r="B164" s="32"/>
      <c r="C164" s="35"/>
      <c r="D164" s="34"/>
      <c r="E164" s="35"/>
      <c r="F164" s="35"/>
      <c r="I164" s="37"/>
      <c r="K164" s="28"/>
      <c r="L164" s="28"/>
      <c r="M164" s="28"/>
      <c r="P164" s="28"/>
    </row>
    <row r="165" ht="12.75" customHeight="1">
      <c r="A165" s="32"/>
      <c r="B165" s="32"/>
      <c r="C165" s="35"/>
      <c r="D165" s="34"/>
      <c r="E165" s="35"/>
      <c r="F165" s="35"/>
      <c r="I165" s="37"/>
      <c r="K165" s="28"/>
      <c r="L165" s="28"/>
      <c r="M165" s="28"/>
      <c r="P165" s="28"/>
    </row>
    <row r="166" ht="12.75" customHeight="1">
      <c r="A166" s="32"/>
      <c r="B166" s="32"/>
      <c r="C166" s="35"/>
      <c r="D166" s="34"/>
      <c r="E166" s="35"/>
      <c r="F166" s="35"/>
      <c r="I166" s="37"/>
      <c r="K166" s="28"/>
      <c r="L166" s="28"/>
      <c r="M166" s="28"/>
      <c r="P166" s="28"/>
    </row>
    <row r="167" ht="12.75" customHeight="1">
      <c r="A167" s="32"/>
      <c r="B167" s="32"/>
      <c r="C167" s="35"/>
      <c r="D167" s="34"/>
      <c r="E167" s="35"/>
      <c r="F167" s="35"/>
      <c r="I167" s="37"/>
      <c r="K167" s="28"/>
      <c r="L167" s="28"/>
      <c r="M167" s="28"/>
      <c r="P167" s="28"/>
    </row>
    <row r="168" ht="12.75" customHeight="1">
      <c r="A168" s="32"/>
      <c r="B168" s="32"/>
      <c r="C168" s="35"/>
      <c r="D168" s="34"/>
      <c r="E168" s="35"/>
      <c r="F168" s="35"/>
      <c r="I168" s="37"/>
      <c r="K168" s="28"/>
      <c r="L168" s="28"/>
      <c r="M168" s="28"/>
      <c r="P168" s="28"/>
    </row>
    <row r="169" ht="12.75" customHeight="1">
      <c r="A169" s="32"/>
      <c r="B169" s="32"/>
      <c r="C169" s="35"/>
      <c r="D169" s="34"/>
      <c r="E169" s="35"/>
      <c r="F169" s="35"/>
      <c r="I169" s="37"/>
      <c r="K169" s="28"/>
      <c r="L169" s="28"/>
      <c r="M169" s="28"/>
      <c r="P169" s="28"/>
    </row>
    <row r="170" ht="12.75" customHeight="1">
      <c r="A170" s="32"/>
      <c r="B170" s="32"/>
      <c r="C170" s="35"/>
      <c r="D170" s="34"/>
      <c r="E170" s="35"/>
      <c r="F170" s="35"/>
      <c r="I170" s="37"/>
      <c r="K170" s="28"/>
      <c r="L170" s="28"/>
      <c r="M170" s="28"/>
      <c r="P170" s="28"/>
    </row>
    <row r="171" ht="12.75" customHeight="1">
      <c r="A171" s="32"/>
      <c r="B171" s="32"/>
      <c r="C171" s="35"/>
      <c r="D171" s="34"/>
      <c r="E171" s="35"/>
      <c r="F171" s="35"/>
      <c r="I171" s="37"/>
      <c r="K171" s="28"/>
      <c r="L171" s="28"/>
      <c r="M171" s="28"/>
      <c r="P171" s="28"/>
    </row>
    <row r="172" ht="12.75" customHeight="1">
      <c r="A172" s="32"/>
      <c r="B172" s="32"/>
      <c r="C172" s="35"/>
      <c r="D172" s="34"/>
      <c r="E172" s="35"/>
      <c r="F172" s="35"/>
      <c r="I172" s="37"/>
      <c r="K172" s="28"/>
      <c r="L172" s="28"/>
      <c r="M172" s="28"/>
      <c r="P172" s="28"/>
    </row>
    <row r="173" ht="12.75" customHeight="1">
      <c r="A173" s="32"/>
      <c r="B173" s="32"/>
      <c r="C173" s="35"/>
      <c r="D173" s="34"/>
      <c r="E173" s="35"/>
      <c r="F173" s="35"/>
      <c r="I173" s="37"/>
      <c r="K173" s="28"/>
      <c r="L173" s="28"/>
      <c r="M173" s="28"/>
      <c r="P173" s="28"/>
    </row>
    <row r="174" ht="12.75" customHeight="1">
      <c r="A174" s="32"/>
      <c r="B174" s="32"/>
      <c r="C174" s="35"/>
      <c r="D174" s="34"/>
      <c r="E174" s="35"/>
      <c r="F174" s="35"/>
      <c r="I174" s="37"/>
      <c r="K174" s="28"/>
      <c r="L174" s="28"/>
      <c r="M174" s="28"/>
      <c r="P174" s="28"/>
    </row>
    <row r="175" ht="12.75" customHeight="1">
      <c r="A175" s="32"/>
      <c r="B175" s="32"/>
      <c r="C175" s="35"/>
      <c r="D175" s="34"/>
      <c r="E175" s="35"/>
      <c r="F175" s="35"/>
      <c r="I175" s="37"/>
      <c r="K175" s="28"/>
      <c r="L175" s="28"/>
      <c r="M175" s="28"/>
      <c r="P175" s="28"/>
    </row>
    <row r="176" ht="12.75" customHeight="1">
      <c r="A176" s="32"/>
      <c r="B176" s="32"/>
      <c r="C176" s="35"/>
      <c r="D176" s="34"/>
      <c r="E176" s="35"/>
      <c r="F176" s="35"/>
      <c r="I176" s="37"/>
      <c r="K176" s="28"/>
      <c r="L176" s="28"/>
      <c r="M176" s="28"/>
      <c r="P176" s="28"/>
    </row>
    <row r="177" ht="12.75" customHeight="1">
      <c r="A177" s="32"/>
      <c r="B177" s="32"/>
      <c r="C177" s="35"/>
      <c r="D177" s="34"/>
      <c r="E177" s="35"/>
      <c r="F177" s="35"/>
      <c r="I177" s="37"/>
      <c r="K177" s="28"/>
      <c r="L177" s="28"/>
      <c r="M177" s="28"/>
      <c r="P177" s="28"/>
    </row>
    <row r="178" ht="12.75" customHeight="1">
      <c r="A178" s="32"/>
      <c r="B178" s="32"/>
      <c r="C178" s="35"/>
      <c r="D178" s="34"/>
      <c r="E178" s="35"/>
      <c r="F178" s="35"/>
      <c r="I178" s="37"/>
      <c r="K178" s="28"/>
      <c r="L178" s="28"/>
      <c r="M178" s="28"/>
      <c r="P178" s="28"/>
    </row>
    <row r="179" ht="12.75" customHeight="1">
      <c r="A179" s="32"/>
      <c r="B179" s="32"/>
      <c r="C179" s="35"/>
      <c r="D179" s="34"/>
      <c r="E179" s="35"/>
      <c r="F179" s="35"/>
      <c r="I179" s="37"/>
      <c r="K179" s="28"/>
      <c r="L179" s="28"/>
      <c r="M179" s="28"/>
      <c r="P179" s="28"/>
    </row>
    <row r="180" ht="12.75" customHeight="1">
      <c r="A180" s="32"/>
      <c r="B180" s="32"/>
      <c r="C180" s="35"/>
      <c r="D180" s="34"/>
      <c r="E180" s="35"/>
      <c r="F180" s="35"/>
      <c r="I180" s="37"/>
      <c r="K180" s="28"/>
      <c r="L180" s="28"/>
      <c r="M180" s="28"/>
      <c r="P180" s="28"/>
    </row>
    <row r="181" ht="12.75" customHeight="1">
      <c r="A181" s="32"/>
      <c r="B181" s="32"/>
      <c r="C181" s="35"/>
      <c r="D181" s="34"/>
      <c r="E181" s="35"/>
      <c r="F181" s="35"/>
      <c r="I181" s="37"/>
      <c r="K181" s="28"/>
      <c r="L181" s="28"/>
      <c r="M181" s="28"/>
      <c r="P181" s="28"/>
    </row>
    <row r="182" ht="12.75" customHeight="1">
      <c r="A182" s="32"/>
      <c r="B182" s="32"/>
      <c r="C182" s="35"/>
      <c r="D182" s="34"/>
      <c r="E182" s="35"/>
      <c r="F182" s="35"/>
      <c r="I182" s="37"/>
      <c r="K182" s="28"/>
      <c r="L182" s="28"/>
      <c r="M182" s="28"/>
      <c r="P182" s="28"/>
    </row>
    <row r="183" ht="12.75" customHeight="1">
      <c r="A183" s="32"/>
      <c r="B183" s="32"/>
      <c r="C183" s="35"/>
      <c r="D183" s="34"/>
      <c r="E183" s="35"/>
      <c r="F183" s="35"/>
      <c r="I183" s="37"/>
      <c r="K183" s="28"/>
      <c r="L183" s="28"/>
      <c r="M183" s="28"/>
      <c r="P183" s="28"/>
    </row>
    <row r="184" ht="12.75" customHeight="1">
      <c r="A184" s="32"/>
      <c r="B184" s="32"/>
      <c r="C184" s="35"/>
      <c r="D184" s="34"/>
      <c r="E184" s="35"/>
      <c r="F184" s="35"/>
      <c r="I184" s="37"/>
      <c r="K184" s="28"/>
      <c r="L184" s="28"/>
      <c r="M184" s="28"/>
      <c r="P184" s="28"/>
    </row>
    <row r="185" ht="12.75" customHeight="1">
      <c r="A185" s="32"/>
      <c r="B185" s="32"/>
      <c r="C185" s="35"/>
      <c r="D185" s="34"/>
      <c r="E185" s="35"/>
      <c r="F185" s="35"/>
      <c r="I185" s="37"/>
      <c r="K185" s="28"/>
      <c r="L185" s="28"/>
      <c r="M185" s="28"/>
      <c r="P185" s="28"/>
    </row>
    <row r="186" ht="12.75" customHeight="1">
      <c r="A186" s="32"/>
      <c r="B186" s="32"/>
      <c r="C186" s="35"/>
      <c r="D186" s="34"/>
      <c r="E186" s="35"/>
      <c r="F186" s="35"/>
      <c r="I186" s="37"/>
      <c r="K186" s="28"/>
      <c r="L186" s="28"/>
      <c r="M186" s="28"/>
      <c r="P186" s="28"/>
    </row>
    <row r="187" ht="12.75" customHeight="1">
      <c r="A187" s="32"/>
      <c r="B187" s="32"/>
      <c r="C187" s="35"/>
      <c r="D187" s="34"/>
      <c r="E187" s="35"/>
      <c r="F187" s="35"/>
      <c r="I187" s="37"/>
      <c r="K187" s="28"/>
      <c r="L187" s="28"/>
      <c r="M187" s="28"/>
      <c r="P187" s="28"/>
    </row>
    <row r="188" ht="12.75" customHeight="1">
      <c r="A188" s="32"/>
      <c r="B188" s="32"/>
      <c r="C188" s="35"/>
      <c r="D188" s="34"/>
      <c r="E188" s="35"/>
      <c r="F188" s="35"/>
      <c r="I188" s="37"/>
      <c r="K188" s="28"/>
      <c r="L188" s="28"/>
      <c r="M188" s="28"/>
      <c r="P188" s="28"/>
    </row>
    <row r="189" ht="12.75" customHeight="1">
      <c r="A189" s="32"/>
      <c r="B189" s="32"/>
      <c r="C189" s="35"/>
      <c r="D189" s="34"/>
      <c r="E189" s="35"/>
      <c r="F189" s="35"/>
      <c r="I189" s="37"/>
      <c r="K189" s="28"/>
      <c r="L189" s="28"/>
      <c r="M189" s="28"/>
      <c r="P189" s="28"/>
    </row>
    <row r="190" ht="12.75" customHeight="1">
      <c r="A190" s="32"/>
      <c r="B190" s="32"/>
      <c r="C190" s="35"/>
      <c r="D190" s="34"/>
      <c r="E190" s="35"/>
      <c r="F190" s="35"/>
      <c r="I190" s="37"/>
      <c r="K190" s="28"/>
      <c r="L190" s="28"/>
      <c r="M190" s="28"/>
      <c r="P190" s="28"/>
    </row>
    <row r="191" ht="12.75" customHeight="1">
      <c r="A191" s="32"/>
      <c r="B191" s="32"/>
      <c r="C191" s="35"/>
      <c r="D191" s="34"/>
      <c r="E191" s="35"/>
      <c r="F191" s="35"/>
      <c r="I191" s="37"/>
      <c r="K191" s="28"/>
      <c r="L191" s="28"/>
      <c r="M191" s="28"/>
      <c r="P191" s="28"/>
    </row>
    <row r="192" ht="12.75" customHeight="1">
      <c r="A192" s="32"/>
      <c r="B192" s="32"/>
      <c r="C192" s="35"/>
      <c r="D192" s="34"/>
      <c r="E192" s="35"/>
      <c r="F192" s="35"/>
      <c r="I192" s="37"/>
      <c r="K192" s="28"/>
      <c r="L192" s="28"/>
      <c r="M192" s="28"/>
      <c r="P192" s="28"/>
    </row>
    <row r="193" ht="12.75" customHeight="1">
      <c r="A193" s="32"/>
      <c r="B193" s="32"/>
      <c r="C193" s="35"/>
      <c r="D193" s="34"/>
      <c r="E193" s="35"/>
      <c r="F193" s="35"/>
      <c r="I193" s="37"/>
      <c r="K193" s="28"/>
      <c r="L193" s="28"/>
      <c r="M193" s="28"/>
      <c r="P193" s="28"/>
    </row>
    <row r="194" ht="12.75" customHeight="1">
      <c r="A194" s="32"/>
      <c r="B194" s="32"/>
      <c r="C194" s="35"/>
      <c r="D194" s="34"/>
      <c r="E194" s="35"/>
      <c r="F194" s="35"/>
      <c r="I194" s="37"/>
      <c r="K194" s="28"/>
      <c r="L194" s="28"/>
      <c r="M194" s="28"/>
      <c r="P194" s="28"/>
    </row>
    <row r="195" ht="12.75" customHeight="1">
      <c r="A195" s="32"/>
      <c r="B195" s="32"/>
      <c r="C195" s="35"/>
      <c r="D195" s="34"/>
      <c r="E195" s="35"/>
      <c r="F195" s="35"/>
      <c r="I195" s="37"/>
      <c r="K195" s="28"/>
      <c r="L195" s="28"/>
      <c r="M195" s="28"/>
      <c r="P195" s="28"/>
    </row>
    <row r="196" ht="12.75" customHeight="1">
      <c r="A196" s="32"/>
      <c r="B196" s="32"/>
      <c r="C196" s="35"/>
      <c r="D196" s="34"/>
      <c r="E196" s="35"/>
      <c r="F196" s="35"/>
      <c r="I196" s="37"/>
      <c r="K196" s="28"/>
      <c r="L196" s="28"/>
      <c r="M196" s="28"/>
      <c r="P196" s="28"/>
    </row>
    <row r="197" ht="12.75" customHeight="1">
      <c r="A197" s="32"/>
      <c r="B197" s="32"/>
      <c r="C197" s="35"/>
      <c r="D197" s="34"/>
      <c r="E197" s="35"/>
      <c r="F197" s="35"/>
      <c r="I197" s="37"/>
      <c r="K197" s="28"/>
      <c r="L197" s="28"/>
      <c r="M197" s="28"/>
      <c r="P197" s="28"/>
    </row>
    <row r="198" ht="12.75" customHeight="1">
      <c r="A198" s="32"/>
      <c r="B198" s="32"/>
      <c r="C198" s="35"/>
      <c r="D198" s="34"/>
      <c r="E198" s="35"/>
      <c r="F198" s="35"/>
      <c r="I198" s="37"/>
      <c r="K198" s="28"/>
      <c r="L198" s="28"/>
      <c r="M198" s="28"/>
      <c r="P198" s="28"/>
    </row>
    <row r="199" ht="12.75" customHeight="1">
      <c r="A199" s="32"/>
      <c r="B199" s="32"/>
      <c r="C199" s="35"/>
      <c r="D199" s="34"/>
      <c r="E199" s="35"/>
      <c r="F199" s="35"/>
      <c r="I199" s="37"/>
      <c r="K199" s="28"/>
      <c r="L199" s="28"/>
      <c r="M199" s="28"/>
      <c r="P199" s="28"/>
    </row>
    <row r="200" ht="12.75" customHeight="1">
      <c r="A200" s="32"/>
      <c r="B200" s="32"/>
      <c r="C200" s="35"/>
      <c r="D200" s="34"/>
      <c r="E200" s="35"/>
      <c r="F200" s="35"/>
      <c r="I200" s="37"/>
      <c r="K200" s="28"/>
      <c r="L200" s="28"/>
      <c r="M200" s="28"/>
      <c r="P200" s="28"/>
    </row>
    <row r="201" ht="12.75" customHeight="1">
      <c r="A201" s="32"/>
      <c r="B201" s="32"/>
      <c r="C201" s="35"/>
      <c r="D201" s="34"/>
      <c r="E201" s="35"/>
      <c r="F201" s="35"/>
      <c r="I201" s="37"/>
      <c r="K201" s="28"/>
      <c r="L201" s="28"/>
      <c r="M201" s="28"/>
      <c r="P201" s="28"/>
    </row>
    <row r="202" ht="12.75" customHeight="1">
      <c r="A202" s="32"/>
      <c r="B202" s="32"/>
      <c r="C202" s="35"/>
      <c r="D202" s="34"/>
      <c r="E202" s="35"/>
      <c r="F202" s="35"/>
      <c r="I202" s="37"/>
      <c r="K202" s="28"/>
      <c r="L202" s="28"/>
      <c r="M202" s="28"/>
      <c r="P202" s="28"/>
    </row>
    <row r="203" ht="12.75" customHeight="1">
      <c r="A203" s="32"/>
      <c r="B203" s="32"/>
      <c r="C203" s="35"/>
      <c r="D203" s="34"/>
      <c r="E203" s="35"/>
      <c r="F203" s="35"/>
      <c r="I203" s="37"/>
      <c r="K203" s="28"/>
      <c r="L203" s="28"/>
      <c r="M203" s="28"/>
      <c r="P203" s="28"/>
    </row>
    <row r="204" ht="12.75" customHeight="1">
      <c r="A204" s="32"/>
      <c r="B204" s="32"/>
      <c r="C204" s="35"/>
      <c r="D204" s="34"/>
      <c r="E204" s="35"/>
      <c r="F204" s="35"/>
      <c r="I204" s="37"/>
      <c r="K204" s="28"/>
      <c r="L204" s="28"/>
      <c r="M204" s="28"/>
      <c r="P204" s="28"/>
    </row>
    <row r="205" ht="12.75" customHeight="1">
      <c r="A205" s="32"/>
      <c r="B205" s="32"/>
      <c r="C205" s="35"/>
      <c r="D205" s="34"/>
      <c r="E205" s="35"/>
      <c r="F205" s="35"/>
      <c r="I205" s="37"/>
      <c r="K205" s="28"/>
      <c r="L205" s="28"/>
      <c r="M205" s="28"/>
      <c r="P205" s="28"/>
    </row>
    <row r="206" ht="12.75" customHeight="1">
      <c r="A206" s="32"/>
      <c r="B206" s="32"/>
      <c r="C206" s="35"/>
      <c r="D206" s="34"/>
      <c r="E206" s="35"/>
      <c r="F206" s="35"/>
      <c r="I206" s="37"/>
      <c r="K206" s="28"/>
      <c r="L206" s="28"/>
      <c r="M206" s="28"/>
      <c r="P206" s="28"/>
    </row>
    <row r="207" ht="12.75" customHeight="1">
      <c r="A207" s="32"/>
      <c r="B207" s="32"/>
      <c r="C207" s="35"/>
      <c r="D207" s="34"/>
      <c r="E207" s="35"/>
      <c r="F207" s="35"/>
      <c r="I207" s="37"/>
      <c r="K207" s="28"/>
      <c r="L207" s="28"/>
      <c r="M207" s="28"/>
      <c r="P207" s="28"/>
    </row>
    <row r="208" ht="12.75" customHeight="1">
      <c r="A208" s="32"/>
      <c r="B208" s="32"/>
      <c r="C208" s="35"/>
      <c r="D208" s="34"/>
      <c r="E208" s="35"/>
      <c r="F208" s="35"/>
      <c r="I208" s="37"/>
      <c r="K208" s="28"/>
      <c r="L208" s="28"/>
      <c r="M208" s="28"/>
      <c r="P208" s="28"/>
    </row>
    <row r="209" ht="12.75" customHeight="1">
      <c r="A209" s="32"/>
      <c r="B209" s="32"/>
      <c r="C209" s="35"/>
      <c r="D209" s="34"/>
      <c r="E209" s="35"/>
      <c r="F209" s="35"/>
      <c r="I209" s="37"/>
      <c r="K209" s="28"/>
      <c r="L209" s="28"/>
      <c r="M209" s="28"/>
      <c r="P209" s="28"/>
    </row>
    <row r="210" ht="12.75" customHeight="1">
      <c r="A210" s="32"/>
      <c r="B210" s="32"/>
      <c r="C210" s="35"/>
      <c r="D210" s="34"/>
      <c r="E210" s="35"/>
      <c r="F210" s="35"/>
      <c r="I210" s="37"/>
      <c r="K210" s="28"/>
      <c r="L210" s="28"/>
      <c r="M210" s="28"/>
      <c r="P210" s="28"/>
    </row>
    <row r="211" ht="12.75" customHeight="1">
      <c r="A211" s="32"/>
      <c r="B211" s="32"/>
      <c r="C211" s="35"/>
      <c r="D211" s="34"/>
      <c r="E211" s="35"/>
      <c r="F211" s="35"/>
      <c r="I211" s="37"/>
      <c r="K211" s="28"/>
      <c r="L211" s="28"/>
      <c r="M211" s="28"/>
      <c r="P211" s="28"/>
    </row>
    <row r="212" ht="12.75" customHeight="1">
      <c r="A212" s="32"/>
      <c r="B212" s="32"/>
      <c r="C212" s="35"/>
      <c r="D212" s="34"/>
      <c r="E212" s="35"/>
      <c r="F212" s="35"/>
      <c r="I212" s="37"/>
      <c r="K212" s="28"/>
      <c r="L212" s="28"/>
      <c r="M212" s="28"/>
      <c r="P212" s="28"/>
    </row>
    <row r="213" ht="12.75" customHeight="1">
      <c r="A213" s="32"/>
      <c r="B213" s="32"/>
      <c r="C213" s="35"/>
      <c r="D213" s="34"/>
      <c r="E213" s="35"/>
      <c r="F213" s="35"/>
      <c r="I213" s="37"/>
      <c r="K213" s="28"/>
      <c r="L213" s="28"/>
      <c r="M213" s="28"/>
      <c r="P213" s="28"/>
    </row>
    <row r="214" ht="12.75" customHeight="1">
      <c r="A214" s="32"/>
      <c r="B214" s="32"/>
      <c r="C214" s="35"/>
      <c r="D214" s="34"/>
      <c r="E214" s="35"/>
      <c r="F214" s="35"/>
      <c r="I214" s="37"/>
      <c r="K214" s="28"/>
      <c r="L214" s="28"/>
      <c r="M214" s="28"/>
      <c r="P214" s="28"/>
    </row>
    <row r="215" ht="12.75" customHeight="1">
      <c r="A215" s="32"/>
      <c r="B215" s="32"/>
      <c r="C215" s="35"/>
      <c r="D215" s="34"/>
      <c r="E215" s="35"/>
      <c r="F215" s="35"/>
      <c r="I215" s="37"/>
      <c r="K215" s="28"/>
      <c r="L215" s="28"/>
      <c r="M215" s="28"/>
      <c r="P215" s="28"/>
    </row>
    <row r="216" ht="12.75" customHeight="1">
      <c r="A216" s="32"/>
      <c r="B216" s="32"/>
      <c r="C216" s="35"/>
      <c r="D216" s="34"/>
      <c r="E216" s="35"/>
      <c r="F216" s="35"/>
      <c r="I216" s="37"/>
      <c r="K216" s="28"/>
      <c r="L216" s="28"/>
      <c r="M216" s="28"/>
      <c r="P216" s="28"/>
    </row>
    <row r="217" ht="12.75" customHeight="1">
      <c r="A217" s="32"/>
      <c r="B217" s="32"/>
      <c r="C217" s="35"/>
      <c r="D217" s="34"/>
      <c r="E217" s="35"/>
      <c r="F217" s="35"/>
      <c r="I217" s="37"/>
      <c r="K217" s="28"/>
      <c r="L217" s="28"/>
      <c r="M217" s="28"/>
      <c r="P217" s="28"/>
    </row>
    <row r="218" ht="12.75" customHeight="1">
      <c r="A218" s="32"/>
      <c r="B218" s="32"/>
      <c r="C218" s="35"/>
      <c r="D218" s="34"/>
      <c r="E218" s="35"/>
      <c r="F218" s="35"/>
      <c r="I218" s="37"/>
      <c r="K218" s="28"/>
      <c r="L218" s="28"/>
      <c r="M218" s="28"/>
      <c r="P218" s="28"/>
    </row>
    <row r="219" ht="12.75" customHeight="1">
      <c r="A219" s="32"/>
      <c r="B219" s="32"/>
      <c r="C219" s="35"/>
      <c r="D219" s="34"/>
      <c r="E219" s="35"/>
      <c r="F219" s="35"/>
      <c r="I219" s="37"/>
      <c r="K219" s="28"/>
      <c r="L219" s="28"/>
      <c r="M219" s="28"/>
      <c r="P219" s="28"/>
    </row>
    <row r="220" ht="12.75" customHeight="1">
      <c r="A220" s="32"/>
      <c r="B220" s="32"/>
      <c r="C220" s="35"/>
      <c r="D220" s="34"/>
      <c r="E220" s="35"/>
      <c r="F220" s="35"/>
      <c r="I220" s="37"/>
      <c r="K220" s="28"/>
      <c r="L220" s="28"/>
      <c r="M220" s="28"/>
      <c r="P220" s="28"/>
    </row>
    <row r="221" ht="12.75" customHeight="1">
      <c r="A221" s="32"/>
      <c r="B221" s="32"/>
      <c r="C221" s="35"/>
      <c r="D221" s="34"/>
      <c r="E221" s="35"/>
      <c r="F221" s="35"/>
      <c r="I221" s="37"/>
      <c r="K221" s="28"/>
      <c r="L221" s="28"/>
      <c r="M221" s="28"/>
      <c r="P221" s="28"/>
    </row>
    <row r="222" ht="12.75" customHeight="1">
      <c r="A222" s="32"/>
      <c r="B222" s="32"/>
      <c r="C222" s="35"/>
      <c r="D222" s="34"/>
      <c r="E222" s="35"/>
      <c r="F222" s="35"/>
      <c r="I222" s="37"/>
      <c r="K222" s="28"/>
      <c r="L222" s="28"/>
      <c r="M222" s="28"/>
      <c r="P222" s="28"/>
    </row>
    <row r="223" ht="12.75" customHeight="1">
      <c r="A223" s="32"/>
      <c r="B223" s="32"/>
      <c r="C223" s="35"/>
      <c r="D223" s="34"/>
      <c r="E223" s="35"/>
      <c r="F223" s="35"/>
      <c r="I223" s="37"/>
      <c r="K223" s="28"/>
      <c r="L223" s="28"/>
      <c r="M223" s="28"/>
      <c r="P223" s="28"/>
    </row>
    <row r="224" ht="12.75" customHeight="1">
      <c r="A224" s="32"/>
      <c r="B224" s="32"/>
      <c r="C224" s="35"/>
      <c r="D224" s="34"/>
      <c r="E224" s="35"/>
      <c r="F224" s="35"/>
      <c r="I224" s="37"/>
      <c r="K224" s="28"/>
      <c r="L224" s="28"/>
      <c r="M224" s="28"/>
      <c r="P224" s="28"/>
    </row>
    <row r="225" ht="12.75" customHeight="1">
      <c r="A225" s="32"/>
      <c r="B225" s="32"/>
      <c r="C225" s="35"/>
      <c r="D225" s="34"/>
      <c r="E225" s="35"/>
      <c r="F225" s="35"/>
      <c r="I225" s="37"/>
      <c r="K225" s="28"/>
      <c r="L225" s="28"/>
      <c r="M225" s="28"/>
      <c r="P225" s="28"/>
    </row>
    <row r="226" ht="12.75" customHeight="1">
      <c r="A226" s="32"/>
      <c r="B226" s="32"/>
      <c r="C226" s="35"/>
      <c r="D226" s="34"/>
      <c r="E226" s="35"/>
      <c r="F226" s="35"/>
      <c r="I226" s="37"/>
      <c r="K226" s="28"/>
      <c r="L226" s="28"/>
      <c r="M226" s="28"/>
      <c r="P226" s="28"/>
    </row>
    <row r="227" ht="12.75" customHeight="1">
      <c r="A227" s="32"/>
      <c r="B227" s="32"/>
      <c r="C227" s="35"/>
      <c r="D227" s="34"/>
      <c r="E227" s="35"/>
      <c r="F227" s="35"/>
      <c r="I227" s="37"/>
      <c r="K227" s="28"/>
      <c r="L227" s="28"/>
      <c r="M227" s="28"/>
      <c r="P227" s="28"/>
    </row>
    <row r="228" ht="12.75" customHeight="1">
      <c r="A228" s="32"/>
      <c r="B228" s="32"/>
      <c r="C228" s="35"/>
      <c r="D228" s="34"/>
      <c r="E228" s="35"/>
      <c r="F228" s="35"/>
      <c r="I228" s="37"/>
      <c r="K228" s="28"/>
      <c r="L228" s="28"/>
      <c r="M228" s="28"/>
      <c r="P228" s="28"/>
    </row>
    <row r="229" ht="12.75" customHeight="1">
      <c r="A229" s="32"/>
      <c r="B229" s="32"/>
      <c r="C229" s="35"/>
      <c r="D229" s="34"/>
      <c r="E229" s="35"/>
      <c r="F229" s="35"/>
      <c r="I229" s="37"/>
      <c r="K229" s="28"/>
      <c r="L229" s="28"/>
      <c r="M229" s="28"/>
      <c r="P229" s="28"/>
    </row>
    <row r="230" ht="12.75" customHeight="1">
      <c r="A230" s="32"/>
      <c r="B230" s="32"/>
      <c r="C230" s="35"/>
      <c r="D230" s="34"/>
      <c r="E230" s="35"/>
      <c r="F230" s="35"/>
      <c r="I230" s="37"/>
      <c r="K230" s="28"/>
      <c r="L230" s="28"/>
      <c r="M230" s="28"/>
      <c r="P230" s="28"/>
    </row>
    <row r="231" ht="12.75" customHeight="1">
      <c r="A231" s="32"/>
      <c r="B231" s="32"/>
      <c r="C231" s="35"/>
      <c r="D231" s="34"/>
      <c r="E231" s="35"/>
      <c r="F231" s="35"/>
      <c r="I231" s="37"/>
      <c r="K231" s="28"/>
      <c r="L231" s="28"/>
      <c r="M231" s="28"/>
      <c r="P231" s="28"/>
    </row>
    <row r="232" ht="12.75" customHeight="1">
      <c r="A232" s="32"/>
      <c r="B232" s="32"/>
      <c r="C232" s="35"/>
      <c r="D232" s="34"/>
      <c r="E232" s="35"/>
      <c r="F232" s="35"/>
      <c r="I232" s="37"/>
      <c r="K232" s="28"/>
      <c r="L232" s="28"/>
      <c r="M232" s="28"/>
      <c r="P232" s="28"/>
    </row>
    <row r="233" ht="12.75" customHeight="1">
      <c r="A233" s="32"/>
      <c r="B233" s="32"/>
      <c r="C233" s="35"/>
      <c r="D233" s="34"/>
      <c r="E233" s="35"/>
      <c r="F233" s="35"/>
      <c r="I233" s="37"/>
      <c r="K233" s="28"/>
      <c r="L233" s="28"/>
      <c r="M233" s="28"/>
      <c r="P233" s="28"/>
    </row>
    <row r="234" ht="12.75" customHeight="1">
      <c r="A234" s="32"/>
      <c r="B234" s="32"/>
      <c r="C234" s="35"/>
      <c r="D234" s="34"/>
      <c r="E234" s="35"/>
      <c r="F234" s="35"/>
      <c r="I234" s="37"/>
      <c r="K234" s="28"/>
      <c r="L234" s="28"/>
      <c r="M234" s="28"/>
      <c r="P234" s="28"/>
    </row>
    <row r="235" ht="12.75" customHeight="1">
      <c r="A235" s="32"/>
      <c r="B235" s="32"/>
      <c r="C235" s="35"/>
      <c r="D235" s="34"/>
      <c r="E235" s="35"/>
      <c r="F235" s="35"/>
      <c r="I235" s="37"/>
      <c r="K235" s="28"/>
      <c r="L235" s="28"/>
      <c r="M235" s="28"/>
      <c r="P235" s="28"/>
    </row>
    <row r="236" ht="12.75" customHeight="1">
      <c r="A236" s="32"/>
      <c r="B236" s="32"/>
      <c r="C236" s="35"/>
      <c r="D236" s="34"/>
      <c r="E236" s="35"/>
      <c r="F236" s="35"/>
      <c r="I236" s="37"/>
      <c r="K236" s="28"/>
      <c r="L236" s="28"/>
      <c r="M236" s="28"/>
      <c r="P236" s="28"/>
    </row>
    <row r="237" ht="12.75" customHeight="1">
      <c r="A237" s="32"/>
      <c r="B237" s="32"/>
      <c r="C237" s="35"/>
      <c r="D237" s="34"/>
      <c r="E237" s="35"/>
      <c r="F237" s="35"/>
      <c r="I237" s="37"/>
      <c r="K237" s="28"/>
      <c r="L237" s="28"/>
      <c r="M237" s="28"/>
      <c r="P237" s="28"/>
    </row>
    <row r="238" ht="12.75" customHeight="1">
      <c r="A238" s="32"/>
      <c r="B238" s="32"/>
      <c r="C238" s="35"/>
      <c r="D238" s="34"/>
      <c r="E238" s="35"/>
      <c r="F238" s="35"/>
      <c r="I238" s="37"/>
      <c r="K238" s="28"/>
      <c r="L238" s="28"/>
      <c r="M238" s="28"/>
      <c r="P238" s="28"/>
    </row>
    <row r="239" ht="12.75" customHeight="1">
      <c r="A239" s="32"/>
      <c r="B239" s="32"/>
      <c r="C239" s="35"/>
      <c r="D239" s="34"/>
      <c r="E239" s="35"/>
      <c r="F239" s="35"/>
      <c r="I239" s="37"/>
      <c r="K239" s="28"/>
      <c r="L239" s="28"/>
      <c r="M239" s="28"/>
      <c r="P239" s="28"/>
    </row>
    <row r="240" ht="12.75" customHeight="1">
      <c r="A240" s="32"/>
      <c r="B240" s="32"/>
      <c r="C240" s="35"/>
      <c r="D240" s="34"/>
      <c r="E240" s="35"/>
      <c r="F240" s="35"/>
      <c r="I240" s="37"/>
      <c r="K240" s="28"/>
      <c r="L240" s="28"/>
      <c r="M240" s="28"/>
      <c r="P240" s="28"/>
    </row>
    <row r="241" ht="12.75" customHeight="1">
      <c r="A241" s="32"/>
      <c r="B241" s="32"/>
      <c r="C241" s="35"/>
      <c r="D241" s="34"/>
      <c r="E241" s="35"/>
      <c r="F241" s="35"/>
      <c r="I241" s="37"/>
      <c r="K241" s="28"/>
      <c r="L241" s="28"/>
      <c r="M241" s="28"/>
      <c r="P241" s="28"/>
    </row>
    <row r="242" ht="12.75" customHeight="1">
      <c r="A242" s="32"/>
      <c r="B242" s="32"/>
      <c r="C242" s="35"/>
      <c r="D242" s="34"/>
      <c r="E242" s="35"/>
      <c r="F242" s="35"/>
      <c r="I242" s="37"/>
      <c r="K242" s="28"/>
      <c r="L242" s="28"/>
      <c r="M242" s="28"/>
      <c r="P242" s="28"/>
    </row>
    <row r="243" ht="12.75" customHeight="1">
      <c r="A243" s="32"/>
      <c r="B243" s="32"/>
      <c r="C243" s="35"/>
      <c r="D243" s="34"/>
      <c r="E243" s="35"/>
      <c r="F243" s="35"/>
      <c r="I243" s="37"/>
      <c r="K243" s="28"/>
      <c r="L243" s="28"/>
      <c r="M243" s="28"/>
      <c r="P243" s="28"/>
    </row>
    <row r="244" ht="12.75" customHeight="1">
      <c r="A244" s="32"/>
      <c r="B244" s="32"/>
      <c r="C244" s="35"/>
      <c r="D244" s="34"/>
      <c r="E244" s="35"/>
      <c r="F244" s="35"/>
      <c r="I244" s="37"/>
      <c r="K244" s="28"/>
      <c r="L244" s="28"/>
      <c r="M244" s="28"/>
      <c r="P244" s="28"/>
    </row>
    <row r="245" ht="12.75" customHeight="1">
      <c r="A245" s="32"/>
      <c r="B245" s="32"/>
      <c r="C245" s="35"/>
      <c r="D245" s="34"/>
      <c r="E245" s="35"/>
      <c r="F245" s="35"/>
      <c r="I245" s="37"/>
      <c r="K245" s="28"/>
      <c r="L245" s="28"/>
      <c r="M245" s="28"/>
      <c r="P245" s="28"/>
    </row>
    <row r="246" ht="12.75" customHeight="1">
      <c r="A246" s="32"/>
      <c r="B246" s="32"/>
      <c r="C246" s="35"/>
      <c r="D246" s="34"/>
      <c r="E246" s="35"/>
      <c r="F246" s="35"/>
      <c r="I246" s="37"/>
      <c r="K246" s="28"/>
      <c r="L246" s="28"/>
      <c r="M246" s="28"/>
      <c r="P246" s="28"/>
    </row>
    <row r="247" ht="12.75" customHeight="1">
      <c r="A247" s="32"/>
      <c r="B247" s="32"/>
      <c r="C247" s="35"/>
      <c r="D247" s="34"/>
      <c r="E247" s="35"/>
      <c r="F247" s="35"/>
      <c r="I247" s="37"/>
      <c r="K247" s="28"/>
      <c r="L247" s="28"/>
      <c r="M247" s="28"/>
      <c r="P247" s="28"/>
    </row>
    <row r="248" ht="12.75" customHeight="1">
      <c r="A248" s="32"/>
      <c r="B248" s="32"/>
      <c r="C248" s="35"/>
      <c r="D248" s="34"/>
      <c r="E248" s="35"/>
      <c r="F248" s="35"/>
      <c r="I248" s="37"/>
      <c r="K248" s="28"/>
      <c r="L248" s="28"/>
      <c r="M248" s="28"/>
      <c r="P248" s="28"/>
    </row>
    <row r="249" ht="12.75" customHeight="1">
      <c r="A249" s="32"/>
      <c r="B249" s="32"/>
      <c r="C249" s="35"/>
      <c r="D249" s="34"/>
      <c r="E249" s="35"/>
      <c r="F249" s="35"/>
      <c r="I249" s="37"/>
      <c r="K249" s="28"/>
      <c r="L249" s="28"/>
      <c r="M249" s="28"/>
      <c r="P249" s="28"/>
    </row>
    <row r="250" ht="12.75" customHeight="1">
      <c r="A250" s="32"/>
      <c r="B250" s="32"/>
      <c r="C250" s="35"/>
      <c r="D250" s="34"/>
      <c r="E250" s="35"/>
      <c r="F250" s="35"/>
      <c r="I250" s="37"/>
      <c r="K250" s="28"/>
      <c r="L250" s="28"/>
      <c r="M250" s="28"/>
      <c r="P250" s="28"/>
    </row>
    <row r="251" ht="12.75" customHeight="1">
      <c r="A251" s="32"/>
      <c r="B251" s="32"/>
      <c r="C251" s="35"/>
      <c r="D251" s="34"/>
      <c r="E251" s="35"/>
      <c r="F251" s="35"/>
      <c r="I251" s="37"/>
      <c r="K251" s="28"/>
      <c r="L251" s="28"/>
      <c r="M251" s="28"/>
      <c r="P251" s="28"/>
    </row>
    <row r="252" ht="12.75" customHeight="1">
      <c r="A252" s="32"/>
      <c r="B252" s="32"/>
      <c r="C252" s="35"/>
      <c r="D252" s="34"/>
      <c r="E252" s="35"/>
      <c r="F252" s="35"/>
      <c r="I252" s="37"/>
      <c r="K252" s="28"/>
      <c r="L252" s="28"/>
      <c r="M252" s="28"/>
      <c r="P252" s="28"/>
    </row>
    <row r="253" ht="12.75" customHeight="1">
      <c r="A253" s="32"/>
      <c r="B253" s="32"/>
      <c r="C253" s="35"/>
      <c r="D253" s="34"/>
      <c r="E253" s="35"/>
      <c r="F253" s="35"/>
      <c r="I253" s="37"/>
      <c r="K253" s="28"/>
      <c r="L253" s="28"/>
      <c r="M253" s="28"/>
      <c r="P253" s="28"/>
    </row>
    <row r="254" ht="12.75" customHeight="1">
      <c r="A254" s="32"/>
      <c r="B254" s="32"/>
      <c r="C254" s="35"/>
      <c r="D254" s="34"/>
      <c r="E254" s="35"/>
      <c r="F254" s="35"/>
      <c r="I254" s="37"/>
      <c r="K254" s="28"/>
      <c r="L254" s="28"/>
      <c r="M254" s="28"/>
      <c r="P254" s="28"/>
    </row>
    <row r="255" ht="12.75" customHeight="1">
      <c r="A255" s="32"/>
      <c r="B255" s="32"/>
      <c r="C255" s="35"/>
      <c r="D255" s="34"/>
      <c r="E255" s="35"/>
      <c r="F255" s="35"/>
      <c r="I255" s="37"/>
      <c r="K255" s="28"/>
      <c r="L255" s="28"/>
      <c r="M255" s="28"/>
      <c r="P255" s="28"/>
    </row>
    <row r="256" ht="12.75" customHeight="1">
      <c r="A256" s="32"/>
      <c r="B256" s="32"/>
      <c r="C256" s="35"/>
      <c r="D256" s="34"/>
      <c r="E256" s="35"/>
      <c r="F256" s="35"/>
      <c r="I256" s="37"/>
      <c r="K256" s="28"/>
      <c r="L256" s="28"/>
      <c r="M256" s="28"/>
      <c r="P256" s="28"/>
    </row>
    <row r="257" ht="12.75" customHeight="1">
      <c r="A257" s="32"/>
      <c r="B257" s="32"/>
      <c r="C257" s="35"/>
      <c r="D257" s="34"/>
      <c r="E257" s="35"/>
      <c r="F257" s="35"/>
      <c r="I257" s="37"/>
      <c r="K257" s="28"/>
      <c r="L257" s="28"/>
      <c r="M257" s="28"/>
      <c r="P257" s="28"/>
    </row>
    <row r="258" ht="12.75" customHeight="1">
      <c r="A258" s="32"/>
      <c r="B258" s="32"/>
      <c r="C258" s="35"/>
      <c r="D258" s="34"/>
      <c r="E258" s="35"/>
      <c r="F258" s="35"/>
      <c r="I258" s="37"/>
      <c r="K258" s="28"/>
      <c r="L258" s="28"/>
      <c r="M258" s="28"/>
      <c r="P258" s="28"/>
    </row>
    <row r="259" ht="12.75" customHeight="1">
      <c r="A259" s="32"/>
      <c r="B259" s="32"/>
      <c r="C259" s="35"/>
      <c r="D259" s="34"/>
      <c r="E259" s="35"/>
      <c r="F259" s="35"/>
      <c r="I259" s="37"/>
      <c r="K259" s="28"/>
      <c r="L259" s="28"/>
      <c r="M259" s="28"/>
      <c r="P259" s="28"/>
    </row>
    <row r="260" ht="12.75" customHeight="1">
      <c r="A260" s="32"/>
      <c r="B260" s="32"/>
      <c r="C260" s="35"/>
      <c r="D260" s="34"/>
      <c r="E260" s="35"/>
      <c r="F260" s="35"/>
      <c r="I260" s="37"/>
      <c r="K260" s="28"/>
      <c r="L260" s="28"/>
      <c r="M260" s="28"/>
      <c r="P260" s="28"/>
    </row>
    <row r="261" ht="12.75" customHeight="1">
      <c r="A261" s="32"/>
      <c r="B261" s="32"/>
      <c r="C261" s="35"/>
      <c r="D261" s="34"/>
      <c r="E261" s="35"/>
      <c r="F261" s="35"/>
      <c r="I261" s="37"/>
      <c r="K261" s="28"/>
      <c r="L261" s="28"/>
      <c r="M261" s="28"/>
      <c r="P261" s="28"/>
    </row>
    <row r="262" ht="12.75" customHeight="1">
      <c r="A262" s="32"/>
      <c r="B262" s="32"/>
      <c r="C262" s="35"/>
      <c r="D262" s="34"/>
      <c r="E262" s="35"/>
      <c r="F262" s="35"/>
      <c r="I262" s="37"/>
      <c r="K262" s="28"/>
      <c r="L262" s="28"/>
      <c r="M262" s="28"/>
      <c r="P262" s="28"/>
    </row>
    <row r="263" ht="12.75" customHeight="1">
      <c r="A263" s="32"/>
      <c r="B263" s="32"/>
      <c r="C263" s="35"/>
      <c r="D263" s="34"/>
      <c r="E263" s="35"/>
      <c r="F263" s="35"/>
      <c r="I263" s="37"/>
      <c r="K263" s="28"/>
      <c r="L263" s="28"/>
      <c r="M263" s="28"/>
      <c r="P263" s="28"/>
    </row>
    <row r="264" ht="12.75" customHeight="1">
      <c r="A264" s="32"/>
      <c r="B264" s="32"/>
      <c r="C264" s="35"/>
      <c r="D264" s="34"/>
      <c r="E264" s="35"/>
      <c r="F264" s="35"/>
      <c r="I264" s="37"/>
      <c r="K264" s="28"/>
      <c r="L264" s="28"/>
      <c r="M264" s="28"/>
      <c r="P264" s="28"/>
    </row>
    <row r="265" ht="12.75" customHeight="1">
      <c r="A265" s="32"/>
      <c r="B265" s="32"/>
      <c r="C265" s="35"/>
      <c r="D265" s="34"/>
      <c r="E265" s="35"/>
      <c r="F265" s="35"/>
      <c r="I265" s="37"/>
      <c r="K265" s="28"/>
      <c r="L265" s="28"/>
      <c r="M265" s="28"/>
      <c r="P265" s="28"/>
    </row>
    <row r="266" ht="12.75" customHeight="1">
      <c r="A266" s="32"/>
      <c r="B266" s="32"/>
      <c r="C266" s="35"/>
      <c r="D266" s="34"/>
      <c r="E266" s="35"/>
      <c r="F266" s="35"/>
      <c r="I266" s="37"/>
      <c r="K266" s="28"/>
      <c r="L266" s="28"/>
      <c r="M266" s="28"/>
      <c r="P266" s="28"/>
    </row>
    <row r="267" ht="12.75" customHeight="1">
      <c r="A267" s="32"/>
      <c r="B267" s="32"/>
      <c r="C267" s="35"/>
      <c r="D267" s="34"/>
      <c r="E267" s="35"/>
      <c r="F267" s="35"/>
      <c r="I267" s="37"/>
      <c r="K267" s="28"/>
      <c r="L267" s="28"/>
      <c r="M267" s="28"/>
      <c r="P267" s="28"/>
    </row>
    <row r="268" ht="12.75" customHeight="1">
      <c r="A268" s="32"/>
      <c r="B268" s="32"/>
      <c r="C268" s="35"/>
      <c r="D268" s="34"/>
      <c r="E268" s="35"/>
      <c r="F268" s="35"/>
      <c r="I268" s="37"/>
      <c r="K268" s="28"/>
      <c r="L268" s="28"/>
      <c r="M268" s="28"/>
      <c r="P268" s="28"/>
    </row>
    <row r="269" ht="12.75" customHeight="1">
      <c r="A269" s="32"/>
      <c r="B269" s="32"/>
      <c r="C269" s="35"/>
      <c r="D269" s="34"/>
      <c r="E269" s="35"/>
      <c r="F269" s="35"/>
      <c r="I269" s="37"/>
      <c r="K269" s="28"/>
      <c r="L269" s="28"/>
      <c r="M269" s="28"/>
      <c r="P269" s="28"/>
    </row>
    <row r="270" ht="12.75" customHeight="1">
      <c r="A270" s="32"/>
      <c r="B270" s="32"/>
      <c r="C270" s="35"/>
      <c r="D270" s="34"/>
      <c r="E270" s="35"/>
      <c r="F270" s="35"/>
      <c r="I270" s="37"/>
      <c r="K270" s="28"/>
      <c r="L270" s="28"/>
      <c r="M270" s="28"/>
      <c r="P270" s="28"/>
    </row>
    <row r="271" ht="12.75" customHeight="1">
      <c r="A271" s="32"/>
      <c r="B271" s="32"/>
      <c r="C271" s="35"/>
      <c r="D271" s="34"/>
      <c r="E271" s="35"/>
      <c r="F271" s="35"/>
      <c r="I271" s="37"/>
      <c r="K271" s="28"/>
      <c r="L271" s="28"/>
      <c r="M271" s="28"/>
      <c r="P271" s="28"/>
    </row>
    <row r="272" ht="12.75" customHeight="1">
      <c r="A272" s="32"/>
      <c r="B272" s="32"/>
      <c r="C272" s="35"/>
      <c r="D272" s="34"/>
      <c r="E272" s="35"/>
      <c r="F272" s="35"/>
      <c r="I272" s="37"/>
      <c r="K272" s="28"/>
      <c r="L272" s="28"/>
      <c r="M272" s="28"/>
      <c r="P272" s="28"/>
    </row>
    <row r="273" ht="12.75" customHeight="1">
      <c r="A273" s="32"/>
      <c r="B273" s="32"/>
      <c r="C273" s="35"/>
      <c r="D273" s="34"/>
      <c r="E273" s="35"/>
      <c r="F273" s="35"/>
      <c r="I273" s="37"/>
      <c r="K273" s="28"/>
      <c r="L273" s="28"/>
      <c r="M273" s="28"/>
      <c r="P273" s="28"/>
    </row>
    <row r="274" ht="12.75" customHeight="1">
      <c r="A274" s="32"/>
      <c r="B274" s="32"/>
      <c r="C274" s="35"/>
      <c r="D274" s="34"/>
      <c r="E274" s="35"/>
      <c r="F274" s="35"/>
      <c r="I274" s="37"/>
      <c r="K274" s="28"/>
      <c r="L274" s="28"/>
      <c r="M274" s="28"/>
      <c r="P274" s="28"/>
    </row>
    <row r="275" ht="12.75" customHeight="1">
      <c r="A275" s="32"/>
      <c r="B275" s="32"/>
      <c r="C275" s="35"/>
      <c r="D275" s="34"/>
      <c r="E275" s="35"/>
      <c r="F275" s="35"/>
      <c r="I275" s="37"/>
      <c r="K275" s="28"/>
      <c r="L275" s="28"/>
      <c r="M275" s="28"/>
      <c r="P275" s="28"/>
    </row>
    <row r="276" ht="12.75" customHeight="1">
      <c r="A276" s="32"/>
      <c r="B276" s="32"/>
      <c r="C276" s="35"/>
      <c r="D276" s="34"/>
      <c r="E276" s="35"/>
      <c r="F276" s="35"/>
      <c r="I276" s="37"/>
      <c r="K276" s="28"/>
      <c r="L276" s="28"/>
      <c r="M276" s="28"/>
      <c r="P276" s="28"/>
    </row>
    <row r="277" ht="12.75" customHeight="1">
      <c r="A277" s="32"/>
      <c r="B277" s="32"/>
      <c r="C277" s="35"/>
      <c r="D277" s="34"/>
      <c r="E277" s="35"/>
      <c r="F277" s="35"/>
      <c r="I277" s="37"/>
      <c r="K277" s="28"/>
      <c r="L277" s="28"/>
      <c r="M277" s="28"/>
      <c r="P277" s="28"/>
    </row>
    <row r="278" ht="12.75" customHeight="1">
      <c r="A278" s="32"/>
      <c r="B278" s="32"/>
      <c r="C278" s="35"/>
      <c r="D278" s="34"/>
      <c r="E278" s="35"/>
      <c r="F278" s="35"/>
      <c r="I278" s="37"/>
      <c r="K278" s="28"/>
      <c r="L278" s="28"/>
      <c r="M278" s="28"/>
      <c r="P278" s="28"/>
    </row>
    <row r="279" ht="12.75" customHeight="1">
      <c r="A279" s="32"/>
      <c r="B279" s="32"/>
      <c r="C279" s="35"/>
      <c r="D279" s="34"/>
      <c r="E279" s="35"/>
      <c r="F279" s="35"/>
      <c r="I279" s="37"/>
      <c r="K279" s="28"/>
      <c r="L279" s="28"/>
      <c r="M279" s="28"/>
      <c r="P279" s="28"/>
    </row>
    <row r="280" ht="12.75" customHeight="1">
      <c r="A280" s="32"/>
      <c r="B280" s="32"/>
      <c r="C280" s="35"/>
      <c r="D280" s="34"/>
      <c r="E280" s="35"/>
      <c r="F280" s="35"/>
      <c r="I280" s="37"/>
      <c r="K280" s="28"/>
      <c r="L280" s="28"/>
      <c r="M280" s="28"/>
      <c r="P280" s="28"/>
    </row>
    <row r="281" ht="12.75" customHeight="1">
      <c r="A281" s="32"/>
      <c r="B281" s="32"/>
      <c r="C281" s="35"/>
      <c r="D281" s="34"/>
      <c r="E281" s="35"/>
      <c r="F281" s="35"/>
      <c r="I281" s="37"/>
      <c r="K281" s="28"/>
      <c r="L281" s="28"/>
      <c r="M281" s="28"/>
      <c r="P281" s="28"/>
    </row>
    <row r="282" ht="12.75" customHeight="1">
      <c r="A282" s="32"/>
      <c r="B282" s="32"/>
      <c r="C282" s="35"/>
      <c r="D282" s="34"/>
      <c r="E282" s="35"/>
      <c r="F282" s="35"/>
      <c r="I282" s="37"/>
      <c r="K282" s="28"/>
      <c r="L282" s="28"/>
      <c r="M282" s="28"/>
      <c r="P282" s="28"/>
    </row>
    <row r="283" ht="12.75" customHeight="1">
      <c r="A283" s="32"/>
      <c r="B283" s="32"/>
      <c r="C283" s="35"/>
      <c r="D283" s="34"/>
      <c r="E283" s="35"/>
      <c r="F283" s="35"/>
      <c r="I283" s="37"/>
      <c r="K283" s="28"/>
      <c r="L283" s="28"/>
      <c r="M283" s="28"/>
      <c r="P283" s="28"/>
    </row>
    <row r="284" ht="12.75" customHeight="1">
      <c r="A284" s="32"/>
      <c r="B284" s="32"/>
      <c r="C284" s="35"/>
      <c r="D284" s="34"/>
      <c r="E284" s="35"/>
      <c r="F284" s="35"/>
      <c r="I284" s="37"/>
      <c r="K284" s="28"/>
      <c r="L284" s="28"/>
      <c r="M284" s="28"/>
      <c r="P284" s="28"/>
    </row>
    <row r="285" ht="12.75" customHeight="1">
      <c r="A285" s="32"/>
      <c r="B285" s="32"/>
      <c r="C285" s="35"/>
      <c r="D285" s="34"/>
      <c r="E285" s="35"/>
      <c r="F285" s="35"/>
      <c r="I285" s="37"/>
      <c r="K285" s="28"/>
      <c r="L285" s="28"/>
      <c r="M285" s="28"/>
      <c r="P285" s="28"/>
    </row>
    <row r="286" ht="12.75" customHeight="1">
      <c r="A286" s="32"/>
      <c r="B286" s="32"/>
      <c r="C286" s="35"/>
      <c r="D286" s="34"/>
      <c r="E286" s="35"/>
      <c r="F286" s="35"/>
      <c r="I286" s="37"/>
      <c r="K286" s="28"/>
      <c r="L286" s="28"/>
      <c r="M286" s="28"/>
      <c r="P286" s="28"/>
    </row>
    <row r="287" ht="12.75" customHeight="1">
      <c r="A287" s="32"/>
      <c r="B287" s="32"/>
      <c r="C287" s="35"/>
      <c r="D287" s="34"/>
      <c r="E287" s="35"/>
      <c r="F287" s="35"/>
      <c r="I287" s="37"/>
      <c r="K287" s="28"/>
      <c r="L287" s="28"/>
      <c r="M287" s="28"/>
      <c r="P287" s="28"/>
    </row>
    <row r="288" ht="12.75" customHeight="1">
      <c r="A288" s="32"/>
      <c r="B288" s="32"/>
      <c r="C288" s="35"/>
      <c r="D288" s="34"/>
      <c r="E288" s="35"/>
      <c r="F288" s="35"/>
      <c r="I288" s="37"/>
      <c r="K288" s="28"/>
      <c r="L288" s="28"/>
      <c r="M288" s="28"/>
      <c r="P288" s="28"/>
    </row>
    <row r="289" ht="12.75" customHeight="1">
      <c r="A289" s="32"/>
      <c r="B289" s="32"/>
      <c r="C289" s="35"/>
      <c r="D289" s="34"/>
      <c r="E289" s="35"/>
      <c r="F289" s="35"/>
      <c r="I289" s="37"/>
      <c r="K289" s="28"/>
      <c r="L289" s="28"/>
      <c r="M289" s="28"/>
      <c r="P289" s="28"/>
    </row>
    <row r="290" ht="12.75" customHeight="1">
      <c r="A290" s="32"/>
      <c r="B290" s="32"/>
      <c r="C290" s="35"/>
      <c r="D290" s="34"/>
      <c r="E290" s="35"/>
      <c r="F290" s="35"/>
      <c r="I290" s="37"/>
      <c r="K290" s="28"/>
      <c r="L290" s="28"/>
      <c r="M290" s="28"/>
      <c r="P290" s="28"/>
    </row>
    <row r="291" ht="12.75" customHeight="1">
      <c r="A291" s="32"/>
      <c r="B291" s="32"/>
      <c r="C291" s="35"/>
      <c r="D291" s="34"/>
      <c r="E291" s="35"/>
      <c r="F291" s="35"/>
      <c r="I291" s="37"/>
      <c r="K291" s="28"/>
      <c r="L291" s="28"/>
      <c r="M291" s="28"/>
      <c r="P291" s="28"/>
    </row>
    <row r="292" ht="12.75" customHeight="1">
      <c r="A292" s="32"/>
      <c r="B292" s="32"/>
      <c r="C292" s="35"/>
      <c r="D292" s="34"/>
      <c r="E292" s="35"/>
      <c r="F292" s="35"/>
      <c r="I292" s="37"/>
      <c r="K292" s="28"/>
      <c r="L292" s="28"/>
      <c r="M292" s="28"/>
      <c r="P292" s="28"/>
    </row>
    <row r="293" ht="12.75" customHeight="1">
      <c r="A293" s="32"/>
      <c r="B293" s="32"/>
      <c r="C293" s="35"/>
      <c r="D293" s="34"/>
      <c r="E293" s="35"/>
      <c r="F293" s="35"/>
      <c r="I293" s="37"/>
      <c r="K293" s="28"/>
      <c r="L293" s="28"/>
      <c r="M293" s="28"/>
      <c r="P293" s="28"/>
    </row>
    <row r="294" ht="12.75" customHeight="1">
      <c r="A294" s="32"/>
      <c r="B294" s="32"/>
      <c r="C294" s="35"/>
      <c r="D294" s="34"/>
      <c r="E294" s="35"/>
      <c r="F294" s="35"/>
      <c r="I294" s="37"/>
      <c r="K294" s="28"/>
      <c r="L294" s="28"/>
      <c r="M294" s="28"/>
      <c r="P294" s="28"/>
    </row>
    <row r="295" ht="12.75" customHeight="1">
      <c r="A295" s="32"/>
      <c r="B295" s="32"/>
      <c r="C295" s="35"/>
      <c r="D295" s="34"/>
      <c r="E295" s="35"/>
      <c r="F295" s="35"/>
      <c r="I295" s="37"/>
      <c r="K295" s="28"/>
      <c r="L295" s="28"/>
      <c r="M295" s="28"/>
      <c r="P295" s="28"/>
    </row>
    <row r="296" ht="12.75" customHeight="1">
      <c r="A296" s="32"/>
      <c r="B296" s="32"/>
      <c r="C296" s="35"/>
      <c r="D296" s="34"/>
      <c r="E296" s="35"/>
      <c r="F296" s="35"/>
      <c r="I296" s="37"/>
      <c r="K296" s="28"/>
      <c r="L296" s="28"/>
      <c r="M296" s="28"/>
      <c r="P296" s="28"/>
    </row>
    <row r="297" ht="12.75" customHeight="1">
      <c r="A297" s="32"/>
      <c r="B297" s="32"/>
      <c r="C297" s="35"/>
      <c r="D297" s="34"/>
      <c r="E297" s="35"/>
      <c r="F297" s="35"/>
      <c r="I297" s="37"/>
      <c r="K297" s="28"/>
      <c r="L297" s="28"/>
      <c r="M297" s="28"/>
      <c r="P297" s="28"/>
    </row>
    <row r="298" ht="12.75" customHeight="1">
      <c r="A298" s="32"/>
      <c r="B298" s="32"/>
      <c r="C298" s="35"/>
      <c r="D298" s="34"/>
      <c r="E298" s="35"/>
      <c r="F298" s="35"/>
      <c r="I298" s="37"/>
      <c r="K298" s="28"/>
      <c r="L298" s="28"/>
      <c r="M298" s="28"/>
      <c r="P298" s="28"/>
    </row>
    <row r="299" ht="12.75" customHeight="1">
      <c r="A299" s="32"/>
      <c r="B299" s="32"/>
      <c r="C299" s="35"/>
      <c r="D299" s="34"/>
      <c r="E299" s="35"/>
      <c r="F299" s="35"/>
      <c r="I299" s="37"/>
      <c r="K299" s="28"/>
      <c r="L299" s="28"/>
      <c r="M299" s="28"/>
      <c r="P299" s="28"/>
    </row>
    <row r="300" ht="12.75" customHeight="1">
      <c r="A300" s="32"/>
      <c r="B300" s="32"/>
      <c r="C300" s="35"/>
      <c r="D300" s="34"/>
      <c r="E300" s="35"/>
      <c r="F300" s="35"/>
      <c r="I300" s="37"/>
      <c r="K300" s="28"/>
      <c r="L300" s="28"/>
      <c r="M300" s="28"/>
      <c r="P300" s="28"/>
    </row>
    <row r="301" ht="12.75" customHeight="1">
      <c r="A301" s="32"/>
      <c r="B301" s="32"/>
      <c r="C301" s="35"/>
      <c r="D301" s="34"/>
      <c r="E301" s="35"/>
      <c r="F301" s="35"/>
      <c r="I301" s="37"/>
      <c r="K301" s="28"/>
      <c r="L301" s="28"/>
      <c r="M301" s="28"/>
      <c r="P301" s="28"/>
    </row>
    <row r="302" ht="12.75" customHeight="1">
      <c r="A302" s="32"/>
      <c r="B302" s="32"/>
      <c r="C302" s="35"/>
      <c r="D302" s="34"/>
      <c r="E302" s="35"/>
      <c r="F302" s="35"/>
      <c r="I302" s="37"/>
      <c r="K302" s="28"/>
      <c r="L302" s="28"/>
      <c r="M302" s="28"/>
      <c r="P302" s="28"/>
    </row>
    <row r="303" ht="12.75" customHeight="1">
      <c r="A303" s="32"/>
      <c r="B303" s="32"/>
      <c r="C303" s="35"/>
      <c r="D303" s="34"/>
      <c r="E303" s="35"/>
      <c r="F303" s="35"/>
      <c r="I303" s="37"/>
      <c r="K303" s="28"/>
      <c r="L303" s="28"/>
      <c r="M303" s="28"/>
      <c r="P303" s="28"/>
    </row>
    <row r="304" ht="12.75" customHeight="1">
      <c r="A304" s="32"/>
      <c r="B304" s="32"/>
      <c r="C304" s="35"/>
      <c r="D304" s="34"/>
      <c r="E304" s="35"/>
      <c r="F304" s="35"/>
      <c r="I304" s="37"/>
      <c r="K304" s="28"/>
      <c r="L304" s="28"/>
      <c r="M304" s="28"/>
      <c r="P304" s="28"/>
    </row>
    <row r="305" ht="12.75" customHeight="1">
      <c r="A305" s="32"/>
      <c r="B305" s="32"/>
      <c r="C305" s="35"/>
      <c r="D305" s="34"/>
      <c r="E305" s="35"/>
      <c r="F305" s="35"/>
      <c r="I305" s="37"/>
      <c r="K305" s="28"/>
      <c r="L305" s="28"/>
      <c r="M305" s="28"/>
      <c r="P305" s="28"/>
    </row>
    <row r="306" ht="12.75" customHeight="1">
      <c r="A306" s="32"/>
      <c r="B306" s="32"/>
      <c r="C306" s="35"/>
      <c r="D306" s="34"/>
      <c r="E306" s="35"/>
      <c r="F306" s="35"/>
      <c r="I306" s="37"/>
      <c r="K306" s="28"/>
      <c r="L306" s="28"/>
      <c r="M306" s="28"/>
      <c r="P306" s="28"/>
    </row>
    <row r="307" ht="12.75" customHeight="1">
      <c r="A307" s="32"/>
      <c r="B307" s="32"/>
      <c r="C307" s="35"/>
      <c r="D307" s="34"/>
      <c r="E307" s="35"/>
      <c r="F307" s="35"/>
      <c r="I307" s="37"/>
      <c r="K307" s="28"/>
      <c r="L307" s="28"/>
      <c r="M307" s="28"/>
      <c r="P307" s="28"/>
    </row>
    <row r="308" ht="12.75" customHeight="1">
      <c r="A308" s="32"/>
      <c r="B308" s="32"/>
      <c r="C308" s="35"/>
      <c r="D308" s="34"/>
      <c r="E308" s="35"/>
      <c r="F308" s="35"/>
      <c r="I308" s="37"/>
      <c r="K308" s="28"/>
      <c r="L308" s="28"/>
      <c r="M308" s="28"/>
      <c r="P308" s="28"/>
    </row>
    <row r="309" ht="12.75" customHeight="1">
      <c r="A309" s="32"/>
      <c r="B309" s="32"/>
      <c r="C309" s="35"/>
      <c r="D309" s="34"/>
      <c r="E309" s="35"/>
      <c r="F309" s="35"/>
      <c r="I309" s="37"/>
      <c r="K309" s="28"/>
      <c r="L309" s="28"/>
      <c r="M309" s="28"/>
      <c r="P309" s="28"/>
    </row>
    <row r="310" ht="12.75" customHeight="1">
      <c r="A310" s="32"/>
      <c r="B310" s="32"/>
      <c r="C310" s="35"/>
      <c r="D310" s="34"/>
      <c r="E310" s="35"/>
      <c r="F310" s="35"/>
      <c r="I310" s="37"/>
      <c r="K310" s="28"/>
      <c r="L310" s="28"/>
      <c r="M310" s="28"/>
      <c r="P310" s="28"/>
    </row>
    <row r="311" ht="12.75" customHeight="1">
      <c r="A311" s="32"/>
      <c r="B311" s="32"/>
      <c r="C311" s="35"/>
      <c r="D311" s="34"/>
      <c r="E311" s="35"/>
      <c r="F311" s="35"/>
      <c r="I311" s="37"/>
      <c r="K311" s="28"/>
      <c r="L311" s="28"/>
      <c r="M311" s="28"/>
      <c r="P311" s="28"/>
    </row>
    <row r="312" ht="12.75" customHeight="1">
      <c r="A312" s="32"/>
      <c r="B312" s="32"/>
      <c r="C312" s="35"/>
      <c r="D312" s="34"/>
      <c r="E312" s="35"/>
      <c r="F312" s="35"/>
      <c r="I312" s="37"/>
      <c r="K312" s="28"/>
      <c r="L312" s="28"/>
      <c r="M312" s="28"/>
      <c r="P312" s="28"/>
    </row>
    <row r="313" ht="12.75" customHeight="1">
      <c r="A313" s="32"/>
      <c r="B313" s="32"/>
      <c r="C313" s="35"/>
      <c r="D313" s="34"/>
      <c r="E313" s="35"/>
      <c r="F313" s="35"/>
      <c r="I313" s="37"/>
      <c r="K313" s="28"/>
      <c r="L313" s="28"/>
      <c r="M313" s="28"/>
      <c r="P313" s="28"/>
    </row>
    <row r="314" ht="12.75" customHeight="1">
      <c r="A314" s="32"/>
      <c r="B314" s="32"/>
      <c r="C314" s="35"/>
      <c r="D314" s="34"/>
      <c r="E314" s="35"/>
      <c r="F314" s="35"/>
      <c r="I314" s="37"/>
      <c r="K314" s="28"/>
      <c r="L314" s="28"/>
      <c r="M314" s="28"/>
      <c r="P314" s="28"/>
    </row>
    <row r="315" ht="12.75" customHeight="1">
      <c r="A315" s="32"/>
      <c r="B315" s="32"/>
      <c r="C315" s="35"/>
      <c r="D315" s="34"/>
      <c r="E315" s="35"/>
      <c r="F315" s="35"/>
      <c r="I315" s="37"/>
      <c r="K315" s="28"/>
      <c r="L315" s="28"/>
      <c r="M315" s="28"/>
      <c r="P315" s="28"/>
    </row>
    <row r="316" ht="12.75" customHeight="1">
      <c r="A316" s="32"/>
      <c r="B316" s="32"/>
      <c r="C316" s="35"/>
      <c r="D316" s="34"/>
      <c r="E316" s="35"/>
      <c r="F316" s="35"/>
      <c r="I316" s="37"/>
      <c r="K316" s="28"/>
      <c r="L316" s="28"/>
      <c r="M316" s="28"/>
      <c r="P316" s="28"/>
    </row>
    <row r="317" ht="12.75" customHeight="1">
      <c r="A317" s="32"/>
      <c r="B317" s="32"/>
      <c r="C317" s="35"/>
      <c r="D317" s="34"/>
      <c r="E317" s="35"/>
      <c r="F317" s="35"/>
      <c r="I317" s="37"/>
      <c r="K317" s="28"/>
      <c r="L317" s="28"/>
      <c r="M317" s="28"/>
      <c r="P317" s="28"/>
    </row>
    <row r="318" ht="12.75" customHeight="1">
      <c r="A318" s="32"/>
      <c r="B318" s="32"/>
      <c r="C318" s="35"/>
      <c r="D318" s="34"/>
      <c r="E318" s="35"/>
      <c r="F318" s="35"/>
      <c r="I318" s="37"/>
      <c r="K318" s="28"/>
      <c r="L318" s="28"/>
      <c r="M318" s="28"/>
      <c r="P318" s="28"/>
    </row>
    <row r="319" ht="12.75" customHeight="1">
      <c r="A319" s="32"/>
      <c r="B319" s="32"/>
      <c r="C319" s="35"/>
      <c r="D319" s="34"/>
      <c r="E319" s="35"/>
      <c r="F319" s="35"/>
      <c r="I319" s="37"/>
      <c r="K319" s="28"/>
      <c r="L319" s="28"/>
      <c r="M319" s="28"/>
      <c r="P319" s="28"/>
    </row>
    <row r="320" ht="12.75" customHeight="1">
      <c r="A320" s="32"/>
      <c r="B320" s="32"/>
      <c r="C320" s="35"/>
      <c r="D320" s="34"/>
      <c r="E320" s="35"/>
      <c r="F320" s="35"/>
      <c r="I320" s="37"/>
      <c r="K320" s="28"/>
      <c r="L320" s="28"/>
      <c r="M320" s="28"/>
      <c r="P320" s="28"/>
    </row>
    <row r="321" ht="12.75" customHeight="1">
      <c r="A321" s="32"/>
      <c r="B321" s="32"/>
      <c r="C321" s="35"/>
      <c r="D321" s="34"/>
      <c r="E321" s="35"/>
      <c r="F321" s="35"/>
      <c r="I321" s="37"/>
      <c r="K321" s="28"/>
      <c r="L321" s="28"/>
      <c r="M321" s="28"/>
      <c r="P321" s="28"/>
    </row>
    <row r="322" ht="12.75" customHeight="1">
      <c r="A322" s="32"/>
      <c r="B322" s="32"/>
      <c r="C322" s="35"/>
      <c r="D322" s="34"/>
      <c r="E322" s="35"/>
      <c r="F322" s="35"/>
      <c r="I322" s="37"/>
      <c r="K322" s="28"/>
      <c r="L322" s="28"/>
      <c r="M322" s="28"/>
      <c r="P322" s="28"/>
    </row>
    <row r="323" ht="12.75" customHeight="1">
      <c r="A323" s="32"/>
      <c r="B323" s="32"/>
      <c r="C323" s="35"/>
      <c r="D323" s="34"/>
      <c r="E323" s="35"/>
      <c r="F323" s="35"/>
      <c r="I323" s="37"/>
      <c r="K323" s="28"/>
      <c r="L323" s="28"/>
      <c r="M323" s="28"/>
      <c r="P323" s="28"/>
    </row>
    <row r="324" ht="12.75" customHeight="1">
      <c r="A324" s="32"/>
      <c r="B324" s="32"/>
      <c r="C324" s="35"/>
      <c r="D324" s="34"/>
      <c r="E324" s="35"/>
      <c r="F324" s="35"/>
      <c r="I324" s="37"/>
      <c r="K324" s="28"/>
      <c r="L324" s="28"/>
      <c r="M324" s="28"/>
      <c r="P324" s="28"/>
    </row>
    <row r="325" ht="12.75" customHeight="1">
      <c r="A325" s="32"/>
      <c r="B325" s="32"/>
      <c r="C325" s="35"/>
      <c r="D325" s="34"/>
      <c r="E325" s="35"/>
      <c r="F325" s="35"/>
      <c r="I325" s="37"/>
      <c r="K325" s="28"/>
      <c r="L325" s="28"/>
      <c r="M325" s="28"/>
      <c r="P325" s="28"/>
    </row>
    <row r="326" ht="12.75" customHeight="1">
      <c r="A326" s="32"/>
      <c r="B326" s="32"/>
      <c r="C326" s="35"/>
      <c r="D326" s="34"/>
      <c r="E326" s="35"/>
      <c r="F326" s="35"/>
      <c r="I326" s="37"/>
      <c r="K326" s="28"/>
      <c r="L326" s="28"/>
      <c r="M326" s="28"/>
      <c r="P326" s="28"/>
    </row>
    <row r="327" ht="12.75" customHeight="1">
      <c r="A327" s="32"/>
      <c r="B327" s="32"/>
      <c r="C327" s="35"/>
      <c r="D327" s="34"/>
      <c r="E327" s="35"/>
      <c r="F327" s="35"/>
      <c r="I327" s="37"/>
      <c r="K327" s="28"/>
      <c r="L327" s="28"/>
      <c r="M327" s="28"/>
      <c r="P327" s="28"/>
    </row>
    <row r="328" ht="12.75" customHeight="1">
      <c r="A328" s="32"/>
      <c r="B328" s="32"/>
      <c r="C328" s="35"/>
      <c r="D328" s="34"/>
      <c r="E328" s="35"/>
      <c r="F328" s="35"/>
      <c r="I328" s="37"/>
      <c r="K328" s="28"/>
      <c r="L328" s="28"/>
      <c r="M328" s="28"/>
      <c r="P328" s="28"/>
    </row>
    <row r="329" ht="12.75" customHeight="1">
      <c r="A329" s="32"/>
      <c r="B329" s="32"/>
      <c r="C329" s="35"/>
      <c r="D329" s="34"/>
      <c r="E329" s="35"/>
      <c r="F329" s="35"/>
      <c r="I329" s="37"/>
      <c r="K329" s="28"/>
      <c r="L329" s="28"/>
      <c r="M329" s="28"/>
      <c r="P329" s="28"/>
    </row>
    <row r="330" ht="12.75" customHeight="1">
      <c r="A330" s="32"/>
      <c r="B330" s="32"/>
      <c r="C330" s="35"/>
      <c r="D330" s="34"/>
      <c r="E330" s="35"/>
      <c r="F330" s="35"/>
      <c r="I330" s="37"/>
      <c r="K330" s="28"/>
      <c r="L330" s="28"/>
      <c r="M330" s="28"/>
      <c r="P330" s="28"/>
    </row>
    <row r="331" ht="12.75" customHeight="1">
      <c r="A331" s="32"/>
      <c r="B331" s="32"/>
      <c r="C331" s="35"/>
      <c r="D331" s="34"/>
      <c r="E331" s="35"/>
      <c r="F331" s="35"/>
      <c r="I331" s="37"/>
      <c r="K331" s="28"/>
      <c r="L331" s="28"/>
      <c r="M331" s="28"/>
      <c r="P331" s="28"/>
    </row>
    <row r="332" ht="12.75" customHeight="1">
      <c r="A332" s="32"/>
      <c r="B332" s="32"/>
      <c r="C332" s="35"/>
      <c r="D332" s="34"/>
      <c r="E332" s="35"/>
      <c r="F332" s="35"/>
      <c r="I332" s="37"/>
      <c r="K332" s="28"/>
      <c r="L332" s="28"/>
      <c r="M332" s="28"/>
      <c r="P332" s="28"/>
    </row>
    <row r="333" ht="12.75" customHeight="1">
      <c r="A333" s="32"/>
      <c r="B333" s="32"/>
      <c r="C333" s="35"/>
      <c r="D333" s="34"/>
      <c r="E333" s="35"/>
      <c r="F333" s="35"/>
      <c r="I333" s="37"/>
      <c r="K333" s="28"/>
      <c r="L333" s="28"/>
      <c r="M333" s="28"/>
      <c r="P333" s="28"/>
    </row>
    <row r="334" ht="12.75" customHeight="1">
      <c r="A334" s="32"/>
      <c r="B334" s="32"/>
      <c r="C334" s="35"/>
      <c r="D334" s="34"/>
      <c r="E334" s="35"/>
      <c r="F334" s="35"/>
      <c r="I334" s="37"/>
      <c r="K334" s="28"/>
      <c r="L334" s="28"/>
      <c r="M334" s="28"/>
      <c r="P334" s="28"/>
    </row>
    <row r="335" ht="12.75" customHeight="1">
      <c r="A335" s="32"/>
      <c r="B335" s="32"/>
      <c r="C335" s="35"/>
      <c r="D335" s="34"/>
      <c r="E335" s="35"/>
      <c r="F335" s="35"/>
      <c r="I335" s="37"/>
      <c r="K335" s="28"/>
      <c r="L335" s="28"/>
      <c r="M335" s="28"/>
      <c r="P335" s="28"/>
    </row>
    <row r="336" ht="12.75" customHeight="1">
      <c r="A336" s="32"/>
      <c r="B336" s="32"/>
      <c r="C336" s="35"/>
      <c r="D336" s="34"/>
      <c r="E336" s="35"/>
      <c r="F336" s="35"/>
      <c r="I336" s="37"/>
      <c r="K336" s="28"/>
      <c r="L336" s="28"/>
      <c r="M336" s="28"/>
      <c r="P336" s="28"/>
    </row>
    <row r="337" ht="12.75" customHeight="1">
      <c r="A337" s="32"/>
      <c r="B337" s="32"/>
      <c r="C337" s="35"/>
      <c r="D337" s="34"/>
      <c r="E337" s="35"/>
      <c r="F337" s="35"/>
      <c r="I337" s="37"/>
      <c r="K337" s="28"/>
      <c r="L337" s="28"/>
      <c r="M337" s="28"/>
      <c r="P337" s="28"/>
    </row>
    <row r="338" ht="12.75" customHeight="1">
      <c r="A338" s="32"/>
      <c r="B338" s="32"/>
      <c r="C338" s="35"/>
      <c r="D338" s="34"/>
      <c r="E338" s="35"/>
      <c r="F338" s="35"/>
      <c r="I338" s="37"/>
      <c r="K338" s="28"/>
      <c r="L338" s="28"/>
      <c r="M338" s="28"/>
      <c r="P338" s="28"/>
    </row>
    <row r="339" ht="12.75" customHeight="1">
      <c r="A339" s="32"/>
      <c r="B339" s="32"/>
      <c r="C339" s="35"/>
      <c r="D339" s="34"/>
      <c r="E339" s="35"/>
      <c r="F339" s="35"/>
      <c r="I339" s="37"/>
      <c r="K339" s="28"/>
      <c r="L339" s="28"/>
      <c r="M339" s="28"/>
      <c r="P339" s="28"/>
    </row>
    <row r="340" ht="12.75" customHeight="1">
      <c r="A340" s="32"/>
      <c r="B340" s="32"/>
      <c r="C340" s="35"/>
      <c r="D340" s="34"/>
      <c r="E340" s="35"/>
      <c r="F340" s="35"/>
      <c r="I340" s="37"/>
      <c r="K340" s="28"/>
      <c r="L340" s="28"/>
      <c r="M340" s="28"/>
      <c r="P340" s="28"/>
    </row>
    <row r="341" ht="12.75" customHeight="1">
      <c r="A341" s="32"/>
      <c r="B341" s="32"/>
      <c r="C341" s="35"/>
      <c r="D341" s="34"/>
      <c r="E341" s="35"/>
      <c r="F341" s="35"/>
      <c r="I341" s="37"/>
      <c r="K341" s="28"/>
      <c r="L341" s="28"/>
      <c r="M341" s="28"/>
      <c r="P341" s="28"/>
    </row>
    <row r="342" ht="12.75" customHeight="1">
      <c r="A342" s="32"/>
      <c r="B342" s="32"/>
      <c r="C342" s="35"/>
      <c r="D342" s="34"/>
      <c r="E342" s="35"/>
      <c r="F342" s="35"/>
      <c r="I342" s="37"/>
      <c r="K342" s="28"/>
      <c r="L342" s="28"/>
      <c r="M342" s="28"/>
      <c r="P342" s="28"/>
    </row>
    <row r="343" ht="12.75" customHeight="1">
      <c r="A343" s="32"/>
      <c r="B343" s="32"/>
      <c r="C343" s="35"/>
      <c r="D343" s="34"/>
      <c r="E343" s="35"/>
      <c r="F343" s="35"/>
      <c r="I343" s="37"/>
      <c r="K343" s="28"/>
      <c r="L343" s="28"/>
      <c r="M343" s="28"/>
      <c r="P343" s="28"/>
    </row>
    <row r="344" ht="12.75" customHeight="1">
      <c r="A344" s="32"/>
      <c r="B344" s="32"/>
      <c r="C344" s="35"/>
      <c r="D344" s="34"/>
      <c r="E344" s="35"/>
      <c r="F344" s="35"/>
      <c r="I344" s="37"/>
      <c r="K344" s="28"/>
      <c r="L344" s="28"/>
      <c r="M344" s="28"/>
      <c r="P344" s="28"/>
    </row>
    <row r="345" ht="12.75" customHeight="1">
      <c r="A345" s="32"/>
      <c r="B345" s="32"/>
      <c r="C345" s="35"/>
      <c r="D345" s="34"/>
      <c r="E345" s="35"/>
      <c r="F345" s="35"/>
      <c r="I345" s="37"/>
      <c r="K345" s="28"/>
      <c r="L345" s="28"/>
      <c r="M345" s="28"/>
      <c r="P345" s="28"/>
    </row>
    <row r="346" ht="12.75" customHeight="1">
      <c r="A346" s="32"/>
      <c r="B346" s="32"/>
      <c r="C346" s="35"/>
      <c r="D346" s="34"/>
      <c r="E346" s="35"/>
      <c r="F346" s="35"/>
      <c r="I346" s="37"/>
      <c r="K346" s="28"/>
      <c r="L346" s="28"/>
      <c r="M346" s="28"/>
      <c r="P346" s="28"/>
    </row>
    <row r="347" ht="12.75" customHeight="1">
      <c r="A347" s="32"/>
      <c r="B347" s="32"/>
      <c r="C347" s="35"/>
      <c r="D347" s="34"/>
      <c r="E347" s="35"/>
      <c r="F347" s="35"/>
      <c r="I347" s="37"/>
      <c r="K347" s="28"/>
      <c r="L347" s="28"/>
      <c r="M347" s="28"/>
      <c r="P347" s="28"/>
    </row>
    <row r="348" ht="12.75" customHeight="1">
      <c r="A348" s="32"/>
      <c r="B348" s="32"/>
      <c r="C348" s="35"/>
      <c r="D348" s="34"/>
      <c r="E348" s="35"/>
      <c r="F348" s="35"/>
      <c r="I348" s="37"/>
      <c r="K348" s="28"/>
      <c r="L348" s="28"/>
      <c r="M348" s="28"/>
      <c r="P348" s="28"/>
    </row>
    <row r="349" ht="12.75" customHeight="1">
      <c r="A349" s="32"/>
      <c r="B349" s="32"/>
      <c r="C349" s="35"/>
      <c r="D349" s="34"/>
      <c r="E349" s="35"/>
      <c r="F349" s="35"/>
      <c r="I349" s="37"/>
      <c r="K349" s="28"/>
      <c r="L349" s="28"/>
      <c r="M349" s="28"/>
      <c r="P349" s="28"/>
    </row>
    <row r="350" ht="12.75" customHeight="1">
      <c r="A350" s="32"/>
      <c r="B350" s="32"/>
      <c r="C350" s="35"/>
      <c r="D350" s="34"/>
      <c r="E350" s="35"/>
      <c r="F350" s="35"/>
      <c r="I350" s="37"/>
      <c r="K350" s="28"/>
      <c r="L350" s="28"/>
      <c r="M350" s="28"/>
      <c r="P350" s="28"/>
    </row>
    <row r="351" ht="12.75" customHeight="1">
      <c r="A351" s="32"/>
      <c r="B351" s="32"/>
      <c r="C351" s="35"/>
      <c r="D351" s="34"/>
      <c r="E351" s="35"/>
      <c r="F351" s="35"/>
      <c r="I351" s="37"/>
      <c r="K351" s="28"/>
      <c r="L351" s="28"/>
      <c r="M351" s="28"/>
      <c r="P351" s="28"/>
    </row>
    <row r="352" ht="12.75" customHeight="1">
      <c r="A352" s="32"/>
      <c r="B352" s="32"/>
      <c r="C352" s="35"/>
      <c r="D352" s="34"/>
      <c r="E352" s="35"/>
      <c r="F352" s="35"/>
      <c r="I352" s="37"/>
      <c r="K352" s="28"/>
      <c r="L352" s="28"/>
      <c r="M352" s="28"/>
      <c r="P352" s="28"/>
    </row>
    <row r="353" ht="12.75" customHeight="1">
      <c r="A353" s="32"/>
      <c r="B353" s="32"/>
      <c r="C353" s="35"/>
      <c r="D353" s="34"/>
      <c r="E353" s="35"/>
      <c r="F353" s="35"/>
      <c r="I353" s="37"/>
      <c r="K353" s="28"/>
      <c r="L353" s="28"/>
      <c r="M353" s="28"/>
      <c r="P353" s="28"/>
    </row>
    <row r="354" ht="12.75" customHeight="1">
      <c r="A354" s="32"/>
      <c r="B354" s="32"/>
      <c r="C354" s="35"/>
      <c r="D354" s="34"/>
      <c r="E354" s="35"/>
      <c r="F354" s="35"/>
      <c r="I354" s="37"/>
      <c r="K354" s="28"/>
      <c r="L354" s="28"/>
      <c r="M354" s="28"/>
      <c r="P354" s="28"/>
    </row>
    <row r="355" ht="12.75" customHeight="1">
      <c r="A355" s="32"/>
      <c r="B355" s="32"/>
      <c r="C355" s="35"/>
      <c r="D355" s="34"/>
      <c r="E355" s="35"/>
      <c r="F355" s="35"/>
      <c r="I355" s="37"/>
      <c r="K355" s="28"/>
      <c r="L355" s="28"/>
      <c r="M355" s="28"/>
      <c r="P355" s="28"/>
    </row>
    <row r="356" ht="12.75" customHeight="1">
      <c r="A356" s="32"/>
      <c r="B356" s="32"/>
      <c r="C356" s="35"/>
      <c r="D356" s="34"/>
      <c r="E356" s="35"/>
      <c r="F356" s="35"/>
      <c r="I356" s="37"/>
      <c r="K356" s="28"/>
      <c r="L356" s="28"/>
      <c r="M356" s="28"/>
      <c r="P356" s="28"/>
    </row>
    <row r="357" ht="12.75" customHeight="1">
      <c r="A357" s="32"/>
      <c r="B357" s="32"/>
      <c r="C357" s="35"/>
      <c r="D357" s="34"/>
      <c r="E357" s="35"/>
      <c r="F357" s="35"/>
      <c r="I357" s="37"/>
      <c r="K357" s="28"/>
      <c r="L357" s="28"/>
      <c r="M357" s="28"/>
      <c r="P357" s="28"/>
    </row>
    <row r="358" ht="12.75" customHeight="1">
      <c r="A358" s="32"/>
      <c r="B358" s="32"/>
      <c r="C358" s="35"/>
      <c r="D358" s="34"/>
      <c r="E358" s="35"/>
      <c r="F358" s="35"/>
      <c r="I358" s="37"/>
      <c r="K358" s="28"/>
      <c r="L358" s="28"/>
      <c r="M358" s="28"/>
      <c r="P358" s="28"/>
    </row>
    <row r="359" ht="12.75" customHeight="1">
      <c r="A359" s="32"/>
      <c r="B359" s="32"/>
      <c r="C359" s="35"/>
      <c r="D359" s="34"/>
      <c r="E359" s="35"/>
      <c r="F359" s="35"/>
      <c r="I359" s="37"/>
      <c r="K359" s="28"/>
      <c r="L359" s="28"/>
      <c r="M359" s="28"/>
      <c r="P359" s="28"/>
    </row>
    <row r="360" ht="12.75" customHeight="1">
      <c r="A360" s="32"/>
      <c r="B360" s="32"/>
      <c r="C360" s="35"/>
      <c r="D360" s="34"/>
      <c r="E360" s="35"/>
      <c r="F360" s="35"/>
      <c r="I360" s="37"/>
      <c r="K360" s="28"/>
      <c r="L360" s="28"/>
      <c r="M360" s="28"/>
      <c r="P360" s="28"/>
    </row>
    <row r="361" ht="12.75" customHeight="1">
      <c r="A361" s="32"/>
      <c r="B361" s="32"/>
      <c r="C361" s="35"/>
      <c r="D361" s="34"/>
      <c r="E361" s="35"/>
      <c r="F361" s="35"/>
      <c r="I361" s="37"/>
      <c r="K361" s="28"/>
      <c r="L361" s="28"/>
      <c r="M361" s="28"/>
      <c r="P361" s="28"/>
    </row>
    <row r="362" ht="12.75" customHeight="1">
      <c r="A362" s="32"/>
      <c r="B362" s="32"/>
      <c r="C362" s="35"/>
      <c r="D362" s="34"/>
      <c r="E362" s="35"/>
      <c r="F362" s="35"/>
      <c r="I362" s="37"/>
      <c r="K362" s="28"/>
      <c r="L362" s="28"/>
      <c r="M362" s="28"/>
      <c r="P362" s="28"/>
    </row>
    <row r="363" ht="12.75" customHeight="1">
      <c r="A363" s="32"/>
      <c r="B363" s="32"/>
      <c r="C363" s="35"/>
      <c r="D363" s="34"/>
      <c r="E363" s="35"/>
      <c r="F363" s="35"/>
      <c r="I363" s="37"/>
      <c r="K363" s="28"/>
      <c r="L363" s="28"/>
      <c r="M363" s="28"/>
      <c r="P363" s="28"/>
    </row>
    <row r="364" ht="12.75" customHeight="1">
      <c r="A364" s="32"/>
      <c r="B364" s="32"/>
      <c r="C364" s="35"/>
      <c r="D364" s="34"/>
      <c r="E364" s="35"/>
      <c r="F364" s="35"/>
      <c r="I364" s="37"/>
      <c r="K364" s="28"/>
      <c r="L364" s="28"/>
      <c r="M364" s="28"/>
      <c r="P364" s="28"/>
    </row>
    <row r="365" ht="12.75" customHeight="1">
      <c r="A365" s="32"/>
      <c r="B365" s="32"/>
      <c r="C365" s="35"/>
      <c r="D365" s="34"/>
      <c r="E365" s="35"/>
      <c r="F365" s="35"/>
      <c r="I365" s="37"/>
      <c r="K365" s="28"/>
      <c r="L365" s="28"/>
      <c r="M365" s="28"/>
      <c r="P365" s="28"/>
    </row>
    <row r="366" ht="12.75" customHeight="1">
      <c r="A366" s="32"/>
      <c r="B366" s="32"/>
      <c r="C366" s="35"/>
      <c r="D366" s="34"/>
      <c r="E366" s="35"/>
      <c r="F366" s="35"/>
      <c r="I366" s="37"/>
      <c r="K366" s="28"/>
      <c r="L366" s="28"/>
      <c r="M366" s="28"/>
      <c r="P366" s="28"/>
    </row>
    <row r="367" ht="12.75" customHeight="1">
      <c r="A367" s="32"/>
      <c r="B367" s="32"/>
      <c r="C367" s="35"/>
      <c r="D367" s="34"/>
      <c r="E367" s="35"/>
      <c r="F367" s="35"/>
      <c r="I367" s="37"/>
      <c r="K367" s="28"/>
      <c r="L367" s="28"/>
      <c r="M367" s="28"/>
      <c r="P367" s="28"/>
    </row>
    <row r="368" ht="12.75" customHeight="1">
      <c r="A368" s="32"/>
      <c r="B368" s="32"/>
      <c r="C368" s="35"/>
      <c r="D368" s="34"/>
      <c r="E368" s="35"/>
      <c r="F368" s="35"/>
      <c r="I368" s="37"/>
      <c r="K368" s="28"/>
      <c r="L368" s="28"/>
      <c r="M368" s="28"/>
      <c r="P368" s="28"/>
    </row>
    <row r="369" ht="12.75" customHeight="1">
      <c r="A369" s="32"/>
      <c r="B369" s="32"/>
      <c r="C369" s="35"/>
      <c r="D369" s="34"/>
      <c r="E369" s="35"/>
      <c r="F369" s="35"/>
      <c r="I369" s="37"/>
      <c r="K369" s="28"/>
      <c r="L369" s="28"/>
      <c r="M369" s="28"/>
      <c r="P369" s="28"/>
    </row>
    <row r="370" ht="12.75" customHeight="1">
      <c r="A370" s="32"/>
      <c r="B370" s="32"/>
      <c r="C370" s="35"/>
      <c r="D370" s="34"/>
      <c r="E370" s="35"/>
      <c r="F370" s="35"/>
      <c r="I370" s="37"/>
      <c r="K370" s="28"/>
      <c r="L370" s="28"/>
      <c r="M370" s="28"/>
      <c r="P370" s="28"/>
    </row>
    <row r="371" ht="12.75" customHeight="1">
      <c r="A371" s="32"/>
      <c r="B371" s="32"/>
      <c r="C371" s="35"/>
      <c r="D371" s="34"/>
      <c r="E371" s="35"/>
      <c r="F371" s="35"/>
      <c r="I371" s="37"/>
      <c r="K371" s="28"/>
      <c r="L371" s="28"/>
      <c r="M371" s="28"/>
      <c r="P371" s="28"/>
    </row>
    <row r="372" ht="12.75" customHeight="1">
      <c r="A372" s="32"/>
      <c r="B372" s="32"/>
      <c r="C372" s="35"/>
      <c r="D372" s="34"/>
      <c r="E372" s="35"/>
      <c r="F372" s="35"/>
      <c r="I372" s="37"/>
      <c r="K372" s="28"/>
      <c r="L372" s="28"/>
      <c r="M372" s="28"/>
      <c r="P372" s="28"/>
    </row>
    <row r="373" ht="12.75" customHeight="1">
      <c r="A373" s="32"/>
      <c r="B373" s="32"/>
      <c r="C373" s="35"/>
      <c r="D373" s="34"/>
      <c r="E373" s="35"/>
      <c r="F373" s="35"/>
      <c r="I373" s="37"/>
      <c r="K373" s="28"/>
      <c r="L373" s="28"/>
      <c r="M373" s="28"/>
      <c r="P373" s="28"/>
    </row>
    <row r="374" ht="12.75" customHeight="1">
      <c r="A374" s="32"/>
      <c r="B374" s="32"/>
      <c r="C374" s="35"/>
      <c r="D374" s="34"/>
      <c r="E374" s="35"/>
      <c r="F374" s="35"/>
      <c r="I374" s="37"/>
      <c r="K374" s="28"/>
      <c r="L374" s="28"/>
      <c r="M374" s="28"/>
      <c r="P374" s="28"/>
    </row>
    <row r="375" ht="12.75" customHeight="1">
      <c r="A375" s="32"/>
      <c r="B375" s="32"/>
      <c r="C375" s="35"/>
      <c r="D375" s="34"/>
      <c r="E375" s="35"/>
      <c r="F375" s="35"/>
      <c r="I375" s="37"/>
      <c r="K375" s="28"/>
      <c r="L375" s="28"/>
      <c r="M375" s="28"/>
      <c r="P375" s="28"/>
    </row>
    <row r="376" ht="12.75" customHeight="1">
      <c r="A376" s="32"/>
      <c r="B376" s="32"/>
      <c r="C376" s="35"/>
      <c r="D376" s="34"/>
      <c r="E376" s="35"/>
      <c r="F376" s="35"/>
      <c r="I376" s="37"/>
      <c r="K376" s="28"/>
      <c r="L376" s="28"/>
      <c r="M376" s="28"/>
      <c r="P376" s="28"/>
    </row>
    <row r="377" ht="12.75" customHeight="1">
      <c r="A377" s="32"/>
      <c r="B377" s="32"/>
      <c r="C377" s="35"/>
      <c r="D377" s="34"/>
      <c r="E377" s="35"/>
      <c r="F377" s="35"/>
      <c r="I377" s="37"/>
      <c r="K377" s="28"/>
      <c r="L377" s="28"/>
      <c r="M377" s="28"/>
      <c r="P377" s="28"/>
    </row>
    <row r="378" ht="12.75" customHeight="1">
      <c r="A378" s="32"/>
      <c r="B378" s="32"/>
      <c r="C378" s="35"/>
      <c r="D378" s="34"/>
      <c r="E378" s="35"/>
      <c r="F378" s="35"/>
      <c r="I378" s="37"/>
      <c r="K378" s="28"/>
      <c r="L378" s="28"/>
      <c r="M378" s="28"/>
      <c r="P378" s="28"/>
    </row>
    <row r="379" ht="12.75" customHeight="1">
      <c r="A379" s="32"/>
      <c r="B379" s="32"/>
      <c r="C379" s="35"/>
      <c r="D379" s="34"/>
      <c r="E379" s="35"/>
      <c r="F379" s="35"/>
      <c r="I379" s="37"/>
      <c r="K379" s="28"/>
      <c r="L379" s="28"/>
      <c r="M379" s="28"/>
      <c r="P379" s="28"/>
    </row>
    <row r="380" ht="12.75" customHeight="1">
      <c r="A380" s="32"/>
      <c r="B380" s="32"/>
      <c r="C380" s="35"/>
      <c r="D380" s="34"/>
      <c r="E380" s="35"/>
      <c r="F380" s="35"/>
      <c r="I380" s="37"/>
      <c r="K380" s="28"/>
      <c r="L380" s="28"/>
      <c r="M380" s="28"/>
      <c r="P380" s="28"/>
    </row>
    <row r="381" ht="12.75" customHeight="1">
      <c r="A381" s="32"/>
      <c r="B381" s="32"/>
      <c r="C381" s="35"/>
      <c r="D381" s="34"/>
      <c r="E381" s="35"/>
      <c r="F381" s="35"/>
      <c r="I381" s="37"/>
      <c r="K381" s="28"/>
      <c r="L381" s="28"/>
      <c r="M381" s="28"/>
      <c r="P381" s="28"/>
    </row>
    <row r="382" ht="12.75" customHeight="1">
      <c r="A382" s="32"/>
      <c r="B382" s="32"/>
      <c r="C382" s="35"/>
      <c r="D382" s="34"/>
      <c r="E382" s="35"/>
      <c r="F382" s="35"/>
      <c r="I382" s="37"/>
      <c r="K382" s="28"/>
      <c r="L382" s="28"/>
      <c r="M382" s="28"/>
      <c r="P382" s="28"/>
    </row>
    <row r="383" ht="12.75" customHeight="1">
      <c r="A383" s="32"/>
      <c r="B383" s="32"/>
      <c r="C383" s="35"/>
      <c r="D383" s="34"/>
      <c r="E383" s="35"/>
      <c r="F383" s="35"/>
      <c r="I383" s="37"/>
      <c r="K383" s="28"/>
      <c r="L383" s="28"/>
      <c r="M383" s="28"/>
      <c r="P383" s="28"/>
    </row>
    <row r="384" ht="12.75" customHeight="1">
      <c r="A384" s="32"/>
      <c r="B384" s="32"/>
      <c r="C384" s="35"/>
      <c r="D384" s="34"/>
      <c r="E384" s="35"/>
      <c r="F384" s="35"/>
      <c r="I384" s="37"/>
      <c r="K384" s="28"/>
      <c r="L384" s="28"/>
      <c r="M384" s="28"/>
      <c r="P384" s="28"/>
    </row>
    <row r="385" ht="12.75" customHeight="1">
      <c r="A385" s="32"/>
      <c r="B385" s="32"/>
      <c r="C385" s="35"/>
      <c r="D385" s="34"/>
      <c r="E385" s="35"/>
      <c r="F385" s="35"/>
      <c r="I385" s="37"/>
      <c r="K385" s="28"/>
      <c r="L385" s="28"/>
      <c r="M385" s="28"/>
      <c r="P385" s="28"/>
    </row>
    <row r="386" ht="12.75" customHeight="1">
      <c r="A386" s="32"/>
      <c r="B386" s="32"/>
      <c r="C386" s="35"/>
      <c r="D386" s="34"/>
      <c r="E386" s="35"/>
      <c r="F386" s="35"/>
      <c r="I386" s="37"/>
      <c r="K386" s="28"/>
      <c r="L386" s="28"/>
      <c r="M386" s="28"/>
      <c r="P386" s="28"/>
    </row>
    <row r="387" ht="12.75" customHeight="1">
      <c r="A387" s="32"/>
      <c r="B387" s="32"/>
      <c r="C387" s="35"/>
      <c r="D387" s="34"/>
      <c r="E387" s="35"/>
      <c r="F387" s="35"/>
      <c r="I387" s="37"/>
      <c r="K387" s="28"/>
      <c r="L387" s="28"/>
      <c r="M387" s="28"/>
      <c r="P387" s="28"/>
    </row>
    <row r="388" ht="12.75" customHeight="1">
      <c r="A388" s="32"/>
      <c r="B388" s="32"/>
      <c r="C388" s="35"/>
      <c r="D388" s="34"/>
      <c r="E388" s="35"/>
      <c r="F388" s="35"/>
      <c r="I388" s="37"/>
      <c r="K388" s="28"/>
      <c r="L388" s="28"/>
      <c r="M388" s="28"/>
      <c r="P388" s="28"/>
    </row>
    <row r="389" ht="12.75" customHeight="1">
      <c r="A389" s="32"/>
      <c r="B389" s="32"/>
      <c r="C389" s="35"/>
      <c r="D389" s="34"/>
      <c r="E389" s="35"/>
      <c r="F389" s="35"/>
      <c r="I389" s="37"/>
      <c r="K389" s="28"/>
      <c r="L389" s="28"/>
      <c r="M389" s="28"/>
      <c r="P389" s="28"/>
    </row>
    <row r="390" ht="12.75" customHeight="1">
      <c r="A390" s="32"/>
      <c r="B390" s="32"/>
      <c r="C390" s="35"/>
      <c r="D390" s="34"/>
      <c r="E390" s="35"/>
      <c r="F390" s="35"/>
      <c r="I390" s="37"/>
      <c r="K390" s="28"/>
      <c r="L390" s="28"/>
      <c r="M390" s="28"/>
      <c r="P390" s="28"/>
    </row>
    <row r="391" ht="12.75" customHeight="1">
      <c r="A391" s="32"/>
      <c r="B391" s="32"/>
      <c r="C391" s="35"/>
      <c r="D391" s="34"/>
      <c r="E391" s="35"/>
      <c r="F391" s="35"/>
      <c r="I391" s="37"/>
      <c r="K391" s="28"/>
      <c r="L391" s="28"/>
      <c r="M391" s="28"/>
      <c r="P391" s="28"/>
    </row>
    <row r="392" ht="12.75" customHeight="1">
      <c r="A392" s="32"/>
      <c r="B392" s="32"/>
      <c r="C392" s="35"/>
      <c r="D392" s="34"/>
      <c r="E392" s="35"/>
      <c r="F392" s="35"/>
      <c r="I392" s="37"/>
      <c r="K392" s="28"/>
      <c r="L392" s="28"/>
      <c r="M392" s="28"/>
      <c r="P392" s="28"/>
    </row>
    <row r="393" ht="12.75" customHeight="1">
      <c r="A393" s="32"/>
      <c r="B393" s="32"/>
      <c r="C393" s="35"/>
      <c r="D393" s="34"/>
      <c r="E393" s="35"/>
      <c r="F393" s="35"/>
      <c r="I393" s="37"/>
      <c r="K393" s="28"/>
      <c r="L393" s="28"/>
      <c r="M393" s="28"/>
      <c r="P393" s="28"/>
    </row>
    <row r="394" ht="12.75" customHeight="1">
      <c r="A394" s="32"/>
      <c r="B394" s="32"/>
      <c r="C394" s="35"/>
      <c r="D394" s="34"/>
      <c r="E394" s="35"/>
      <c r="F394" s="35"/>
      <c r="I394" s="37"/>
      <c r="K394" s="28"/>
      <c r="L394" s="28"/>
      <c r="M394" s="28"/>
      <c r="P394" s="28"/>
    </row>
    <row r="395" ht="12.75" customHeight="1">
      <c r="A395" s="32"/>
      <c r="B395" s="32"/>
      <c r="C395" s="35"/>
      <c r="D395" s="34"/>
      <c r="E395" s="35"/>
      <c r="F395" s="35"/>
      <c r="I395" s="37"/>
      <c r="K395" s="28"/>
      <c r="L395" s="28"/>
      <c r="M395" s="28"/>
      <c r="P395" s="28"/>
    </row>
    <row r="396" ht="12.75" customHeight="1">
      <c r="A396" s="32"/>
      <c r="B396" s="32"/>
      <c r="C396" s="35"/>
      <c r="D396" s="34"/>
      <c r="E396" s="35"/>
      <c r="F396" s="35"/>
      <c r="I396" s="37"/>
      <c r="K396" s="28"/>
      <c r="L396" s="28"/>
      <c r="M396" s="28"/>
      <c r="P396" s="28"/>
    </row>
    <row r="397" ht="12.75" customHeight="1">
      <c r="A397" s="32"/>
      <c r="B397" s="32"/>
      <c r="C397" s="35"/>
      <c r="D397" s="34"/>
      <c r="E397" s="35"/>
      <c r="F397" s="35"/>
      <c r="I397" s="37"/>
      <c r="K397" s="28"/>
      <c r="L397" s="28"/>
      <c r="M397" s="28"/>
      <c r="P397" s="28"/>
    </row>
    <row r="398" ht="12.75" customHeight="1">
      <c r="A398" s="32"/>
      <c r="B398" s="32"/>
      <c r="C398" s="35"/>
      <c r="D398" s="34"/>
      <c r="E398" s="35"/>
      <c r="F398" s="35"/>
      <c r="I398" s="37"/>
      <c r="K398" s="28"/>
      <c r="L398" s="28"/>
      <c r="M398" s="28"/>
      <c r="P398" s="28"/>
    </row>
    <row r="399" ht="12.75" customHeight="1">
      <c r="A399" s="32"/>
      <c r="B399" s="32"/>
      <c r="C399" s="35"/>
      <c r="D399" s="34"/>
      <c r="E399" s="35"/>
      <c r="F399" s="35"/>
      <c r="I399" s="37"/>
      <c r="K399" s="28"/>
      <c r="L399" s="28"/>
      <c r="M399" s="28"/>
      <c r="P399" s="28"/>
    </row>
    <row r="400" ht="12.75" customHeight="1">
      <c r="A400" s="32"/>
      <c r="B400" s="32"/>
      <c r="C400" s="35"/>
      <c r="D400" s="34"/>
      <c r="E400" s="35"/>
      <c r="F400" s="35"/>
      <c r="I400" s="37"/>
      <c r="K400" s="28"/>
      <c r="L400" s="28"/>
      <c r="M400" s="28"/>
      <c r="P400" s="28"/>
    </row>
    <row r="401" ht="12.75" customHeight="1">
      <c r="A401" s="32"/>
      <c r="B401" s="32"/>
      <c r="C401" s="35"/>
      <c r="D401" s="34"/>
      <c r="E401" s="35"/>
      <c r="F401" s="35"/>
      <c r="I401" s="37"/>
      <c r="K401" s="28"/>
      <c r="L401" s="28"/>
      <c r="M401" s="28"/>
      <c r="P401" s="28"/>
    </row>
    <row r="402" ht="12.75" customHeight="1">
      <c r="A402" s="32"/>
      <c r="B402" s="32"/>
      <c r="C402" s="35"/>
      <c r="D402" s="34"/>
      <c r="E402" s="35"/>
      <c r="F402" s="35"/>
      <c r="I402" s="37"/>
      <c r="K402" s="28"/>
      <c r="L402" s="28"/>
      <c r="M402" s="28"/>
      <c r="P402" s="28"/>
    </row>
    <row r="403" ht="12.75" customHeight="1">
      <c r="A403" s="32"/>
      <c r="B403" s="32"/>
      <c r="C403" s="35"/>
      <c r="D403" s="34"/>
      <c r="E403" s="35"/>
      <c r="F403" s="35"/>
      <c r="I403" s="37"/>
      <c r="K403" s="28"/>
      <c r="L403" s="28"/>
      <c r="M403" s="28"/>
      <c r="P403" s="28"/>
    </row>
    <row r="404" ht="12.75" customHeight="1">
      <c r="A404" s="32"/>
      <c r="B404" s="32"/>
      <c r="C404" s="35"/>
      <c r="D404" s="34"/>
      <c r="E404" s="35"/>
      <c r="F404" s="35"/>
      <c r="I404" s="37"/>
      <c r="K404" s="28"/>
      <c r="L404" s="28"/>
      <c r="M404" s="28"/>
      <c r="P404" s="28"/>
    </row>
    <row r="405" ht="12.75" customHeight="1">
      <c r="A405" s="32"/>
      <c r="B405" s="32"/>
      <c r="C405" s="35"/>
      <c r="D405" s="34"/>
      <c r="E405" s="35"/>
      <c r="F405" s="35"/>
      <c r="I405" s="37"/>
      <c r="K405" s="28"/>
      <c r="L405" s="28"/>
      <c r="M405" s="28"/>
      <c r="P405" s="28"/>
    </row>
    <row r="406" ht="12.75" customHeight="1">
      <c r="A406" s="32"/>
      <c r="B406" s="32"/>
      <c r="C406" s="35"/>
      <c r="D406" s="34"/>
      <c r="E406" s="35"/>
      <c r="F406" s="35"/>
      <c r="I406" s="37"/>
      <c r="K406" s="28"/>
      <c r="L406" s="28"/>
      <c r="M406" s="28"/>
      <c r="P406" s="28"/>
    </row>
    <row r="407" ht="12.75" customHeight="1">
      <c r="A407" s="32"/>
      <c r="B407" s="32"/>
      <c r="C407" s="35"/>
      <c r="D407" s="34"/>
      <c r="E407" s="35"/>
      <c r="F407" s="35"/>
      <c r="I407" s="37"/>
      <c r="K407" s="28"/>
      <c r="L407" s="28"/>
      <c r="M407" s="28"/>
      <c r="P407" s="28"/>
    </row>
    <row r="408" ht="12.75" customHeight="1">
      <c r="A408" s="32"/>
      <c r="B408" s="32"/>
      <c r="C408" s="35"/>
      <c r="D408" s="34"/>
      <c r="E408" s="35"/>
      <c r="F408" s="35"/>
      <c r="I408" s="37"/>
      <c r="K408" s="28"/>
      <c r="L408" s="28"/>
      <c r="M408" s="28"/>
      <c r="P408" s="28"/>
    </row>
    <row r="409" ht="12.75" customHeight="1">
      <c r="A409" s="32"/>
      <c r="B409" s="32"/>
      <c r="C409" s="35"/>
      <c r="D409" s="34"/>
      <c r="E409" s="35"/>
      <c r="F409" s="35"/>
      <c r="I409" s="37"/>
      <c r="K409" s="28"/>
      <c r="L409" s="28"/>
      <c r="M409" s="28"/>
      <c r="P409" s="28"/>
    </row>
    <row r="410" ht="12.75" customHeight="1">
      <c r="A410" s="32"/>
      <c r="B410" s="32"/>
      <c r="C410" s="35"/>
      <c r="D410" s="34"/>
      <c r="E410" s="35"/>
      <c r="F410" s="35"/>
      <c r="I410" s="37"/>
      <c r="K410" s="28"/>
      <c r="L410" s="28"/>
      <c r="M410" s="28"/>
      <c r="P410" s="28"/>
    </row>
    <row r="411" ht="12.75" customHeight="1">
      <c r="A411" s="32"/>
      <c r="B411" s="32"/>
      <c r="C411" s="35"/>
      <c r="D411" s="34"/>
      <c r="E411" s="35"/>
      <c r="F411" s="35"/>
      <c r="I411" s="37"/>
      <c r="K411" s="28"/>
      <c r="L411" s="28"/>
      <c r="M411" s="28"/>
      <c r="P411" s="28"/>
    </row>
    <row r="412" ht="12.75" customHeight="1">
      <c r="A412" s="32"/>
      <c r="B412" s="32"/>
      <c r="C412" s="35"/>
      <c r="D412" s="34"/>
      <c r="E412" s="35"/>
      <c r="F412" s="35"/>
      <c r="I412" s="37"/>
      <c r="K412" s="28"/>
      <c r="L412" s="28"/>
      <c r="M412" s="28"/>
      <c r="P412" s="28"/>
    </row>
    <row r="413" ht="12.75" customHeight="1">
      <c r="A413" s="32"/>
      <c r="B413" s="32"/>
      <c r="C413" s="35"/>
      <c r="D413" s="34"/>
      <c r="E413" s="35"/>
      <c r="F413" s="35"/>
      <c r="I413" s="37"/>
      <c r="K413" s="28"/>
      <c r="L413" s="28"/>
      <c r="M413" s="28"/>
      <c r="P413" s="28"/>
    </row>
    <row r="414" ht="12.75" customHeight="1">
      <c r="A414" s="32"/>
      <c r="B414" s="32"/>
      <c r="C414" s="35"/>
      <c r="D414" s="34"/>
      <c r="E414" s="35"/>
      <c r="F414" s="35"/>
      <c r="I414" s="37"/>
      <c r="K414" s="28"/>
      <c r="L414" s="28"/>
      <c r="M414" s="28"/>
      <c r="P414" s="28"/>
    </row>
    <row r="415" ht="12.75" customHeight="1">
      <c r="A415" s="32"/>
      <c r="B415" s="32"/>
      <c r="C415" s="35"/>
      <c r="D415" s="34"/>
      <c r="E415" s="35"/>
      <c r="F415" s="35"/>
      <c r="I415" s="37"/>
      <c r="K415" s="28"/>
      <c r="L415" s="28"/>
      <c r="M415" s="28"/>
      <c r="P415" s="28"/>
    </row>
    <row r="416" ht="12.75" customHeight="1">
      <c r="A416" s="32"/>
      <c r="B416" s="32"/>
      <c r="C416" s="35"/>
      <c r="D416" s="34"/>
      <c r="E416" s="35"/>
      <c r="F416" s="35"/>
      <c r="I416" s="37"/>
      <c r="K416" s="28"/>
      <c r="L416" s="28"/>
      <c r="M416" s="28"/>
      <c r="P416" s="28"/>
    </row>
    <row r="417" ht="12.75" customHeight="1">
      <c r="A417" s="32"/>
      <c r="B417" s="32"/>
      <c r="C417" s="35"/>
      <c r="D417" s="34"/>
      <c r="E417" s="35"/>
      <c r="F417" s="35"/>
      <c r="I417" s="37"/>
      <c r="K417" s="28"/>
      <c r="L417" s="28"/>
      <c r="M417" s="28"/>
      <c r="P417" s="28"/>
    </row>
    <row r="418" ht="12.75" customHeight="1">
      <c r="A418" s="32"/>
      <c r="B418" s="32"/>
      <c r="C418" s="35"/>
      <c r="D418" s="34"/>
      <c r="E418" s="35"/>
      <c r="F418" s="35"/>
      <c r="I418" s="37"/>
      <c r="K418" s="28"/>
      <c r="L418" s="28"/>
      <c r="M418" s="28"/>
      <c r="P418" s="28"/>
    </row>
    <row r="419" ht="12.75" customHeight="1">
      <c r="A419" s="32"/>
      <c r="B419" s="32"/>
      <c r="C419" s="35"/>
      <c r="D419" s="34"/>
      <c r="E419" s="35"/>
      <c r="F419" s="35"/>
      <c r="I419" s="37"/>
      <c r="K419" s="28"/>
      <c r="L419" s="28"/>
      <c r="M419" s="28"/>
      <c r="P419" s="28"/>
    </row>
    <row r="420" ht="12.75" customHeight="1">
      <c r="A420" s="32"/>
      <c r="B420" s="32"/>
      <c r="C420" s="35"/>
      <c r="D420" s="34"/>
      <c r="E420" s="35"/>
      <c r="F420" s="35"/>
      <c r="I420" s="37"/>
      <c r="K420" s="28"/>
      <c r="L420" s="28"/>
      <c r="M420" s="28"/>
      <c r="P420" s="28"/>
    </row>
    <row r="421" ht="12.75" customHeight="1">
      <c r="A421" s="32"/>
      <c r="B421" s="32"/>
      <c r="C421" s="35"/>
      <c r="D421" s="34"/>
      <c r="E421" s="35"/>
      <c r="F421" s="35"/>
      <c r="I421" s="37"/>
      <c r="K421" s="28"/>
      <c r="L421" s="28"/>
      <c r="M421" s="28"/>
      <c r="P421" s="28"/>
    </row>
    <row r="422" ht="12.75" customHeight="1">
      <c r="A422" s="32"/>
      <c r="B422" s="32"/>
      <c r="C422" s="35"/>
      <c r="D422" s="34"/>
      <c r="E422" s="35"/>
      <c r="F422" s="35"/>
      <c r="I422" s="37"/>
      <c r="K422" s="28"/>
      <c r="L422" s="28"/>
      <c r="M422" s="28"/>
      <c r="P422" s="28"/>
    </row>
    <row r="423" ht="12.75" customHeight="1">
      <c r="A423" s="32"/>
      <c r="B423" s="32"/>
      <c r="C423" s="35"/>
      <c r="D423" s="34"/>
      <c r="E423" s="35"/>
      <c r="F423" s="35"/>
      <c r="I423" s="37"/>
      <c r="K423" s="28"/>
      <c r="L423" s="28"/>
      <c r="M423" s="28"/>
      <c r="P423" s="28"/>
    </row>
    <row r="424" ht="12.75" customHeight="1">
      <c r="A424" s="32"/>
      <c r="B424" s="32"/>
      <c r="C424" s="35"/>
      <c r="D424" s="34"/>
      <c r="E424" s="35"/>
      <c r="F424" s="35"/>
      <c r="I424" s="37"/>
      <c r="K424" s="28"/>
      <c r="L424" s="28"/>
      <c r="M424" s="28"/>
      <c r="P424" s="28"/>
    </row>
    <row r="425" ht="12.75" customHeight="1">
      <c r="A425" s="32"/>
      <c r="B425" s="32"/>
      <c r="C425" s="35"/>
      <c r="D425" s="34"/>
      <c r="E425" s="35"/>
      <c r="F425" s="35"/>
      <c r="I425" s="37"/>
      <c r="K425" s="28"/>
      <c r="L425" s="28"/>
      <c r="M425" s="28"/>
      <c r="P425" s="28"/>
    </row>
    <row r="426" ht="12.75" customHeight="1">
      <c r="A426" s="32"/>
      <c r="B426" s="32"/>
      <c r="C426" s="35"/>
      <c r="D426" s="34"/>
      <c r="E426" s="35"/>
      <c r="F426" s="35"/>
      <c r="I426" s="37"/>
      <c r="K426" s="28"/>
      <c r="L426" s="28"/>
      <c r="M426" s="28"/>
      <c r="P426" s="28"/>
    </row>
    <row r="427" ht="12.75" customHeight="1">
      <c r="A427" s="32"/>
      <c r="B427" s="32"/>
      <c r="C427" s="35"/>
      <c r="D427" s="34"/>
      <c r="E427" s="35"/>
      <c r="F427" s="35"/>
      <c r="I427" s="37"/>
      <c r="K427" s="28"/>
      <c r="L427" s="28"/>
      <c r="M427" s="28"/>
      <c r="P427" s="28"/>
    </row>
    <row r="428" ht="12.75" customHeight="1">
      <c r="A428" s="32"/>
      <c r="B428" s="32"/>
      <c r="C428" s="35"/>
      <c r="D428" s="34"/>
      <c r="E428" s="35"/>
      <c r="F428" s="35"/>
      <c r="I428" s="37"/>
      <c r="K428" s="28"/>
      <c r="L428" s="28"/>
      <c r="M428" s="28"/>
      <c r="P428" s="28"/>
    </row>
    <row r="429" ht="12.75" customHeight="1">
      <c r="A429" s="32"/>
      <c r="B429" s="32"/>
      <c r="C429" s="35"/>
      <c r="D429" s="34"/>
      <c r="E429" s="35"/>
      <c r="F429" s="35"/>
      <c r="I429" s="37"/>
      <c r="K429" s="28"/>
      <c r="L429" s="28"/>
      <c r="M429" s="28"/>
      <c r="P429" s="28"/>
    </row>
    <row r="430" ht="12.75" customHeight="1">
      <c r="A430" s="32"/>
      <c r="B430" s="32"/>
      <c r="C430" s="35"/>
      <c r="D430" s="34"/>
      <c r="E430" s="35"/>
      <c r="F430" s="35"/>
      <c r="I430" s="37"/>
      <c r="K430" s="28"/>
      <c r="L430" s="28"/>
      <c r="M430" s="28"/>
      <c r="P430" s="28"/>
    </row>
    <row r="431" ht="12.75" customHeight="1">
      <c r="A431" s="32"/>
      <c r="B431" s="32"/>
      <c r="C431" s="35"/>
      <c r="D431" s="34"/>
      <c r="E431" s="35"/>
      <c r="F431" s="35"/>
      <c r="I431" s="37"/>
      <c r="K431" s="28"/>
      <c r="L431" s="28"/>
      <c r="M431" s="28"/>
      <c r="P431" s="28"/>
    </row>
    <row r="432" ht="12.75" customHeight="1">
      <c r="A432" s="32"/>
      <c r="B432" s="32"/>
      <c r="C432" s="35"/>
      <c r="D432" s="34"/>
      <c r="E432" s="35"/>
      <c r="F432" s="35"/>
      <c r="I432" s="37"/>
      <c r="K432" s="28"/>
      <c r="L432" s="28"/>
      <c r="M432" s="28"/>
      <c r="P432" s="28"/>
    </row>
    <row r="433" ht="12.75" customHeight="1">
      <c r="A433" s="32"/>
      <c r="B433" s="32"/>
      <c r="C433" s="35"/>
      <c r="D433" s="34"/>
      <c r="E433" s="35"/>
      <c r="F433" s="35"/>
      <c r="I433" s="37"/>
      <c r="K433" s="28"/>
      <c r="L433" s="28"/>
      <c r="M433" s="28"/>
      <c r="P433" s="28"/>
    </row>
    <row r="434" ht="12.75" customHeight="1">
      <c r="A434" s="32"/>
      <c r="B434" s="32"/>
      <c r="C434" s="35"/>
      <c r="D434" s="34"/>
      <c r="E434" s="35"/>
      <c r="F434" s="35"/>
      <c r="I434" s="37"/>
      <c r="K434" s="28"/>
      <c r="L434" s="28"/>
      <c r="M434" s="28"/>
      <c r="P434" s="28"/>
    </row>
    <row r="435" ht="12.75" customHeight="1">
      <c r="A435" s="32"/>
      <c r="B435" s="32"/>
      <c r="C435" s="35"/>
      <c r="D435" s="34"/>
      <c r="E435" s="35"/>
      <c r="F435" s="35"/>
      <c r="I435" s="37"/>
      <c r="K435" s="28"/>
      <c r="L435" s="28"/>
      <c r="M435" s="28"/>
      <c r="P435" s="28"/>
    </row>
    <row r="436" ht="12.75" customHeight="1">
      <c r="A436" s="32"/>
      <c r="B436" s="32"/>
      <c r="C436" s="35"/>
      <c r="D436" s="34"/>
      <c r="E436" s="35"/>
      <c r="F436" s="35"/>
      <c r="I436" s="37"/>
      <c r="K436" s="28"/>
      <c r="L436" s="28"/>
      <c r="M436" s="28"/>
      <c r="P436" s="28"/>
    </row>
    <row r="437" ht="12.75" customHeight="1">
      <c r="A437" s="32"/>
      <c r="B437" s="32"/>
      <c r="C437" s="35"/>
      <c r="D437" s="34"/>
      <c r="E437" s="35"/>
      <c r="F437" s="35"/>
      <c r="I437" s="37"/>
      <c r="K437" s="28"/>
      <c r="L437" s="28"/>
      <c r="M437" s="28"/>
      <c r="P437" s="28"/>
    </row>
    <row r="438" ht="12.75" customHeight="1">
      <c r="A438" s="32"/>
      <c r="B438" s="32"/>
      <c r="C438" s="35"/>
      <c r="D438" s="34"/>
      <c r="E438" s="35"/>
      <c r="F438" s="35"/>
      <c r="I438" s="37"/>
      <c r="K438" s="28"/>
      <c r="L438" s="28"/>
      <c r="M438" s="28"/>
      <c r="P438" s="28"/>
    </row>
    <row r="439" ht="12.75" customHeight="1">
      <c r="A439" s="32"/>
      <c r="B439" s="32"/>
      <c r="C439" s="35"/>
      <c r="D439" s="34"/>
      <c r="E439" s="35"/>
      <c r="F439" s="35"/>
      <c r="I439" s="37"/>
      <c r="K439" s="28"/>
      <c r="L439" s="28"/>
      <c r="M439" s="28"/>
      <c r="P439" s="28"/>
    </row>
    <row r="440" ht="12.75" customHeight="1">
      <c r="A440" s="32"/>
      <c r="B440" s="32"/>
      <c r="C440" s="35"/>
      <c r="D440" s="34"/>
      <c r="E440" s="35"/>
      <c r="F440" s="35"/>
      <c r="I440" s="37"/>
      <c r="K440" s="28"/>
      <c r="L440" s="28"/>
      <c r="M440" s="28"/>
      <c r="P440" s="28"/>
    </row>
    <row r="441" ht="12.75" customHeight="1">
      <c r="A441" s="32"/>
      <c r="B441" s="32"/>
      <c r="C441" s="35"/>
      <c r="D441" s="34"/>
      <c r="E441" s="35"/>
      <c r="F441" s="35"/>
      <c r="I441" s="37"/>
      <c r="K441" s="28"/>
      <c r="L441" s="28"/>
      <c r="M441" s="28"/>
      <c r="P441" s="28"/>
    </row>
    <row r="442" ht="12.75" customHeight="1">
      <c r="A442" s="32"/>
      <c r="B442" s="32"/>
      <c r="C442" s="35"/>
      <c r="D442" s="34"/>
      <c r="E442" s="35"/>
      <c r="F442" s="35"/>
      <c r="I442" s="37"/>
      <c r="K442" s="28"/>
      <c r="L442" s="28"/>
      <c r="M442" s="28"/>
      <c r="P442" s="28"/>
    </row>
    <row r="443" ht="12.75" customHeight="1">
      <c r="A443" s="32"/>
      <c r="B443" s="32"/>
      <c r="C443" s="35"/>
      <c r="D443" s="34"/>
      <c r="E443" s="35"/>
      <c r="F443" s="35"/>
      <c r="I443" s="37"/>
      <c r="K443" s="28"/>
      <c r="L443" s="28"/>
      <c r="M443" s="28"/>
      <c r="P443" s="28"/>
    </row>
    <row r="444" ht="12.75" customHeight="1">
      <c r="A444" s="32"/>
      <c r="B444" s="32"/>
      <c r="C444" s="35"/>
      <c r="D444" s="34"/>
      <c r="E444" s="35"/>
      <c r="F444" s="35"/>
      <c r="I444" s="37"/>
      <c r="K444" s="28"/>
      <c r="L444" s="28"/>
      <c r="M444" s="28"/>
      <c r="P444" s="28"/>
    </row>
    <row r="445" ht="12.75" customHeight="1">
      <c r="A445" s="32"/>
      <c r="B445" s="32"/>
      <c r="C445" s="35"/>
      <c r="D445" s="34"/>
      <c r="E445" s="35"/>
      <c r="F445" s="35"/>
      <c r="I445" s="37"/>
      <c r="K445" s="28"/>
      <c r="L445" s="28"/>
      <c r="M445" s="28"/>
      <c r="P445" s="28"/>
    </row>
    <row r="446" ht="12.75" customHeight="1">
      <c r="A446" s="32"/>
      <c r="B446" s="32"/>
      <c r="C446" s="35"/>
      <c r="D446" s="34"/>
      <c r="E446" s="35"/>
      <c r="F446" s="35"/>
      <c r="I446" s="37"/>
      <c r="K446" s="28"/>
      <c r="L446" s="28"/>
      <c r="M446" s="28"/>
      <c r="P446" s="28"/>
    </row>
    <row r="447" ht="12.75" customHeight="1">
      <c r="A447" s="32"/>
      <c r="B447" s="32"/>
      <c r="C447" s="35"/>
      <c r="D447" s="34"/>
      <c r="E447" s="35"/>
      <c r="F447" s="35"/>
      <c r="I447" s="37"/>
      <c r="K447" s="28"/>
      <c r="L447" s="28"/>
      <c r="M447" s="28"/>
      <c r="P447" s="28"/>
    </row>
    <row r="448" ht="12.75" customHeight="1">
      <c r="A448" s="32"/>
      <c r="B448" s="32"/>
      <c r="C448" s="35"/>
      <c r="D448" s="34"/>
      <c r="E448" s="35"/>
      <c r="F448" s="35"/>
      <c r="I448" s="37"/>
      <c r="K448" s="28"/>
      <c r="L448" s="28"/>
      <c r="M448" s="28"/>
      <c r="P448" s="28"/>
    </row>
    <row r="449" ht="12.75" customHeight="1">
      <c r="A449" s="32"/>
      <c r="B449" s="32"/>
      <c r="C449" s="35"/>
      <c r="D449" s="34"/>
      <c r="E449" s="35"/>
      <c r="F449" s="35"/>
      <c r="I449" s="37"/>
      <c r="K449" s="28"/>
      <c r="L449" s="28"/>
      <c r="M449" s="28"/>
      <c r="P449" s="28"/>
    </row>
    <row r="450" ht="12.75" customHeight="1">
      <c r="A450" s="32"/>
      <c r="B450" s="32"/>
      <c r="C450" s="35"/>
      <c r="D450" s="34"/>
      <c r="E450" s="35"/>
      <c r="F450" s="35"/>
      <c r="I450" s="37"/>
      <c r="K450" s="28"/>
      <c r="L450" s="28"/>
      <c r="M450" s="28"/>
      <c r="P450" s="28"/>
    </row>
    <row r="451" ht="12.75" customHeight="1">
      <c r="A451" s="32"/>
      <c r="B451" s="32"/>
      <c r="C451" s="35"/>
      <c r="D451" s="34"/>
      <c r="E451" s="35"/>
      <c r="F451" s="35"/>
      <c r="I451" s="37"/>
      <c r="K451" s="28"/>
      <c r="L451" s="28"/>
      <c r="M451" s="28"/>
      <c r="P451" s="28"/>
    </row>
    <row r="452" ht="12.75" customHeight="1">
      <c r="A452" s="32"/>
      <c r="B452" s="32"/>
      <c r="C452" s="35"/>
      <c r="D452" s="34"/>
      <c r="E452" s="35"/>
      <c r="F452" s="35"/>
      <c r="I452" s="37"/>
      <c r="K452" s="28"/>
      <c r="L452" s="28"/>
      <c r="M452" s="28"/>
      <c r="P452" s="28"/>
    </row>
    <row r="453" ht="12.75" customHeight="1">
      <c r="A453" s="32"/>
      <c r="B453" s="32"/>
      <c r="C453" s="35"/>
      <c r="D453" s="34"/>
      <c r="E453" s="35"/>
      <c r="F453" s="35"/>
      <c r="I453" s="37"/>
      <c r="K453" s="28"/>
      <c r="L453" s="28"/>
      <c r="M453" s="28"/>
      <c r="P453" s="28"/>
    </row>
    <row r="454" ht="12.75" customHeight="1">
      <c r="A454" s="32"/>
      <c r="B454" s="32"/>
      <c r="C454" s="35"/>
      <c r="D454" s="34"/>
      <c r="E454" s="35"/>
      <c r="F454" s="35"/>
      <c r="I454" s="37"/>
      <c r="K454" s="28"/>
      <c r="L454" s="28"/>
      <c r="M454" s="28"/>
      <c r="P454" s="28"/>
    </row>
    <row r="455" ht="12.75" customHeight="1">
      <c r="A455" s="32"/>
      <c r="B455" s="32"/>
      <c r="C455" s="35"/>
      <c r="D455" s="34"/>
      <c r="E455" s="35"/>
      <c r="F455" s="35"/>
      <c r="I455" s="37"/>
      <c r="K455" s="28"/>
      <c r="L455" s="28"/>
      <c r="M455" s="28"/>
      <c r="P455" s="28"/>
    </row>
    <row r="456" ht="12.75" customHeight="1">
      <c r="A456" s="32"/>
      <c r="B456" s="32"/>
      <c r="C456" s="35"/>
      <c r="D456" s="34"/>
      <c r="E456" s="35"/>
      <c r="F456" s="35"/>
      <c r="I456" s="37"/>
      <c r="K456" s="28"/>
      <c r="L456" s="28"/>
      <c r="M456" s="28"/>
      <c r="P456" s="28"/>
    </row>
    <row r="457" ht="12.75" customHeight="1">
      <c r="A457" s="32"/>
      <c r="B457" s="32"/>
      <c r="C457" s="35"/>
      <c r="D457" s="34"/>
      <c r="E457" s="35"/>
      <c r="F457" s="35"/>
      <c r="I457" s="37"/>
      <c r="K457" s="28"/>
      <c r="L457" s="28"/>
      <c r="M457" s="28"/>
      <c r="P457" s="28"/>
    </row>
    <row r="458" ht="12.75" customHeight="1">
      <c r="A458" s="32"/>
      <c r="B458" s="32"/>
      <c r="C458" s="35"/>
      <c r="D458" s="34"/>
      <c r="E458" s="35"/>
      <c r="F458" s="35"/>
      <c r="I458" s="37"/>
      <c r="K458" s="28"/>
      <c r="L458" s="28"/>
      <c r="M458" s="28"/>
      <c r="P458" s="28"/>
    </row>
    <row r="459" ht="12.75" customHeight="1">
      <c r="A459" s="32"/>
      <c r="B459" s="32"/>
      <c r="C459" s="35"/>
      <c r="D459" s="34"/>
      <c r="E459" s="35"/>
      <c r="F459" s="35"/>
      <c r="I459" s="37"/>
      <c r="K459" s="28"/>
      <c r="L459" s="28"/>
      <c r="M459" s="28"/>
      <c r="P459" s="28"/>
    </row>
    <row r="460" ht="12.75" customHeight="1">
      <c r="A460" s="32"/>
      <c r="B460" s="32"/>
      <c r="C460" s="35"/>
      <c r="D460" s="34"/>
      <c r="E460" s="35"/>
      <c r="F460" s="35"/>
      <c r="I460" s="37"/>
      <c r="K460" s="28"/>
      <c r="L460" s="28"/>
      <c r="M460" s="28"/>
      <c r="P460" s="28"/>
    </row>
    <row r="461" ht="12.75" customHeight="1">
      <c r="A461" s="32"/>
      <c r="B461" s="32"/>
      <c r="C461" s="35"/>
      <c r="D461" s="34"/>
      <c r="E461" s="35"/>
      <c r="F461" s="35"/>
      <c r="I461" s="37"/>
      <c r="K461" s="28"/>
      <c r="L461" s="28"/>
      <c r="M461" s="28"/>
      <c r="P461" s="28"/>
    </row>
    <row r="462" ht="12.75" customHeight="1">
      <c r="A462" s="32"/>
      <c r="B462" s="32"/>
      <c r="C462" s="35"/>
      <c r="D462" s="34"/>
      <c r="E462" s="35"/>
      <c r="F462" s="35"/>
      <c r="I462" s="37"/>
      <c r="K462" s="28"/>
      <c r="L462" s="28"/>
      <c r="M462" s="28"/>
      <c r="P462" s="28"/>
    </row>
    <row r="463" ht="12.75" customHeight="1">
      <c r="A463" s="32"/>
      <c r="B463" s="32"/>
      <c r="C463" s="35"/>
      <c r="D463" s="34"/>
      <c r="E463" s="35"/>
      <c r="F463" s="35"/>
      <c r="I463" s="37"/>
      <c r="K463" s="28"/>
      <c r="L463" s="28"/>
      <c r="M463" s="28"/>
      <c r="P463" s="28"/>
    </row>
    <row r="464" ht="12.75" customHeight="1">
      <c r="A464" s="32"/>
      <c r="B464" s="32"/>
      <c r="C464" s="35"/>
      <c r="D464" s="34"/>
      <c r="E464" s="35"/>
      <c r="F464" s="35"/>
      <c r="I464" s="37"/>
      <c r="K464" s="28"/>
      <c r="L464" s="28"/>
      <c r="M464" s="28"/>
      <c r="P464" s="28"/>
    </row>
    <row r="465" ht="12.75" customHeight="1">
      <c r="A465" s="32"/>
      <c r="B465" s="32"/>
      <c r="C465" s="35"/>
      <c r="D465" s="34"/>
      <c r="E465" s="35"/>
      <c r="F465" s="35"/>
      <c r="I465" s="37"/>
      <c r="K465" s="28"/>
      <c r="L465" s="28"/>
      <c r="M465" s="28"/>
      <c r="P465" s="28"/>
    </row>
    <row r="466" ht="12.75" customHeight="1">
      <c r="A466" s="32"/>
      <c r="B466" s="32"/>
      <c r="C466" s="35"/>
      <c r="D466" s="34"/>
      <c r="E466" s="35"/>
      <c r="F466" s="35"/>
      <c r="I466" s="37"/>
      <c r="K466" s="28"/>
      <c r="L466" s="28"/>
      <c r="M466" s="28"/>
      <c r="P466" s="28"/>
    </row>
    <row r="467" ht="12.75" customHeight="1">
      <c r="A467" s="32"/>
      <c r="B467" s="32"/>
      <c r="C467" s="35"/>
      <c r="D467" s="34"/>
      <c r="E467" s="35"/>
      <c r="F467" s="35"/>
      <c r="I467" s="37"/>
      <c r="K467" s="28"/>
      <c r="L467" s="28"/>
      <c r="M467" s="28"/>
      <c r="P467" s="28"/>
    </row>
    <row r="468" ht="12.75" customHeight="1">
      <c r="A468" s="32"/>
      <c r="B468" s="32"/>
      <c r="C468" s="35"/>
      <c r="D468" s="34"/>
      <c r="E468" s="35"/>
      <c r="F468" s="35"/>
      <c r="I468" s="37"/>
      <c r="K468" s="28"/>
      <c r="L468" s="28"/>
      <c r="M468" s="28"/>
      <c r="P468" s="28"/>
    </row>
    <row r="469" ht="12.75" customHeight="1">
      <c r="A469" s="32"/>
      <c r="B469" s="32"/>
      <c r="C469" s="35"/>
      <c r="D469" s="34"/>
      <c r="E469" s="35"/>
      <c r="F469" s="35"/>
      <c r="I469" s="37"/>
      <c r="K469" s="28"/>
      <c r="L469" s="28"/>
      <c r="M469" s="28"/>
      <c r="P469" s="28"/>
    </row>
    <row r="470" ht="12.75" customHeight="1">
      <c r="A470" s="32"/>
      <c r="B470" s="32"/>
      <c r="C470" s="35"/>
      <c r="D470" s="34"/>
      <c r="E470" s="35"/>
      <c r="F470" s="35"/>
      <c r="I470" s="37"/>
      <c r="K470" s="28"/>
      <c r="L470" s="28"/>
      <c r="M470" s="28"/>
      <c r="P470" s="28"/>
    </row>
    <row r="471" ht="12.75" customHeight="1">
      <c r="A471" s="32"/>
      <c r="B471" s="32"/>
      <c r="C471" s="35"/>
      <c r="D471" s="34"/>
      <c r="E471" s="35"/>
      <c r="F471" s="35"/>
      <c r="I471" s="37"/>
      <c r="K471" s="28"/>
      <c r="L471" s="28"/>
      <c r="M471" s="28"/>
      <c r="P471" s="28"/>
    </row>
    <row r="472" ht="12.75" customHeight="1">
      <c r="A472" s="32"/>
      <c r="B472" s="32"/>
      <c r="C472" s="35"/>
      <c r="D472" s="34"/>
      <c r="E472" s="35"/>
      <c r="F472" s="35"/>
      <c r="I472" s="37"/>
      <c r="K472" s="28"/>
      <c r="L472" s="28"/>
      <c r="M472" s="28"/>
      <c r="P472" s="28"/>
    </row>
    <row r="473" ht="12.75" customHeight="1">
      <c r="A473" s="32"/>
      <c r="B473" s="32"/>
      <c r="C473" s="35"/>
      <c r="D473" s="34"/>
      <c r="E473" s="35"/>
      <c r="F473" s="35"/>
      <c r="I473" s="37"/>
      <c r="K473" s="28"/>
      <c r="L473" s="28"/>
      <c r="M473" s="28"/>
      <c r="P473" s="28"/>
    </row>
    <row r="474" ht="12.75" customHeight="1">
      <c r="A474" s="32"/>
      <c r="B474" s="32"/>
      <c r="C474" s="35"/>
      <c r="D474" s="34"/>
      <c r="E474" s="35"/>
      <c r="F474" s="35"/>
      <c r="I474" s="37"/>
      <c r="K474" s="28"/>
      <c r="L474" s="28"/>
      <c r="M474" s="28"/>
      <c r="P474" s="28"/>
    </row>
    <row r="475" ht="12.75" customHeight="1">
      <c r="A475" s="32"/>
      <c r="B475" s="32"/>
      <c r="C475" s="35"/>
      <c r="D475" s="34"/>
      <c r="E475" s="35"/>
      <c r="F475" s="35"/>
      <c r="I475" s="37"/>
      <c r="K475" s="28"/>
      <c r="L475" s="28"/>
      <c r="M475" s="28"/>
      <c r="P475" s="28"/>
    </row>
    <row r="476" ht="12.75" customHeight="1">
      <c r="A476" s="32"/>
      <c r="B476" s="32"/>
      <c r="C476" s="35"/>
      <c r="D476" s="34"/>
      <c r="E476" s="35"/>
      <c r="F476" s="35"/>
      <c r="I476" s="37"/>
      <c r="K476" s="28"/>
      <c r="L476" s="28"/>
      <c r="M476" s="28"/>
      <c r="P476" s="28"/>
    </row>
    <row r="477" ht="12.75" customHeight="1">
      <c r="A477" s="32"/>
      <c r="B477" s="32"/>
      <c r="C477" s="35"/>
      <c r="D477" s="34"/>
      <c r="E477" s="35"/>
      <c r="F477" s="35"/>
      <c r="I477" s="37"/>
      <c r="K477" s="28"/>
      <c r="L477" s="28"/>
      <c r="M477" s="28"/>
      <c r="P477" s="28"/>
    </row>
    <row r="478" ht="12.75" customHeight="1">
      <c r="A478" s="32"/>
      <c r="B478" s="32"/>
      <c r="C478" s="35"/>
      <c r="D478" s="34"/>
      <c r="E478" s="35"/>
      <c r="F478" s="35"/>
      <c r="I478" s="37"/>
      <c r="K478" s="28"/>
      <c r="L478" s="28"/>
      <c r="M478" s="28"/>
      <c r="P478" s="28"/>
    </row>
    <row r="479" ht="12.75" customHeight="1">
      <c r="A479" s="32"/>
      <c r="B479" s="32"/>
      <c r="C479" s="35"/>
      <c r="D479" s="34"/>
      <c r="E479" s="35"/>
      <c r="F479" s="35"/>
      <c r="I479" s="37"/>
      <c r="K479" s="28"/>
      <c r="L479" s="28"/>
      <c r="M479" s="28"/>
      <c r="P479" s="28"/>
    </row>
    <row r="480" ht="12.75" customHeight="1">
      <c r="A480" s="32"/>
      <c r="B480" s="32"/>
      <c r="C480" s="35"/>
      <c r="D480" s="34"/>
      <c r="E480" s="35"/>
      <c r="F480" s="35"/>
      <c r="I480" s="37"/>
      <c r="K480" s="28"/>
      <c r="L480" s="28"/>
      <c r="M480" s="28"/>
      <c r="P480" s="28"/>
    </row>
    <row r="481" ht="12.75" customHeight="1">
      <c r="A481" s="32"/>
      <c r="B481" s="32"/>
      <c r="C481" s="35"/>
      <c r="D481" s="34"/>
      <c r="E481" s="35"/>
      <c r="F481" s="35"/>
      <c r="I481" s="37"/>
      <c r="K481" s="28"/>
      <c r="L481" s="28"/>
      <c r="M481" s="28"/>
      <c r="P481" s="28"/>
    </row>
    <row r="482" ht="12.75" customHeight="1">
      <c r="A482" s="32"/>
      <c r="B482" s="32"/>
      <c r="C482" s="35"/>
      <c r="D482" s="34"/>
      <c r="E482" s="35"/>
      <c r="F482" s="35"/>
      <c r="I482" s="37"/>
      <c r="K482" s="28"/>
      <c r="L482" s="28"/>
      <c r="M482" s="28"/>
      <c r="P482" s="28"/>
    </row>
    <row r="483" ht="12.75" customHeight="1">
      <c r="A483" s="32"/>
      <c r="B483" s="32"/>
      <c r="C483" s="35"/>
      <c r="D483" s="34"/>
      <c r="E483" s="35"/>
      <c r="F483" s="35"/>
      <c r="I483" s="37"/>
      <c r="K483" s="28"/>
      <c r="L483" s="28"/>
      <c r="M483" s="28"/>
      <c r="P483" s="28"/>
    </row>
    <row r="484" ht="12.75" customHeight="1">
      <c r="A484" s="32"/>
      <c r="B484" s="32"/>
      <c r="C484" s="35"/>
      <c r="D484" s="34"/>
      <c r="E484" s="35"/>
      <c r="F484" s="35"/>
      <c r="I484" s="37"/>
      <c r="K484" s="28"/>
      <c r="L484" s="28"/>
      <c r="M484" s="28"/>
      <c r="P484" s="28"/>
    </row>
    <row r="485" ht="12.75" customHeight="1">
      <c r="A485" s="32"/>
      <c r="B485" s="32"/>
      <c r="C485" s="35"/>
      <c r="D485" s="34"/>
      <c r="E485" s="35"/>
      <c r="F485" s="35"/>
      <c r="I485" s="37"/>
      <c r="K485" s="28"/>
      <c r="L485" s="28"/>
      <c r="M485" s="28"/>
      <c r="P485" s="28"/>
    </row>
    <row r="486" ht="12.75" customHeight="1">
      <c r="A486" s="32"/>
      <c r="B486" s="32"/>
      <c r="C486" s="35"/>
      <c r="D486" s="34"/>
      <c r="E486" s="35"/>
      <c r="F486" s="35"/>
      <c r="I486" s="37"/>
      <c r="K486" s="28"/>
      <c r="L486" s="28"/>
      <c r="M486" s="28"/>
      <c r="P486" s="28"/>
    </row>
    <row r="487" ht="12.75" customHeight="1">
      <c r="A487" s="32"/>
      <c r="B487" s="32"/>
      <c r="C487" s="35"/>
      <c r="D487" s="34"/>
      <c r="E487" s="35"/>
      <c r="F487" s="35"/>
      <c r="I487" s="37"/>
      <c r="K487" s="28"/>
      <c r="L487" s="28"/>
      <c r="M487" s="28"/>
      <c r="P487" s="28"/>
    </row>
    <row r="488" ht="12.75" customHeight="1">
      <c r="A488" s="32"/>
      <c r="B488" s="32"/>
      <c r="C488" s="35"/>
      <c r="D488" s="34"/>
      <c r="E488" s="35"/>
      <c r="F488" s="35"/>
      <c r="I488" s="37"/>
      <c r="K488" s="28"/>
      <c r="L488" s="28"/>
      <c r="M488" s="28"/>
      <c r="P488" s="28"/>
    </row>
    <row r="489" ht="12.75" customHeight="1">
      <c r="A489" s="32"/>
      <c r="B489" s="32"/>
      <c r="C489" s="35"/>
      <c r="D489" s="34"/>
      <c r="E489" s="35"/>
      <c r="F489" s="35"/>
      <c r="I489" s="37"/>
      <c r="K489" s="28"/>
      <c r="L489" s="28"/>
      <c r="M489" s="28"/>
      <c r="P489" s="28"/>
    </row>
    <row r="490" ht="12.75" customHeight="1">
      <c r="A490" s="32"/>
      <c r="B490" s="32"/>
      <c r="C490" s="35"/>
      <c r="D490" s="34"/>
      <c r="E490" s="35"/>
      <c r="F490" s="35"/>
      <c r="I490" s="37"/>
      <c r="K490" s="28"/>
      <c r="L490" s="28"/>
      <c r="M490" s="28"/>
      <c r="P490" s="28"/>
    </row>
    <row r="491" ht="12.75" customHeight="1">
      <c r="A491" s="32"/>
      <c r="B491" s="32"/>
      <c r="C491" s="35"/>
      <c r="D491" s="34"/>
      <c r="E491" s="35"/>
      <c r="F491" s="35"/>
      <c r="I491" s="37"/>
      <c r="K491" s="28"/>
      <c r="L491" s="28"/>
      <c r="M491" s="28"/>
      <c r="P491" s="28"/>
    </row>
    <row r="492" ht="12.75" customHeight="1">
      <c r="A492" s="32"/>
      <c r="B492" s="32"/>
      <c r="C492" s="35"/>
      <c r="D492" s="34"/>
      <c r="E492" s="35"/>
      <c r="F492" s="35"/>
      <c r="I492" s="37"/>
      <c r="K492" s="28"/>
      <c r="L492" s="28"/>
      <c r="M492" s="28"/>
      <c r="P492" s="28"/>
    </row>
    <row r="493" ht="12.75" customHeight="1">
      <c r="A493" s="32"/>
      <c r="B493" s="32"/>
      <c r="C493" s="35"/>
      <c r="D493" s="34"/>
      <c r="E493" s="35"/>
      <c r="F493" s="35"/>
      <c r="I493" s="37"/>
      <c r="K493" s="28"/>
      <c r="L493" s="28"/>
      <c r="M493" s="28"/>
      <c r="P493" s="28"/>
    </row>
    <row r="494" ht="12.75" customHeight="1">
      <c r="A494" s="32"/>
      <c r="B494" s="32"/>
      <c r="C494" s="35"/>
      <c r="D494" s="34"/>
      <c r="E494" s="35"/>
      <c r="F494" s="35"/>
      <c r="I494" s="37"/>
      <c r="K494" s="28"/>
      <c r="L494" s="28"/>
      <c r="M494" s="28"/>
      <c r="P494" s="28"/>
    </row>
    <row r="495" ht="12.75" customHeight="1">
      <c r="A495" s="32"/>
      <c r="B495" s="32"/>
      <c r="C495" s="35"/>
      <c r="D495" s="34"/>
      <c r="E495" s="35"/>
      <c r="F495" s="35"/>
      <c r="I495" s="37"/>
      <c r="K495" s="28"/>
      <c r="L495" s="28"/>
      <c r="M495" s="28"/>
      <c r="P495" s="28"/>
    </row>
    <row r="496" ht="12.75" customHeight="1">
      <c r="A496" s="32"/>
      <c r="B496" s="32"/>
      <c r="C496" s="35"/>
      <c r="D496" s="34"/>
      <c r="E496" s="35"/>
      <c r="F496" s="35"/>
      <c r="I496" s="37"/>
      <c r="K496" s="28"/>
      <c r="L496" s="28"/>
      <c r="M496" s="28"/>
      <c r="P496" s="28"/>
    </row>
    <row r="497" ht="12.75" customHeight="1">
      <c r="A497" s="32"/>
      <c r="B497" s="32"/>
      <c r="C497" s="35"/>
      <c r="D497" s="34"/>
      <c r="E497" s="35"/>
      <c r="F497" s="35"/>
      <c r="I497" s="37"/>
      <c r="K497" s="28"/>
      <c r="L497" s="28"/>
      <c r="M497" s="28"/>
      <c r="P497" s="28"/>
    </row>
    <row r="498" ht="12.75" customHeight="1">
      <c r="A498" s="32"/>
      <c r="B498" s="32"/>
      <c r="C498" s="35"/>
      <c r="D498" s="34"/>
      <c r="E498" s="35"/>
      <c r="F498" s="35"/>
      <c r="I498" s="37"/>
      <c r="K498" s="28"/>
      <c r="L498" s="28"/>
      <c r="M498" s="28"/>
      <c r="P498" s="28"/>
    </row>
    <row r="499" ht="12.75" customHeight="1">
      <c r="A499" s="32"/>
      <c r="B499" s="32"/>
      <c r="C499" s="35"/>
      <c r="D499" s="34"/>
      <c r="E499" s="35"/>
      <c r="F499" s="35"/>
      <c r="I499" s="37"/>
      <c r="K499" s="28"/>
      <c r="L499" s="28"/>
      <c r="M499" s="28"/>
      <c r="P499" s="28"/>
    </row>
    <row r="500" ht="12.75" customHeight="1">
      <c r="A500" s="32"/>
      <c r="B500" s="32"/>
      <c r="C500" s="35"/>
      <c r="D500" s="34"/>
      <c r="E500" s="35"/>
      <c r="F500" s="35"/>
      <c r="I500" s="37"/>
      <c r="K500" s="28"/>
      <c r="L500" s="28"/>
      <c r="M500" s="28"/>
      <c r="P500" s="28"/>
    </row>
    <row r="501" ht="12.75" customHeight="1">
      <c r="A501" s="32"/>
      <c r="B501" s="32"/>
      <c r="C501" s="35"/>
      <c r="D501" s="34"/>
      <c r="E501" s="35"/>
      <c r="F501" s="35"/>
      <c r="I501" s="37"/>
      <c r="K501" s="28"/>
      <c r="L501" s="28"/>
      <c r="M501" s="28"/>
      <c r="P501" s="28"/>
    </row>
    <row r="502" ht="12.75" customHeight="1">
      <c r="A502" s="32"/>
      <c r="B502" s="32"/>
      <c r="C502" s="35"/>
      <c r="D502" s="34"/>
      <c r="E502" s="35"/>
      <c r="F502" s="35"/>
      <c r="I502" s="37"/>
      <c r="K502" s="28"/>
      <c r="L502" s="28"/>
      <c r="M502" s="28"/>
      <c r="P502" s="28"/>
    </row>
    <row r="503" ht="12.75" customHeight="1">
      <c r="A503" s="32"/>
      <c r="B503" s="32"/>
      <c r="C503" s="35"/>
      <c r="D503" s="34"/>
      <c r="E503" s="35"/>
      <c r="F503" s="35"/>
      <c r="I503" s="37"/>
      <c r="K503" s="28"/>
      <c r="L503" s="28"/>
      <c r="M503" s="28"/>
      <c r="P503" s="28"/>
    </row>
    <row r="504" ht="12.75" customHeight="1">
      <c r="A504" s="32"/>
      <c r="B504" s="32"/>
      <c r="C504" s="35"/>
      <c r="D504" s="34"/>
      <c r="E504" s="35"/>
      <c r="F504" s="35"/>
      <c r="I504" s="37"/>
      <c r="K504" s="28"/>
      <c r="L504" s="28"/>
      <c r="M504" s="28"/>
      <c r="P504" s="28"/>
    </row>
    <row r="505" ht="12.75" customHeight="1">
      <c r="A505" s="32"/>
      <c r="B505" s="32"/>
      <c r="C505" s="35"/>
      <c r="D505" s="34"/>
      <c r="E505" s="35"/>
      <c r="F505" s="35"/>
      <c r="I505" s="37"/>
      <c r="K505" s="28"/>
      <c r="L505" s="28"/>
      <c r="M505" s="28"/>
      <c r="P505" s="28"/>
    </row>
    <row r="506" ht="12.75" customHeight="1">
      <c r="A506" s="32"/>
      <c r="B506" s="32"/>
      <c r="C506" s="35"/>
      <c r="D506" s="34"/>
      <c r="E506" s="35"/>
      <c r="F506" s="35"/>
      <c r="I506" s="37"/>
      <c r="K506" s="28"/>
      <c r="L506" s="28"/>
      <c r="M506" s="28"/>
      <c r="P506" s="28"/>
    </row>
    <row r="507" ht="12.75" customHeight="1">
      <c r="A507" s="32"/>
      <c r="B507" s="32"/>
      <c r="C507" s="35"/>
      <c r="D507" s="34"/>
      <c r="E507" s="35"/>
      <c r="F507" s="35"/>
      <c r="I507" s="37"/>
      <c r="K507" s="28"/>
      <c r="L507" s="28"/>
      <c r="M507" s="28"/>
      <c r="P507" s="28"/>
    </row>
    <row r="508" ht="12.75" customHeight="1">
      <c r="A508" s="32"/>
      <c r="B508" s="32"/>
      <c r="C508" s="35"/>
      <c r="D508" s="34"/>
      <c r="E508" s="35"/>
      <c r="F508" s="35"/>
      <c r="I508" s="37"/>
      <c r="K508" s="28"/>
      <c r="L508" s="28"/>
      <c r="M508" s="28"/>
      <c r="P508" s="28"/>
    </row>
    <row r="509" ht="12.75" customHeight="1">
      <c r="A509" s="32"/>
      <c r="B509" s="32"/>
      <c r="C509" s="35"/>
      <c r="D509" s="34"/>
      <c r="E509" s="35"/>
      <c r="F509" s="35"/>
      <c r="I509" s="37"/>
      <c r="K509" s="28"/>
      <c r="L509" s="28"/>
      <c r="M509" s="28"/>
      <c r="P509" s="28"/>
    </row>
    <row r="510" ht="12.75" customHeight="1">
      <c r="A510" s="32"/>
      <c r="B510" s="32"/>
      <c r="C510" s="35"/>
      <c r="D510" s="34"/>
      <c r="E510" s="35"/>
      <c r="F510" s="35"/>
      <c r="I510" s="37"/>
      <c r="K510" s="28"/>
      <c r="L510" s="28"/>
      <c r="M510" s="28"/>
      <c r="P510" s="28"/>
    </row>
    <row r="511" ht="12.75" customHeight="1">
      <c r="A511" s="32"/>
      <c r="B511" s="32"/>
      <c r="C511" s="35"/>
      <c r="D511" s="34"/>
      <c r="E511" s="35"/>
      <c r="F511" s="35"/>
      <c r="I511" s="37"/>
      <c r="K511" s="28"/>
      <c r="L511" s="28"/>
      <c r="M511" s="28"/>
      <c r="P511" s="28"/>
    </row>
    <row r="512" ht="12.75" customHeight="1">
      <c r="A512" s="32"/>
      <c r="B512" s="32"/>
      <c r="C512" s="35"/>
      <c r="D512" s="34"/>
      <c r="E512" s="35"/>
      <c r="F512" s="35"/>
      <c r="I512" s="37"/>
      <c r="K512" s="28"/>
      <c r="L512" s="28"/>
      <c r="M512" s="28"/>
      <c r="P512" s="28"/>
    </row>
    <row r="513" ht="12.75" customHeight="1">
      <c r="A513" s="32"/>
      <c r="B513" s="32"/>
      <c r="C513" s="35"/>
      <c r="D513" s="34"/>
      <c r="E513" s="35"/>
      <c r="F513" s="35"/>
      <c r="I513" s="37"/>
      <c r="K513" s="28"/>
      <c r="L513" s="28"/>
      <c r="M513" s="28"/>
      <c r="P513" s="28"/>
    </row>
    <row r="514" ht="12.75" customHeight="1">
      <c r="A514" s="32"/>
      <c r="B514" s="32"/>
      <c r="C514" s="35"/>
      <c r="D514" s="34"/>
      <c r="E514" s="35"/>
      <c r="F514" s="35"/>
      <c r="I514" s="37"/>
      <c r="K514" s="28"/>
      <c r="L514" s="28"/>
      <c r="M514" s="28"/>
      <c r="P514" s="28"/>
    </row>
    <row r="515" ht="12.75" customHeight="1">
      <c r="A515" s="32"/>
      <c r="B515" s="32"/>
      <c r="C515" s="35"/>
      <c r="D515" s="34"/>
      <c r="E515" s="35"/>
      <c r="F515" s="35"/>
      <c r="I515" s="37"/>
      <c r="K515" s="28"/>
      <c r="L515" s="28"/>
      <c r="M515" s="28"/>
      <c r="P515" s="28"/>
    </row>
    <row r="516" ht="12.75" customHeight="1">
      <c r="A516" s="32"/>
      <c r="B516" s="32"/>
      <c r="C516" s="35"/>
      <c r="D516" s="34"/>
      <c r="E516" s="35"/>
      <c r="F516" s="35"/>
      <c r="I516" s="37"/>
      <c r="K516" s="28"/>
      <c r="L516" s="28"/>
      <c r="M516" s="28"/>
      <c r="P516" s="28"/>
    </row>
    <row r="517" ht="12.75" customHeight="1">
      <c r="A517" s="32"/>
      <c r="B517" s="32"/>
      <c r="C517" s="35"/>
      <c r="D517" s="34"/>
      <c r="E517" s="35"/>
      <c r="F517" s="35"/>
      <c r="I517" s="37"/>
      <c r="K517" s="28"/>
      <c r="L517" s="28"/>
      <c r="M517" s="28"/>
      <c r="P517" s="28"/>
    </row>
    <row r="518" ht="12.75" customHeight="1">
      <c r="A518" s="32"/>
      <c r="B518" s="32"/>
      <c r="C518" s="35"/>
      <c r="D518" s="34"/>
      <c r="E518" s="35"/>
      <c r="F518" s="35"/>
      <c r="I518" s="37"/>
      <c r="K518" s="28"/>
      <c r="L518" s="28"/>
      <c r="M518" s="28"/>
      <c r="P518" s="28"/>
    </row>
    <row r="519" ht="12.75" customHeight="1">
      <c r="A519" s="32"/>
      <c r="B519" s="32"/>
      <c r="C519" s="35"/>
      <c r="D519" s="34"/>
      <c r="E519" s="35"/>
      <c r="F519" s="35"/>
      <c r="I519" s="37"/>
      <c r="K519" s="28"/>
      <c r="L519" s="28"/>
      <c r="M519" s="28"/>
      <c r="P519" s="28"/>
    </row>
    <row r="520" ht="12.75" customHeight="1">
      <c r="A520" s="32"/>
      <c r="B520" s="32"/>
      <c r="C520" s="35"/>
      <c r="D520" s="34"/>
      <c r="E520" s="35"/>
      <c r="F520" s="35"/>
      <c r="I520" s="37"/>
      <c r="K520" s="28"/>
      <c r="L520" s="28"/>
      <c r="M520" s="28"/>
      <c r="P520" s="28"/>
    </row>
    <row r="521" ht="12.75" customHeight="1">
      <c r="A521" s="32"/>
      <c r="B521" s="32"/>
      <c r="C521" s="35"/>
      <c r="D521" s="34"/>
      <c r="E521" s="35"/>
      <c r="F521" s="35"/>
      <c r="I521" s="37"/>
      <c r="K521" s="28"/>
      <c r="L521" s="28"/>
      <c r="M521" s="28"/>
      <c r="P521" s="28"/>
    </row>
    <row r="522" ht="12.75" customHeight="1">
      <c r="A522" s="32"/>
      <c r="B522" s="32"/>
      <c r="C522" s="35"/>
      <c r="D522" s="34"/>
      <c r="E522" s="35"/>
      <c r="F522" s="35"/>
      <c r="I522" s="37"/>
      <c r="K522" s="28"/>
      <c r="L522" s="28"/>
      <c r="M522" s="28"/>
      <c r="P522" s="28"/>
    </row>
    <row r="523" ht="12.75" customHeight="1">
      <c r="A523" s="32"/>
      <c r="B523" s="32"/>
      <c r="C523" s="35"/>
      <c r="D523" s="34"/>
      <c r="E523" s="35"/>
      <c r="F523" s="35"/>
      <c r="I523" s="37"/>
      <c r="K523" s="28"/>
      <c r="L523" s="28"/>
      <c r="M523" s="28"/>
      <c r="P523" s="28"/>
    </row>
    <row r="524" ht="12.75" customHeight="1">
      <c r="A524" s="32"/>
      <c r="B524" s="32"/>
      <c r="C524" s="35"/>
      <c r="D524" s="34"/>
      <c r="E524" s="35"/>
      <c r="F524" s="35"/>
      <c r="I524" s="37"/>
      <c r="K524" s="28"/>
      <c r="L524" s="28"/>
      <c r="M524" s="28"/>
      <c r="P524" s="28"/>
    </row>
    <row r="525" ht="12.75" customHeight="1">
      <c r="A525" s="32"/>
      <c r="B525" s="32"/>
      <c r="C525" s="35"/>
      <c r="D525" s="34"/>
      <c r="E525" s="35"/>
      <c r="F525" s="35"/>
      <c r="I525" s="37"/>
      <c r="K525" s="28"/>
      <c r="L525" s="28"/>
      <c r="M525" s="28"/>
      <c r="P525" s="28"/>
    </row>
    <row r="526" ht="12.75" customHeight="1">
      <c r="A526" s="32"/>
      <c r="B526" s="32"/>
      <c r="C526" s="35"/>
      <c r="D526" s="34"/>
      <c r="E526" s="35"/>
      <c r="F526" s="35"/>
      <c r="I526" s="37"/>
      <c r="K526" s="28"/>
      <c r="L526" s="28"/>
      <c r="M526" s="28"/>
      <c r="P526" s="28"/>
    </row>
    <row r="527" ht="12.75" customHeight="1">
      <c r="A527" s="32"/>
      <c r="B527" s="32"/>
      <c r="C527" s="35"/>
      <c r="D527" s="34"/>
      <c r="E527" s="35"/>
      <c r="F527" s="35"/>
      <c r="I527" s="37"/>
      <c r="K527" s="28"/>
      <c r="L527" s="28"/>
      <c r="M527" s="28"/>
      <c r="P527" s="28"/>
    </row>
    <row r="528" ht="12.75" customHeight="1">
      <c r="A528" s="32"/>
      <c r="B528" s="32"/>
      <c r="C528" s="35"/>
      <c r="D528" s="34"/>
      <c r="E528" s="35"/>
      <c r="F528" s="35"/>
      <c r="I528" s="37"/>
      <c r="K528" s="28"/>
      <c r="L528" s="28"/>
      <c r="M528" s="28"/>
      <c r="P528" s="28"/>
    </row>
    <row r="529" ht="12.75" customHeight="1">
      <c r="A529" s="32"/>
      <c r="B529" s="32"/>
      <c r="C529" s="35"/>
      <c r="D529" s="34"/>
      <c r="E529" s="35"/>
      <c r="F529" s="35"/>
      <c r="I529" s="37"/>
      <c r="K529" s="28"/>
      <c r="L529" s="28"/>
      <c r="M529" s="28"/>
      <c r="P529" s="28"/>
    </row>
    <row r="530" ht="12.75" customHeight="1">
      <c r="A530" s="32"/>
      <c r="B530" s="32"/>
      <c r="C530" s="35"/>
      <c r="D530" s="34"/>
      <c r="E530" s="35"/>
      <c r="F530" s="35"/>
      <c r="I530" s="37"/>
      <c r="K530" s="28"/>
      <c r="L530" s="28"/>
      <c r="M530" s="28"/>
      <c r="P530" s="28"/>
    </row>
    <row r="531" ht="12.75" customHeight="1">
      <c r="A531" s="32"/>
      <c r="B531" s="32"/>
      <c r="C531" s="35"/>
      <c r="D531" s="34"/>
      <c r="E531" s="35"/>
      <c r="F531" s="35"/>
      <c r="I531" s="37"/>
      <c r="K531" s="28"/>
      <c r="L531" s="28"/>
      <c r="M531" s="28"/>
      <c r="P531" s="28"/>
    </row>
    <row r="532" ht="12.75" customHeight="1">
      <c r="A532" s="32"/>
      <c r="B532" s="32"/>
      <c r="C532" s="35"/>
      <c r="D532" s="34"/>
      <c r="E532" s="35"/>
      <c r="F532" s="35"/>
      <c r="I532" s="37"/>
      <c r="K532" s="28"/>
      <c r="L532" s="28"/>
      <c r="M532" s="28"/>
      <c r="P532" s="28"/>
    </row>
    <row r="533" ht="12.75" customHeight="1">
      <c r="A533" s="32"/>
      <c r="B533" s="32"/>
      <c r="C533" s="35"/>
      <c r="D533" s="34"/>
      <c r="E533" s="35"/>
      <c r="F533" s="35"/>
      <c r="I533" s="37"/>
      <c r="K533" s="28"/>
      <c r="L533" s="28"/>
      <c r="M533" s="28"/>
      <c r="P533" s="28"/>
    </row>
    <row r="534" ht="12.75" customHeight="1">
      <c r="A534" s="32"/>
      <c r="B534" s="32"/>
      <c r="C534" s="35"/>
      <c r="D534" s="34"/>
      <c r="E534" s="35"/>
      <c r="F534" s="35"/>
      <c r="I534" s="37"/>
      <c r="K534" s="28"/>
      <c r="L534" s="28"/>
      <c r="M534" s="28"/>
      <c r="P534" s="28"/>
    </row>
    <row r="535" ht="12.75" customHeight="1">
      <c r="A535" s="32"/>
      <c r="B535" s="32"/>
      <c r="C535" s="35"/>
      <c r="D535" s="34"/>
      <c r="E535" s="35"/>
      <c r="F535" s="35"/>
      <c r="I535" s="37"/>
      <c r="K535" s="28"/>
      <c r="L535" s="28"/>
      <c r="M535" s="28"/>
      <c r="P535" s="28"/>
    </row>
    <row r="536" ht="12.75" customHeight="1">
      <c r="A536" s="32"/>
      <c r="B536" s="32"/>
      <c r="C536" s="35"/>
      <c r="D536" s="34"/>
      <c r="E536" s="35"/>
      <c r="F536" s="35"/>
      <c r="I536" s="37"/>
      <c r="K536" s="28"/>
      <c r="L536" s="28"/>
      <c r="M536" s="28"/>
      <c r="P536" s="28"/>
    </row>
    <row r="537" ht="12.75" customHeight="1">
      <c r="A537" s="32"/>
      <c r="B537" s="32"/>
      <c r="C537" s="35"/>
      <c r="D537" s="34"/>
      <c r="E537" s="35"/>
      <c r="F537" s="35"/>
      <c r="I537" s="37"/>
      <c r="K537" s="28"/>
      <c r="L537" s="28"/>
      <c r="M537" s="28"/>
      <c r="P537" s="28"/>
    </row>
    <row r="538" ht="12.75" customHeight="1">
      <c r="A538" s="32"/>
      <c r="B538" s="32"/>
      <c r="C538" s="35"/>
      <c r="D538" s="34"/>
      <c r="E538" s="35"/>
      <c r="F538" s="35"/>
      <c r="I538" s="37"/>
      <c r="K538" s="28"/>
      <c r="L538" s="28"/>
      <c r="M538" s="28"/>
      <c r="P538" s="28"/>
    </row>
    <row r="539" ht="12.75" customHeight="1">
      <c r="A539" s="32"/>
      <c r="B539" s="32"/>
      <c r="C539" s="35"/>
      <c r="D539" s="34"/>
      <c r="E539" s="35"/>
      <c r="F539" s="35"/>
      <c r="I539" s="37"/>
      <c r="K539" s="28"/>
      <c r="L539" s="28"/>
      <c r="M539" s="28"/>
      <c r="P539" s="28"/>
    </row>
    <row r="540" ht="12.75" customHeight="1">
      <c r="A540" s="32"/>
      <c r="B540" s="32"/>
      <c r="C540" s="35"/>
      <c r="D540" s="34"/>
      <c r="E540" s="35"/>
      <c r="F540" s="35"/>
      <c r="I540" s="37"/>
      <c r="K540" s="28"/>
      <c r="L540" s="28"/>
      <c r="M540" s="28"/>
      <c r="P540" s="28"/>
    </row>
    <row r="541" ht="12.75" customHeight="1">
      <c r="A541" s="32"/>
      <c r="B541" s="32"/>
      <c r="C541" s="35"/>
      <c r="D541" s="34"/>
      <c r="E541" s="35"/>
      <c r="F541" s="35"/>
      <c r="I541" s="37"/>
      <c r="K541" s="28"/>
      <c r="L541" s="28"/>
      <c r="M541" s="28"/>
      <c r="P541" s="28"/>
    </row>
    <row r="542" ht="12.75" customHeight="1">
      <c r="A542" s="32"/>
      <c r="B542" s="32"/>
      <c r="C542" s="35"/>
      <c r="D542" s="34"/>
      <c r="E542" s="35"/>
      <c r="F542" s="35"/>
      <c r="I542" s="37"/>
      <c r="K542" s="28"/>
      <c r="L542" s="28"/>
      <c r="M542" s="28"/>
      <c r="P542" s="28"/>
    </row>
    <row r="543" ht="12.75" customHeight="1">
      <c r="A543" s="32"/>
      <c r="B543" s="32"/>
      <c r="C543" s="35"/>
      <c r="D543" s="34"/>
      <c r="E543" s="35"/>
      <c r="F543" s="35"/>
      <c r="I543" s="37"/>
      <c r="K543" s="28"/>
      <c r="L543" s="28"/>
      <c r="M543" s="28"/>
      <c r="P543" s="28"/>
    </row>
    <row r="544" ht="12.75" customHeight="1">
      <c r="A544" s="32"/>
      <c r="B544" s="32"/>
      <c r="C544" s="35"/>
      <c r="D544" s="34"/>
      <c r="E544" s="35"/>
      <c r="F544" s="35"/>
      <c r="I544" s="37"/>
      <c r="K544" s="28"/>
      <c r="L544" s="28"/>
      <c r="M544" s="28"/>
      <c r="P544" s="28"/>
    </row>
    <row r="545" ht="12.75" customHeight="1">
      <c r="A545" s="32"/>
      <c r="B545" s="32"/>
      <c r="C545" s="35"/>
      <c r="D545" s="34"/>
      <c r="E545" s="35"/>
      <c r="F545" s="35"/>
      <c r="I545" s="37"/>
      <c r="K545" s="28"/>
      <c r="L545" s="28"/>
      <c r="M545" s="28"/>
      <c r="P545" s="28"/>
    </row>
    <row r="546" ht="12.75" customHeight="1">
      <c r="A546" s="32"/>
      <c r="B546" s="32"/>
      <c r="C546" s="35"/>
      <c r="D546" s="34"/>
      <c r="E546" s="35"/>
      <c r="F546" s="35"/>
      <c r="I546" s="37"/>
      <c r="K546" s="28"/>
      <c r="L546" s="28"/>
      <c r="M546" s="28"/>
      <c r="P546" s="28"/>
    </row>
    <row r="547" ht="12.75" customHeight="1">
      <c r="A547" s="32"/>
      <c r="B547" s="32"/>
      <c r="C547" s="35"/>
      <c r="D547" s="34"/>
      <c r="E547" s="35"/>
      <c r="F547" s="35"/>
      <c r="I547" s="37"/>
      <c r="K547" s="28"/>
      <c r="L547" s="28"/>
      <c r="M547" s="28"/>
      <c r="P547" s="28"/>
    </row>
    <row r="548" ht="12.75" customHeight="1">
      <c r="A548" s="32"/>
      <c r="B548" s="32"/>
      <c r="C548" s="35"/>
      <c r="D548" s="34"/>
      <c r="E548" s="35"/>
      <c r="F548" s="35"/>
      <c r="I548" s="37"/>
      <c r="K548" s="28"/>
      <c r="L548" s="28"/>
      <c r="M548" s="28"/>
      <c r="P548" s="28"/>
    </row>
    <row r="549" ht="12.75" customHeight="1">
      <c r="A549" s="32"/>
      <c r="B549" s="32"/>
      <c r="C549" s="35"/>
      <c r="D549" s="34"/>
      <c r="E549" s="35"/>
      <c r="F549" s="35"/>
      <c r="I549" s="37"/>
      <c r="K549" s="28"/>
      <c r="L549" s="28"/>
      <c r="M549" s="28"/>
      <c r="P549" s="28"/>
    </row>
    <row r="550" ht="12.75" customHeight="1">
      <c r="A550" s="32"/>
      <c r="B550" s="32"/>
      <c r="C550" s="35"/>
      <c r="D550" s="34"/>
      <c r="E550" s="35"/>
      <c r="F550" s="35"/>
      <c r="I550" s="37"/>
      <c r="K550" s="28"/>
      <c r="L550" s="28"/>
      <c r="M550" s="28"/>
      <c r="P550" s="28"/>
    </row>
    <row r="551" ht="12.75" customHeight="1">
      <c r="A551" s="32"/>
      <c r="B551" s="32"/>
      <c r="C551" s="35"/>
      <c r="D551" s="34"/>
      <c r="E551" s="35"/>
      <c r="F551" s="35"/>
      <c r="I551" s="37"/>
      <c r="K551" s="28"/>
      <c r="L551" s="28"/>
      <c r="M551" s="28"/>
      <c r="P551" s="28"/>
    </row>
    <row r="552" ht="12.75" customHeight="1">
      <c r="A552" s="32"/>
      <c r="B552" s="32"/>
      <c r="C552" s="35"/>
      <c r="D552" s="34"/>
      <c r="E552" s="35"/>
      <c r="F552" s="35"/>
      <c r="I552" s="37"/>
      <c r="K552" s="28"/>
      <c r="L552" s="28"/>
      <c r="M552" s="28"/>
      <c r="P552" s="28"/>
    </row>
    <row r="553" ht="12.75" customHeight="1">
      <c r="A553" s="32"/>
      <c r="B553" s="32"/>
      <c r="C553" s="35"/>
      <c r="D553" s="34"/>
      <c r="E553" s="35"/>
      <c r="F553" s="35"/>
      <c r="I553" s="37"/>
      <c r="K553" s="28"/>
      <c r="L553" s="28"/>
      <c r="M553" s="28"/>
      <c r="P553" s="28"/>
    </row>
    <row r="554" ht="12.75" customHeight="1">
      <c r="A554" s="32"/>
      <c r="B554" s="32"/>
      <c r="C554" s="35"/>
      <c r="D554" s="34"/>
      <c r="E554" s="35"/>
      <c r="F554" s="35"/>
      <c r="I554" s="37"/>
      <c r="K554" s="28"/>
      <c r="L554" s="28"/>
      <c r="M554" s="28"/>
      <c r="P554" s="28"/>
    </row>
    <row r="555" ht="12.75" customHeight="1">
      <c r="A555" s="32"/>
      <c r="B555" s="32"/>
      <c r="C555" s="35"/>
      <c r="D555" s="34"/>
      <c r="E555" s="35"/>
      <c r="F555" s="35"/>
      <c r="I555" s="37"/>
      <c r="K555" s="28"/>
      <c r="L555" s="28"/>
      <c r="M555" s="28"/>
      <c r="P555" s="28"/>
    </row>
    <row r="556" ht="12.75" customHeight="1">
      <c r="A556" s="32"/>
      <c r="B556" s="32"/>
      <c r="C556" s="35"/>
      <c r="D556" s="34"/>
      <c r="E556" s="35"/>
      <c r="F556" s="35"/>
      <c r="I556" s="37"/>
      <c r="K556" s="28"/>
      <c r="L556" s="28"/>
      <c r="M556" s="28"/>
      <c r="P556" s="28"/>
    </row>
    <row r="557" ht="12.75" customHeight="1">
      <c r="A557" s="32"/>
      <c r="B557" s="32"/>
      <c r="C557" s="35"/>
      <c r="D557" s="34"/>
      <c r="E557" s="35"/>
      <c r="F557" s="35"/>
      <c r="I557" s="37"/>
      <c r="K557" s="28"/>
      <c r="L557" s="28"/>
      <c r="M557" s="28"/>
      <c r="P557" s="28"/>
    </row>
    <row r="558" ht="12.75" customHeight="1">
      <c r="A558" s="32"/>
      <c r="B558" s="32"/>
      <c r="C558" s="35"/>
      <c r="D558" s="34"/>
      <c r="E558" s="35"/>
      <c r="F558" s="35"/>
      <c r="I558" s="37"/>
      <c r="K558" s="28"/>
      <c r="L558" s="28"/>
      <c r="M558" s="28"/>
      <c r="P558" s="28"/>
    </row>
    <row r="559" ht="12.75" customHeight="1">
      <c r="A559" s="32"/>
      <c r="B559" s="32"/>
      <c r="C559" s="35"/>
      <c r="D559" s="34"/>
      <c r="E559" s="35"/>
      <c r="F559" s="35"/>
      <c r="I559" s="37"/>
      <c r="K559" s="28"/>
      <c r="L559" s="28"/>
      <c r="M559" s="28"/>
      <c r="P559" s="28"/>
    </row>
    <row r="560" ht="12.75" customHeight="1">
      <c r="A560" s="32"/>
      <c r="B560" s="32"/>
      <c r="C560" s="35"/>
      <c r="D560" s="34"/>
      <c r="E560" s="35"/>
      <c r="F560" s="35"/>
      <c r="I560" s="37"/>
      <c r="K560" s="28"/>
      <c r="L560" s="28"/>
      <c r="M560" s="28"/>
      <c r="P560" s="28"/>
    </row>
    <row r="561" ht="12.75" customHeight="1">
      <c r="A561" s="32"/>
      <c r="B561" s="32"/>
      <c r="C561" s="35"/>
      <c r="D561" s="34"/>
      <c r="E561" s="35"/>
      <c r="F561" s="35"/>
      <c r="I561" s="37"/>
      <c r="K561" s="28"/>
      <c r="L561" s="28"/>
      <c r="M561" s="28"/>
      <c r="P561" s="28"/>
    </row>
    <row r="562" ht="12.75" customHeight="1">
      <c r="A562" s="32"/>
      <c r="B562" s="32"/>
      <c r="C562" s="35"/>
      <c r="D562" s="34"/>
      <c r="E562" s="35"/>
      <c r="F562" s="35"/>
      <c r="I562" s="37"/>
      <c r="K562" s="28"/>
      <c r="L562" s="28"/>
      <c r="M562" s="28"/>
      <c r="P562" s="28"/>
    </row>
    <row r="563" ht="12.75" customHeight="1">
      <c r="A563" s="32"/>
      <c r="B563" s="32"/>
      <c r="C563" s="35"/>
      <c r="D563" s="34"/>
      <c r="E563" s="35"/>
      <c r="F563" s="35"/>
      <c r="I563" s="37"/>
      <c r="K563" s="28"/>
      <c r="L563" s="28"/>
      <c r="M563" s="28"/>
      <c r="P563" s="28"/>
    </row>
    <row r="564" ht="12.75" customHeight="1">
      <c r="A564" s="32"/>
      <c r="B564" s="32"/>
      <c r="C564" s="35"/>
      <c r="D564" s="34"/>
      <c r="E564" s="35"/>
      <c r="F564" s="35"/>
      <c r="I564" s="37"/>
      <c r="K564" s="28"/>
      <c r="L564" s="28"/>
      <c r="M564" s="28"/>
      <c r="P564" s="28"/>
    </row>
    <row r="565" ht="12.75" customHeight="1">
      <c r="A565" s="32"/>
      <c r="B565" s="32"/>
      <c r="C565" s="35"/>
      <c r="D565" s="34"/>
      <c r="E565" s="35"/>
      <c r="F565" s="35"/>
      <c r="I565" s="37"/>
      <c r="K565" s="28"/>
      <c r="L565" s="28"/>
      <c r="M565" s="28"/>
      <c r="P565" s="28"/>
    </row>
    <row r="566" ht="12.75" customHeight="1">
      <c r="A566" s="32"/>
      <c r="B566" s="32"/>
      <c r="C566" s="35"/>
      <c r="D566" s="34"/>
      <c r="E566" s="35"/>
      <c r="F566" s="35"/>
      <c r="I566" s="37"/>
      <c r="K566" s="28"/>
      <c r="L566" s="28"/>
      <c r="M566" s="28"/>
      <c r="P566" s="28"/>
    </row>
    <row r="567" ht="12.75" customHeight="1">
      <c r="A567" s="32"/>
      <c r="B567" s="32"/>
      <c r="C567" s="35"/>
      <c r="D567" s="34"/>
      <c r="E567" s="35"/>
      <c r="F567" s="35"/>
      <c r="I567" s="37"/>
      <c r="K567" s="28"/>
      <c r="L567" s="28"/>
      <c r="M567" s="28"/>
      <c r="P567" s="28"/>
    </row>
    <row r="568" ht="12.75" customHeight="1">
      <c r="A568" s="32"/>
      <c r="B568" s="32"/>
      <c r="C568" s="35"/>
      <c r="D568" s="34"/>
      <c r="E568" s="35"/>
      <c r="F568" s="35"/>
      <c r="I568" s="37"/>
      <c r="K568" s="28"/>
      <c r="L568" s="28"/>
      <c r="M568" s="28"/>
      <c r="P568" s="28"/>
    </row>
    <row r="569" ht="12.75" customHeight="1">
      <c r="A569" s="32"/>
      <c r="B569" s="32"/>
      <c r="C569" s="35"/>
      <c r="D569" s="34"/>
      <c r="E569" s="35"/>
      <c r="F569" s="35"/>
      <c r="I569" s="37"/>
      <c r="K569" s="28"/>
      <c r="L569" s="28"/>
      <c r="M569" s="28"/>
      <c r="P569" s="28"/>
    </row>
    <row r="570" ht="12.75" customHeight="1">
      <c r="A570" s="32"/>
      <c r="B570" s="32"/>
      <c r="C570" s="35"/>
      <c r="D570" s="34"/>
      <c r="E570" s="35"/>
      <c r="F570" s="35"/>
      <c r="I570" s="37"/>
      <c r="K570" s="28"/>
      <c r="L570" s="28"/>
      <c r="M570" s="28"/>
      <c r="P570" s="28"/>
    </row>
    <row r="571" ht="12.75" customHeight="1">
      <c r="A571" s="32"/>
      <c r="B571" s="32"/>
      <c r="C571" s="35"/>
      <c r="D571" s="34"/>
      <c r="E571" s="35"/>
      <c r="F571" s="35"/>
      <c r="I571" s="37"/>
      <c r="K571" s="28"/>
      <c r="L571" s="28"/>
      <c r="M571" s="28"/>
      <c r="P571" s="28"/>
    </row>
    <row r="572" ht="12.75" customHeight="1">
      <c r="A572" s="32"/>
      <c r="B572" s="32"/>
      <c r="C572" s="35"/>
      <c r="D572" s="34"/>
      <c r="E572" s="35"/>
      <c r="F572" s="35"/>
      <c r="I572" s="37"/>
      <c r="K572" s="28"/>
      <c r="L572" s="28"/>
      <c r="M572" s="28"/>
      <c r="P572" s="28"/>
    </row>
    <row r="573" ht="12.75" customHeight="1">
      <c r="A573" s="32"/>
      <c r="B573" s="32"/>
      <c r="C573" s="35"/>
      <c r="D573" s="34"/>
      <c r="E573" s="35"/>
      <c r="F573" s="35"/>
      <c r="I573" s="37"/>
      <c r="K573" s="28"/>
      <c r="L573" s="28"/>
      <c r="M573" s="28"/>
      <c r="P573" s="28"/>
    </row>
    <row r="574" ht="12.75" customHeight="1">
      <c r="A574" s="32"/>
      <c r="B574" s="32"/>
      <c r="C574" s="35"/>
      <c r="D574" s="34"/>
      <c r="E574" s="35"/>
      <c r="F574" s="35"/>
      <c r="I574" s="37"/>
      <c r="K574" s="28"/>
      <c r="L574" s="28"/>
      <c r="M574" s="28"/>
      <c r="P574" s="28"/>
    </row>
    <row r="575" ht="12.75" customHeight="1">
      <c r="A575" s="32"/>
      <c r="B575" s="32"/>
      <c r="C575" s="35"/>
      <c r="D575" s="34"/>
      <c r="E575" s="35"/>
      <c r="F575" s="35"/>
      <c r="I575" s="37"/>
      <c r="K575" s="28"/>
      <c r="L575" s="28"/>
      <c r="M575" s="28"/>
      <c r="P575" s="28"/>
    </row>
    <row r="576" ht="12.75" customHeight="1">
      <c r="A576" s="32"/>
      <c r="B576" s="32"/>
      <c r="C576" s="35"/>
      <c r="D576" s="34"/>
      <c r="E576" s="35"/>
      <c r="F576" s="35"/>
      <c r="I576" s="37"/>
      <c r="K576" s="28"/>
      <c r="L576" s="28"/>
      <c r="M576" s="28"/>
      <c r="P576" s="28"/>
    </row>
    <row r="577" ht="12.75" customHeight="1">
      <c r="A577" s="32"/>
      <c r="B577" s="32"/>
      <c r="C577" s="35"/>
      <c r="D577" s="34"/>
      <c r="E577" s="35"/>
      <c r="F577" s="35"/>
      <c r="I577" s="37"/>
      <c r="K577" s="28"/>
      <c r="L577" s="28"/>
      <c r="M577" s="28"/>
      <c r="P577" s="28"/>
    </row>
    <row r="578" ht="12.75" customHeight="1">
      <c r="A578" s="32"/>
      <c r="B578" s="32"/>
      <c r="C578" s="35"/>
      <c r="D578" s="34"/>
      <c r="E578" s="35"/>
      <c r="F578" s="35"/>
      <c r="I578" s="37"/>
      <c r="K578" s="28"/>
      <c r="L578" s="28"/>
      <c r="M578" s="28"/>
      <c r="P578" s="28"/>
    </row>
    <row r="579" ht="12.75" customHeight="1">
      <c r="A579" s="32"/>
      <c r="B579" s="32"/>
      <c r="C579" s="35"/>
      <c r="D579" s="34"/>
      <c r="E579" s="35"/>
      <c r="F579" s="35"/>
      <c r="I579" s="37"/>
      <c r="K579" s="28"/>
      <c r="L579" s="28"/>
      <c r="M579" s="28"/>
      <c r="P579" s="28"/>
    </row>
    <row r="580" ht="12.75" customHeight="1">
      <c r="A580" s="32"/>
      <c r="B580" s="32"/>
      <c r="C580" s="35"/>
      <c r="D580" s="34"/>
      <c r="E580" s="35"/>
      <c r="F580" s="35"/>
      <c r="I580" s="37"/>
      <c r="K580" s="28"/>
      <c r="L580" s="28"/>
      <c r="M580" s="28"/>
      <c r="P580" s="28"/>
    </row>
    <row r="581" ht="12.75" customHeight="1">
      <c r="A581" s="32"/>
      <c r="B581" s="32"/>
      <c r="C581" s="35"/>
      <c r="D581" s="34"/>
      <c r="E581" s="35"/>
      <c r="F581" s="35"/>
      <c r="I581" s="37"/>
      <c r="K581" s="28"/>
      <c r="L581" s="28"/>
      <c r="M581" s="28"/>
      <c r="P581" s="28"/>
    </row>
    <row r="582" ht="12.75" customHeight="1">
      <c r="A582" s="32"/>
      <c r="B582" s="32"/>
      <c r="C582" s="35"/>
      <c r="D582" s="34"/>
      <c r="E582" s="35"/>
      <c r="F582" s="35"/>
      <c r="I582" s="37"/>
      <c r="K582" s="28"/>
      <c r="L582" s="28"/>
      <c r="M582" s="28"/>
      <c r="P582" s="28"/>
    </row>
    <row r="583" ht="12.75" customHeight="1">
      <c r="A583" s="32"/>
      <c r="B583" s="32"/>
      <c r="C583" s="35"/>
      <c r="D583" s="34"/>
      <c r="E583" s="35"/>
      <c r="F583" s="35"/>
      <c r="I583" s="37"/>
      <c r="K583" s="28"/>
      <c r="L583" s="28"/>
      <c r="M583" s="28"/>
      <c r="P583" s="28"/>
    </row>
    <row r="584" ht="12.75" customHeight="1">
      <c r="A584" s="32"/>
      <c r="B584" s="32"/>
      <c r="C584" s="35"/>
      <c r="D584" s="34"/>
      <c r="E584" s="35"/>
      <c r="F584" s="35"/>
      <c r="I584" s="37"/>
      <c r="K584" s="28"/>
      <c r="L584" s="28"/>
      <c r="M584" s="28"/>
      <c r="P584" s="28"/>
    </row>
    <row r="585" ht="12.75" customHeight="1">
      <c r="A585" s="32"/>
      <c r="B585" s="32"/>
      <c r="C585" s="35"/>
      <c r="D585" s="34"/>
      <c r="E585" s="35"/>
      <c r="F585" s="35"/>
      <c r="I585" s="37"/>
      <c r="K585" s="28"/>
      <c r="L585" s="28"/>
      <c r="M585" s="28"/>
      <c r="P585" s="28"/>
    </row>
    <row r="586" ht="12.75" customHeight="1">
      <c r="A586" s="32"/>
      <c r="B586" s="32"/>
      <c r="C586" s="35"/>
      <c r="D586" s="34"/>
      <c r="E586" s="35"/>
      <c r="F586" s="35"/>
      <c r="I586" s="37"/>
      <c r="K586" s="28"/>
      <c r="L586" s="28"/>
      <c r="M586" s="28"/>
      <c r="P586" s="28"/>
    </row>
    <row r="587" ht="12.75" customHeight="1">
      <c r="A587" s="32"/>
      <c r="B587" s="32"/>
      <c r="C587" s="35"/>
      <c r="D587" s="34"/>
      <c r="E587" s="35"/>
      <c r="F587" s="35"/>
      <c r="I587" s="37"/>
      <c r="K587" s="28"/>
      <c r="L587" s="28"/>
      <c r="M587" s="28"/>
      <c r="P587" s="28"/>
    </row>
    <row r="588" ht="12.75" customHeight="1">
      <c r="A588" s="32"/>
      <c r="B588" s="32"/>
      <c r="C588" s="35"/>
      <c r="D588" s="34"/>
      <c r="E588" s="35"/>
      <c r="F588" s="35"/>
      <c r="I588" s="37"/>
      <c r="K588" s="28"/>
      <c r="L588" s="28"/>
      <c r="M588" s="28"/>
      <c r="P588" s="28"/>
    </row>
    <row r="589" ht="12.75" customHeight="1">
      <c r="A589" s="32"/>
      <c r="B589" s="32"/>
      <c r="C589" s="35"/>
      <c r="D589" s="34"/>
      <c r="E589" s="35"/>
      <c r="F589" s="35"/>
      <c r="I589" s="37"/>
      <c r="K589" s="28"/>
      <c r="L589" s="28"/>
      <c r="M589" s="28"/>
      <c r="P589" s="28"/>
    </row>
    <row r="590" ht="12.75" customHeight="1">
      <c r="A590" s="32"/>
      <c r="B590" s="32"/>
      <c r="C590" s="35"/>
      <c r="D590" s="34"/>
      <c r="E590" s="35"/>
      <c r="F590" s="35"/>
      <c r="I590" s="37"/>
      <c r="K590" s="28"/>
      <c r="L590" s="28"/>
      <c r="M590" s="28"/>
      <c r="P590" s="28"/>
    </row>
    <row r="591" ht="12.75" customHeight="1">
      <c r="A591" s="32"/>
      <c r="B591" s="32"/>
      <c r="C591" s="35"/>
      <c r="D591" s="34"/>
      <c r="E591" s="35"/>
      <c r="F591" s="35"/>
      <c r="I591" s="37"/>
      <c r="K591" s="28"/>
      <c r="L591" s="28"/>
      <c r="M591" s="28"/>
      <c r="P591" s="28"/>
    </row>
    <row r="592" ht="12.75" customHeight="1">
      <c r="A592" s="32"/>
      <c r="B592" s="32"/>
      <c r="C592" s="35"/>
      <c r="D592" s="34"/>
      <c r="E592" s="35"/>
      <c r="F592" s="35"/>
      <c r="I592" s="37"/>
      <c r="K592" s="28"/>
      <c r="L592" s="28"/>
      <c r="M592" s="28"/>
      <c r="P592" s="28"/>
    </row>
    <row r="593" ht="12.75" customHeight="1">
      <c r="A593" s="32"/>
      <c r="B593" s="32"/>
      <c r="C593" s="35"/>
      <c r="D593" s="34"/>
      <c r="E593" s="35"/>
      <c r="F593" s="35"/>
      <c r="I593" s="37"/>
      <c r="K593" s="28"/>
      <c r="L593" s="28"/>
      <c r="M593" s="28"/>
      <c r="P593" s="28"/>
    </row>
    <row r="594" ht="12.75" customHeight="1">
      <c r="A594" s="32"/>
      <c r="B594" s="32"/>
      <c r="C594" s="35"/>
      <c r="D594" s="34"/>
      <c r="E594" s="35"/>
      <c r="F594" s="35"/>
      <c r="I594" s="37"/>
      <c r="K594" s="28"/>
      <c r="L594" s="28"/>
      <c r="M594" s="28"/>
      <c r="P594" s="28"/>
    </row>
    <row r="595" ht="12.75" customHeight="1">
      <c r="A595" s="32"/>
      <c r="B595" s="32"/>
      <c r="C595" s="35"/>
      <c r="D595" s="34"/>
      <c r="E595" s="35"/>
      <c r="F595" s="35"/>
      <c r="I595" s="37"/>
      <c r="K595" s="28"/>
      <c r="L595" s="28"/>
      <c r="M595" s="28"/>
      <c r="P595" s="28"/>
    </row>
    <row r="596" ht="12.75" customHeight="1">
      <c r="A596" s="32"/>
      <c r="B596" s="32"/>
      <c r="C596" s="35"/>
      <c r="D596" s="34"/>
      <c r="E596" s="35"/>
      <c r="F596" s="35"/>
      <c r="I596" s="37"/>
      <c r="K596" s="28"/>
      <c r="L596" s="28"/>
      <c r="M596" s="28"/>
      <c r="P596" s="28"/>
    </row>
    <row r="597" ht="12.75" customHeight="1">
      <c r="A597" s="32"/>
      <c r="B597" s="32"/>
      <c r="C597" s="35"/>
      <c r="D597" s="34"/>
      <c r="E597" s="35"/>
      <c r="F597" s="35"/>
      <c r="I597" s="37"/>
      <c r="K597" s="28"/>
      <c r="L597" s="28"/>
      <c r="M597" s="28"/>
      <c r="P597" s="28"/>
    </row>
    <row r="598" ht="12.75" customHeight="1">
      <c r="A598" s="32"/>
      <c r="B598" s="32"/>
      <c r="C598" s="35"/>
      <c r="D598" s="34"/>
      <c r="E598" s="35"/>
      <c r="F598" s="35"/>
      <c r="I598" s="37"/>
      <c r="K598" s="28"/>
      <c r="L598" s="28"/>
      <c r="M598" s="28"/>
      <c r="P598" s="28"/>
    </row>
    <row r="599" ht="12.75" customHeight="1">
      <c r="A599" s="32"/>
      <c r="B599" s="32"/>
      <c r="C599" s="35"/>
      <c r="D599" s="34"/>
      <c r="E599" s="35"/>
      <c r="F599" s="35"/>
      <c r="I599" s="37"/>
      <c r="K599" s="28"/>
      <c r="L599" s="28"/>
      <c r="M599" s="28"/>
      <c r="P599" s="28"/>
    </row>
    <row r="600" ht="12.75" customHeight="1">
      <c r="A600" s="32"/>
      <c r="B600" s="32"/>
      <c r="C600" s="35"/>
      <c r="D600" s="34"/>
      <c r="E600" s="35"/>
      <c r="F600" s="35"/>
      <c r="I600" s="37"/>
      <c r="K600" s="28"/>
      <c r="L600" s="28"/>
      <c r="M600" s="28"/>
      <c r="P600" s="28"/>
    </row>
    <row r="601" ht="12.75" customHeight="1">
      <c r="A601" s="32"/>
      <c r="B601" s="32"/>
      <c r="C601" s="35"/>
      <c r="D601" s="34"/>
      <c r="E601" s="35"/>
      <c r="F601" s="35"/>
      <c r="I601" s="37"/>
      <c r="K601" s="28"/>
      <c r="L601" s="28"/>
      <c r="M601" s="28"/>
      <c r="P601" s="28"/>
    </row>
    <row r="602" ht="12.75" customHeight="1">
      <c r="A602" s="32"/>
      <c r="B602" s="32"/>
      <c r="C602" s="35"/>
      <c r="D602" s="34"/>
      <c r="E602" s="35"/>
      <c r="F602" s="35"/>
      <c r="I602" s="37"/>
      <c r="K602" s="28"/>
      <c r="L602" s="28"/>
      <c r="M602" s="28"/>
      <c r="P602" s="28"/>
    </row>
    <row r="603" ht="12.75" customHeight="1">
      <c r="A603" s="32"/>
      <c r="B603" s="32"/>
      <c r="C603" s="35"/>
      <c r="D603" s="34"/>
      <c r="E603" s="35"/>
      <c r="F603" s="35"/>
      <c r="I603" s="37"/>
      <c r="K603" s="28"/>
      <c r="L603" s="28"/>
      <c r="M603" s="28"/>
      <c r="P603" s="28"/>
    </row>
    <row r="604" ht="12.75" customHeight="1">
      <c r="A604" s="32"/>
      <c r="B604" s="32"/>
      <c r="C604" s="35"/>
      <c r="D604" s="34"/>
      <c r="E604" s="35"/>
      <c r="F604" s="35"/>
      <c r="I604" s="37"/>
      <c r="K604" s="28"/>
      <c r="L604" s="28"/>
      <c r="M604" s="28"/>
      <c r="P604" s="28"/>
    </row>
    <row r="605" ht="12.75" customHeight="1">
      <c r="A605" s="32"/>
      <c r="B605" s="32"/>
      <c r="C605" s="35"/>
      <c r="D605" s="34"/>
      <c r="E605" s="35"/>
      <c r="F605" s="35"/>
      <c r="I605" s="37"/>
      <c r="K605" s="28"/>
      <c r="L605" s="28"/>
      <c r="M605" s="28"/>
      <c r="P605" s="28"/>
    </row>
    <row r="606" ht="12.75" customHeight="1">
      <c r="A606" s="32"/>
      <c r="B606" s="32"/>
      <c r="C606" s="35"/>
      <c r="D606" s="34"/>
      <c r="E606" s="35"/>
      <c r="F606" s="35"/>
      <c r="I606" s="37"/>
      <c r="K606" s="28"/>
      <c r="L606" s="28"/>
      <c r="M606" s="28"/>
      <c r="P606" s="28"/>
    </row>
    <row r="607" ht="12.75" customHeight="1">
      <c r="A607" s="32"/>
      <c r="B607" s="32"/>
      <c r="C607" s="35"/>
      <c r="D607" s="34"/>
      <c r="E607" s="35"/>
      <c r="F607" s="35"/>
      <c r="I607" s="37"/>
      <c r="K607" s="28"/>
      <c r="L607" s="28"/>
      <c r="M607" s="28"/>
      <c r="P607" s="28"/>
    </row>
    <row r="608" ht="12.75" customHeight="1">
      <c r="A608" s="32"/>
      <c r="B608" s="32"/>
      <c r="C608" s="35"/>
      <c r="D608" s="34"/>
      <c r="E608" s="35"/>
      <c r="F608" s="35"/>
      <c r="I608" s="37"/>
      <c r="K608" s="28"/>
      <c r="L608" s="28"/>
      <c r="M608" s="28"/>
      <c r="P608" s="28"/>
    </row>
    <row r="609" ht="12.75" customHeight="1">
      <c r="A609" s="32"/>
      <c r="B609" s="32"/>
      <c r="C609" s="35"/>
      <c r="D609" s="34"/>
      <c r="E609" s="35"/>
      <c r="F609" s="35"/>
      <c r="I609" s="37"/>
      <c r="K609" s="28"/>
      <c r="L609" s="28"/>
      <c r="M609" s="28"/>
      <c r="P609" s="28"/>
    </row>
    <row r="610" ht="12.75" customHeight="1">
      <c r="A610" s="32"/>
      <c r="B610" s="32"/>
      <c r="C610" s="35"/>
      <c r="D610" s="34"/>
      <c r="E610" s="35"/>
      <c r="F610" s="35"/>
      <c r="I610" s="37"/>
      <c r="K610" s="28"/>
      <c r="L610" s="28"/>
      <c r="M610" s="28"/>
      <c r="P610" s="28"/>
    </row>
    <row r="611" ht="12.75" customHeight="1">
      <c r="A611" s="32"/>
      <c r="B611" s="32"/>
      <c r="C611" s="35"/>
      <c r="D611" s="34"/>
      <c r="E611" s="35"/>
      <c r="F611" s="35"/>
      <c r="I611" s="37"/>
      <c r="K611" s="28"/>
      <c r="L611" s="28"/>
      <c r="M611" s="28"/>
      <c r="P611" s="28"/>
    </row>
    <row r="612" ht="12.75" customHeight="1">
      <c r="A612" s="32"/>
      <c r="B612" s="32"/>
      <c r="C612" s="35"/>
      <c r="D612" s="34"/>
      <c r="E612" s="35"/>
      <c r="F612" s="35"/>
      <c r="I612" s="37"/>
      <c r="K612" s="28"/>
      <c r="L612" s="28"/>
      <c r="M612" s="28"/>
      <c r="P612" s="28"/>
    </row>
    <row r="613" ht="12.75" customHeight="1">
      <c r="A613" s="32"/>
      <c r="B613" s="32"/>
      <c r="C613" s="35"/>
      <c r="D613" s="34"/>
      <c r="E613" s="35"/>
      <c r="F613" s="35"/>
      <c r="I613" s="37"/>
      <c r="K613" s="28"/>
      <c r="L613" s="28"/>
      <c r="M613" s="28"/>
      <c r="P613" s="28"/>
    </row>
    <row r="614" ht="12.75" customHeight="1">
      <c r="A614" s="32"/>
      <c r="B614" s="32"/>
      <c r="C614" s="35"/>
      <c r="D614" s="34"/>
      <c r="E614" s="35"/>
      <c r="F614" s="35"/>
      <c r="I614" s="37"/>
      <c r="K614" s="28"/>
      <c r="L614" s="28"/>
      <c r="M614" s="28"/>
      <c r="P614" s="28"/>
    </row>
    <row r="615" ht="12.75" customHeight="1">
      <c r="A615" s="32"/>
      <c r="B615" s="32"/>
      <c r="C615" s="35"/>
      <c r="D615" s="34"/>
      <c r="E615" s="35"/>
      <c r="F615" s="35"/>
      <c r="I615" s="37"/>
      <c r="K615" s="28"/>
      <c r="L615" s="28"/>
      <c r="M615" s="28"/>
      <c r="P615" s="28"/>
    </row>
    <row r="616" ht="12.75" customHeight="1">
      <c r="A616" s="32"/>
      <c r="B616" s="32"/>
      <c r="C616" s="35"/>
      <c r="D616" s="34"/>
      <c r="E616" s="35"/>
      <c r="F616" s="35"/>
      <c r="I616" s="37"/>
      <c r="K616" s="28"/>
      <c r="L616" s="28"/>
      <c r="M616" s="28"/>
      <c r="P616" s="28"/>
    </row>
    <row r="617" ht="12.75" customHeight="1">
      <c r="A617" s="32"/>
      <c r="B617" s="32"/>
      <c r="C617" s="35"/>
      <c r="D617" s="34"/>
      <c r="E617" s="35"/>
      <c r="F617" s="35"/>
      <c r="I617" s="37"/>
      <c r="K617" s="28"/>
      <c r="L617" s="28"/>
      <c r="M617" s="28"/>
      <c r="P617" s="28"/>
    </row>
    <row r="618" ht="12.75" customHeight="1">
      <c r="A618" s="32"/>
      <c r="B618" s="32"/>
      <c r="C618" s="35"/>
      <c r="D618" s="34"/>
      <c r="E618" s="35"/>
      <c r="F618" s="35"/>
      <c r="I618" s="37"/>
      <c r="K618" s="28"/>
      <c r="L618" s="28"/>
      <c r="M618" s="28"/>
      <c r="P618" s="28"/>
    </row>
    <row r="619" ht="12.75" customHeight="1">
      <c r="A619" s="32"/>
      <c r="B619" s="32"/>
      <c r="C619" s="35"/>
      <c r="D619" s="34"/>
      <c r="E619" s="35"/>
      <c r="F619" s="35"/>
      <c r="I619" s="37"/>
      <c r="K619" s="28"/>
      <c r="L619" s="28"/>
      <c r="M619" s="28"/>
      <c r="P619" s="28"/>
    </row>
    <row r="620" ht="12.75" customHeight="1">
      <c r="A620" s="32"/>
      <c r="B620" s="32"/>
      <c r="C620" s="35"/>
      <c r="D620" s="34"/>
      <c r="E620" s="35"/>
      <c r="F620" s="35"/>
      <c r="I620" s="37"/>
      <c r="K620" s="28"/>
      <c r="L620" s="28"/>
      <c r="M620" s="28"/>
      <c r="P620" s="28"/>
    </row>
    <row r="621" ht="12.75" customHeight="1">
      <c r="A621" s="32"/>
      <c r="B621" s="32"/>
      <c r="C621" s="35"/>
      <c r="D621" s="34"/>
      <c r="E621" s="35"/>
      <c r="F621" s="35"/>
      <c r="I621" s="37"/>
      <c r="K621" s="28"/>
      <c r="L621" s="28"/>
      <c r="M621" s="28"/>
      <c r="P621" s="28"/>
    </row>
    <row r="622" ht="12.75" customHeight="1">
      <c r="A622" s="32"/>
      <c r="B622" s="32"/>
      <c r="C622" s="35"/>
      <c r="D622" s="34"/>
      <c r="E622" s="35"/>
      <c r="F622" s="35"/>
      <c r="I622" s="37"/>
      <c r="K622" s="28"/>
      <c r="L622" s="28"/>
      <c r="M622" s="28"/>
      <c r="P622" s="28"/>
    </row>
    <row r="623" ht="12.75" customHeight="1">
      <c r="A623" s="32"/>
      <c r="B623" s="32"/>
      <c r="C623" s="35"/>
      <c r="D623" s="34"/>
      <c r="E623" s="35"/>
      <c r="F623" s="35"/>
      <c r="I623" s="37"/>
      <c r="K623" s="28"/>
      <c r="L623" s="28"/>
      <c r="M623" s="28"/>
      <c r="P623" s="28"/>
    </row>
    <row r="624" ht="12.75" customHeight="1">
      <c r="A624" s="32"/>
      <c r="B624" s="32"/>
      <c r="C624" s="35"/>
      <c r="D624" s="34"/>
      <c r="E624" s="35"/>
      <c r="F624" s="35"/>
      <c r="I624" s="37"/>
      <c r="K624" s="28"/>
      <c r="L624" s="28"/>
      <c r="M624" s="28"/>
      <c r="P624" s="28"/>
    </row>
    <row r="625" ht="12.75" customHeight="1">
      <c r="A625" s="32"/>
      <c r="B625" s="32"/>
      <c r="C625" s="35"/>
      <c r="D625" s="34"/>
      <c r="E625" s="35"/>
      <c r="F625" s="35"/>
      <c r="I625" s="37"/>
      <c r="K625" s="28"/>
      <c r="L625" s="28"/>
      <c r="M625" s="28"/>
      <c r="P625" s="28"/>
    </row>
    <row r="626" ht="12.75" customHeight="1">
      <c r="A626" s="32"/>
      <c r="B626" s="32"/>
      <c r="C626" s="35"/>
      <c r="D626" s="34"/>
      <c r="E626" s="35"/>
      <c r="F626" s="35"/>
      <c r="I626" s="37"/>
      <c r="K626" s="28"/>
      <c r="L626" s="28"/>
      <c r="M626" s="28"/>
      <c r="P626" s="28"/>
    </row>
    <row r="627" ht="12.75" customHeight="1">
      <c r="A627" s="32"/>
      <c r="B627" s="32"/>
      <c r="C627" s="35"/>
      <c r="D627" s="34"/>
      <c r="E627" s="35"/>
      <c r="F627" s="35"/>
      <c r="I627" s="37"/>
      <c r="K627" s="28"/>
      <c r="L627" s="28"/>
      <c r="M627" s="28"/>
      <c r="P627" s="28"/>
    </row>
    <row r="628" ht="12.75" customHeight="1">
      <c r="A628" s="32"/>
      <c r="B628" s="32"/>
      <c r="C628" s="35"/>
      <c r="D628" s="34"/>
      <c r="E628" s="35"/>
      <c r="F628" s="35"/>
      <c r="I628" s="37"/>
      <c r="K628" s="28"/>
      <c r="L628" s="28"/>
      <c r="M628" s="28"/>
      <c r="P628" s="28"/>
    </row>
    <row r="629" ht="12.75" customHeight="1">
      <c r="A629" s="32"/>
      <c r="B629" s="32"/>
      <c r="C629" s="35"/>
      <c r="D629" s="34"/>
      <c r="E629" s="35"/>
      <c r="F629" s="35"/>
      <c r="I629" s="37"/>
      <c r="K629" s="28"/>
      <c r="L629" s="28"/>
      <c r="M629" s="28"/>
      <c r="P629" s="28"/>
    </row>
    <row r="630" ht="12.75" customHeight="1">
      <c r="A630" s="32"/>
      <c r="B630" s="32"/>
      <c r="C630" s="35"/>
      <c r="D630" s="34"/>
      <c r="E630" s="35"/>
      <c r="F630" s="35"/>
      <c r="I630" s="37"/>
      <c r="K630" s="28"/>
      <c r="L630" s="28"/>
      <c r="M630" s="28"/>
      <c r="P630" s="28"/>
    </row>
    <row r="631" ht="12.75" customHeight="1">
      <c r="A631" s="32"/>
      <c r="B631" s="32"/>
      <c r="C631" s="35"/>
      <c r="D631" s="34"/>
      <c r="E631" s="35"/>
      <c r="F631" s="35"/>
      <c r="I631" s="37"/>
      <c r="K631" s="28"/>
      <c r="L631" s="28"/>
      <c r="M631" s="28"/>
      <c r="P631" s="28"/>
    </row>
    <row r="632" ht="12.75" customHeight="1">
      <c r="A632" s="32"/>
      <c r="B632" s="32"/>
      <c r="C632" s="35"/>
      <c r="D632" s="34"/>
      <c r="E632" s="35"/>
      <c r="F632" s="35"/>
      <c r="I632" s="37"/>
      <c r="K632" s="28"/>
      <c r="L632" s="28"/>
      <c r="M632" s="28"/>
      <c r="P632" s="28"/>
    </row>
    <row r="633" ht="12.75" customHeight="1">
      <c r="A633" s="32"/>
      <c r="B633" s="32"/>
      <c r="C633" s="35"/>
      <c r="D633" s="34"/>
      <c r="E633" s="35"/>
      <c r="F633" s="35"/>
      <c r="I633" s="37"/>
      <c r="K633" s="28"/>
      <c r="L633" s="28"/>
      <c r="M633" s="28"/>
      <c r="P633" s="28"/>
    </row>
    <row r="634" ht="12.75" customHeight="1">
      <c r="A634" s="32"/>
      <c r="B634" s="32"/>
      <c r="C634" s="35"/>
      <c r="D634" s="34"/>
      <c r="E634" s="35"/>
      <c r="F634" s="35"/>
      <c r="I634" s="37"/>
      <c r="K634" s="28"/>
      <c r="L634" s="28"/>
      <c r="M634" s="28"/>
      <c r="P634" s="28"/>
    </row>
    <row r="635" ht="12.75" customHeight="1">
      <c r="A635" s="32"/>
      <c r="B635" s="32"/>
      <c r="C635" s="35"/>
      <c r="D635" s="34"/>
      <c r="E635" s="35"/>
      <c r="F635" s="35"/>
      <c r="I635" s="37"/>
      <c r="K635" s="28"/>
      <c r="L635" s="28"/>
      <c r="M635" s="28"/>
      <c r="P635" s="28"/>
    </row>
    <row r="636" ht="12.75" customHeight="1">
      <c r="A636" s="32"/>
      <c r="B636" s="32"/>
      <c r="C636" s="35"/>
      <c r="D636" s="34"/>
      <c r="E636" s="35"/>
      <c r="F636" s="35"/>
      <c r="I636" s="37"/>
      <c r="K636" s="28"/>
      <c r="L636" s="28"/>
      <c r="M636" s="28"/>
      <c r="P636" s="28"/>
    </row>
    <row r="637" ht="12.75" customHeight="1">
      <c r="A637" s="32"/>
      <c r="B637" s="32"/>
      <c r="C637" s="35"/>
      <c r="D637" s="34"/>
      <c r="E637" s="35"/>
      <c r="F637" s="35"/>
      <c r="I637" s="37"/>
      <c r="K637" s="28"/>
      <c r="L637" s="28"/>
      <c r="M637" s="28"/>
      <c r="P637" s="28"/>
    </row>
    <row r="638" ht="12.75" customHeight="1">
      <c r="A638" s="32"/>
      <c r="B638" s="32"/>
      <c r="C638" s="35"/>
      <c r="D638" s="34"/>
      <c r="E638" s="35"/>
      <c r="F638" s="35"/>
      <c r="I638" s="37"/>
      <c r="K638" s="28"/>
      <c r="L638" s="28"/>
      <c r="M638" s="28"/>
      <c r="P638" s="28"/>
    </row>
    <row r="639" ht="12.75" customHeight="1">
      <c r="A639" s="32"/>
      <c r="B639" s="32"/>
      <c r="C639" s="35"/>
      <c r="D639" s="34"/>
      <c r="E639" s="35"/>
      <c r="F639" s="35"/>
      <c r="I639" s="37"/>
      <c r="K639" s="28"/>
      <c r="L639" s="28"/>
      <c r="M639" s="28"/>
      <c r="P639" s="28"/>
    </row>
    <row r="640" ht="12.75" customHeight="1">
      <c r="A640" s="32"/>
      <c r="B640" s="32"/>
      <c r="C640" s="35"/>
      <c r="D640" s="34"/>
      <c r="E640" s="35"/>
      <c r="F640" s="35"/>
      <c r="I640" s="37"/>
      <c r="K640" s="28"/>
      <c r="L640" s="28"/>
      <c r="M640" s="28"/>
      <c r="P640" s="28"/>
    </row>
    <row r="641" ht="12.75" customHeight="1">
      <c r="A641" s="32"/>
      <c r="B641" s="32"/>
      <c r="C641" s="35"/>
      <c r="D641" s="34"/>
      <c r="E641" s="35"/>
      <c r="F641" s="35"/>
      <c r="I641" s="37"/>
      <c r="K641" s="28"/>
      <c r="L641" s="28"/>
      <c r="M641" s="28"/>
      <c r="P641" s="28"/>
    </row>
    <row r="642" ht="12.75" customHeight="1">
      <c r="A642" s="32"/>
      <c r="B642" s="32"/>
      <c r="C642" s="35"/>
      <c r="D642" s="34"/>
      <c r="E642" s="35"/>
      <c r="F642" s="35"/>
      <c r="I642" s="37"/>
      <c r="K642" s="28"/>
      <c r="L642" s="28"/>
      <c r="M642" s="28"/>
      <c r="P642" s="28"/>
    </row>
    <row r="643" ht="12.75" customHeight="1">
      <c r="A643" s="32"/>
      <c r="B643" s="32"/>
      <c r="C643" s="35"/>
      <c r="D643" s="34"/>
      <c r="E643" s="35"/>
      <c r="F643" s="35"/>
      <c r="I643" s="37"/>
      <c r="K643" s="28"/>
      <c r="L643" s="28"/>
      <c r="M643" s="28"/>
      <c r="P643" s="28"/>
    </row>
    <row r="644" ht="12.75" customHeight="1">
      <c r="A644" s="32"/>
      <c r="B644" s="32"/>
      <c r="C644" s="35"/>
      <c r="D644" s="34"/>
      <c r="E644" s="35"/>
      <c r="F644" s="35"/>
      <c r="I644" s="37"/>
      <c r="K644" s="28"/>
      <c r="L644" s="28"/>
      <c r="M644" s="28"/>
      <c r="P644" s="28"/>
    </row>
    <row r="645" ht="12.75" customHeight="1">
      <c r="A645" s="32"/>
      <c r="B645" s="32"/>
      <c r="C645" s="35"/>
      <c r="D645" s="34"/>
      <c r="E645" s="35"/>
      <c r="F645" s="35"/>
      <c r="I645" s="37"/>
      <c r="K645" s="28"/>
      <c r="L645" s="28"/>
      <c r="M645" s="28"/>
      <c r="P645" s="28"/>
    </row>
    <row r="646" ht="12.75" customHeight="1">
      <c r="A646" s="32"/>
      <c r="B646" s="32"/>
      <c r="C646" s="35"/>
      <c r="D646" s="34"/>
      <c r="E646" s="35"/>
      <c r="F646" s="35"/>
      <c r="I646" s="37"/>
      <c r="K646" s="28"/>
      <c r="L646" s="28"/>
      <c r="M646" s="28"/>
      <c r="P646" s="28"/>
    </row>
    <row r="647" ht="12.75" customHeight="1">
      <c r="A647" s="32"/>
      <c r="B647" s="32"/>
      <c r="C647" s="35"/>
      <c r="D647" s="34"/>
      <c r="E647" s="35"/>
      <c r="F647" s="35"/>
      <c r="I647" s="37"/>
      <c r="K647" s="28"/>
      <c r="L647" s="28"/>
      <c r="M647" s="28"/>
      <c r="P647" s="28"/>
    </row>
    <row r="648" ht="12.75" customHeight="1">
      <c r="A648" s="32"/>
      <c r="B648" s="32"/>
      <c r="C648" s="35"/>
      <c r="D648" s="34"/>
      <c r="E648" s="35"/>
      <c r="F648" s="35"/>
      <c r="I648" s="37"/>
      <c r="K648" s="28"/>
      <c r="L648" s="28"/>
      <c r="M648" s="28"/>
      <c r="P648" s="28"/>
    </row>
    <row r="649" ht="12.75" customHeight="1">
      <c r="A649" s="32"/>
      <c r="B649" s="32"/>
      <c r="C649" s="35"/>
      <c r="D649" s="34"/>
      <c r="E649" s="35"/>
      <c r="F649" s="35"/>
      <c r="I649" s="37"/>
      <c r="K649" s="28"/>
      <c r="L649" s="28"/>
      <c r="M649" s="28"/>
      <c r="P649" s="28"/>
    </row>
    <row r="650" ht="12.75" customHeight="1">
      <c r="A650" s="32"/>
      <c r="B650" s="32"/>
      <c r="C650" s="35"/>
      <c r="D650" s="34"/>
      <c r="E650" s="35"/>
      <c r="F650" s="35"/>
      <c r="I650" s="37"/>
      <c r="K650" s="28"/>
      <c r="L650" s="28"/>
      <c r="M650" s="28"/>
      <c r="P650" s="28"/>
    </row>
    <row r="651" ht="12.75" customHeight="1">
      <c r="A651" s="32"/>
      <c r="B651" s="32"/>
      <c r="C651" s="35"/>
      <c r="D651" s="34"/>
      <c r="E651" s="35"/>
      <c r="F651" s="35"/>
      <c r="I651" s="37"/>
      <c r="K651" s="28"/>
      <c r="L651" s="28"/>
      <c r="M651" s="28"/>
      <c r="P651" s="28"/>
    </row>
    <row r="652" ht="12.75" customHeight="1">
      <c r="A652" s="32"/>
      <c r="B652" s="32"/>
      <c r="C652" s="35"/>
      <c r="D652" s="34"/>
      <c r="E652" s="35"/>
      <c r="F652" s="35"/>
      <c r="I652" s="37"/>
      <c r="K652" s="28"/>
      <c r="L652" s="28"/>
      <c r="M652" s="28"/>
      <c r="P652" s="28"/>
    </row>
    <row r="653" ht="12.75" customHeight="1">
      <c r="A653" s="32"/>
      <c r="B653" s="32"/>
      <c r="C653" s="35"/>
      <c r="D653" s="34"/>
      <c r="E653" s="35"/>
      <c r="F653" s="35"/>
      <c r="I653" s="37"/>
      <c r="K653" s="28"/>
      <c r="L653" s="28"/>
      <c r="M653" s="28"/>
      <c r="P653" s="28"/>
    </row>
    <row r="654" ht="12.75" customHeight="1">
      <c r="A654" s="32"/>
      <c r="B654" s="32"/>
      <c r="C654" s="35"/>
      <c r="D654" s="34"/>
      <c r="E654" s="35"/>
      <c r="F654" s="35"/>
      <c r="I654" s="37"/>
      <c r="K654" s="28"/>
      <c r="L654" s="28"/>
      <c r="M654" s="28"/>
      <c r="P654" s="28"/>
    </row>
    <row r="655" ht="12.75" customHeight="1">
      <c r="A655" s="32"/>
      <c r="B655" s="32"/>
      <c r="C655" s="35"/>
      <c r="D655" s="34"/>
      <c r="E655" s="35"/>
      <c r="F655" s="35"/>
      <c r="I655" s="37"/>
      <c r="K655" s="28"/>
      <c r="L655" s="28"/>
      <c r="M655" s="28"/>
      <c r="P655" s="28"/>
    </row>
    <row r="656" ht="12.75" customHeight="1">
      <c r="A656" s="32"/>
      <c r="B656" s="32"/>
      <c r="C656" s="35"/>
      <c r="D656" s="34"/>
      <c r="E656" s="35"/>
      <c r="F656" s="35"/>
      <c r="I656" s="37"/>
      <c r="K656" s="28"/>
      <c r="L656" s="28"/>
      <c r="M656" s="28"/>
      <c r="P656" s="28"/>
    </row>
    <row r="657" ht="12.75" customHeight="1">
      <c r="A657" s="32"/>
      <c r="B657" s="32"/>
      <c r="C657" s="35"/>
      <c r="D657" s="34"/>
      <c r="E657" s="35"/>
      <c r="F657" s="35"/>
      <c r="I657" s="37"/>
      <c r="K657" s="28"/>
      <c r="L657" s="28"/>
      <c r="M657" s="28"/>
      <c r="P657" s="28"/>
    </row>
    <row r="658" ht="12.75" customHeight="1">
      <c r="A658" s="32"/>
      <c r="B658" s="32"/>
      <c r="C658" s="35"/>
      <c r="D658" s="34"/>
      <c r="E658" s="35"/>
      <c r="F658" s="35"/>
      <c r="I658" s="37"/>
      <c r="K658" s="28"/>
      <c r="L658" s="28"/>
      <c r="M658" s="28"/>
      <c r="P658" s="28"/>
    </row>
    <row r="659" ht="12.75" customHeight="1">
      <c r="A659" s="32"/>
      <c r="B659" s="32"/>
      <c r="C659" s="35"/>
      <c r="D659" s="34"/>
      <c r="E659" s="35"/>
      <c r="F659" s="35"/>
      <c r="I659" s="37"/>
      <c r="K659" s="28"/>
      <c r="L659" s="28"/>
      <c r="M659" s="28"/>
      <c r="P659" s="28"/>
    </row>
    <row r="660" ht="12.75" customHeight="1">
      <c r="A660" s="32"/>
      <c r="B660" s="32"/>
      <c r="C660" s="35"/>
      <c r="D660" s="34"/>
      <c r="E660" s="35"/>
      <c r="F660" s="35"/>
      <c r="I660" s="37"/>
      <c r="K660" s="28"/>
      <c r="L660" s="28"/>
      <c r="M660" s="28"/>
      <c r="P660" s="28"/>
    </row>
    <row r="661" ht="12.75" customHeight="1">
      <c r="A661" s="32"/>
      <c r="B661" s="32"/>
      <c r="C661" s="35"/>
      <c r="D661" s="34"/>
      <c r="E661" s="35"/>
      <c r="F661" s="35"/>
      <c r="I661" s="37"/>
      <c r="K661" s="28"/>
      <c r="L661" s="28"/>
      <c r="M661" s="28"/>
      <c r="P661" s="28"/>
    </row>
    <row r="662" ht="12.75" customHeight="1">
      <c r="A662" s="32"/>
      <c r="B662" s="32"/>
      <c r="C662" s="35"/>
      <c r="D662" s="34"/>
      <c r="E662" s="35"/>
      <c r="F662" s="35"/>
      <c r="I662" s="37"/>
      <c r="K662" s="28"/>
      <c r="L662" s="28"/>
      <c r="M662" s="28"/>
      <c r="P662" s="28"/>
    </row>
    <row r="663" ht="12.75" customHeight="1">
      <c r="A663" s="32"/>
      <c r="B663" s="32"/>
      <c r="C663" s="35"/>
      <c r="D663" s="34"/>
      <c r="E663" s="35"/>
      <c r="F663" s="35"/>
      <c r="I663" s="37"/>
      <c r="K663" s="28"/>
      <c r="L663" s="28"/>
      <c r="M663" s="28"/>
      <c r="P663" s="28"/>
    </row>
    <row r="664" ht="12.75" customHeight="1">
      <c r="A664" s="32"/>
      <c r="B664" s="32"/>
      <c r="C664" s="35"/>
      <c r="D664" s="34"/>
      <c r="E664" s="35"/>
      <c r="F664" s="35"/>
      <c r="I664" s="37"/>
      <c r="K664" s="28"/>
      <c r="L664" s="28"/>
      <c r="M664" s="28"/>
      <c r="P664" s="28"/>
    </row>
    <row r="665" ht="12.75" customHeight="1">
      <c r="A665" s="32"/>
      <c r="B665" s="32"/>
      <c r="C665" s="35"/>
      <c r="D665" s="34"/>
      <c r="E665" s="35"/>
      <c r="F665" s="35"/>
      <c r="I665" s="37"/>
      <c r="K665" s="28"/>
      <c r="L665" s="28"/>
      <c r="M665" s="28"/>
      <c r="P665" s="28"/>
    </row>
    <row r="666" ht="12.75" customHeight="1">
      <c r="A666" s="32"/>
      <c r="B666" s="32"/>
      <c r="C666" s="35"/>
      <c r="D666" s="34"/>
      <c r="E666" s="35"/>
      <c r="F666" s="35"/>
      <c r="I666" s="37"/>
      <c r="K666" s="28"/>
      <c r="L666" s="28"/>
      <c r="M666" s="28"/>
      <c r="P666" s="28"/>
    </row>
    <row r="667" ht="12.75" customHeight="1">
      <c r="A667" s="32"/>
      <c r="B667" s="32"/>
      <c r="C667" s="35"/>
      <c r="D667" s="34"/>
      <c r="E667" s="35"/>
      <c r="F667" s="35"/>
      <c r="I667" s="37"/>
      <c r="K667" s="28"/>
      <c r="L667" s="28"/>
      <c r="M667" s="28"/>
      <c r="P667" s="28"/>
    </row>
    <row r="668" ht="12.75" customHeight="1">
      <c r="A668" s="32"/>
      <c r="B668" s="32"/>
      <c r="C668" s="35"/>
      <c r="D668" s="34"/>
      <c r="E668" s="35"/>
      <c r="F668" s="35"/>
      <c r="I668" s="37"/>
      <c r="K668" s="28"/>
      <c r="L668" s="28"/>
      <c r="M668" s="28"/>
      <c r="P668" s="28"/>
    </row>
    <row r="669" ht="12.75" customHeight="1">
      <c r="A669" s="32"/>
      <c r="B669" s="32"/>
      <c r="C669" s="35"/>
      <c r="D669" s="34"/>
      <c r="E669" s="35"/>
      <c r="F669" s="35"/>
      <c r="I669" s="37"/>
      <c r="K669" s="28"/>
      <c r="L669" s="28"/>
      <c r="M669" s="28"/>
      <c r="P669" s="28"/>
    </row>
    <row r="670" ht="12.75" customHeight="1">
      <c r="A670" s="32"/>
      <c r="B670" s="32"/>
      <c r="C670" s="35"/>
      <c r="D670" s="34"/>
      <c r="E670" s="35"/>
      <c r="F670" s="35"/>
      <c r="I670" s="37"/>
      <c r="K670" s="28"/>
      <c r="L670" s="28"/>
      <c r="M670" s="28"/>
      <c r="P670" s="28"/>
    </row>
    <row r="671" ht="12.75" customHeight="1">
      <c r="A671" s="32"/>
      <c r="B671" s="32"/>
      <c r="C671" s="35"/>
      <c r="D671" s="34"/>
      <c r="E671" s="35"/>
      <c r="F671" s="35"/>
      <c r="I671" s="37"/>
      <c r="K671" s="28"/>
      <c r="L671" s="28"/>
      <c r="M671" s="28"/>
      <c r="P671" s="28"/>
    </row>
    <row r="672" ht="12.75" customHeight="1">
      <c r="A672" s="32"/>
      <c r="B672" s="32"/>
      <c r="C672" s="35"/>
      <c r="D672" s="34"/>
      <c r="E672" s="35"/>
      <c r="F672" s="35"/>
      <c r="I672" s="37"/>
      <c r="K672" s="28"/>
      <c r="L672" s="28"/>
      <c r="M672" s="28"/>
      <c r="P672" s="28"/>
    </row>
    <row r="673" ht="12.75" customHeight="1">
      <c r="A673" s="32"/>
      <c r="B673" s="32"/>
      <c r="C673" s="35"/>
      <c r="D673" s="34"/>
      <c r="E673" s="35"/>
      <c r="F673" s="35"/>
      <c r="I673" s="37"/>
      <c r="K673" s="28"/>
      <c r="L673" s="28"/>
      <c r="M673" s="28"/>
      <c r="P673" s="28"/>
    </row>
    <row r="674" ht="12.75" customHeight="1">
      <c r="A674" s="32"/>
      <c r="B674" s="32"/>
      <c r="C674" s="35"/>
      <c r="D674" s="34"/>
      <c r="E674" s="35"/>
      <c r="F674" s="35"/>
      <c r="I674" s="37"/>
      <c r="K674" s="28"/>
      <c r="L674" s="28"/>
      <c r="M674" s="28"/>
      <c r="P674" s="28"/>
    </row>
    <row r="675" ht="12.75" customHeight="1">
      <c r="A675" s="32"/>
      <c r="B675" s="32"/>
      <c r="C675" s="35"/>
      <c r="D675" s="34"/>
      <c r="E675" s="35"/>
      <c r="F675" s="35"/>
      <c r="I675" s="37"/>
      <c r="K675" s="28"/>
      <c r="L675" s="28"/>
      <c r="M675" s="28"/>
      <c r="P675" s="28"/>
    </row>
    <row r="676" ht="12.75" customHeight="1">
      <c r="A676" s="32"/>
      <c r="B676" s="32"/>
      <c r="C676" s="35"/>
      <c r="D676" s="34"/>
      <c r="E676" s="35"/>
      <c r="F676" s="35"/>
      <c r="I676" s="37"/>
      <c r="K676" s="28"/>
      <c r="L676" s="28"/>
      <c r="M676" s="28"/>
      <c r="P676" s="28"/>
    </row>
    <row r="677" ht="12.75" customHeight="1">
      <c r="A677" s="32"/>
      <c r="B677" s="32"/>
      <c r="C677" s="35"/>
      <c r="D677" s="34"/>
      <c r="E677" s="35"/>
      <c r="F677" s="35"/>
      <c r="I677" s="37"/>
      <c r="K677" s="28"/>
      <c r="L677" s="28"/>
      <c r="M677" s="28"/>
      <c r="P677" s="28"/>
    </row>
    <row r="678" ht="12.75" customHeight="1">
      <c r="A678" s="32"/>
      <c r="B678" s="32"/>
      <c r="C678" s="35"/>
      <c r="D678" s="34"/>
      <c r="E678" s="35"/>
      <c r="F678" s="35"/>
      <c r="I678" s="37"/>
      <c r="K678" s="28"/>
      <c r="L678" s="28"/>
      <c r="M678" s="28"/>
      <c r="P678" s="28"/>
    </row>
    <row r="679" ht="12.75" customHeight="1">
      <c r="A679" s="32"/>
      <c r="B679" s="32"/>
      <c r="C679" s="35"/>
      <c r="D679" s="34"/>
      <c r="E679" s="35"/>
      <c r="F679" s="35"/>
      <c r="I679" s="37"/>
      <c r="K679" s="28"/>
      <c r="L679" s="28"/>
      <c r="M679" s="28"/>
      <c r="P679" s="28"/>
    </row>
    <row r="680" ht="12.75" customHeight="1">
      <c r="A680" s="32"/>
      <c r="B680" s="32"/>
      <c r="C680" s="35"/>
      <c r="D680" s="34"/>
      <c r="E680" s="35"/>
      <c r="F680" s="35"/>
      <c r="I680" s="37"/>
      <c r="K680" s="28"/>
      <c r="L680" s="28"/>
      <c r="M680" s="28"/>
      <c r="P680" s="28"/>
    </row>
    <row r="681" ht="12.75" customHeight="1">
      <c r="A681" s="32"/>
      <c r="B681" s="32"/>
      <c r="C681" s="35"/>
      <c r="D681" s="34"/>
      <c r="E681" s="35"/>
      <c r="F681" s="35"/>
      <c r="I681" s="37"/>
      <c r="K681" s="28"/>
      <c r="L681" s="28"/>
      <c r="M681" s="28"/>
      <c r="P681" s="28"/>
    </row>
    <row r="682" ht="12.75" customHeight="1">
      <c r="A682" s="32"/>
      <c r="B682" s="32"/>
      <c r="C682" s="35"/>
      <c r="D682" s="34"/>
      <c r="E682" s="35"/>
      <c r="F682" s="35"/>
      <c r="I682" s="37"/>
      <c r="K682" s="28"/>
      <c r="L682" s="28"/>
      <c r="M682" s="28"/>
      <c r="P682" s="28"/>
    </row>
    <row r="683" ht="12.75" customHeight="1">
      <c r="A683" s="32"/>
      <c r="B683" s="32"/>
      <c r="C683" s="35"/>
      <c r="D683" s="34"/>
      <c r="E683" s="35"/>
      <c r="F683" s="35"/>
      <c r="I683" s="37"/>
      <c r="K683" s="28"/>
      <c r="L683" s="28"/>
      <c r="M683" s="28"/>
      <c r="P683" s="28"/>
    </row>
    <row r="684" ht="12.75" customHeight="1">
      <c r="A684" s="32"/>
      <c r="B684" s="32"/>
      <c r="C684" s="35"/>
      <c r="D684" s="34"/>
      <c r="E684" s="35"/>
      <c r="F684" s="35"/>
      <c r="I684" s="37"/>
      <c r="K684" s="28"/>
      <c r="L684" s="28"/>
      <c r="M684" s="28"/>
      <c r="P684" s="28"/>
    </row>
    <row r="685" ht="12.75" customHeight="1">
      <c r="A685" s="32"/>
      <c r="B685" s="32"/>
      <c r="C685" s="35"/>
      <c r="D685" s="34"/>
      <c r="E685" s="35"/>
      <c r="F685" s="35"/>
      <c r="I685" s="37"/>
      <c r="K685" s="28"/>
      <c r="L685" s="28"/>
      <c r="M685" s="28"/>
      <c r="P685" s="28"/>
    </row>
    <row r="686" ht="12.75" customHeight="1">
      <c r="A686" s="32"/>
      <c r="B686" s="32"/>
      <c r="C686" s="35"/>
      <c r="D686" s="34"/>
      <c r="E686" s="35"/>
      <c r="F686" s="35"/>
      <c r="I686" s="37"/>
      <c r="K686" s="28"/>
      <c r="L686" s="28"/>
      <c r="M686" s="28"/>
      <c r="P686" s="28"/>
    </row>
    <row r="687" ht="12.75" customHeight="1">
      <c r="A687" s="32"/>
      <c r="B687" s="32"/>
      <c r="C687" s="35"/>
      <c r="D687" s="34"/>
      <c r="E687" s="35"/>
      <c r="F687" s="35"/>
      <c r="I687" s="37"/>
      <c r="K687" s="28"/>
      <c r="L687" s="28"/>
      <c r="M687" s="28"/>
      <c r="P687" s="28"/>
    </row>
    <row r="688" ht="12.75" customHeight="1">
      <c r="A688" s="32"/>
      <c r="B688" s="32"/>
      <c r="C688" s="35"/>
      <c r="D688" s="34"/>
      <c r="E688" s="35"/>
      <c r="F688" s="35"/>
      <c r="I688" s="37"/>
      <c r="K688" s="28"/>
      <c r="L688" s="28"/>
      <c r="M688" s="28"/>
      <c r="P688" s="28"/>
    </row>
    <row r="689" ht="12.75" customHeight="1">
      <c r="A689" s="32"/>
      <c r="B689" s="32"/>
      <c r="C689" s="35"/>
      <c r="D689" s="34"/>
      <c r="E689" s="35"/>
      <c r="F689" s="35"/>
      <c r="I689" s="37"/>
      <c r="K689" s="28"/>
      <c r="L689" s="28"/>
      <c r="M689" s="28"/>
      <c r="P689" s="28"/>
    </row>
    <row r="690" ht="12.75" customHeight="1">
      <c r="A690" s="32"/>
      <c r="B690" s="32"/>
      <c r="C690" s="35"/>
      <c r="D690" s="34"/>
      <c r="E690" s="35"/>
      <c r="F690" s="35"/>
      <c r="I690" s="37"/>
      <c r="K690" s="28"/>
      <c r="L690" s="28"/>
      <c r="M690" s="28"/>
      <c r="P690" s="28"/>
    </row>
    <row r="691" ht="12.75" customHeight="1">
      <c r="A691" s="32"/>
      <c r="B691" s="32"/>
      <c r="C691" s="35"/>
      <c r="D691" s="34"/>
      <c r="E691" s="35"/>
      <c r="F691" s="35"/>
      <c r="I691" s="37"/>
      <c r="K691" s="28"/>
      <c r="L691" s="28"/>
      <c r="M691" s="28"/>
      <c r="P691" s="28"/>
    </row>
    <row r="692" ht="12.75" customHeight="1">
      <c r="A692" s="32"/>
      <c r="B692" s="32"/>
      <c r="C692" s="35"/>
      <c r="D692" s="34"/>
      <c r="E692" s="35"/>
      <c r="F692" s="35"/>
      <c r="I692" s="37"/>
      <c r="K692" s="28"/>
      <c r="L692" s="28"/>
      <c r="M692" s="28"/>
      <c r="P692" s="28"/>
    </row>
    <row r="693" ht="12.75" customHeight="1">
      <c r="A693" s="32"/>
      <c r="B693" s="32"/>
      <c r="C693" s="35"/>
      <c r="D693" s="34"/>
      <c r="E693" s="35"/>
      <c r="F693" s="35"/>
      <c r="I693" s="37"/>
      <c r="K693" s="28"/>
      <c r="L693" s="28"/>
      <c r="M693" s="28"/>
      <c r="P693" s="28"/>
    </row>
    <row r="694" ht="12.75" customHeight="1">
      <c r="A694" s="32"/>
      <c r="B694" s="32"/>
      <c r="C694" s="35"/>
      <c r="D694" s="34"/>
      <c r="E694" s="35"/>
      <c r="F694" s="35"/>
      <c r="I694" s="37"/>
      <c r="K694" s="28"/>
      <c r="L694" s="28"/>
      <c r="M694" s="28"/>
      <c r="P694" s="28"/>
    </row>
    <row r="695" ht="12.75" customHeight="1">
      <c r="A695" s="32"/>
      <c r="B695" s="32"/>
      <c r="C695" s="35"/>
      <c r="D695" s="34"/>
      <c r="E695" s="35"/>
      <c r="F695" s="35"/>
      <c r="I695" s="37"/>
      <c r="K695" s="28"/>
      <c r="L695" s="28"/>
      <c r="M695" s="28"/>
      <c r="P695" s="28"/>
    </row>
    <row r="696" ht="12.75" customHeight="1">
      <c r="A696" s="32"/>
      <c r="B696" s="32"/>
      <c r="C696" s="35"/>
      <c r="D696" s="34"/>
      <c r="E696" s="35"/>
      <c r="F696" s="35"/>
      <c r="I696" s="37"/>
      <c r="K696" s="28"/>
      <c r="L696" s="28"/>
      <c r="M696" s="28"/>
      <c r="P696" s="28"/>
    </row>
    <row r="697" ht="12.75" customHeight="1">
      <c r="A697" s="32"/>
      <c r="B697" s="32"/>
      <c r="C697" s="35"/>
      <c r="D697" s="34"/>
      <c r="E697" s="35"/>
      <c r="F697" s="35"/>
      <c r="I697" s="37"/>
      <c r="K697" s="28"/>
      <c r="L697" s="28"/>
      <c r="M697" s="28"/>
      <c r="P697" s="28"/>
    </row>
    <row r="698" ht="12.75" customHeight="1">
      <c r="A698" s="32"/>
      <c r="B698" s="32"/>
      <c r="C698" s="35"/>
      <c r="D698" s="34"/>
      <c r="E698" s="35"/>
      <c r="F698" s="35"/>
      <c r="I698" s="37"/>
      <c r="K698" s="28"/>
      <c r="L698" s="28"/>
      <c r="M698" s="28"/>
      <c r="P698" s="28"/>
    </row>
    <row r="699" ht="12.75" customHeight="1">
      <c r="A699" s="32"/>
      <c r="B699" s="32"/>
      <c r="C699" s="35"/>
      <c r="D699" s="34"/>
      <c r="E699" s="35"/>
      <c r="F699" s="35"/>
      <c r="I699" s="37"/>
      <c r="K699" s="28"/>
      <c r="L699" s="28"/>
      <c r="M699" s="28"/>
      <c r="P699" s="28"/>
    </row>
    <row r="700" ht="12.75" customHeight="1">
      <c r="A700" s="32"/>
      <c r="B700" s="32"/>
      <c r="C700" s="35"/>
      <c r="D700" s="34"/>
      <c r="E700" s="35"/>
      <c r="F700" s="35"/>
      <c r="I700" s="37"/>
      <c r="K700" s="28"/>
      <c r="L700" s="28"/>
      <c r="M700" s="28"/>
      <c r="P700" s="28"/>
    </row>
    <row r="701" ht="12.75" customHeight="1">
      <c r="A701" s="32"/>
      <c r="B701" s="32"/>
      <c r="C701" s="35"/>
      <c r="D701" s="34"/>
      <c r="E701" s="35"/>
      <c r="F701" s="35"/>
      <c r="I701" s="37"/>
      <c r="K701" s="28"/>
      <c r="L701" s="28"/>
      <c r="M701" s="28"/>
      <c r="P701" s="28"/>
    </row>
    <row r="702" ht="12.75" customHeight="1">
      <c r="A702" s="32"/>
      <c r="B702" s="32"/>
      <c r="C702" s="35"/>
      <c r="D702" s="34"/>
      <c r="E702" s="35"/>
      <c r="F702" s="35"/>
      <c r="I702" s="37"/>
      <c r="K702" s="28"/>
      <c r="L702" s="28"/>
      <c r="M702" s="28"/>
      <c r="P702" s="28"/>
    </row>
    <row r="703" ht="12.75" customHeight="1">
      <c r="A703" s="32"/>
      <c r="B703" s="32"/>
      <c r="C703" s="35"/>
      <c r="D703" s="34"/>
      <c r="E703" s="35"/>
      <c r="F703" s="35"/>
      <c r="I703" s="37"/>
      <c r="K703" s="28"/>
      <c r="L703" s="28"/>
      <c r="M703" s="28"/>
      <c r="P703" s="28"/>
    </row>
    <row r="704" ht="12.75" customHeight="1">
      <c r="A704" s="32"/>
      <c r="B704" s="32"/>
      <c r="C704" s="35"/>
      <c r="D704" s="34"/>
      <c r="E704" s="35"/>
      <c r="F704" s="35"/>
      <c r="I704" s="37"/>
      <c r="K704" s="28"/>
      <c r="L704" s="28"/>
      <c r="M704" s="28"/>
      <c r="P704" s="28"/>
    </row>
    <row r="705" ht="12.75" customHeight="1">
      <c r="A705" s="32"/>
      <c r="B705" s="32"/>
      <c r="C705" s="35"/>
      <c r="D705" s="34"/>
      <c r="E705" s="35"/>
      <c r="F705" s="35"/>
      <c r="I705" s="37"/>
      <c r="K705" s="28"/>
      <c r="L705" s="28"/>
      <c r="M705" s="28"/>
      <c r="P705" s="28"/>
    </row>
    <row r="706" ht="12.75" customHeight="1">
      <c r="A706" s="32"/>
      <c r="B706" s="32"/>
      <c r="C706" s="35"/>
      <c r="D706" s="34"/>
      <c r="E706" s="35"/>
      <c r="F706" s="35"/>
      <c r="I706" s="37"/>
      <c r="K706" s="28"/>
      <c r="L706" s="28"/>
      <c r="M706" s="28"/>
      <c r="P706" s="28"/>
    </row>
    <row r="707" ht="12.75" customHeight="1">
      <c r="A707" s="32"/>
      <c r="B707" s="32"/>
      <c r="C707" s="35"/>
      <c r="D707" s="34"/>
      <c r="E707" s="35"/>
      <c r="F707" s="35"/>
      <c r="I707" s="37"/>
      <c r="K707" s="28"/>
      <c r="L707" s="28"/>
      <c r="M707" s="28"/>
      <c r="P707" s="28"/>
    </row>
    <row r="708" ht="12.75" customHeight="1">
      <c r="A708" s="32"/>
      <c r="B708" s="32"/>
      <c r="C708" s="35"/>
      <c r="D708" s="34"/>
      <c r="E708" s="35"/>
      <c r="F708" s="35"/>
      <c r="I708" s="37"/>
      <c r="K708" s="28"/>
      <c r="L708" s="28"/>
      <c r="M708" s="28"/>
      <c r="P708" s="28"/>
    </row>
    <row r="709" ht="12.75" customHeight="1">
      <c r="A709" s="32"/>
      <c r="B709" s="32"/>
      <c r="C709" s="35"/>
      <c r="D709" s="34"/>
      <c r="E709" s="35"/>
      <c r="F709" s="35"/>
      <c r="I709" s="37"/>
      <c r="K709" s="28"/>
      <c r="L709" s="28"/>
      <c r="M709" s="28"/>
      <c r="P709" s="28"/>
    </row>
    <row r="710" ht="12.75" customHeight="1">
      <c r="A710" s="32"/>
      <c r="B710" s="32"/>
      <c r="C710" s="35"/>
      <c r="D710" s="34"/>
      <c r="E710" s="35"/>
      <c r="F710" s="35"/>
      <c r="I710" s="37"/>
      <c r="K710" s="28"/>
      <c r="L710" s="28"/>
      <c r="M710" s="28"/>
      <c r="P710" s="28"/>
    </row>
    <row r="711" ht="12.75" customHeight="1">
      <c r="A711" s="32"/>
      <c r="B711" s="32"/>
      <c r="C711" s="35"/>
      <c r="D711" s="34"/>
      <c r="E711" s="35"/>
      <c r="F711" s="35"/>
      <c r="I711" s="37"/>
      <c r="K711" s="28"/>
      <c r="L711" s="28"/>
      <c r="M711" s="28"/>
      <c r="P711" s="28"/>
    </row>
    <row r="712" ht="12.75" customHeight="1">
      <c r="A712" s="32"/>
      <c r="B712" s="32"/>
      <c r="C712" s="35"/>
      <c r="D712" s="34"/>
      <c r="E712" s="35"/>
      <c r="F712" s="35"/>
      <c r="I712" s="37"/>
      <c r="K712" s="28"/>
      <c r="L712" s="28"/>
      <c r="M712" s="28"/>
      <c r="P712" s="28"/>
    </row>
    <row r="713" ht="12.75" customHeight="1">
      <c r="A713" s="32"/>
      <c r="B713" s="32"/>
      <c r="C713" s="35"/>
      <c r="D713" s="34"/>
      <c r="E713" s="35"/>
      <c r="F713" s="35"/>
      <c r="I713" s="37"/>
      <c r="K713" s="28"/>
      <c r="L713" s="28"/>
      <c r="M713" s="28"/>
      <c r="P713" s="28"/>
    </row>
    <row r="714" ht="12.75" customHeight="1">
      <c r="A714" s="32"/>
      <c r="B714" s="32"/>
      <c r="C714" s="35"/>
      <c r="D714" s="34"/>
      <c r="E714" s="35"/>
      <c r="F714" s="35"/>
      <c r="I714" s="37"/>
      <c r="K714" s="28"/>
      <c r="L714" s="28"/>
      <c r="M714" s="28"/>
      <c r="P714" s="28"/>
    </row>
    <row r="715" ht="12.75" customHeight="1">
      <c r="A715" s="32"/>
      <c r="B715" s="32"/>
      <c r="C715" s="35"/>
      <c r="D715" s="34"/>
      <c r="E715" s="35"/>
      <c r="F715" s="35"/>
      <c r="I715" s="37"/>
      <c r="K715" s="28"/>
      <c r="L715" s="28"/>
      <c r="M715" s="28"/>
      <c r="P715" s="28"/>
    </row>
    <row r="716" ht="12.75" customHeight="1">
      <c r="A716" s="32"/>
      <c r="B716" s="32"/>
      <c r="C716" s="35"/>
      <c r="D716" s="34"/>
      <c r="E716" s="35"/>
      <c r="F716" s="35"/>
      <c r="I716" s="37"/>
      <c r="K716" s="28"/>
      <c r="L716" s="28"/>
      <c r="M716" s="28"/>
      <c r="P716" s="28"/>
    </row>
    <row r="717" ht="12.75" customHeight="1">
      <c r="A717" s="32"/>
      <c r="B717" s="32"/>
      <c r="C717" s="35"/>
      <c r="D717" s="34"/>
      <c r="E717" s="35"/>
      <c r="F717" s="35"/>
      <c r="I717" s="37"/>
      <c r="K717" s="28"/>
      <c r="L717" s="28"/>
      <c r="M717" s="28"/>
      <c r="P717" s="28"/>
    </row>
    <row r="718" ht="12.75" customHeight="1">
      <c r="A718" s="32"/>
      <c r="B718" s="32"/>
      <c r="C718" s="35"/>
      <c r="D718" s="34"/>
      <c r="E718" s="35"/>
      <c r="F718" s="35"/>
      <c r="I718" s="37"/>
      <c r="K718" s="28"/>
      <c r="L718" s="28"/>
      <c r="M718" s="28"/>
      <c r="P718" s="28"/>
    </row>
    <row r="719" ht="12.75" customHeight="1">
      <c r="A719" s="32"/>
      <c r="B719" s="32"/>
      <c r="C719" s="35"/>
      <c r="D719" s="34"/>
      <c r="E719" s="35"/>
      <c r="F719" s="35"/>
      <c r="I719" s="37"/>
      <c r="K719" s="28"/>
      <c r="L719" s="28"/>
      <c r="M719" s="28"/>
      <c r="P719" s="28"/>
    </row>
    <row r="720" ht="12.75" customHeight="1">
      <c r="A720" s="32"/>
      <c r="B720" s="32"/>
      <c r="C720" s="35"/>
      <c r="D720" s="34"/>
      <c r="E720" s="35"/>
      <c r="F720" s="35"/>
      <c r="I720" s="37"/>
      <c r="K720" s="28"/>
      <c r="L720" s="28"/>
      <c r="M720" s="28"/>
      <c r="P720" s="28"/>
    </row>
    <row r="721" ht="12.75" customHeight="1">
      <c r="A721" s="32"/>
      <c r="B721" s="32"/>
      <c r="C721" s="35"/>
      <c r="D721" s="34"/>
      <c r="E721" s="35"/>
      <c r="F721" s="35"/>
      <c r="I721" s="37"/>
      <c r="K721" s="28"/>
      <c r="L721" s="28"/>
      <c r="M721" s="28"/>
      <c r="P721" s="28"/>
    </row>
    <row r="722" ht="12.75" customHeight="1">
      <c r="A722" s="32"/>
      <c r="B722" s="32"/>
      <c r="C722" s="35"/>
      <c r="D722" s="34"/>
      <c r="E722" s="35"/>
      <c r="F722" s="35"/>
      <c r="I722" s="37"/>
      <c r="K722" s="28"/>
      <c r="L722" s="28"/>
      <c r="M722" s="28"/>
      <c r="P722" s="28"/>
    </row>
    <row r="723" ht="12.75" customHeight="1">
      <c r="A723" s="32"/>
      <c r="B723" s="32"/>
      <c r="C723" s="35"/>
      <c r="D723" s="34"/>
      <c r="E723" s="35"/>
      <c r="F723" s="35"/>
      <c r="I723" s="37"/>
      <c r="K723" s="28"/>
      <c r="L723" s="28"/>
      <c r="M723" s="28"/>
      <c r="P723" s="28"/>
    </row>
    <row r="724" ht="12.75" customHeight="1">
      <c r="A724" s="32"/>
      <c r="B724" s="32"/>
      <c r="C724" s="35"/>
      <c r="D724" s="34"/>
      <c r="E724" s="35"/>
      <c r="F724" s="35"/>
      <c r="I724" s="37"/>
      <c r="K724" s="28"/>
      <c r="L724" s="28"/>
      <c r="M724" s="28"/>
      <c r="P724" s="28"/>
    </row>
    <row r="725" ht="12.75" customHeight="1">
      <c r="A725" s="32"/>
      <c r="B725" s="32"/>
      <c r="C725" s="35"/>
      <c r="D725" s="34"/>
      <c r="E725" s="35"/>
      <c r="F725" s="35"/>
      <c r="I725" s="37"/>
      <c r="K725" s="28"/>
      <c r="L725" s="28"/>
      <c r="M725" s="28"/>
      <c r="P725" s="28"/>
    </row>
    <row r="726" ht="12.75" customHeight="1">
      <c r="A726" s="32"/>
      <c r="B726" s="32"/>
      <c r="C726" s="35"/>
      <c r="D726" s="34"/>
      <c r="E726" s="35"/>
      <c r="F726" s="35"/>
      <c r="I726" s="37"/>
      <c r="K726" s="28"/>
      <c r="L726" s="28"/>
      <c r="M726" s="28"/>
      <c r="P726" s="28"/>
    </row>
    <row r="727" ht="12.75" customHeight="1">
      <c r="A727" s="32"/>
      <c r="B727" s="32"/>
      <c r="C727" s="35"/>
      <c r="D727" s="34"/>
      <c r="E727" s="35"/>
      <c r="F727" s="35"/>
      <c r="I727" s="37"/>
      <c r="K727" s="28"/>
      <c r="L727" s="28"/>
      <c r="M727" s="28"/>
      <c r="P727" s="28"/>
    </row>
    <row r="728" ht="12.75" customHeight="1">
      <c r="A728" s="32"/>
      <c r="B728" s="32"/>
      <c r="C728" s="35"/>
      <c r="D728" s="34"/>
      <c r="E728" s="35"/>
      <c r="F728" s="35"/>
      <c r="I728" s="37"/>
      <c r="K728" s="28"/>
      <c r="L728" s="28"/>
      <c r="M728" s="28"/>
      <c r="P728" s="28"/>
    </row>
    <row r="729" ht="12.75" customHeight="1">
      <c r="A729" s="32"/>
      <c r="B729" s="32"/>
      <c r="C729" s="35"/>
      <c r="D729" s="34"/>
      <c r="E729" s="35"/>
      <c r="F729" s="35"/>
      <c r="I729" s="37"/>
      <c r="K729" s="28"/>
      <c r="L729" s="28"/>
      <c r="M729" s="28"/>
      <c r="P729" s="28"/>
    </row>
    <row r="730" ht="12.75" customHeight="1">
      <c r="A730" s="32"/>
      <c r="B730" s="32"/>
      <c r="C730" s="35"/>
      <c r="D730" s="34"/>
      <c r="E730" s="35"/>
      <c r="F730" s="35"/>
      <c r="I730" s="37"/>
      <c r="K730" s="28"/>
      <c r="L730" s="28"/>
      <c r="M730" s="28"/>
      <c r="P730" s="28"/>
    </row>
    <row r="731" ht="12.75" customHeight="1">
      <c r="A731" s="32"/>
      <c r="B731" s="32"/>
      <c r="C731" s="35"/>
      <c r="D731" s="34"/>
      <c r="E731" s="35"/>
      <c r="F731" s="35"/>
      <c r="I731" s="37"/>
      <c r="K731" s="28"/>
      <c r="L731" s="28"/>
      <c r="M731" s="28"/>
      <c r="P731" s="28"/>
    </row>
    <row r="732" ht="12.75" customHeight="1">
      <c r="A732" s="32"/>
      <c r="B732" s="32"/>
      <c r="C732" s="35"/>
      <c r="D732" s="34"/>
      <c r="E732" s="35"/>
      <c r="F732" s="35"/>
      <c r="I732" s="37"/>
      <c r="K732" s="28"/>
      <c r="L732" s="28"/>
      <c r="M732" s="28"/>
      <c r="P732" s="28"/>
    </row>
    <row r="733" ht="12.75" customHeight="1">
      <c r="A733" s="32"/>
      <c r="B733" s="32"/>
      <c r="C733" s="35"/>
      <c r="D733" s="34"/>
      <c r="E733" s="35"/>
      <c r="F733" s="35"/>
      <c r="I733" s="37"/>
      <c r="K733" s="28"/>
      <c r="L733" s="28"/>
      <c r="M733" s="28"/>
      <c r="P733" s="28"/>
    </row>
    <row r="734" ht="12.75" customHeight="1">
      <c r="A734" s="32"/>
      <c r="B734" s="32"/>
      <c r="C734" s="35"/>
      <c r="D734" s="34"/>
      <c r="E734" s="35"/>
      <c r="F734" s="35"/>
      <c r="I734" s="37"/>
      <c r="K734" s="28"/>
      <c r="L734" s="28"/>
      <c r="M734" s="28"/>
      <c r="P734" s="28"/>
    </row>
    <row r="735" ht="12.75" customHeight="1">
      <c r="A735" s="32"/>
      <c r="B735" s="32"/>
      <c r="C735" s="35"/>
      <c r="D735" s="34"/>
      <c r="E735" s="35"/>
      <c r="F735" s="35"/>
      <c r="I735" s="37"/>
      <c r="K735" s="28"/>
      <c r="L735" s="28"/>
      <c r="M735" s="28"/>
      <c r="P735" s="28"/>
    </row>
    <row r="736" ht="12.75" customHeight="1">
      <c r="A736" s="32"/>
      <c r="B736" s="32"/>
      <c r="C736" s="35"/>
      <c r="D736" s="34"/>
      <c r="E736" s="35"/>
      <c r="F736" s="35"/>
      <c r="I736" s="37"/>
      <c r="K736" s="28"/>
      <c r="L736" s="28"/>
      <c r="M736" s="28"/>
      <c r="P736" s="28"/>
    </row>
    <row r="737" ht="12.75" customHeight="1">
      <c r="A737" s="32"/>
      <c r="B737" s="32"/>
      <c r="C737" s="35"/>
      <c r="D737" s="34"/>
      <c r="E737" s="35"/>
      <c r="F737" s="35"/>
      <c r="I737" s="37"/>
      <c r="K737" s="28"/>
      <c r="L737" s="28"/>
      <c r="M737" s="28"/>
      <c r="P737" s="28"/>
    </row>
    <row r="738" ht="12.75" customHeight="1">
      <c r="A738" s="32"/>
      <c r="B738" s="32"/>
      <c r="C738" s="35"/>
      <c r="D738" s="34"/>
      <c r="E738" s="35"/>
      <c r="F738" s="35"/>
      <c r="I738" s="37"/>
      <c r="K738" s="28"/>
      <c r="L738" s="28"/>
      <c r="M738" s="28"/>
      <c r="P738" s="28"/>
    </row>
    <row r="739" ht="12.75" customHeight="1">
      <c r="A739" s="32"/>
      <c r="B739" s="32"/>
      <c r="C739" s="35"/>
      <c r="D739" s="34"/>
      <c r="E739" s="35"/>
      <c r="F739" s="35"/>
      <c r="I739" s="37"/>
      <c r="K739" s="28"/>
      <c r="L739" s="28"/>
      <c r="M739" s="28"/>
      <c r="P739" s="28"/>
    </row>
    <row r="740" ht="12.75" customHeight="1">
      <c r="A740" s="32"/>
      <c r="B740" s="32"/>
      <c r="C740" s="35"/>
      <c r="D740" s="34"/>
      <c r="E740" s="35"/>
      <c r="F740" s="35"/>
      <c r="I740" s="37"/>
      <c r="K740" s="28"/>
      <c r="L740" s="28"/>
      <c r="M740" s="28"/>
      <c r="P740" s="28"/>
    </row>
    <row r="741" ht="12.75" customHeight="1">
      <c r="A741" s="32"/>
      <c r="B741" s="32"/>
      <c r="C741" s="35"/>
      <c r="D741" s="34"/>
      <c r="E741" s="35"/>
      <c r="F741" s="35"/>
      <c r="I741" s="37"/>
      <c r="K741" s="28"/>
      <c r="L741" s="28"/>
      <c r="M741" s="28"/>
      <c r="P741" s="28"/>
    </row>
    <row r="742" ht="12.75" customHeight="1">
      <c r="A742" s="32"/>
      <c r="B742" s="32"/>
      <c r="C742" s="35"/>
      <c r="D742" s="34"/>
      <c r="E742" s="35"/>
      <c r="F742" s="35"/>
      <c r="I742" s="37"/>
      <c r="K742" s="28"/>
      <c r="L742" s="28"/>
      <c r="M742" s="28"/>
      <c r="P742" s="28"/>
    </row>
    <row r="743" ht="12.75" customHeight="1">
      <c r="A743" s="32"/>
      <c r="B743" s="32"/>
      <c r="C743" s="35"/>
      <c r="D743" s="34"/>
      <c r="E743" s="35"/>
      <c r="F743" s="35"/>
      <c r="I743" s="37"/>
      <c r="K743" s="28"/>
      <c r="L743" s="28"/>
      <c r="M743" s="28"/>
      <c r="P743" s="28"/>
    </row>
    <row r="744" ht="12.75" customHeight="1">
      <c r="A744" s="32"/>
      <c r="B744" s="32"/>
      <c r="C744" s="35"/>
      <c r="D744" s="34"/>
      <c r="E744" s="35"/>
      <c r="F744" s="35"/>
      <c r="I744" s="37"/>
      <c r="K744" s="28"/>
      <c r="L744" s="28"/>
      <c r="M744" s="28"/>
      <c r="P744" s="28"/>
    </row>
    <row r="745" ht="12.75" customHeight="1">
      <c r="A745" s="32"/>
      <c r="B745" s="32"/>
      <c r="C745" s="35"/>
      <c r="D745" s="34"/>
      <c r="E745" s="35"/>
      <c r="F745" s="35"/>
      <c r="I745" s="37"/>
      <c r="K745" s="28"/>
      <c r="L745" s="28"/>
      <c r="M745" s="28"/>
      <c r="P745" s="28"/>
    </row>
    <row r="746" ht="12.75" customHeight="1">
      <c r="A746" s="32"/>
      <c r="B746" s="32"/>
      <c r="C746" s="35"/>
      <c r="D746" s="34"/>
      <c r="E746" s="35"/>
      <c r="F746" s="35"/>
      <c r="I746" s="37"/>
      <c r="K746" s="28"/>
      <c r="L746" s="28"/>
      <c r="M746" s="28"/>
      <c r="P746" s="28"/>
    </row>
    <row r="747" ht="12.75" customHeight="1">
      <c r="A747" s="32"/>
      <c r="B747" s="32"/>
      <c r="C747" s="35"/>
      <c r="D747" s="34"/>
      <c r="E747" s="35"/>
      <c r="F747" s="35"/>
      <c r="I747" s="37"/>
      <c r="K747" s="28"/>
      <c r="L747" s="28"/>
      <c r="M747" s="28"/>
      <c r="P747" s="28"/>
    </row>
    <row r="748" ht="12.75" customHeight="1">
      <c r="A748" s="32"/>
      <c r="B748" s="32"/>
      <c r="C748" s="35"/>
      <c r="D748" s="34"/>
      <c r="E748" s="35"/>
      <c r="F748" s="35"/>
      <c r="I748" s="37"/>
      <c r="K748" s="28"/>
      <c r="L748" s="28"/>
      <c r="M748" s="28"/>
      <c r="P748" s="28"/>
    </row>
    <row r="749" ht="12.75" customHeight="1">
      <c r="A749" s="32"/>
      <c r="B749" s="32"/>
      <c r="C749" s="35"/>
      <c r="D749" s="34"/>
      <c r="E749" s="35"/>
      <c r="F749" s="35"/>
      <c r="I749" s="37"/>
      <c r="K749" s="28"/>
      <c r="L749" s="28"/>
      <c r="M749" s="28"/>
      <c r="P749" s="28"/>
    </row>
    <row r="750" ht="12.75" customHeight="1">
      <c r="A750" s="32"/>
      <c r="B750" s="32"/>
      <c r="C750" s="35"/>
      <c r="D750" s="34"/>
      <c r="E750" s="35"/>
      <c r="F750" s="35"/>
      <c r="I750" s="37"/>
      <c r="K750" s="28"/>
      <c r="L750" s="28"/>
      <c r="M750" s="28"/>
      <c r="P750" s="28"/>
    </row>
    <row r="751" ht="12.75" customHeight="1">
      <c r="A751" s="32"/>
      <c r="B751" s="32"/>
      <c r="C751" s="35"/>
      <c r="D751" s="34"/>
      <c r="E751" s="35"/>
      <c r="F751" s="35"/>
      <c r="I751" s="37"/>
      <c r="K751" s="28"/>
      <c r="L751" s="28"/>
      <c r="M751" s="28"/>
      <c r="P751" s="28"/>
    </row>
    <row r="752" ht="12.75" customHeight="1">
      <c r="A752" s="32"/>
      <c r="B752" s="32"/>
      <c r="C752" s="35"/>
      <c r="D752" s="34"/>
      <c r="E752" s="35"/>
      <c r="F752" s="35"/>
      <c r="I752" s="37"/>
      <c r="K752" s="28"/>
      <c r="L752" s="28"/>
      <c r="M752" s="28"/>
      <c r="P752" s="28"/>
    </row>
    <row r="753" ht="12.75" customHeight="1">
      <c r="A753" s="32"/>
      <c r="B753" s="32"/>
      <c r="C753" s="35"/>
      <c r="D753" s="34"/>
      <c r="E753" s="35"/>
      <c r="F753" s="35"/>
      <c r="I753" s="37"/>
      <c r="K753" s="28"/>
      <c r="L753" s="28"/>
      <c r="M753" s="28"/>
      <c r="P753" s="28"/>
    </row>
    <row r="754" ht="12.75" customHeight="1">
      <c r="A754" s="32"/>
      <c r="B754" s="32"/>
      <c r="C754" s="35"/>
      <c r="D754" s="34"/>
      <c r="E754" s="35"/>
      <c r="F754" s="35"/>
      <c r="I754" s="37"/>
      <c r="K754" s="28"/>
      <c r="L754" s="28"/>
      <c r="M754" s="28"/>
      <c r="P754" s="28"/>
    </row>
    <row r="755" ht="12.75" customHeight="1">
      <c r="A755" s="32"/>
      <c r="B755" s="32"/>
      <c r="C755" s="35"/>
      <c r="D755" s="34"/>
      <c r="E755" s="35"/>
      <c r="F755" s="35"/>
      <c r="I755" s="37"/>
      <c r="K755" s="28"/>
      <c r="L755" s="28"/>
      <c r="M755" s="28"/>
      <c r="P755" s="28"/>
    </row>
    <row r="756" ht="12.75" customHeight="1">
      <c r="A756" s="32"/>
      <c r="B756" s="32"/>
      <c r="C756" s="35"/>
      <c r="D756" s="34"/>
      <c r="E756" s="35"/>
      <c r="F756" s="35"/>
      <c r="I756" s="37"/>
      <c r="K756" s="28"/>
      <c r="L756" s="28"/>
      <c r="M756" s="28"/>
      <c r="P756" s="28"/>
    </row>
    <row r="757" ht="12.75" customHeight="1">
      <c r="A757" s="32"/>
      <c r="B757" s="32"/>
      <c r="C757" s="35"/>
      <c r="D757" s="34"/>
      <c r="E757" s="35"/>
      <c r="F757" s="35"/>
      <c r="I757" s="37"/>
      <c r="K757" s="28"/>
      <c r="L757" s="28"/>
      <c r="M757" s="28"/>
      <c r="P757" s="28"/>
    </row>
    <row r="758" ht="12.75" customHeight="1">
      <c r="A758" s="32"/>
      <c r="B758" s="32"/>
      <c r="C758" s="35"/>
      <c r="D758" s="34"/>
      <c r="E758" s="35"/>
      <c r="F758" s="35"/>
      <c r="I758" s="37"/>
      <c r="K758" s="28"/>
      <c r="L758" s="28"/>
      <c r="M758" s="28"/>
      <c r="P758" s="28"/>
    </row>
    <row r="759" ht="12.75" customHeight="1">
      <c r="A759" s="32"/>
      <c r="B759" s="32"/>
      <c r="C759" s="35"/>
      <c r="D759" s="34"/>
      <c r="E759" s="35"/>
      <c r="F759" s="35"/>
      <c r="I759" s="37"/>
      <c r="K759" s="28"/>
      <c r="L759" s="28"/>
      <c r="M759" s="28"/>
      <c r="P759" s="28"/>
    </row>
    <row r="760" ht="12.75" customHeight="1">
      <c r="A760" s="32"/>
      <c r="B760" s="32"/>
      <c r="C760" s="35"/>
      <c r="D760" s="34"/>
      <c r="E760" s="35"/>
      <c r="F760" s="35"/>
      <c r="I760" s="37"/>
      <c r="K760" s="28"/>
      <c r="L760" s="28"/>
      <c r="M760" s="28"/>
      <c r="P760" s="28"/>
    </row>
    <row r="761" ht="12.75" customHeight="1">
      <c r="A761" s="32"/>
      <c r="B761" s="32"/>
      <c r="C761" s="35"/>
      <c r="D761" s="34"/>
      <c r="E761" s="35"/>
      <c r="F761" s="35"/>
      <c r="I761" s="37"/>
      <c r="K761" s="28"/>
      <c r="L761" s="28"/>
      <c r="M761" s="28"/>
      <c r="P761" s="28"/>
    </row>
    <row r="762" ht="12.75" customHeight="1">
      <c r="A762" s="32"/>
      <c r="B762" s="32"/>
      <c r="C762" s="35"/>
      <c r="D762" s="34"/>
      <c r="E762" s="35"/>
      <c r="F762" s="35"/>
      <c r="I762" s="37"/>
      <c r="K762" s="28"/>
      <c r="L762" s="28"/>
      <c r="M762" s="28"/>
      <c r="P762" s="28"/>
    </row>
    <row r="763" ht="12.75" customHeight="1">
      <c r="A763" s="32"/>
      <c r="B763" s="32"/>
      <c r="C763" s="35"/>
      <c r="D763" s="34"/>
      <c r="E763" s="35"/>
      <c r="F763" s="35"/>
      <c r="I763" s="37"/>
      <c r="K763" s="28"/>
      <c r="L763" s="28"/>
      <c r="M763" s="28"/>
      <c r="P763" s="28"/>
    </row>
    <row r="764" ht="12.75" customHeight="1">
      <c r="A764" s="32"/>
      <c r="B764" s="32"/>
      <c r="C764" s="35"/>
      <c r="D764" s="34"/>
      <c r="E764" s="35"/>
      <c r="F764" s="35"/>
      <c r="I764" s="37"/>
      <c r="K764" s="28"/>
      <c r="L764" s="28"/>
      <c r="M764" s="28"/>
      <c r="P764" s="28"/>
    </row>
    <row r="765" ht="12.75" customHeight="1">
      <c r="A765" s="32"/>
      <c r="B765" s="32"/>
      <c r="C765" s="35"/>
      <c r="D765" s="34"/>
      <c r="E765" s="35"/>
      <c r="F765" s="35"/>
      <c r="I765" s="37"/>
      <c r="K765" s="28"/>
      <c r="L765" s="28"/>
      <c r="M765" s="28"/>
      <c r="P765" s="28"/>
    </row>
    <row r="766" ht="12.75" customHeight="1">
      <c r="A766" s="32"/>
      <c r="B766" s="32"/>
      <c r="C766" s="35"/>
      <c r="D766" s="34"/>
      <c r="E766" s="35"/>
      <c r="F766" s="35"/>
      <c r="I766" s="37"/>
      <c r="K766" s="28"/>
      <c r="L766" s="28"/>
      <c r="M766" s="28"/>
      <c r="P766" s="28"/>
    </row>
    <row r="767" ht="12.75" customHeight="1">
      <c r="A767" s="32"/>
      <c r="B767" s="32"/>
      <c r="C767" s="35"/>
      <c r="D767" s="34"/>
      <c r="E767" s="35"/>
      <c r="F767" s="35"/>
      <c r="I767" s="37"/>
      <c r="K767" s="28"/>
      <c r="L767" s="28"/>
      <c r="M767" s="28"/>
      <c r="P767" s="28"/>
    </row>
    <row r="768" ht="12.75" customHeight="1">
      <c r="A768" s="32"/>
      <c r="B768" s="32"/>
      <c r="C768" s="35"/>
      <c r="D768" s="34"/>
      <c r="E768" s="35"/>
      <c r="F768" s="35"/>
      <c r="I768" s="37"/>
      <c r="K768" s="28"/>
      <c r="L768" s="28"/>
      <c r="M768" s="28"/>
      <c r="P768" s="28"/>
    </row>
    <row r="769" ht="12.75" customHeight="1">
      <c r="A769" s="32"/>
      <c r="B769" s="32"/>
      <c r="C769" s="35"/>
      <c r="D769" s="34"/>
      <c r="E769" s="35"/>
      <c r="F769" s="35"/>
      <c r="I769" s="37"/>
      <c r="K769" s="28"/>
      <c r="L769" s="28"/>
      <c r="M769" s="28"/>
      <c r="P769" s="28"/>
    </row>
    <row r="770" ht="12.75" customHeight="1">
      <c r="A770" s="32"/>
      <c r="B770" s="32"/>
      <c r="C770" s="35"/>
      <c r="D770" s="34"/>
      <c r="E770" s="35"/>
      <c r="F770" s="35"/>
      <c r="I770" s="37"/>
      <c r="K770" s="28"/>
      <c r="L770" s="28"/>
      <c r="M770" s="28"/>
      <c r="P770" s="28"/>
    </row>
    <row r="771" ht="12.75" customHeight="1">
      <c r="A771" s="32"/>
      <c r="B771" s="32"/>
      <c r="C771" s="35"/>
      <c r="D771" s="34"/>
      <c r="E771" s="35"/>
      <c r="F771" s="35"/>
      <c r="I771" s="37"/>
      <c r="K771" s="28"/>
      <c r="L771" s="28"/>
      <c r="M771" s="28"/>
      <c r="P771" s="28"/>
    </row>
    <row r="772" ht="12.75" customHeight="1">
      <c r="A772" s="32"/>
      <c r="B772" s="32"/>
      <c r="C772" s="35"/>
      <c r="D772" s="34"/>
      <c r="E772" s="35"/>
      <c r="F772" s="35"/>
      <c r="I772" s="37"/>
      <c r="K772" s="28"/>
      <c r="L772" s="28"/>
      <c r="M772" s="28"/>
      <c r="P772" s="28"/>
    </row>
    <row r="773" ht="12.75" customHeight="1">
      <c r="A773" s="32"/>
      <c r="B773" s="32"/>
      <c r="C773" s="35"/>
      <c r="D773" s="34"/>
      <c r="E773" s="35"/>
      <c r="F773" s="35"/>
      <c r="I773" s="37"/>
      <c r="K773" s="28"/>
      <c r="L773" s="28"/>
      <c r="M773" s="28"/>
      <c r="P773" s="28"/>
    </row>
    <row r="774" ht="12.75" customHeight="1">
      <c r="A774" s="32"/>
      <c r="B774" s="32"/>
      <c r="C774" s="35"/>
      <c r="D774" s="34"/>
      <c r="E774" s="35"/>
      <c r="F774" s="35"/>
      <c r="I774" s="37"/>
      <c r="K774" s="28"/>
      <c r="L774" s="28"/>
      <c r="M774" s="28"/>
      <c r="P774" s="28"/>
    </row>
    <row r="775" ht="12.75" customHeight="1">
      <c r="A775" s="32"/>
      <c r="B775" s="32"/>
      <c r="C775" s="35"/>
      <c r="D775" s="34"/>
      <c r="E775" s="35"/>
      <c r="F775" s="35"/>
      <c r="I775" s="37"/>
      <c r="K775" s="28"/>
      <c r="L775" s="28"/>
      <c r="M775" s="28"/>
      <c r="P775" s="28"/>
    </row>
    <row r="776" ht="12.75" customHeight="1">
      <c r="A776" s="32"/>
      <c r="B776" s="32"/>
      <c r="C776" s="35"/>
      <c r="D776" s="34"/>
      <c r="E776" s="35"/>
      <c r="F776" s="35"/>
      <c r="I776" s="37"/>
      <c r="K776" s="28"/>
      <c r="L776" s="28"/>
      <c r="M776" s="28"/>
      <c r="P776" s="28"/>
    </row>
    <row r="777" ht="12.75" customHeight="1">
      <c r="A777" s="32"/>
      <c r="B777" s="32"/>
      <c r="C777" s="35"/>
      <c r="D777" s="34"/>
      <c r="E777" s="35"/>
      <c r="F777" s="35"/>
      <c r="I777" s="37"/>
      <c r="K777" s="28"/>
      <c r="L777" s="28"/>
      <c r="M777" s="28"/>
      <c r="P777" s="28"/>
    </row>
    <row r="778" ht="12.75" customHeight="1">
      <c r="A778" s="32"/>
      <c r="B778" s="32"/>
      <c r="C778" s="35"/>
      <c r="D778" s="34"/>
      <c r="E778" s="35"/>
      <c r="F778" s="35"/>
      <c r="I778" s="37"/>
      <c r="K778" s="28"/>
      <c r="L778" s="28"/>
      <c r="M778" s="28"/>
      <c r="P778" s="28"/>
    </row>
    <row r="779" ht="12.75" customHeight="1">
      <c r="A779" s="32"/>
      <c r="B779" s="32"/>
      <c r="C779" s="35"/>
      <c r="D779" s="34"/>
      <c r="E779" s="35"/>
      <c r="F779" s="35"/>
      <c r="I779" s="37"/>
      <c r="K779" s="28"/>
      <c r="L779" s="28"/>
      <c r="M779" s="28"/>
      <c r="P779" s="28"/>
    </row>
    <row r="780" ht="12.75" customHeight="1">
      <c r="A780" s="32"/>
      <c r="B780" s="32"/>
      <c r="C780" s="35"/>
      <c r="D780" s="34"/>
      <c r="E780" s="35"/>
      <c r="F780" s="35"/>
      <c r="I780" s="37"/>
      <c r="K780" s="28"/>
      <c r="L780" s="28"/>
      <c r="M780" s="28"/>
      <c r="P780" s="28"/>
    </row>
    <row r="781" ht="12.75" customHeight="1">
      <c r="A781" s="32"/>
      <c r="B781" s="32"/>
      <c r="C781" s="35"/>
      <c r="D781" s="34"/>
      <c r="E781" s="35"/>
      <c r="F781" s="35"/>
      <c r="I781" s="37"/>
      <c r="K781" s="28"/>
      <c r="L781" s="28"/>
      <c r="M781" s="28"/>
      <c r="P781" s="28"/>
    </row>
    <row r="782" ht="12.75" customHeight="1">
      <c r="A782" s="32"/>
      <c r="B782" s="32"/>
      <c r="C782" s="35"/>
      <c r="D782" s="34"/>
      <c r="E782" s="35"/>
      <c r="F782" s="35"/>
      <c r="I782" s="37"/>
      <c r="K782" s="28"/>
      <c r="L782" s="28"/>
      <c r="M782" s="28"/>
      <c r="P782" s="28"/>
    </row>
    <row r="783" ht="12.75" customHeight="1">
      <c r="A783" s="32"/>
      <c r="B783" s="32"/>
      <c r="C783" s="35"/>
      <c r="D783" s="34"/>
      <c r="E783" s="35"/>
      <c r="F783" s="35"/>
      <c r="I783" s="37"/>
      <c r="K783" s="28"/>
      <c r="L783" s="28"/>
      <c r="M783" s="28"/>
      <c r="P783" s="28"/>
    </row>
    <row r="784" ht="12.75" customHeight="1">
      <c r="A784" s="32"/>
      <c r="B784" s="32"/>
      <c r="C784" s="35"/>
      <c r="D784" s="34"/>
      <c r="E784" s="35"/>
      <c r="F784" s="35"/>
      <c r="I784" s="37"/>
      <c r="K784" s="28"/>
      <c r="L784" s="28"/>
      <c r="M784" s="28"/>
      <c r="P784" s="28"/>
    </row>
    <row r="785" ht="12.75" customHeight="1">
      <c r="A785" s="32"/>
      <c r="B785" s="32"/>
      <c r="C785" s="35"/>
      <c r="D785" s="34"/>
      <c r="E785" s="35"/>
      <c r="F785" s="35"/>
      <c r="I785" s="37"/>
      <c r="K785" s="28"/>
      <c r="L785" s="28"/>
      <c r="M785" s="28"/>
      <c r="P785" s="28"/>
    </row>
    <row r="786" ht="12.75" customHeight="1">
      <c r="A786" s="32"/>
      <c r="B786" s="32"/>
      <c r="C786" s="35"/>
      <c r="D786" s="34"/>
      <c r="E786" s="35"/>
      <c r="F786" s="35"/>
      <c r="I786" s="37"/>
      <c r="K786" s="28"/>
      <c r="L786" s="28"/>
      <c r="M786" s="28"/>
      <c r="P786" s="28"/>
    </row>
    <row r="787" ht="12.75" customHeight="1">
      <c r="A787" s="32"/>
      <c r="B787" s="32"/>
      <c r="C787" s="35"/>
      <c r="D787" s="34"/>
      <c r="E787" s="35"/>
      <c r="F787" s="35"/>
      <c r="I787" s="37"/>
      <c r="K787" s="28"/>
      <c r="L787" s="28"/>
      <c r="M787" s="28"/>
      <c r="P787" s="28"/>
    </row>
    <row r="788" ht="12.75" customHeight="1">
      <c r="A788" s="32"/>
      <c r="B788" s="32"/>
      <c r="C788" s="35"/>
      <c r="D788" s="34"/>
      <c r="E788" s="35"/>
      <c r="F788" s="35"/>
      <c r="I788" s="37"/>
      <c r="K788" s="28"/>
      <c r="L788" s="28"/>
      <c r="M788" s="28"/>
      <c r="P788" s="28"/>
    </row>
    <row r="789" ht="12.75" customHeight="1">
      <c r="A789" s="32"/>
      <c r="B789" s="32"/>
      <c r="C789" s="35"/>
      <c r="D789" s="34"/>
      <c r="E789" s="35"/>
      <c r="F789" s="35"/>
      <c r="I789" s="37"/>
      <c r="K789" s="28"/>
      <c r="L789" s="28"/>
      <c r="M789" s="28"/>
      <c r="P789" s="28"/>
    </row>
    <row r="790" ht="12.75" customHeight="1">
      <c r="A790" s="32"/>
      <c r="B790" s="32"/>
      <c r="C790" s="35"/>
      <c r="D790" s="34"/>
      <c r="E790" s="35"/>
      <c r="F790" s="35"/>
      <c r="I790" s="37"/>
      <c r="K790" s="28"/>
      <c r="L790" s="28"/>
      <c r="M790" s="28"/>
      <c r="P790" s="28"/>
    </row>
    <row r="791" ht="12.75" customHeight="1">
      <c r="A791" s="32"/>
      <c r="B791" s="32"/>
      <c r="C791" s="35"/>
      <c r="D791" s="34"/>
      <c r="E791" s="35"/>
      <c r="F791" s="35"/>
      <c r="I791" s="37"/>
      <c r="K791" s="28"/>
      <c r="L791" s="28"/>
      <c r="M791" s="28"/>
      <c r="P791" s="28"/>
    </row>
    <row r="792" ht="12.75" customHeight="1">
      <c r="A792" s="32"/>
      <c r="B792" s="32"/>
      <c r="C792" s="35"/>
      <c r="D792" s="34"/>
      <c r="E792" s="35"/>
      <c r="F792" s="35"/>
      <c r="I792" s="37"/>
      <c r="K792" s="28"/>
      <c r="L792" s="28"/>
      <c r="M792" s="28"/>
      <c r="P792" s="28"/>
    </row>
    <row r="793" ht="12.75" customHeight="1">
      <c r="A793" s="32"/>
      <c r="B793" s="32"/>
      <c r="C793" s="35"/>
      <c r="D793" s="34"/>
      <c r="E793" s="35"/>
      <c r="F793" s="35"/>
      <c r="I793" s="37"/>
      <c r="K793" s="28"/>
      <c r="L793" s="28"/>
      <c r="M793" s="28"/>
      <c r="P793" s="28"/>
    </row>
    <row r="794" ht="12.75" customHeight="1">
      <c r="A794" s="32"/>
      <c r="B794" s="32"/>
      <c r="C794" s="35"/>
      <c r="D794" s="34"/>
      <c r="E794" s="35"/>
      <c r="F794" s="35"/>
      <c r="I794" s="37"/>
      <c r="K794" s="28"/>
      <c r="L794" s="28"/>
      <c r="M794" s="28"/>
      <c r="P794" s="28"/>
    </row>
    <row r="795" ht="12.75" customHeight="1">
      <c r="A795" s="32"/>
      <c r="B795" s="32"/>
      <c r="C795" s="35"/>
      <c r="D795" s="34"/>
      <c r="E795" s="35"/>
      <c r="F795" s="35"/>
      <c r="I795" s="37"/>
      <c r="K795" s="28"/>
      <c r="L795" s="28"/>
      <c r="M795" s="28"/>
      <c r="P795" s="28"/>
    </row>
    <row r="796" ht="12.75" customHeight="1">
      <c r="A796" s="32"/>
      <c r="B796" s="32"/>
      <c r="C796" s="35"/>
      <c r="D796" s="34"/>
      <c r="E796" s="35"/>
      <c r="F796" s="35"/>
      <c r="I796" s="37"/>
      <c r="K796" s="28"/>
      <c r="L796" s="28"/>
      <c r="M796" s="28"/>
      <c r="P796" s="28"/>
    </row>
    <row r="797" ht="12.75" customHeight="1">
      <c r="A797" s="32"/>
      <c r="B797" s="32"/>
      <c r="C797" s="35"/>
      <c r="D797" s="34"/>
      <c r="E797" s="35"/>
      <c r="F797" s="35"/>
      <c r="I797" s="37"/>
      <c r="K797" s="28"/>
      <c r="L797" s="28"/>
      <c r="M797" s="28"/>
      <c r="P797" s="28"/>
    </row>
    <row r="798" ht="12.75" customHeight="1">
      <c r="A798" s="32"/>
      <c r="B798" s="32"/>
      <c r="C798" s="35"/>
      <c r="D798" s="34"/>
      <c r="E798" s="35"/>
      <c r="F798" s="35"/>
      <c r="I798" s="37"/>
      <c r="K798" s="28"/>
      <c r="L798" s="28"/>
      <c r="M798" s="28"/>
      <c r="P798" s="28"/>
    </row>
    <row r="799" ht="12.75" customHeight="1">
      <c r="A799" s="32"/>
      <c r="B799" s="32"/>
      <c r="C799" s="35"/>
      <c r="D799" s="34"/>
      <c r="E799" s="35"/>
      <c r="F799" s="35"/>
      <c r="I799" s="37"/>
      <c r="K799" s="28"/>
      <c r="L799" s="28"/>
      <c r="M799" s="28"/>
      <c r="P799" s="28"/>
    </row>
    <row r="800" ht="12.75" customHeight="1">
      <c r="A800" s="32"/>
      <c r="B800" s="32"/>
      <c r="C800" s="35"/>
      <c r="D800" s="34"/>
      <c r="E800" s="35"/>
      <c r="F800" s="35"/>
      <c r="I800" s="37"/>
      <c r="K800" s="28"/>
      <c r="L800" s="28"/>
      <c r="M800" s="28"/>
      <c r="P800" s="28"/>
    </row>
    <row r="801" ht="12.75" customHeight="1">
      <c r="A801" s="32"/>
      <c r="B801" s="32"/>
      <c r="C801" s="35"/>
      <c r="D801" s="34"/>
      <c r="E801" s="35"/>
      <c r="F801" s="35"/>
      <c r="I801" s="37"/>
      <c r="K801" s="28"/>
      <c r="L801" s="28"/>
      <c r="M801" s="28"/>
      <c r="P801" s="28"/>
    </row>
    <row r="802" ht="12.75" customHeight="1">
      <c r="A802" s="32"/>
      <c r="B802" s="32"/>
      <c r="C802" s="35"/>
      <c r="D802" s="34"/>
      <c r="E802" s="35"/>
      <c r="F802" s="35"/>
      <c r="I802" s="37"/>
      <c r="K802" s="28"/>
      <c r="L802" s="28"/>
      <c r="M802" s="28"/>
      <c r="P802" s="28"/>
    </row>
    <row r="803" ht="12.75" customHeight="1">
      <c r="A803" s="32"/>
      <c r="B803" s="32"/>
      <c r="C803" s="35"/>
      <c r="D803" s="34"/>
      <c r="E803" s="35"/>
      <c r="F803" s="35"/>
      <c r="I803" s="37"/>
      <c r="K803" s="28"/>
      <c r="L803" s="28"/>
      <c r="M803" s="28"/>
      <c r="P803" s="28"/>
    </row>
    <row r="804" ht="12.75" customHeight="1">
      <c r="A804" s="32"/>
      <c r="B804" s="32"/>
      <c r="C804" s="35"/>
      <c r="D804" s="34"/>
      <c r="E804" s="35"/>
      <c r="F804" s="35"/>
      <c r="I804" s="37"/>
      <c r="K804" s="28"/>
      <c r="L804" s="28"/>
      <c r="M804" s="28"/>
      <c r="P804" s="28"/>
    </row>
    <row r="805" ht="12.75" customHeight="1">
      <c r="A805" s="32"/>
      <c r="B805" s="32"/>
      <c r="C805" s="35"/>
      <c r="D805" s="34"/>
      <c r="E805" s="35"/>
      <c r="F805" s="35"/>
      <c r="I805" s="37"/>
      <c r="K805" s="28"/>
      <c r="L805" s="28"/>
      <c r="M805" s="28"/>
      <c r="P805" s="28"/>
    </row>
    <row r="806" ht="12.75" customHeight="1">
      <c r="A806" s="32"/>
      <c r="B806" s="32"/>
      <c r="C806" s="35"/>
      <c r="D806" s="34"/>
      <c r="E806" s="35"/>
      <c r="F806" s="35"/>
      <c r="I806" s="37"/>
      <c r="K806" s="28"/>
      <c r="L806" s="28"/>
      <c r="M806" s="28"/>
      <c r="P806" s="28"/>
    </row>
    <row r="807" ht="12.75" customHeight="1">
      <c r="A807" s="32"/>
      <c r="B807" s="32"/>
      <c r="C807" s="35"/>
      <c r="D807" s="34"/>
      <c r="E807" s="35"/>
      <c r="F807" s="35"/>
      <c r="I807" s="37"/>
      <c r="K807" s="28"/>
      <c r="L807" s="28"/>
      <c r="M807" s="28"/>
      <c r="P807" s="28"/>
    </row>
    <row r="808" ht="12.75" customHeight="1">
      <c r="A808" s="32"/>
      <c r="B808" s="32"/>
      <c r="C808" s="35"/>
      <c r="D808" s="34"/>
      <c r="E808" s="35"/>
      <c r="F808" s="35"/>
      <c r="I808" s="37"/>
      <c r="K808" s="28"/>
      <c r="L808" s="28"/>
      <c r="M808" s="28"/>
      <c r="P808" s="28"/>
    </row>
    <row r="809" ht="12.75" customHeight="1">
      <c r="A809" s="32"/>
      <c r="B809" s="32"/>
      <c r="C809" s="35"/>
      <c r="D809" s="34"/>
      <c r="E809" s="35"/>
      <c r="F809" s="35"/>
      <c r="I809" s="37"/>
      <c r="K809" s="28"/>
      <c r="L809" s="28"/>
      <c r="M809" s="28"/>
      <c r="P809" s="28"/>
    </row>
    <row r="810" ht="12.75" customHeight="1">
      <c r="A810" s="32"/>
      <c r="B810" s="32"/>
      <c r="C810" s="35"/>
      <c r="D810" s="34"/>
      <c r="E810" s="35"/>
      <c r="F810" s="35"/>
      <c r="I810" s="37"/>
      <c r="K810" s="28"/>
      <c r="L810" s="28"/>
      <c r="M810" s="28"/>
      <c r="P810" s="28"/>
    </row>
    <row r="811" ht="12.75" customHeight="1">
      <c r="A811" s="32"/>
      <c r="B811" s="32"/>
      <c r="C811" s="35"/>
      <c r="D811" s="34"/>
      <c r="E811" s="35"/>
      <c r="F811" s="35"/>
      <c r="I811" s="37"/>
      <c r="K811" s="28"/>
      <c r="L811" s="28"/>
      <c r="M811" s="28"/>
      <c r="P811" s="28"/>
    </row>
    <row r="812" ht="12.75" customHeight="1">
      <c r="A812" s="32"/>
      <c r="B812" s="32"/>
      <c r="C812" s="35"/>
      <c r="D812" s="34"/>
      <c r="E812" s="35"/>
      <c r="F812" s="35"/>
      <c r="I812" s="37"/>
      <c r="K812" s="28"/>
      <c r="L812" s="28"/>
      <c r="M812" s="28"/>
      <c r="P812" s="28"/>
    </row>
    <row r="813" ht="12.75" customHeight="1">
      <c r="A813" s="32"/>
      <c r="B813" s="32"/>
      <c r="C813" s="35"/>
      <c r="D813" s="34"/>
      <c r="E813" s="35"/>
      <c r="F813" s="35"/>
      <c r="I813" s="37"/>
      <c r="K813" s="28"/>
      <c r="L813" s="28"/>
      <c r="M813" s="28"/>
      <c r="P813" s="28"/>
    </row>
    <row r="814" ht="12.75" customHeight="1">
      <c r="A814" s="32"/>
      <c r="B814" s="32"/>
      <c r="C814" s="35"/>
      <c r="D814" s="34"/>
      <c r="E814" s="35"/>
      <c r="F814" s="35"/>
      <c r="I814" s="37"/>
      <c r="K814" s="28"/>
      <c r="L814" s="28"/>
      <c r="M814" s="28"/>
      <c r="P814" s="28"/>
    </row>
    <row r="815" ht="12.75" customHeight="1">
      <c r="A815" s="32"/>
      <c r="B815" s="32"/>
      <c r="C815" s="35"/>
      <c r="D815" s="34"/>
      <c r="E815" s="35"/>
      <c r="F815" s="35"/>
      <c r="I815" s="37"/>
      <c r="K815" s="28"/>
      <c r="L815" s="28"/>
      <c r="M815" s="28"/>
      <c r="P815" s="28"/>
    </row>
    <row r="816" ht="12.75" customHeight="1">
      <c r="A816" s="32"/>
      <c r="B816" s="32"/>
      <c r="C816" s="35"/>
      <c r="D816" s="34"/>
      <c r="E816" s="35"/>
      <c r="F816" s="35"/>
      <c r="I816" s="37"/>
      <c r="K816" s="28"/>
      <c r="L816" s="28"/>
      <c r="M816" s="28"/>
      <c r="P816" s="28"/>
    </row>
    <row r="817" ht="12.75" customHeight="1">
      <c r="A817" s="32"/>
      <c r="B817" s="32"/>
      <c r="C817" s="35"/>
      <c r="D817" s="34"/>
      <c r="E817" s="35"/>
      <c r="F817" s="35"/>
      <c r="I817" s="37"/>
      <c r="K817" s="28"/>
      <c r="L817" s="28"/>
      <c r="M817" s="28"/>
      <c r="P817" s="28"/>
    </row>
    <row r="818" ht="12.75" customHeight="1">
      <c r="A818" s="32"/>
      <c r="B818" s="32"/>
      <c r="C818" s="35"/>
      <c r="D818" s="34"/>
      <c r="E818" s="35"/>
      <c r="F818" s="35"/>
      <c r="I818" s="37"/>
      <c r="K818" s="28"/>
      <c r="L818" s="28"/>
      <c r="M818" s="28"/>
      <c r="P818" s="28"/>
    </row>
    <row r="819" ht="12.75" customHeight="1">
      <c r="A819" s="32"/>
      <c r="B819" s="32"/>
      <c r="C819" s="35"/>
      <c r="D819" s="34"/>
      <c r="E819" s="35"/>
      <c r="F819" s="35"/>
      <c r="I819" s="37"/>
      <c r="K819" s="28"/>
      <c r="L819" s="28"/>
      <c r="M819" s="28"/>
      <c r="P819" s="28"/>
    </row>
    <row r="820" ht="12.75" customHeight="1">
      <c r="A820" s="32"/>
      <c r="B820" s="32"/>
      <c r="C820" s="35"/>
      <c r="D820" s="34"/>
      <c r="E820" s="35"/>
      <c r="F820" s="35"/>
      <c r="I820" s="37"/>
      <c r="K820" s="28"/>
      <c r="L820" s="28"/>
      <c r="M820" s="28"/>
      <c r="P820" s="28"/>
    </row>
    <row r="821" ht="12.75" customHeight="1">
      <c r="A821" s="32"/>
      <c r="B821" s="32"/>
      <c r="C821" s="35"/>
      <c r="D821" s="34"/>
      <c r="E821" s="35"/>
      <c r="F821" s="35"/>
      <c r="I821" s="37"/>
      <c r="K821" s="28"/>
      <c r="L821" s="28"/>
      <c r="M821" s="28"/>
      <c r="P821" s="28"/>
    </row>
    <row r="822" ht="12.75" customHeight="1">
      <c r="A822" s="32"/>
      <c r="B822" s="32"/>
      <c r="C822" s="35"/>
      <c r="D822" s="34"/>
      <c r="E822" s="35"/>
      <c r="F822" s="35"/>
      <c r="I822" s="37"/>
      <c r="K822" s="28"/>
      <c r="L822" s="28"/>
      <c r="M822" s="28"/>
      <c r="P822" s="28"/>
    </row>
    <row r="823" ht="12.75" customHeight="1">
      <c r="A823" s="32"/>
      <c r="B823" s="32"/>
      <c r="C823" s="35"/>
      <c r="D823" s="34"/>
      <c r="E823" s="35"/>
      <c r="F823" s="35"/>
      <c r="I823" s="37"/>
      <c r="K823" s="28"/>
      <c r="L823" s="28"/>
      <c r="M823" s="28"/>
      <c r="P823" s="28"/>
    </row>
    <row r="824" ht="12.75" customHeight="1">
      <c r="A824" s="32"/>
      <c r="B824" s="32"/>
      <c r="C824" s="35"/>
      <c r="D824" s="34"/>
      <c r="E824" s="35"/>
      <c r="F824" s="35"/>
      <c r="I824" s="37"/>
      <c r="K824" s="28"/>
      <c r="L824" s="28"/>
      <c r="M824" s="28"/>
      <c r="P824" s="28"/>
    </row>
    <row r="825" ht="12.75" customHeight="1">
      <c r="A825" s="32"/>
      <c r="B825" s="32"/>
      <c r="C825" s="35"/>
      <c r="D825" s="34"/>
      <c r="E825" s="35"/>
      <c r="F825" s="35"/>
      <c r="I825" s="37"/>
      <c r="K825" s="28"/>
      <c r="L825" s="28"/>
      <c r="M825" s="28"/>
      <c r="P825" s="28"/>
    </row>
    <row r="826" ht="12.75" customHeight="1">
      <c r="A826" s="32"/>
      <c r="B826" s="32"/>
      <c r="C826" s="35"/>
      <c r="D826" s="34"/>
      <c r="E826" s="35"/>
      <c r="F826" s="35"/>
      <c r="I826" s="37"/>
      <c r="K826" s="28"/>
      <c r="L826" s="28"/>
      <c r="M826" s="28"/>
      <c r="P826" s="28"/>
    </row>
    <row r="827" ht="12.75" customHeight="1">
      <c r="A827" s="32"/>
      <c r="B827" s="32"/>
      <c r="C827" s="35"/>
      <c r="D827" s="34"/>
      <c r="E827" s="35"/>
      <c r="F827" s="35"/>
      <c r="I827" s="37"/>
      <c r="K827" s="28"/>
      <c r="L827" s="28"/>
      <c r="M827" s="28"/>
      <c r="P827" s="28"/>
    </row>
    <row r="828" ht="12.75" customHeight="1">
      <c r="A828" s="32"/>
      <c r="B828" s="32"/>
      <c r="C828" s="35"/>
      <c r="D828" s="34"/>
      <c r="E828" s="35"/>
      <c r="F828" s="35"/>
      <c r="I828" s="37"/>
      <c r="K828" s="28"/>
      <c r="L828" s="28"/>
      <c r="M828" s="28"/>
      <c r="P828" s="28"/>
    </row>
    <row r="829" ht="12.75" customHeight="1">
      <c r="A829" s="32"/>
      <c r="B829" s="32"/>
      <c r="C829" s="35"/>
      <c r="D829" s="34"/>
      <c r="E829" s="35"/>
      <c r="F829" s="35"/>
      <c r="I829" s="37"/>
      <c r="K829" s="28"/>
      <c r="L829" s="28"/>
      <c r="M829" s="28"/>
      <c r="P829" s="28"/>
    </row>
    <row r="830" ht="12.75" customHeight="1">
      <c r="A830" s="32"/>
      <c r="B830" s="32"/>
      <c r="C830" s="35"/>
      <c r="D830" s="34"/>
      <c r="E830" s="35"/>
      <c r="F830" s="35"/>
      <c r="I830" s="37"/>
      <c r="K830" s="28"/>
      <c r="L830" s="28"/>
      <c r="M830" s="28"/>
      <c r="P830" s="28"/>
    </row>
    <row r="831" ht="12.75" customHeight="1">
      <c r="A831" s="32"/>
      <c r="B831" s="32"/>
      <c r="C831" s="35"/>
      <c r="D831" s="34"/>
      <c r="E831" s="35"/>
      <c r="F831" s="35"/>
      <c r="I831" s="37"/>
      <c r="K831" s="28"/>
      <c r="L831" s="28"/>
      <c r="M831" s="28"/>
      <c r="P831" s="28"/>
    </row>
    <row r="832" ht="12.75" customHeight="1">
      <c r="A832" s="32"/>
      <c r="B832" s="32"/>
      <c r="C832" s="35"/>
      <c r="D832" s="34"/>
      <c r="E832" s="35"/>
      <c r="F832" s="35"/>
      <c r="I832" s="37"/>
      <c r="K832" s="28"/>
      <c r="L832" s="28"/>
      <c r="M832" s="28"/>
      <c r="P832" s="28"/>
    </row>
    <row r="833" ht="12.75" customHeight="1">
      <c r="A833" s="32"/>
      <c r="B833" s="32"/>
      <c r="C833" s="35"/>
      <c r="D833" s="34"/>
      <c r="E833" s="35"/>
      <c r="F833" s="35"/>
      <c r="I833" s="37"/>
      <c r="K833" s="28"/>
      <c r="L833" s="28"/>
      <c r="M833" s="28"/>
      <c r="P833" s="28"/>
    </row>
    <row r="834" ht="12.75" customHeight="1">
      <c r="A834" s="32"/>
      <c r="B834" s="32"/>
      <c r="C834" s="35"/>
      <c r="D834" s="34"/>
      <c r="E834" s="35"/>
      <c r="F834" s="35"/>
      <c r="I834" s="37"/>
      <c r="K834" s="28"/>
      <c r="L834" s="28"/>
      <c r="M834" s="28"/>
      <c r="P834" s="28"/>
    </row>
    <row r="835" ht="12.75" customHeight="1">
      <c r="A835" s="32"/>
      <c r="B835" s="32"/>
      <c r="C835" s="35"/>
      <c r="D835" s="34"/>
      <c r="E835" s="35"/>
      <c r="F835" s="35"/>
      <c r="I835" s="37"/>
      <c r="K835" s="28"/>
      <c r="L835" s="28"/>
      <c r="M835" s="28"/>
      <c r="P835" s="28"/>
    </row>
    <row r="836" ht="12.75" customHeight="1">
      <c r="A836" s="32"/>
      <c r="B836" s="32"/>
      <c r="C836" s="35"/>
      <c r="D836" s="34"/>
      <c r="E836" s="35"/>
      <c r="F836" s="35"/>
      <c r="I836" s="37"/>
      <c r="K836" s="28"/>
      <c r="L836" s="28"/>
      <c r="M836" s="28"/>
      <c r="P836" s="28"/>
    </row>
    <row r="837" ht="12.75" customHeight="1">
      <c r="A837" s="32"/>
      <c r="B837" s="32"/>
      <c r="C837" s="35"/>
      <c r="D837" s="34"/>
      <c r="E837" s="35"/>
      <c r="F837" s="35"/>
      <c r="I837" s="37"/>
      <c r="K837" s="28"/>
      <c r="L837" s="28"/>
      <c r="M837" s="28"/>
      <c r="P837" s="28"/>
    </row>
    <row r="838" ht="12.75" customHeight="1">
      <c r="A838" s="32"/>
      <c r="B838" s="32"/>
      <c r="C838" s="35"/>
      <c r="D838" s="34"/>
      <c r="E838" s="35"/>
      <c r="F838" s="35"/>
      <c r="I838" s="37"/>
      <c r="K838" s="28"/>
      <c r="L838" s="28"/>
      <c r="M838" s="28"/>
      <c r="P838" s="28"/>
    </row>
    <row r="839" ht="12.75" customHeight="1">
      <c r="A839" s="32"/>
      <c r="B839" s="32"/>
      <c r="C839" s="35"/>
      <c r="D839" s="34"/>
      <c r="E839" s="35"/>
      <c r="F839" s="35"/>
      <c r="I839" s="37"/>
      <c r="K839" s="28"/>
      <c r="L839" s="28"/>
      <c r="M839" s="28"/>
      <c r="P839" s="28"/>
    </row>
    <row r="840" ht="12.75" customHeight="1">
      <c r="A840" s="32"/>
      <c r="B840" s="32"/>
      <c r="C840" s="35"/>
      <c r="D840" s="34"/>
      <c r="E840" s="35"/>
      <c r="F840" s="35"/>
      <c r="I840" s="37"/>
      <c r="K840" s="28"/>
      <c r="L840" s="28"/>
      <c r="M840" s="28"/>
      <c r="P840" s="28"/>
    </row>
    <row r="841" ht="12.75" customHeight="1">
      <c r="A841" s="32"/>
      <c r="B841" s="32"/>
      <c r="C841" s="35"/>
      <c r="D841" s="34"/>
      <c r="E841" s="35"/>
      <c r="F841" s="35"/>
      <c r="I841" s="37"/>
      <c r="K841" s="28"/>
      <c r="L841" s="28"/>
      <c r="M841" s="28"/>
      <c r="P841" s="28"/>
    </row>
    <row r="842" ht="12.75" customHeight="1">
      <c r="A842" s="32"/>
      <c r="B842" s="32"/>
      <c r="C842" s="35"/>
      <c r="D842" s="34"/>
      <c r="E842" s="35"/>
      <c r="F842" s="35"/>
      <c r="I842" s="37"/>
      <c r="K842" s="28"/>
      <c r="L842" s="28"/>
      <c r="M842" s="28"/>
      <c r="P842" s="28"/>
    </row>
    <row r="843" ht="12.75" customHeight="1">
      <c r="A843" s="32"/>
      <c r="B843" s="32"/>
      <c r="C843" s="35"/>
      <c r="D843" s="34"/>
      <c r="E843" s="35"/>
      <c r="F843" s="35"/>
      <c r="I843" s="37"/>
      <c r="K843" s="28"/>
      <c r="L843" s="28"/>
      <c r="M843" s="28"/>
      <c r="P843" s="28"/>
    </row>
    <row r="844" ht="12.75" customHeight="1">
      <c r="A844" s="32"/>
      <c r="B844" s="32"/>
      <c r="C844" s="35"/>
      <c r="D844" s="34"/>
      <c r="E844" s="35"/>
      <c r="F844" s="35"/>
      <c r="I844" s="37"/>
      <c r="K844" s="28"/>
      <c r="L844" s="28"/>
      <c r="M844" s="28"/>
      <c r="P844" s="28"/>
    </row>
    <row r="845" ht="12.75" customHeight="1">
      <c r="A845" s="32"/>
      <c r="B845" s="32"/>
      <c r="C845" s="35"/>
      <c r="D845" s="34"/>
      <c r="E845" s="35"/>
      <c r="F845" s="35"/>
      <c r="I845" s="37"/>
      <c r="K845" s="28"/>
      <c r="L845" s="28"/>
      <c r="M845" s="28"/>
      <c r="P845" s="28"/>
    </row>
    <row r="846" ht="12.75" customHeight="1">
      <c r="A846" s="32"/>
      <c r="B846" s="32"/>
      <c r="C846" s="35"/>
      <c r="D846" s="34"/>
      <c r="E846" s="35"/>
      <c r="F846" s="35"/>
      <c r="I846" s="37"/>
      <c r="K846" s="28"/>
      <c r="L846" s="28"/>
      <c r="M846" s="28"/>
      <c r="P846" s="28"/>
    </row>
    <row r="847" ht="12.75" customHeight="1">
      <c r="A847" s="32"/>
      <c r="B847" s="32"/>
      <c r="C847" s="35"/>
      <c r="D847" s="34"/>
      <c r="E847" s="35"/>
      <c r="F847" s="35"/>
      <c r="I847" s="37"/>
      <c r="K847" s="28"/>
      <c r="L847" s="28"/>
      <c r="M847" s="28"/>
      <c r="P847" s="28"/>
    </row>
    <row r="848" ht="12.75" customHeight="1">
      <c r="A848" s="32"/>
      <c r="B848" s="32"/>
      <c r="C848" s="35"/>
      <c r="D848" s="34"/>
      <c r="E848" s="35"/>
      <c r="F848" s="35"/>
      <c r="I848" s="37"/>
      <c r="K848" s="28"/>
      <c r="L848" s="28"/>
      <c r="M848" s="28"/>
      <c r="P848" s="28"/>
    </row>
    <row r="849" ht="12.75" customHeight="1">
      <c r="A849" s="32"/>
      <c r="B849" s="32"/>
      <c r="C849" s="35"/>
      <c r="D849" s="34"/>
      <c r="E849" s="35"/>
      <c r="F849" s="35"/>
      <c r="I849" s="37"/>
      <c r="K849" s="28"/>
      <c r="L849" s="28"/>
      <c r="M849" s="28"/>
      <c r="P849" s="28"/>
    </row>
    <row r="850" ht="12.75" customHeight="1">
      <c r="A850" s="32"/>
      <c r="B850" s="32"/>
      <c r="C850" s="35"/>
      <c r="D850" s="34"/>
      <c r="E850" s="35"/>
      <c r="F850" s="35"/>
      <c r="I850" s="37"/>
      <c r="K850" s="28"/>
      <c r="L850" s="28"/>
      <c r="M850" s="28"/>
      <c r="P850" s="28"/>
    </row>
    <row r="851" ht="12.75" customHeight="1">
      <c r="A851" s="32"/>
      <c r="B851" s="32"/>
      <c r="C851" s="35"/>
      <c r="D851" s="34"/>
      <c r="E851" s="35"/>
      <c r="F851" s="35"/>
      <c r="I851" s="37"/>
      <c r="K851" s="28"/>
      <c r="L851" s="28"/>
      <c r="M851" s="28"/>
      <c r="P851" s="28"/>
    </row>
    <row r="852" ht="12.75" customHeight="1">
      <c r="A852" s="32"/>
      <c r="B852" s="32"/>
      <c r="C852" s="35"/>
      <c r="D852" s="34"/>
      <c r="E852" s="35"/>
      <c r="F852" s="35"/>
      <c r="I852" s="37"/>
      <c r="K852" s="28"/>
      <c r="L852" s="28"/>
      <c r="M852" s="28"/>
      <c r="P852" s="28"/>
    </row>
    <row r="853" ht="12.75" customHeight="1">
      <c r="A853" s="32"/>
      <c r="B853" s="32"/>
      <c r="C853" s="35"/>
      <c r="D853" s="34"/>
      <c r="E853" s="35"/>
      <c r="F853" s="35"/>
      <c r="I853" s="37"/>
      <c r="K853" s="28"/>
      <c r="L853" s="28"/>
      <c r="M853" s="28"/>
      <c r="P853" s="28"/>
    </row>
    <row r="854" ht="12.75" customHeight="1">
      <c r="A854" s="32"/>
      <c r="B854" s="32"/>
      <c r="C854" s="35"/>
      <c r="D854" s="34"/>
      <c r="E854" s="35"/>
      <c r="F854" s="35"/>
      <c r="I854" s="37"/>
      <c r="K854" s="28"/>
      <c r="L854" s="28"/>
      <c r="M854" s="28"/>
      <c r="P854" s="28"/>
    </row>
    <row r="855" ht="12.75" customHeight="1">
      <c r="A855" s="32"/>
      <c r="B855" s="32"/>
      <c r="C855" s="35"/>
      <c r="D855" s="34"/>
      <c r="E855" s="35"/>
      <c r="F855" s="35"/>
      <c r="I855" s="37"/>
      <c r="K855" s="28"/>
      <c r="L855" s="28"/>
      <c r="M855" s="28"/>
      <c r="P855" s="28"/>
    </row>
    <row r="856" ht="12.75" customHeight="1">
      <c r="A856" s="32"/>
      <c r="B856" s="32"/>
      <c r="C856" s="35"/>
      <c r="D856" s="34"/>
      <c r="E856" s="35"/>
      <c r="F856" s="35"/>
      <c r="I856" s="37"/>
      <c r="K856" s="28"/>
      <c r="L856" s="28"/>
      <c r="M856" s="28"/>
      <c r="P856" s="28"/>
    </row>
    <row r="857" ht="12.75" customHeight="1">
      <c r="A857" s="32"/>
      <c r="B857" s="32"/>
      <c r="C857" s="35"/>
      <c r="D857" s="34"/>
      <c r="E857" s="35"/>
      <c r="F857" s="35"/>
      <c r="I857" s="37"/>
      <c r="K857" s="28"/>
      <c r="L857" s="28"/>
      <c r="M857" s="28"/>
      <c r="P857" s="28"/>
    </row>
    <row r="858" ht="12.75" customHeight="1">
      <c r="A858" s="32"/>
      <c r="B858" s="32"/>
      <c r="C858" s="35"/>
      <c r="D858" s="34"/>
      <c r="E858" s="35"/>
      <c r="F858" s="35"/>
      <c r="I858" s="37"/>
      <c r="K858" s="28"/>
      <c r="L858" s="28"/>
      <c r="M858" s="28"/>
      <c r="P858" s="28"/>
    </row>
    <row r="859" ht="12.75" customHeight="1">
      <c r="A859" s="32"/>
      <c r="B859" s="32"/>
      <c r="C859" s="35"/>
      <c r="D859" s="34"/>
      <c r="E859" s="35"/>
      <c r="F859" s="35"/>
      <c r="I859" s="37"/>
      <c r="K859" s="28"/>
      <c r="L859" s="28"/>
      <c r="M859" s="28"/>
      <c r="P859" s="28"/>
    </row>
    <row r="860" ht="12.75" customHeight="1">
      <c r="A860" s="32"/>
      <c r="B860" s="32"/>
      <c r="C860" s="35"/>
      <c r="D860" s="34"/>
      <c r="E860" s="35"/>
      <c r="F860" s="35"/>
      <c r="I860" s="37"/>
      <c r="K860" s="28"/>
      <c r="L860" s="28"/>
      <c r="M860" s="28"/>
      <c r="P860" s="28"/>
    </row>
    <row r="861" ht="12.75" customHeight="1">
      <c r="A861" s="32"/>
      <c r="B861" s="32"/>
      <c r="C861" s="35"/>
      <c r="D861" s="34"/>
      <c r="E861" s="35"/>
      <c r="F861" s="35"/>
      <c r="I861" s="37"/>
      <c r="K861" s="28"/>
      <c r="L861" s="28"/>
      <c r="M861" s="28"/>
      <c r="P861" s="28"/>
    </row>
    <row r="862" ht="12.75" customHeight="1">
      <c r="A862" s="32"/>
      <c r="B862" s="32"/>
      <c r="C862" s="35"/>
      <c r="D862" s="34"/>
      <c r="E862" s="35"/>
      <c r="F862" s="35"/>
      <c r="I862" s="37"/>
      <c r="K862" s="28"/>
      <c r="L862" s="28"/>
      <c r="M862" s="28"/>
      <c r="P862" s="28"/>
    </row>
    <row r="863" ht="12.75" customHeight="1">
      <c r="A863" s="32"/>
      <c r="B863" s="32"/>
      <c r="C863" s="35"/>
      <c r="D863" s="34"/>
      <c r="E863" s="35"/>
      <c r="F863" s="35"/>
      <c r="I863" s="37"/>
      <c r="K863" s="28"/>
      <c r="L863" s="28"/>
      <c r="M863" s="28"/>
      <c r="P863" s="28"/>
    </row>
    <row r="864" ht="12.75" customHeight="1">
      <c r="A864" s="32"/>
      <c r="B864" s="32"/>
      <c r="C864" s="35"/>
      <c r="D864" s="34"/>
      <c r="E864" s="35"/>
      <c r="F864" s="35"/>
      <c r="I864" s="37"/>
      <c r="K864" s="28"/>
      <c r="L864" s="28"/>
      <c r="M864" s="28"/>
      <c r="P864" s="28"/>
    </row>
    <row r="865" ht="12.75" customHeight="1">
      <c r="A865" s="32"/>
      <c r="B865" s="32"/>
      <c r="C865" s="35"/>
      <c r="D865" s="34"/>
      <c r="E865" s="35"/>
      <c r="F865" s="35"/>
      <c r="I865" s="37"/>
      <c r="K865" s="28"/>
      <c r="L865" s="28"/>
      <c r="M865" s="28"/>
      <c r="P865" s="28"/>
    </row>
    <row r="866" ht="12.75" customHeight="1">
      <c r="A866" s="32"/>
      <c r="B866" s="32"/>
      <c r="C866" s="35"/>
      <c r="D866" s="34"/>
      <c r="E866" s="35"/>
      <c r="F866" s="35"/>
      <c r="I866" s="37"/>
      <c r="K866" s="28"/>
      <c r="L866" s="28"/>
      <c r="M866" s="28"/>
      <c r="P866" s="28"/>
    </row>
    <row r="867" ht="12.75" customHeight="1">
      <c r="A867" s="32"/>
      <c r="B867" s="32"/>
      <c r="C867" s="35"/>
      <c r="D867" s="34"/>
      <c r="E867" s="35"/>
      <c r="F867" s="35"/>
      <c r="I867" s="37"/>
      <c r="K867" s="28"/>
      <c r="L867" s="28"/>
      <c r="M867" s="28"/>
      <c r="P867" s="28"/>
    </row>
    <row r="868" ht="12.75" customHeight="1">
      <c r="A868" s="32"/>
      <c r="B868" s="32"/>
      <c r="C868" s="35"/>
      <c r="D868" s="34"/>
      <c r="E868" s="35"/>
      <c r="F868" s="35"/>
      <c r="I868" s="37"/>
      <c r="K868" s="28"/>
      <c r="L868" s="28"/>
      <c r="M868" s="28"/>
      <c r="P868" s="28"/>
    </row>
    <row r="869" ht="12.75" customHeight="1">
      <c r="A869" s="32"/>
      <c r="B869" s="32"/>
      <c r="C869" s="35"/>
      <c r="D869" s="34"/>
      <c r="E869" s="35"/>
      <c r="F869" s="35"/>
      <c r="I869" s="37"/>
      <c r="K869" s="28"/>
      <c r="L869" s="28"/>
      <c r="M869" s="28"/>
      <c r="P869" s="28"/>
    </row>
    <row r="870" ht="12.75" customHeight="1">
      <c r="A870" s="32"/>
      <c r="B870" s="32"/>
      <c r="C870" s="35"/>
      <c r="D870" s="34"/>
      <c r="E870" s="35"/>
      <c r="F870" s="35"/>
      <c r="I870" s="37"/>
      <c r="K870" s="28"/>
      <c r="L870" s="28"/>
      <c r="M870" s="28"/>
      <c r="P870" s="28"/>
    </row>
    <row r="871" ht="12.75" customHeight="1">
      <c r="A871" s="32"/>
      <c r="B871" s="32"/>
      <c r="C871" s="35"/>
      <c r="D871" s="34"/>
      <c r="E871" s="35"/>
      <c r="F871" s="35"/>
      <c r="I871" s="37"/>
      <c r="K871" s="28"/>
      <c r="L871" s="28"/>
      <c r="M871" s="28"/>
      <c r="P871" s="28"/>
    </row>
    <row r="872" ht="12.75" customHeight="1">
      <c r="A872" s="32"/>
      <c r="B872" s="32"/>
      <c r="C872" s="35"/>
      <c r="D872" s="34"/>
      <c r="E872" s="35"/>
      <c r="F872" s="35"/>
      <c r="I872" s="37"/>
      <c r="K872" s="28"/>
      <c r="L872" s="28"/>
      <c r="M872" s="28"/>
      <c r="P872" s="28"/>
    </row>
    <row r="873" ht="12.75" customHeight="1">
      <c r="A873" s="32"/>
      <c r="B873" s="32"/>
      <c r="C873" s="35"/>
      <c r="D873" s="34"/>
      <c r="E873" s="35"/>
      <c r="F873" s="35"/>
      <c r="I873" s="37"/>
      <c r="K873" s="28"/>
      <c r="L873" s="28"/>
      <c r="M873" s="28"/>
      <c r="P873" s="28"/>
    </row>
    <row r="874" ht="12.75" customHeight="1">
      <c r="A874" s="32"/>
      <c r="B874" s="32"/>
      <c r="C874" s="35"/>
      <c r="D874" s="34"/>
      <c r="E874" s="35"/>
      <c r="F874" s="35"/>
      <c r="I874" s="37"/>
      <c r="K874" s="28"/>
      <c r="L874" s="28"/>
      <c r="M874" s="28"/>
      <c r="P874" s="28"/>
    </row>
    <row r="875" ht="12.75" customHeight="1">
      <c r="A875" s="32"/>
      <c r="B875" s="32"/>
      <c r="C875" s="35"/>
      <c r="D875" s="34"/>
      <c r="E875" s="35"/>
      <c r="F875" s="35"/>
      <c r="I875" s="37"/>
      <c r="K875" s="28"/>
      <c r="L875" s="28"/>
      <c r="M875" s="28"/>
      <c r="P875" s="28"/>
    </row>
    <row r="876" ht="12.75" customHeight="1">
      <c r="A876" s="32"/>
      <c r="B876" s="32"/>
      <c r="C876" s="35"/>
      <c r="D876" s="34"/>
      <c r="E876" s="35"/>
      <c r="F876" s="35"/>
      <c r="I876" s="37"/>
      <c r="K876" s="28"/>
      <c r="L876" s="28"/>
      <c r="M876" s="28"/>
      <c r="P876" s="28"/>
    </row>
    <row r="877" ht="12.75" customHeight="1">
      <c r="A877" s="32"/>
      <c r="B877" s="32"/>
      <c r="C877" s="35"/>
      <c r="D877" s="34"/>
      <c r="E877" s="35"/>
      <c r="F877" s="35"/>
      <c r="I877" s="37"/>
      <c r="K877" s="28"/>
      <c r="L877" s="28"/>
      <c r="M877" s="28"/>
      <c r="P877" s="28"/>
    </row>
    <row r="878" ht="12.75" customHeight="1">
      <c r="A878" s="32"/>
      <c r="B878" s="32"/>
      <c r="C878" s="35"/>
      <c r="D878" s="34"/>
      <c r="E878" s="35"/>
      <c r="F878" s="35"/>
      <c r="I878" s="37"/>
      <c r="K878" s="28"/>
      <c r="L878" s="28"/>
      <c r="M878" s="28"/>
      <c r="P878" s="28"/>
    </row>
    <row r="879" ht="12.75" customHeight="1">
      <c r="A879" s="32"/>
      <c r="B879" s="32"/>
      <c r="C879" s="35"/>
      <c r="D879" s="34"/>
      <c r="E879" s="35"/>
      <c r="F879" s="35"/>
      <c r="I879" s="37"/>
      <c r="K879" s="28"/>
      <c r="L879" s="28"/>
      <c r="M879" s="28"/>
      <c r="P879" s="28"/>
    </row>
    <row r="880" ht="12.75" customHeight="1">
      <c r="A880" s="32"/>
      <c r="B880" s="32"/>
      <c r="C880" s="35"/>
      <c r="D880" s="34"/>
      <c r="E880" s="35"/>
      <c r="F880" s="35"/>
      <c r="I880" s="37"/>
      <c r="K880" s="28"/>
      <c r="L880" s="28"/>
      <c r="M880" s="28"/>
      <c r="P880" s="28"/>
    </row>
    <row r="881" ht="12.75" customHeight="1">
      <c r="A881" s="32"/>
      <c r="B881" s="32"/>
      <c r="C881" s="35"/>
      <c r="D881" s="34"/>
      <c r="E881" s="35"/>
      <c r="F881" s="35"/>
      <c r="I881" s="37"/>
      <c r="K881" s="28"/>
      <c r="L881" s="28"/>
      <c r="M881" s="28"/>
      <c r="P881" s="28"/>
    </row>
    <row r="882" ht="12.75" customHeight="1">
      <c r="A882" s="32"/>
      <c r="B882" s="32"/>
      <c r="C882" s="35"/>
      <c r="D882" s="34"/>
      <c r="E882" s="35"/>
      <c r="F882" s="35"/>
      <c r="I882" s="37"/>
      <c r="K882" s="28"/>
      <c r="L882" s="28"/>
      <c r="M882" s="28"/>
      <c r="P882" s="28"/>
    </row>
    <row r="883" ht="12.75" customHeight="1">
      <c r="A883" s="32"/>
      <c r="B883" s="32"/>
      <c r="C883" s="35"/>
      <c r="D883" s="34"/>
      <c r="E883" s="35"/>
      <c r="F883" s="35"/>
      <c r="I883" s="37"/>
      <c r="K883" s="28"/>
      <c r="L883" s="28"/>
      <c r="M883" s="28"/>
      <c r="P883" s="28"/>
    </row>
    <row r="884" ht="12.75" customHeight="1">
      <c r="A884" s="32"/>
      <c r="B884" s="32"/>
      <c r="C884" s="35"/>
      <c r="D884" s="34"/>
      <c r="E884" s="35"/>
      <c r="F884" s="35"/>
      <c r="I884" s="37"/>
      <c r="K884" s="28"/>
      <c r="L884" s="28"/>
      <c r="M884" s="28"/>
      <c r="P884" s="28"/>
    </row>
    <row r="885" ht="12.75" customHeight="1">
      <c r="A885" s="32"/>
      <c r="B885" s="32"/>
      <c r="C885" s="35"/>
      <c r="D885" s="34"/>
      <c r="E885" s="35"/>
      <c r="F885" s="35"/>
      <c r="I885" s="37"/>
      <c r="K885" s="28"/>
      <c r="L885" s="28"/>
      <c r="M885" s="28"/>
      <c r="P885" s="28"/>
    </row>
    <row r="886" ht="12.75" customHeight="1">
      <c r="A886" s="32"/>
      <c r="B886" s="32"/>
      <c r="C886" s="35"/>
      <c r="D886" s="34"/>
      <c r="E886" s="35"/>
      <c r="F886" s="35"/>
      <c r="I886" s="37"/>
      <c r="K886" s="28"/>
      <c r="L886" s="28"/>
      <c r="M886" s="28"/>
      <c r="P886" s="28"/>
    </row>
    <row r="887" ht="12.75" customHeight="1">
      <c r="A887" s="32"/>
      <c r="B887" s="32"/>
      <c r="C887" s="35"/>
      <c r="D887" s="34"/>
      <c r="E887" s="35"/>
      <c r="F887" s="35"/>
      <c r="I887" s="37"/>
      <c r="K887" s="28"/>
      <c r="L887" s="28"/>
      <c r="M887" s="28"/>
      <c r="P887" s="28"/>
    </row>
    <row r="888" ht="12.75" customHeight="1">
      <c r="A888" s="32"/>
      <c r="B888" s="32"/>
      <c r="C888" s="35"/>
      <c r="D888" s="34"/>
      <c r="E888" s="35"/>
      <c r="F888" s="35"/>
      <c r="I888" s="37"/>
      <c r="K888" s="28"/>
      <c r="L888" s="28"/>
      <c r="M888" s="28"/>
      <c r="P888" s="28"/>
    </row>
    <row r="889" ht="12.75" customHeight="1">
      <c r="A889" s="32"/>
      <c r="B889" s="32"/>
      <c r="C889" s="35"/>
      <c r="D889" s="34"/>
      <c r="E889" s="35"/>
      <c r="F889" s="35"/>
      <c r="I889" s="37"/>
      <c r="K889" s="28"/>
      <c r="L889" s="28"/>
      <c r="M889" s="28"/>
      <c r="P889" s="28"/>
    </row>
    <row r="890" ht="12.75" customHeight="1">
      <c r="A890" s="32"/>
      <c r="B890" s="32"/>
      <c r="C890" s="35"/>
      <c r="D890" s="34"/>
      <c r="E890" s="35"/>
      <c r="F890" s="35"/>
      <c r="I890" s="37"/>
      <c r="K890" s="28"/>
      <c r="L890" s="28"/>
      <c r="M890" s="28"/>
      <c r="P890" s="28"/>
    </row>
    <row r="891" ht="12.75" customHeight="1">
      <c r="A891" s="32"/>
      <c r="B891" s="32"/>
      <c r="C891" s="35"/>
      <c r="D891" s="34"/>
      <c r="E891" s="35"/>
      <c r="F891" s="35"/>
      <c r="I891" s="37"/>
      <c r="K891" s="28"/>
      <c r="L891" s="28"/>
      <c r="M891" s="28"/>
      <c r="P891" s="28"/>
    </row>
    <row r="892" ht="12.75" customHeight="1">
      <c r="A892" s="32"/>
      <c r="B892" s="32"/>
      <c r="C892" s="35"/>
      <c r="D892" s="34"/>
      <c r="E892" s="35"/>
      <c r="F892" s="35"/>
      <c r="I892" s="37"/>
      <c r="K892" s="28"/>
      <c r="L892" s="28"/>
      <c r="M892" s="28"/>
      <c r="P892" s="28"/>
    </row>
    <row r="893" ht="12.75" customHeight="1">
      <c r="A893" s="32"/>
      <c r="B893" s="32"/>
      <c r="C893" s="35"/>
      <c r="D893" s="34"/>
      <c r="E893" s="35"/>
      <c r="F893" s="35"/>
      <c r="I893" s="37"/>
      <c r="K893" s="28"/>
      <c r="L893" s="28"/>
      <c r="M893" s="28"/>
      <c r="P893" s="28"/>
    </row>
    <row r="894" ht="12.75" customHeight="1">
      <c r="A894" s="32"/>
      <c r="B894" s="32"/>
      <c r="C894" s="35"/>
      <c r="D894" s="34"/>
      <c r="E894" s="35"/>
      <c r="F894" s="35"/>
      <c r="I894" s="37"/>
      <c r="K894" s="28"/>
      <c r="L894" s="28"/>
      <c r="M894" s="28"/>
      <c r="P894" s="28"/>
    </row>
    <row r="895" ht="12.75" customHeight="1">
      <c r="A895" s="32"/>
      <c r="B895" s="32"/>
      <c r="C895" s="35"/>
      <c r="D895" s="34"/>
      <c r="E895" s="35"/>
      <c r="F895" s="35"/>
      <c r="I895" s="37"/>
      <c r="K895" s="28"/>
      <c r="L895" s="28"/>
      <c r="M895" s="28"/>
      <c r="P895" s="28"/>
    </row>
    <row r="896" ht="12.75" customHeight="1">
      <c r="A896" s="32"/>
      <c r="B896" s="32"/>
      <c r="C896" s="35"/>
      <c r="D896" s="34"/>
      <c r="E896" s="35"/>
      <c r="F896" s="35"/>
      <c r="I896" s="37"/>
      <c r="K896" s="28"/>
      <c r="L896" s="28"/>
      <c r="M896" s="28"/>
      <c r="P896" s="28"/>
    </row>
    <row r="897" ht="12.75" customHeight="1">
      <c r="A897" s="32"/>
      <c r="B897" s="32"/>
      <c r="C897" s="35"/>
      <c r="D897" s="34"/>
      <c r="E897" s="35"/>
      <c r="F897" s="35"/>
      <c r="I897" s="37"/>
      <c r="K897" s="28"/>
      <c r="L897" s="28"/>
      <c r="M897" s="28"/>
      <c r="P897" s="28"/>
    </row>
    <row r="898" ht="12.75" customHeight="1">
      <c r="A898" s="32"/>
      <c r="B898" s="32"/>
      <c r="C898" s="35"/>
      <c r="D898" s="34"/>
      <c r="E898" s="35"/>
      <c r="F898" s="35"/>
      <c r="I898" s="37"/>
      <c r="K898" s="28"/>
      <c r="L898" s="28"/>
      <c r="M898" s="28"/>
      <c r="P898" s="28"/>
    </row>
    <row r="899" ht="12.75" customHeight="1">
      <c r="A899" s="32"/>
      <c r="B899" s="32"/>
      <c r="C899" s="35"/>
      <c r="D899" s="34"/>
      <c r="E899" s="35"/>
      <c r="F899" s="35"/>
      <c r="I899" s="37"/>
      <c r="K899" s="28"/>
      <c r="L899" s="28"/>
      <c r="M899" s="28"/>
      <c r="P899" s="28"/>
    </row>
    <row r="900" ht="12.75" customHeight="1">
      <c r="A900" s="32"/>
      <c r="B900" s="32"/>
      <c r="C900" s="35"/>
      <c r="D900" s="34"/>
      <c r="E900" s="35"/>
      <c r="F900" s="35"/>
      <c r="I900" s="37"/>
      <c r="K900" s="28"/>
      <c r="L900" s="28"/>
      <c r="M900" s="28"/>
      <c r="P900" s="28"/>
    </row>
    <row r="901" ht="12.75" customHeight="1">
      <c r="A901" s="32"/>
      <c r="B901" s="32"/>
      <c r="C901" s="35"/>
      <c r="D901" s="34"/>
      <c r="E901" s="35"/>
      <c r="F901" s="35"/>
      <c r="I901" s="37"/>
      <c r="K901" s="28"/>
      <c r="L901" s="28"/>
      <c r="M901" s="28"/>
      <c r="P901" s="28"/>
    </row>
    <row r="902" ht="12.75" customHeight="1">
      <c r="A902" s="32"/>
      <c r="B902" s="32"/>
      <c r="C902" s="35"/>
      <c r="D902" s="34"/>
      <c r="E902" s="35"/>
      <c r="F902" s="35"/>
      <c r="I902" s="37"/>
      <c r="K902" s="28"/>
      <c r="L902" s="28"/>
      <c r="M902" s="28"/>
      <c r="P902" s="28"/>
    </row>
    <row r="903" ht="12.75" customHeight="1">
      <c r="A903" s="32"/>
      <c r="B903" s="32"/>
      <c r="C903" s="35"/>
      <c r="D903" s="34"/>
      <c r="E903" s="35"/>
      <c r="F903" s="35"/>
      <c r="I903" s="37"/>
      <c r="K903" s="28"/>
      <c r="L903" s="28"/>
      <c r="M903" s="28"/>
      <c r="P903" s="28"/>
    </row>
    <row r="904" ht="12.75" customHeight="1">
      <c r="A904" s="32"/>
      <c r="B904" s="32"/>
      <c r="C904" s="35"/>
      <c r="D904" s="34"/>
      <c r="E904" s="35"/>
      <c r="F904" s="35"/>
      <c r="I904" s="37"/>
      <c r="K904" s="28"/>
      <c r="L904" s="28"/>
      <c r="M904" s="28"/>
      <c r="P904" s="28"/>
    </row>
    <row r="905" ht="12.75" customHeight="1">
      <c r="A905" s="32"/>
      <c r="B905" s="32"/>
      <c r="C905" s="35"/>
      <c r="D905" s="34"/>
      <c r="E905" s="35"/>
      <c r="F905" s="35"/>
      <c r="I905" s="37"/>
      <c r="K905" s="28"/>
      <c r="L905" s="28"/>
      <c r="M905" s="28"/>
      <c r="P905" s="28"/>
    </row>
    <row r="906" ht="12.75" customHeight="1">
      <c r="A906" s="32"/>
      <c r="B906" s="32"/>
      <c r="C906" s="35"/>
      <c r="D906" s="34"/>
      <c r="E906" s="35"/>
      <c r="F906" s="35"/>
      <c r="I906" s="37"/>
      <c r="K906" s="28"/>
      <c r="L906" s="28"/>
      <c r="M906" s="28"/>
      <c r="P906" s="28"/>
    </row>
    <row r="907" ht="12.75" customHeight="1">
      <c r="A907" s="32"/>
      <c r="B907" s="32"/>
      <c r="C907" s="35"/>
      <c r="D907" s="34"/>
      <c r="E907" s="35"/>
      <c r="F907" s="35"/>
      <c r="I907" s="37"/>
      <c r="K907" s="28"/>
      <c r="L907" s="28"/>
      <c r="M907" s="28"/>
      <c r="P907" s="28"/>
    </row>
    <row r="908" ht="12.75" customHeight="1">
      <c r="A908" s="32"/>
      <c r="B908" s="32"/>
      <c r="C908" s="35"/>
      <c r="D908" s="34"/>
      <c r="E908" s="35"/>
      <c r="F908" s="35"/>
      <c r="I908" s="37"/>
      <c r="K908" s="28"/>
      <c r="L908" s="28"/>
      <c r="M908" s="28"/>
      <c r="P908" s="28"/>
    </row>
    <row r="909" ht="12.75" customHeight="1">
      <c r="A909" s="32"/>
      <c r="B909" s="32"/>
      <c r="C909" s="35"/>
      <c r="D909" s="34"/>
      <c r="E909" s="35"/>
      <c r="F909" s="35"/>
      <c r="I909" s="37"/>
      <c r="K909" s="28"/>
      <c r="L909" s="28"/>
      <c r="M909" s="28"/>
      <c r="P909" s="28"/>
    </row>
    <row r="910" ht="12.75" customHeight="1">
      <c r="A910" s="32"/>
      <c r="B910" s="32"/>
      <c r="C910" s="35"/>
      <c r="D910" s="34"/>
      <c r="E910" s="35"/>
      <c r="F910" s="35"/>
      <c r="I910" s="37"/>
      <c r="K910" s="28"/>
      <c r="L910" s="28"/>
      <c r="M910" s="28"/>
      <c r="P910" s="28"/>
    </row>
    <row r="911" ht="12.75" customHeight="1">
      <c r="A911" s="32"/>
      <c r="B911" s="32"/>
      <c r="C911" s="35"/>
      <c r="D911" s="34"/>
      <c r="E911" s="35"/>
      <c r="F911" s="35"/>
      <c r="I911" s="37"/>
      <c r="K911" s="28"/>
      <c r="L911" s="28"/>
      <c r="M911" s="28"/>
      <c r="P911" s="28"/>
    </row>
    <row r="912" ht="12.75" customHeight="1">
      <c r="A912" s="32"/>
      <c r="B912" s="32"/>
      <c r="C912" s="35"/>
      <c r="D912" s="34"/>
      <c r="E912" s="35"/>
      <c r="F912" s="35"/>
      <c r="I912" s="37"/>
      <c r="K912" s="28"/>
      <c r="L912" s="28"/>
      <c r="M912" s="28"/>
      <c r="P912" s="28"/>
    </row>
    <row r="913" ht="12.75" customHeight="1">
      <c r="A913" s="32"/>
      <c r="B913" s="32"/>
      <c r="C913" s="35"/>
      <c r="D913" s="34"/>
      <c r="E913" s="35"/>
      <c r="F913" s="35"/>
      <c r="I913" s="37"/>
      <c r="K913" s="28"/>
      <c r="L913" s="28"/>
      <c r="M913" s="28"/>
      <c r="P913" s="28"/>
    </row>
    <row r="914" ht="12.75" customHeight="1">
      <c r="A914" s="32"/>
      <c r="B914" s="32"/>
      <c r="C914" s="35"/>
      <c r="D914" s="34"/>
      <c r="E914" s="35"/>
      <c r="F914" s="35"/>
      <c r="I914" s="37"/>
      <c r="K914" s="28"/>
      <c r="L914" s="28"/>
      <c r="M914" s="28"/>
      <c r="P914" s="28"/>
    </row>
    <row r="915" ht="12.75" customHeight="1">
      <c r="A915" s="32"/>
      <c r="B915" s="32"/>
      <c r="C915" s="35"/>
      <c r="D915" s="34"/>
      <c r="E915" s="35"/>
      <c r="F915" s="35"/>
      <c r="I915" s="37"/>
      <c r="K915" s="28"/>
      <c r="L915" s="28"/>
      <c r="M915" s="28"/>
      <c r="P915" s="28"/>
    </row>
    <row r="916" ht="12.75" customHeight="1">
      <c r="A916" s="32"/>
      <c r="B916" s="32"/>
      <c r="C916" s="35"/>
      <c r="D916" s="34"/>
      <c r="E916" s="35"/>
      <c r="F916" s="35"/>
      <c r="I916" s="37"/>
      <c r="K916" s="28"/>
      <c r="L916" s="28"/>
      <c r="M916" s="28"/>
      <c r="P916" s="28"/>
    </row>
    <row r="917" ht="12.75" customHeight="1">
      <c r="A917" s="32"/>
      <c r="B917" s="32"/>
      <c r="C917" s="35"/>
      <c r="D917" s="34"/>
      <c r="E917" s="35"/>
      <c r="F917" s="35"/>
      <c r="I917" s="37"/>
      <c r="K917" s="28"/>
      <c r="L917" s="28"/>
      <c r="M917" s="28"/>
      <c r="P917" s="28"/>
    </row>
    <row r="918" ht="12.75" customHeight="1">
      <c r="A918" s="32"/>
      <c r="B918" s="32"/>
      <c r="C918" s="35"/>
      <c r="D918" s="34"/>
      <c r="E918" s="35"/>
      <c r="F918" s="35"/>
      <c r="I918" s="37"/>
      <c r="K918" s="28"/>
      <c r="L918" s="28"/>
      <c r="M918" s="28"/>
      <c r="P918" s="28"/>
    </row>
    <row r="919" ht="12.75" customHeight="1">
      <c r="A919" s="32"/>
      <c r="B919" s="32"/>
      <c r="C919" s="35"/>
      <c r="D919" s="34"/>
      <c r="E919" s="35"/>
      <c r="F919" s="35"/>
      <c r="I919" s="37"/>
      <c r="K919" s="28"/>
      <c r="L919" s="28"/>
      <c r="M919" s="28"/>
      <c r="P919" s="28"/>
    </row>
    <row r="920" ht="12.75" customHeight="1">
      <c r="A920" s="32"/>
      <c r="B920" s="32"/>
      <c r="C920" s="35"/>
      <c r="D920" s="34"/>
      <c r="E920" s="35"/>
      <c r="F920" s="35"/>
      <c r="I920" s="37"/>
      <c r="K920" s="28"/>
      <c r="L920" s="28"/>
      <c r="M920" s="28"/>
      <c r="P920" s="28"/>
    </row>
    <row r="921" ht="12.75" customHeight="1">
      <c r="A921" s="32"/>
      <c r="B921" s="32"/>
      <c r="C921" s="35"/>
      <c r="D921" s="34"/>
      <c r="E921" s="35"/>
      <c r="F921" s="35"/>
      <c r="I921" s="37"/>
      <c r="K921" s="28"/>
      <c r="L921" s="28"/>
      <c r="M921" s="28"/>
      <c r="P921" s="28"/>
    </row>
    <row r="922" ht="12.75" customHeight="1">
      <c r="A922" s="32"/>
      <c r="B922" s="32"/>
      <c r="C922" s="35"/>
      <c r="D922" s="34"/>
      <c r="E922" s="35"/>
      <c r="F922" s="35"/>
      <c r="I922" s="37"/>
      <c r="K922" s="28"/>
      <c r="L922" s="28"/>
      <c r="M922" s="28"/>
      <c r="P922" s="28"/>
    </row>
    <row r="923" ht="12.75" customHeight="1">
      <c r="A923" s="32"/>
      <c r="B923" s="32"/>
      <c r="C923" s="35"/>
      <c r="D923" s="34"/>
      <c r="E923" s="35"/>
      <c r="F923" s="35"/>
      <c r="I923" s="37"/>
      <c r="K923" s="28"/>
      <c r="L923" s="28"/>
      <c r="M923" s="28"/>
      <c r="P923" s="28"/>
    </row>
    <row r="924" ht="12.75" customHeight="1">
      <c r="A924" s="32"/>
      <c r="B924" s="32"/>
      <c r="C924" s="35"/>
      <c r="D924" s="34"/>
      <c r="E924" s="35"/>
      <c r="F924" s="35"/>
      <c r="I924" s="37"/>
      <c r="K924" s="28"/>
      <c r="L924" s="28"/>
      <c r="M924" s="28"/>
      <c r="P924" s="28"/>
    </row>
    <row r="925" ht="12.75" customHeight="1">
      <c r="A925" s="32"/>
      <c r="B925" s="32"/>
      <c r="C925" s="35"/>
      <c r="D925" s="34"/>
      <c r="E925" s="35"/>
      <c r="F925" s="35"/>
      <c r="I925" s="37"/>
      <c r="K925" s="28"/>
      <c r="L925" s="28"/>
      <c r="M925" s="28"/>
      <c r="P925" s="28"/>
    </row>
    <row r="926" ht="12.75" customHeight="1">
      <c r="A926" s="32"/>
      <c r="B926" s="32"/>
      <c r="C926" s="35"/>
      <c r="D926" s="34"/>
      <c r="E926" s="35"/>
      <c r="F926" s="35"/>
      <c r="I926" s="37"/>
      <c r="K926" s="28"/>
      <c r="L926" s="28"/>
      <c r="M926" s="28"/>
      <c r="P926" s="28"/>
    </row>
    <row r="927" ht="12.75" customHeight="1">
      <c r="A927" s="32"/>
      <c r="B927" s="32"/>
      <c r="C927" s="35"/>
      <c r="D927" s="34"/>
      <c r="E927" s="35"/>
      <c r="F927" s="35"/>
      <c r="I927" s="37"/>
      <c r="K927" s="28"/>
      <c r="L927" s="28"/>
      <c r="M927" s="28"/>
      <c r="P927" s="28"/>
    </row>
    <row r="928" ht="12.75" customHeight="1">
      <c r="A928" s="32"/>
      <c r="B928" s="32"/>
      <c r="C928" s="35"/>
      <c r="D928" s="34"/>
      <c r="E928" s="35"/>
      <c r="F928" s="35"/>
      <c r="I928" s="37"/>
      <c r="K928" s="28"/>
      <c r="L928" s="28"/>
      <c r="M928" s="28"/>
      <c r="P928" s="28"/>
    </row>
    <row r="929" ht="12.75" customHeight="1">
      <c r="A929" s="32"/>
      <c r="B929" s="32"/>
      <c r="C929" s="35"/>
      <c r="D929" s="34"/>
      <c r="E929" s="35"/>
      <c r="F929" s="35"/>
      <c r="I929" s="37"/>
      <c r="K929" s="28"/>
      <c r="L929" s="28"/>
      <c r="M929" s="28"/>
      <c r="P929" s="28"/>
    </row>
    <row r="930" ht="12.75" customHeight="1">
      <c r="A930" s="32"/>
      <c r="B930" s="32"/>
      <c r="C930" s="35"/>
      <c r="D930" s="34"/>
      <c r="E930" s="35"/>
      <c r="F930" s="35"/>
      <c r="I930" s="37"/>
      <c r="K930" s="28"/>
      <c r="L930" s="28"/>
      <c r="M930" s="28"/>
      <c r="P930" s="28"/>
    </row>
    <row r="931" ht="12.75" customHeight="1">
      <c r="A931" s="32"/>
      <c r="B931" s="32"/>
      <c r="C931" s="35"/>
      <c r="D931" s="34"/>
      <c r="E931" s="35"/>
      <c r="F931" s="35"/>
      <c r="I931" s="37"/>
      <c r="K931" s="28"/>
      <c r="L931" s="28"/>
      <c r="M931" s="28"/>
      <c r="P931" s="28"/>
    </row>
    <row r="932" ht="12.75" customHeight="1">
      <c r="A932" s="32"/>
      <c r="B932" s="32"/>
      <c r="C932" s="35"/>
      <c r="D932" s="34"/>
      <c r="E932" s="35"/>
      <c r="F932" s="35"/>
      <c r="I932" s="37"/>
      <c r="K932" s="28"/>
      <c r="L932" s="28"/>
      <c r="M932" s="28"/>
      <c r="P932" s="28"/>
    </row>
    <row r="933" ht="12.75" customHeight="1">
      <c r="A933" s="32"/>
      <c r="B933" s="32"/>
      <c r="C933" s="35"/>
      <c r="D933" s="34"/>
      <c r="E933" s="35"/>
      <c r="F933" s="35"/>
      <c r="I933" s="37"/>
      <c r="K933" s="28"/>
      <c r="L933" s="28"/>
      <c r="M933" s="28"/>
      <c r="P933" s="28"/>
    </row>
    <row r="934" ht="12.75" customHeight="1">
      <c r="A934" s="32"/>
      <c r="B934" s="32"/>
      <c r="C934" s="35"/>
      <c r="D934" s="34"/>
      <c r="E934" s="35"/>
      <c r="F934" s="35"/>
      <c r="I934" s="37"/>
      <c r="K934" s="28"/>
      <c r="L934" s="28"/>
      <c r="M934" s="28"/>
      <c r="P934" s="28"/>
    </row>
    <row r="935" ht="12.75" customHeight="1">
      <c r="A935" s="32"/>
      <c r="B935" s="32"/>
      <c r="C935" s="35"/>
      <c r="D935" s="34"/>
      <c r="E935" s="35"/>
      <c r="F935" s="35"/>
      <c r="I935" s="37"/>
      <c r="K935" s="28"/>
      <c r="L935" s="28"/>
      <c r="M935" s="28"/>
      <c r="P935" s="28"/>
    </row>
    <row r="936" ht="12.75" customHeight="1">
      <c r="A936" s="32"/>
      <c r="B936" s="32"/>
      <c r="C936" s="35"/>
      <c r="D936" s="34"/>
      <c r="E936" s="35"/>
      <c r="F936" s="35"/>
      <c r="I936" s="37"/>
      <c r="K936" s="28"/>
      <c r="L936" s="28"/>
      <c r="M936" s="28"/>
      <c r="P936" s="28"/>
    </row>
    <row r="937" ht="12.75" customHeight="1">
      <c r="A937" s="32"/>
      <c r="B937" s="32"/>
      <c r="C937" s="35"/>
      <c r="D937" s="34"/>
      <c r="E937" s="35"/>
      <c r="F937" s="35"/>
      <c r="I937" s="37"/>
      <c r="K937" s="28"/>
      <c r="L937" s="28"/>
      <c r="M937" s="28"/>
      <c r="P937" s="28"/>
    </row>
    <row r="938" ht="12.75" customHeight="1">
      <c r="A938" s="32"/>
      <c r="B938" s="32"/>
      <c r="C938" s="35"/>
      <c r="D938" s="34"/>
      <c r="E938" s="35"/>
      <c r="F938" s="35"/>
      <c r="I938" s="37"/>
      <c r="K938" s="28"/>
      <c r="L938" s="28"/>
      <c r="M938" s="28"/>
      <c r="P938" s="28"/>
    </row>
    <row r="939" ht="12.75" customHeight="1">
      <c r="A939" s="32"/>
      <c r="B939" s="32"/>
      <c r="C939" s="35"/>
      <c r="D939" s="34"/>
      <c r="E939" s="35"/>
      <c r="F939" s="35"/>
      <c r="I939" s="37"/>
      <c r="K939" s="28"/>
      <c r="L939" s="28"/>
      <c r="M939" s="28"/>
      <c r="P939" s="28"/>
    </row>
    <row r="940" ht="12.75" customHeight="1">
      <c r="A940" s="32"/>
      <c r="B940" s="32"/>
      <c r="C940" s="35"/>
      <c r="D940" s="34"/>
      <c r="E940" s="35"/>
      <c r="F940" s="35"/>
      <c r="I940" s="37"/>
      <c r="K940" s="28"/>
      <c r="L940" s="28"/>
      <c r="M940" s="28"/>
      <c r="P940" s="28"/>
    </row>
    <row r="941" ht="12.75" customHeight="1">
      <c r="A941" s="32"/>
      <c r="B941" s="32"/>
      <c r="C941" s="35"/>
      <c r="D941" s="34"/>
      <c r="E941" s="35"/>
      <c r="F941" s="35"/>
      <c r="I941" s="37"/>
      <c r="K941" s="28"/>
      <c r="L941" s="28"/>
      <c r="M941" s="28"/>
      <c r="P941" s="28"/>
    </row>
    <row r="942" ht="12.75" customHeight="1">
      <c r="A942" s="32"/>
      <c r="B942" s="32"/>
      <c r="C942" s="35"/>
      <c r="D942" s="34"/>
      <c r="E942" s="35"/>
      <c r="F942" s="35"/>
      <c r="I942" s="37"/>
      <c r="K942" s="28"/>
      <c r="L942" s="28"/>
      <c r="M942" s="28"/>
      <c r="P942" s="28"/>
    </row>
    <row r="943" ht="12.75" customHeight="1">
      <c r="A943" s="32"/>
      <c r="B943" s="32"/>
      <c r="C943" s="35"/>
      <c r="D943" s="34"/>
      <c r="E943" s="35"/>
      <c r="F943" s="35"/>
      <c r="I943" s="37"/>
      <c r="K943" s="28"/>
      <c r="L943" s="28"/>
      <c r="M943" s="28"/>
      <c r="P943" s="28"/>
    </row>
    <row r="944" ht="12.75" customHeight="1">
      <c r="A944" s="32"/>
      <c r="B944" s="32"/>
      <c r="C944" s="35"/>
      <c r="D944" s="34"/>
      <c r="E944" s="35"/>
      <c r="F944" s="35"/>
      <c r="I944" s="37"/>
      <c r="K944" s="28"/>
      <c r="L944" s="28"/>
      <c r="M944" s="28"/>
      <c r="P944" s="28"/>
    </row>
    <row r="945" ht="12.75" customHeight="1">
      <c r="A945" s="32"/>
      <c r="B945" s="32"/>
      <c r="C945" s="35"/>
      <c r="D945" s="34"/>
      <c r="E945" s="35"/>
      <c r="F945" s="35"/>
      <c r="I945" s="37"/>
      <c r="K945" s="28"/>
      <c r="L945" s="28"/>
      <c r="M945" s="28"/>
      <c r="P945" s="28"/>
    </row>
    <row r="946" ht="12.75" customHeight="1">
      <c r="A946" s="32"/>
      <c r="B946" s="32"/>
      <c r="C946" s="35"/>
      <c r="D946" s="34"/>
      <c r="E946" s="35"/>
      <c r="F946" s="35"/>
      <c r="I946" s="37"/>
      <c r="K946" s="28"/>
      <c r="L946" s="28"/>
      <c r="M946" s="28"/>
      <c r="P946" s="28"/>
    </row>
    <row r="947" ht="12.75" customHeight="1">
      <c r="A947" s="32"/>
      <c r="B947" s="32"/>
      <c r="C947" s="35"/>
      <c r="D947" s="34"/>
      <c r="E947" s="35"/>
      <c r="F947" s="35"/>
      <c r="I947" s="37"/>
      <c r="K947" s="28"/>
      <c r="L947" s="28"/>
      <c r="M947" s="28"/>
      <c r="P947" s="28"/>
    </row>
    <row r="948" ht="12.75" customHeight="1">
      <c r="A948" s="32"/>
      <c r="B948" s="32"/>
      <c r="C948" s="35"/>
      <c r="D948" s="34"/>
      <c r="E948" s="35"/>
      <c r="F948" s="35"/>
      <c r="I948" s="37"/>
      <c r="K948" s="28"/>
      <c r="L948" s="28"/>
      <c r="M948" s="28"/>
      <c r="P948" s="28"/>
    </row>
    <row r="949" ht="12.75" customHeight="1">
      <c r="A949" s="32"/>
      <c r="B949" s="32"/>
      <c r="C949" s="35"/>
      <c r="D949" s="34"/>
      <c r="E949" s="35"/>
      <c r="F949" s="35"/>
      <c r="I949" s="37"/>
      <c r="K949" s="28"/>
      <c r="L949" s="28"/>
      <c r="M949" s="28"/>
      <c r="P949" s="28"/>
    </row>
    <row r="950" ht="12.75" customHeight="1">
      <c r="A950" s="32"/>
      <c r="B950" s="32"/>
      <c r="C950" s="35"/>
      <c r="D950" s="34"/>
      <c r="E950" s="35"/>
      <c r="F950" s="35"/>
      <c r="I950" s="37"/>
      <c r="K950" s="28"/>
      <c r="L950" s="28"/>
      <c r="M950" s="28"/>
      <c r="P950" s="28"/>
    </row>
    <row r="951" ht="12.75" customHeight="1">
      <c r="A951" s="32"/>
      <c r="B951" s="32"/>
      <c r="C951" s="35"/>
      <c r="D951" s="34"/>
      <c r="E951" s="35"/>
      <c r="F951" s="35"/>
      <c r="I951" s="37"/>
      <c r="K951" s="28"/>
      <c r="L951" s="28"/>
      <c r="M951" s="28"/>
      <c r="P951" s="28"/>
    </row>
    <row r="952" ht="12.75" customHeight="1">
      <c r="A952" s="32"/>
      <c r="B952" s="32"/>
      <c r="C952" s="35"/>
      <c r="D952" s="34"/>
      <c r="E952" s="35"/>
      <c r="F952" s="35"/>
      <c r="I952" s="37"/>
      <c r="K952" s="28"/>
      <c r="L952" s="28"/>
      <c r="M952" s="28"/>
      <c r="P952" s="28"/>
    </row>
    <row r="953" ht="12.75" customHeight="1">
      <c r="A953" s="32"/>
      <c r="B953" s="32"/>
      <c r="C953" s="35"/>
      <c r="D953" s="34"/>
      <c r="E953" s="35"/>
      <c r="F953" s="35"/>
      <c r="I953" s="37"/>
      <c r="K953" s="28"/>
      <c r="L953" s="28"/>
      <c r="M953" s="28"/>
      <c r="P953" s="28"/>
    </row>
    <row r="954" ht="12.75" customHeight="1">
      <c r="A954" s="32"/>
      <c r="B954" s="32"/>
      <c r="C954" s="35"/>
      <c r="D954" s="34"/>
      <c r="E954" s="35"/>
      <c r="F954" s="35"/>
      <c r="I954" s="37"/>
      <c r="K954" s="28"/>
      <c r="L954" s="28"/>
      <c r="M954" s="28"/>
      <c r="P954" s="28"/>
    </row>
    <row r="955" ht="12.75" customHeight="1">
      <c r="A955" s="32"/>
      <c r="B955" s="32"/>
      <c r="C955" s="35"/>
      <c r="D955" s="34"/>
      <c r="E955" s="35"/>
      <c r="F955" s="35"/>
      <c r="I955" s="37"/>
      <c r="K955" s="28"/>
      <c r="L955" s="28"/>
      <c r="M955" s="28"/>
      <c r="P955" s="28"/>
    </row>
    <row r="956" ht="12.75" customHeight="1">
      <c r="A956" s="32"/>
      <c r="B956" s="32"/>
      <c r="C956" s="35"/>
      <c r="D956" s="34"/>
      <c r="E956" s="35"/>
      <c r="F956" s="35"/>
      <c r="I956" s="37"/>
      <c r="K956" s="28"/>
      <c r="L956" s="28"/>
      <c r="M956" s="28"/>
      <c r="P956" s="28"/>
    </row>
    <row r="957" ht="12.75" customHeight="1">
      <c r="A957" s="32"/>
      <c r="B957" s="32"/>
      <c r="C957" s="35"/>
      <c r="D957" s="34"/>
      <c r="E957" s="35"/>
      <c r="F957" s="35"/>
      <c r="I957" s="37"/>
      <c r="K957" s="28"/>
      <c r="L957" s="28"/>
      <c r="M957" s="28"/>
      <c r="P957" s="28"/>
    </row>
    <row r="958" ht="12.75" customHeight="1">
      <c r="A958" s="32"/>
      <c r="B958" s="32"/>
      <c r="C958" s="35"/>
      <c r="D958" s="34"/>
      <c r="E958" s="35"/>
      <c r="F958" s="35"/>
      <c r="I958" s="37"/>
      <c r="K958" s="28"/>
      <c r="L958" s="28"/>
      <c r="M958" s="28"/>
      <c r="P958" s="28"/>
    </row>
    <row r="959" ht="12.75" customHeight="1">
      <c r="A959" s="32"/>
      <c r="B959" s="32"/>
      <c r="C959" s="35"/>
      <c r="D959" s="34"/>
      <c r="E959" s="35"/>
      <c r="F959" s="35"/>
      <c r="I959" s="37"/>
      <c r="K959" s="28"/>
      <c r="L959" s="28"/>
      <c r="M959" s="28"/>
      <c r="P959" s="28"/>
    </row>
    <row r="960" ht="12.75" customHeight="1">
      <c r="A960" s="32"/>
      <c r="B960" s="32"/>
      <c r="C960" s="35"/>
      <c r="D960" s="34"/>
      <c r="E960" s="35"/>
      <c r="F960" s="35"/>
      <c r="I960" s="37"/>
      <c r="K960" s="28"/>
      <c r="L960" s="28"/>
      <c r="M960" s="28"/>
      <c r="P960" s="28"/>
    </row>
    <row r="961" ht="12.75" customHeight="1">
      <c r="A961" s="32"/>
      <c r="B961" s="32"/>
      <c r="C961" s="35"/>
      <c r="D961" s="34"/>
      <c r="E961" s="35"/>
      <c r="F961" s="35"/>
      <c r="I961" s="37"/>
      <c r="K961" s="28"/>
      <c r="L961" s="28"/>
      <c r="M961" s="28"/>
      <c r="P961" s="28"/>
    </row>
    <row r="962" ht="12.75" customHeight="1">
      <c r="A962" s="32"/>
      <c r="B962" s="32"/>
      <c r="C962" s="35"/>
      <c r="D962" s="34"/>
      <c r="E962" s="35"/>
      <c r="F962" s="35"/>
      <c r="I962" s="37"/>
      <c r="K962" s="28"/>
      <c r="L962" s="28"/>
      <c r="M962" s="28"/>
      <c r="P962" s="28"/>
    </row>
    <row r="963" ht="12.75" customHeight="1">
      <c r="A963" s="32"/>
      <c r="B963" s="32"/>
      <c r="C963" s="35"/>
      <c r="D963" s="34"/>
      <c r="E963" s="35"/>
      <c r="F963" s="35"/>
      <c r="I963" s="37"/>
      <c r="K963" s="28"/>
      <c r="L963" s="28"/>
      <c r="M963" s="28"/>
      <c r="P963" s="28"/>
    </row>
    <row r="964" ht="12.75" customHeight="1">
      <c r="A964" s="32"/>
      <c r="B964" s="32"/>
      <c r="C964" s="35"/>
      <c r="D964" s="34"/>
      <c r="E964" s="35"/>
      <c r="F964" s="35"/>
      <c r="I964" s="37"/>
      <c r="K964" s="28"/>
      <c r="L964" s="28"/>
      <c r="M964" s="28"/>
      <c r="P964" s="28"/>
    </row>
    <row r="965" ht="12.75" customHeight="1">
      <c r="A965" s="32"/>
      <c r="B965" s="32"/>
      <c r="C965" s="35"/>
      <c r="D965" s="34"/>
      <c r="E965" s="35"/>
      <c r="F965" s="35"/>
      <c r="I965" s="37"/>
      <c r="K965" s="28"/>
      <c r="L965" s="28"/>
      <c r="M965" s="28"/>
      <c r="P965" s="28"/>
    </row>
    <row r="966" ht="12.75" customHeight="1">
      <c r="A966" s="32"/>
      <c r="B966" s="32"/>
      <c r="C966" s="35"/>
      <c r="D966" s="34"/>
      <c r="E966" s="35"/>
      <c r="F966" s="35"/>
      <c r="I966" s="37"/>
      <c r="K966" s="28"/>
      <c r="L966" s="28"/>
      <c r="M966" s="28"/>
      <c r="P966" s="28"/>
    </row>
    <row r="967" ht="12.75" customHeight="1">
      <c r="A967" s="32"/>
      <c r="B967" s="32"/>
      <c r="C967" s="35"/>
      <c r="D967" s="34"/>
      <c r="E967" s="35"/>
      <c r="F967" s="35"/>
      <c r="I967" s="37"/>
      <c r="K967" s="28"/>
      <c r="L967" s="28"/>
      <c r="M967" s="28"/>
      <c r="P967" s="28"/>
    </row>
    <row r="968" ht="12.75" customHeight="1">
      <c r="A968" s="32"/>
      <c r="B968" s="32"/>
      <c r="C968" s="35"/>
      <c r="D968" s="34"/>
      <c r="E968" s="35"/>
      <c r="F968" s="35"/>
      <c r="I968" s="37"/>
      <c r="K968" s="28"/>
      <c r="L968" s="28"/>
      <c r="M968" s="28"/>
      <c r="P968" s="28"/>
    </row>
    <row r="969" ht="12.75" customHeight="1">
      <c r="A969" s="32"/>
      <c r="B969" s="32"/>
      <c r="C969" s="35"/>
      <c r="D969" s="34"/>
      <c r="E969" s="35"/>
      <c r="F969" s="35"/>
      <c r="I969" s="37"/>
      <c r="K969" s="28"/>
      <c r="L969" s="28"/>
      <c r="M969" s="28"/>
      <c r="P969" s="28"/>
    </row>
    <row r="970" ht="12.75" customHeight="1">
      <c r="A970" s="32"/>
      <c r="B970" s="32"/>
      <c r="C970" s="35"/>
      <c r="D970" s="34"/>
      <c r="E970" s="35"/>
      <c r="F970" s="35"/>
      <c r="I970" s="37"/>
      <c r="K970" s="28"/>
      <c r="L970" s="28"/>
      <c r="M970" s="28"/>
      <c r="P970" s="28"/>
    </row>
    <row r="971" ht="12.75" customHeight="1">
      <c r="A971" s="32"/>
      <c r="B971" s="32"/>
      <c r="C971" s="35"/>
      <c r="D971" s="34"/>
      <c r="E971" s="35"/>
      <c r="F971" s="35"/>
      <c r="I971" s="37"/>
      <c r="K971" s="28"/>
      <c r="L971" s="28"/>
      <c r="M971" s="28"/>
      <c r="P971" s="28"/>
    </row>
    <row r="972" ht="12.75" customHeight="1">
      <c r="A972" s="32"/>
      <c r="B972" s="32"/>
      <c r="C972" s="35"/>
      <c r="D972" s="34"/>
      <c r="E972" s="35"/>
      <c r="F972" s="35"/>
      <c r="I972" s="37"/>
      <c r="K972" s="28"/>
      <c r="L972" s="28"/>
      <c r="M972" s="28"/>
      <c r="P972" s="28"/>
    </row>
    <row r="973" ht="12.75" customHeight="1">
      <c r="A973" s="32"/>
      <c r="B973" s="32"/>
      <c r="C973" s="35"/>
      <c r="D973" s="34"/>
      <c r="E973" s="35"/>
      <c r="F973" s="35"/>
      <c r="I973" s="37"/>
      <c r="K973" s="28"/>
      <c r="L973" s="28"/>
      <c r="M973" s="28"/>
      <c r="P973" s="28"/>
    </row>
    <row r="974" ht="12.75" customHeight="1">
      <c r="A974" s="32"/>
      <c r="B974" s="32"/>
      <c r="C974" s="35"/>
      <c r="D974" s="34"/>
      <c r="E974" s="35"/>
      <c r="F974" s="35"/>
      <c r="I974" s="37"/>
      <c r="K974" s="28"/>
      <c r="L974" s="28"/>
      <c r="M974" s="28"/>
      <c r="P974" s="28"/>
    </row>
    <row r="975" ht="12.75" customHeight="1">
      <c r="A975" s="32"/>
      <c r="B975" s="32"/>
      <c r="C975" s="35"/>
      <c r="D975" s="34"/>
      <c r="E975" s="35"/>
      <c r="F975" s="35"/>
      <c r="I975" s="37"/>
      <c r="K975" s="28"/>
      <c r="L975" s="28"/>
      <c r="M975" s="28"/>
      <c r="P975" s="28"/>
    </row>
    <row r="976" ht="12.75" customHeight="1">
      <c r="A976" s="32"/>
      <c r="B976" s="32"/>
      <c r="C976" s="35"/>
      <c r="D976" s="34"/>
      <c r="E976" s="35"/>
      <c r="F976" s="35"/>
      <c r="I976" s="37"/>
      <c r="K976" s="28"/>
      <c r="L976" s="28"/>
      <c r="M976" s="28"/>
      <c r="P976" s="28"/>
    </row>
    <row r="977" ht="12.75" customHeight="1">
      <c r="A977" s="32"/>
      <c r="B977" s="32"/>
      <c r="C977" s="35"/>
      <c r="D977" s="34"/>
      <c r="E977" s="35"/>
      <c r="F977" s="35"/>
      <c r="I977" s="37"/>
      <c r="K977" s="28"/>
      <c r="L977" s="28"/>
      <c r="M977" s="28"/>
      <c r="P977" s="28"/>
    </row>
    <row r="978" ht="12.75" customHeight="1">
      <c r="A978" s="32"/>
      <c r="B978" s="32"/>
      <c r="C978" s="35"/>
      <c r="D978" s="34"/>
      <c r="E978" s="35"/>
      <c r="F978" s="35"/>
      <c r="I978" s="37"/>
      <c r="K978" s="28"/>
      <c r="L978" s="28"/>
      <c r="M978" s="28"/>
      <c r="P978" s="28"/>
    </row>
    <row r="979" ht="12.75" customHeight="1">
      <c r="A979" s="32"/>
      <c r="B979" s="32"/>
      <c r="C979" s="35"/>
      <c r="D979" s="34"/>
      <c r="E979" s="35"/>
      <c r="F979" s="35"/>
      <c r="I979" s="37"/>
      <c r="K979" s="28"/>
      <c r="L979" s="28"/>
      <c r="M979" s="28"/>
      <c r="P979" s="28"/>
    </row>
    <row r="980" ht="12.75" customHeight="1">
      <c r="A980" s="32"/>
      <c r="B980" s="32"/>
      <c r="C980" s="35"/>
      <c r="D980" s="34"/>
      <c r="E980" s="35"/>
      <c r="F980" s="35"/>
      <c r="I980" s="37"/>
      <c r="K980" s="28"/>
      <c r="L980" s="28"/>
      <c r="M980" s="28"/>
      <c r="P980" s="28"/>
    </row>
    <row r="981" ht="12.75" customHeight="1">
      <c r="A981" s="32"/>
      <c r="B981" s="32"/>
      <c r="C981" s="35"/>
      <c r="D981" s="34"/>
      <c r="E981" s="35"/>
      <c r="F981" s="35"/>
      <c r="I981" s="37"/>
      <c r="K981" s="28"/>
      <c r="L981" s="28"/>
      <c r="M981" s="28"/>
      <c r="P981" s="28"/>
    </row>
    <row r="982" ht="12.75" customHeight="1">
      <c r="A982" s="32"/>
      <c r="B982" s="32"/>
      <c r="C982" s="35"/>
      <c r="D982" s="34"/>
      <c r="E982" s="35"/>
      <c r="F982" s="35"/>
      <c r="I982" s="37"/>
      <c r="K982" s="28"/>
      <c r="L982" s="28"/>
      <c r="M982" s="28"/>
      <c r="P982" s="28"/>
    </row>
    <row r="983" ht="12.75" customHeight="1">
      <c r="A983" s="32"/>
      <c r="B983" s="32"/>
      <c r="C983" s="35"/>
      <c r="D983" s="34"/>
      <c r="E983" s="35"/>
      <c r="F983" s="35"/>
      <c r="I983" s="37"/>
      <c r="K983" s="28"/>
      <c r="L983" s="28"/>
      <c r="M983" s="28"/>
      <c r="P983" s="28"/>
    </row>
    <row r="984" ht="12.75" customHeight="1">
      <c r="A984" s="32"/>
      <c r="B984" s="32"/>
      <c r="C984" s="35"/>
      <c r="D984" s="34"/>
      <c r="E984" s="35"/>
      <c r="F984" s="35"/>
      <c r="I984" s="37"/>
      <c r="K984" s="28"/>
      <c r="L984" s="28"/>
      <c r="M984" s="28"/>
      <c r="P984" s="28"/>
    </row>
    <row r="985" ht="12.75" customHeight="1">
      <c r="A985" s="32"/>
      <c r="B985" s="32"/>
      <c r="C985" s="35"/>
      <c r="D985" s="34"/>
      <c r="E985" s="35"/>
      <c r="F985" s="35"/>
      <c r="I985" s="37"/>
      <c r="K985" s="28"/>
      <c r="L985" s="28"/>
      <c r="M985" s="28"/>
      <c r="P985" s="28"/>
    </row>
    <row r="986" ht="12.75" customHeight="1">
      <c r="A986" s="32"/>
      <c r="B986" s="32"/>
      <c r="C986" s="35"/>
      <c r="D986" s="34"/>
      <c r="E986" s="35"/>
      <c r="F986" s="35"/>
      <c r="I986" s="37"/>
      <c r="K986" s="28"/>
      <c r="L986" s="28"/>
      <c r="M986" s="28"/>
      <c r="P986" s="28"/>
    </row>
    <row r="987" ht="12.75" customHeight="1">
      <c r="A987" s="32"/>
      <c r="B987" s="32"/>
      <c r="C987" s="35"/>
      <c r="D987" s="34"/>
      <c r="E987" s="35"/>
      <c r="F987" s="35"/>
      <c r="I987" s="37"/>
      <c r="K987" s="28"/>
      <c r="L987" s="28"/>
      <c r="M987" s="28"/>
      <c r="P987" s="28"/>
    </row>
    <row r="988" ht="12.75" customHeight="1">
      <c r="A988" s="32"/>
      <c r="B988" s="32"/>
      <c r="C988" s="35"/>
      <c r="D988" s="34"/>
      <c r="E988" s="35"/>
      <c r="F988" s="35"/>
      <c r="I988" s="37"/>
      <c r="K988" s="28"/>
      <c r="L988" s="28"/>
      <c r="M988" s="28"/>
      <c r="P988" s="28"/>
    </row>
    <row r="989" ht="12.75" customHeight="1">
      <c r="A989" s="32"/>
      <c r="B989" s="32"/>
      <c r="C989" s="35"/>
      <c r="D989" s="34"/>
      <c r="E989" s="35"/>
      <c r="F989" s="35"/>
      <c r="I989" s="37"/>
      <c r="K989" s="28"/>
      <c r="L989" s="28"/>
      <c r="M989" s="28"/>
      <c r="P989" s="28"/>
    </row>
    <row r="990" ht="12.75" customHeight="1">
      <c r="A990" s="32"/>
      <c r="B990" s="32"/>
      <c r="C990" s="35"/>
      <c r="D990" s="34"/>
      <c r="E990" s="35"/>
      <c r="F990" s="35"/>
      <c r="I990" s="37"/>
      <c r="K990" s="28"/>
      <c r="L990" s="28"/>
      <c r="M990" s="28"/>
      <c r="P990" s="28"/>
    </row>
    <row r="991" ht="12.75" customHeight="1">
      <c r="A991" s="32"/>
      <c r="B991" s="32"/>
      <c r="C991" s="35"/>
      <c r="D991" s="34"/>
      <c r="E991" s="35"/>
      <c r="F991" s="35"/>
      <c r="I991" s="37"/>
      <c r="K991" s="28"/>
      <c r="L991" s="28"/>
      <c r="M991" s="28"/>
      <c r="P991" s="28"/>
    </row>
    <row r="992" ht="12.75" customHeight="1">
      <c r="A992" s="32"/>
      <c r="B992" s="32"/>
      <c r="C992" s="35"/>
      <c r="D992" s="34"/>
      <c r="E992" s="35"/>
      <c r="F992" s="35"/>
      <c r="I992" s="37"/>
      <c r="K992" s="28"/>
      <c r="L992" s="28"/>
      <c r="M992" s="28"/>
      <c r="P992" s="28"/>
    </row>
    <row r="993" ht="12.75" customHeight="1">
      <c r="A993" s="32"/>
      <c r="B993" s="32"/>
      <c r="C993" s="35"/>
      <c r="D993" s="34"/>
      <c r="E993" s="35"/>
      <c r="F993" s="35"/>
      <c r="I993" s="37"/>
      <c r="K993" s="28"/>
      <c r="L993" s="28"/>
      <c r="M993" s="28"/>
      <c r="P993" s="28"/>
    </row>
    <row r="994" ht="12.75" customHeight="1">
      <c r="A994" s="32"/>
      <c r="B994" s="32"/>
      <c r="C994" s="35"/>
      <c r="D994" s="34"/>
      <c r="E994" s="35"/>
      <c r="F994" s="35"/>
      <c r="I994" s="37"/>
      <c r="K994" s="28"/>
      <c r="L994" s="28"/>
      <c r="M994" s="28"/>
      <c r="P994" s="28"/>
    </row>
    <row r="995" ht="12.75" customHeight="1">
      <c r="A995" s="32"/>
      <c r="B995" s="32"/>
      <c r="C995" s="35"/>
      <c r="D995" s="34"/>
      <c r="E995" s="35"/>
      <c r="F995" s="35"/>
      <c r="I995" s="37"/>
      <c r="K995" s="28"/>
      <c r="L995" s="28"/>
      <c r="M995" s="28"/>
      <c r="P995" s="28"/>
    </row>
    <row r="996" ht="12.75" customHeight="1">
      <c r="A996" s="32"/>
      <c r="B996" s="32"/>
      <c r="C996" s="35"/>
      <c r="D996" s="34"/>
      <c r="E996" s="35"/>
      <c r="F996" s="35"/>
      <c r="I996" s="37"/>
      <c r="K996" s="28"/>
      <c r="L996" s="28"/>
      <c r="M996" s="28"/>
      <c r="P996" s="28"/>
    </row>
    <row r="997" ht="12.75" customHeight="1">
      <c r="A997" s="32"/>
      <c r="B997" s="32"/>
      <c r="C997" s="35"/>
      <c r="D997" s="34"/>
      <c r="E997" s="35"/>
      <c r="F997" s="35"/>
      <c r="I997" s="37"/>
      <c r="K997" s="28"/>
      <c r="L997" s="28"/>
      <c r="M997" s="28"/>
      <c r="P997" s="28"/>
    </row>
    <row r="998" ht="12.75" customHeight="1">
      <c r="A998" s="32"/>
      <c r="B998" s="32"/>
      <c r="C998" s="35"/>
      <c r="D998" s="34"/>
      <c r="E998" s="35"/>
      <c r="F998" s="35"/>
      <c r="I998" s="37"/>
      <c r="K998" s="28"/>
      <c r="L998" s="28"/>
      <c r="M998" s="28"/>
      <c r="P998" s="28"/>
    </row>
    <row r="999" ht="12.75" customHeight="1">
      <c r="A999" s="32"/>
      <c r="B999" s="32"/>
      <c r="C999" s="35"/>
      <c r="D999" s="34"/>
      <c r="E999" s="35"/>
      <c r="F999" s="35"/>
      <c r="I999" s="37"/>
      <c r="K999" s="28"/>
      <c r="L999" s="28"/>
      <c r="M999" s="28"/>
      <c r="P999" s="28"/>
    </row>
    <row r="1000" ht="12.75" customHeight="1">
      <c r="A1000" s="32"/>
      <c r="B1000" s="32"/>
      <c r="C1000" s="35"/>
      <c r="D1000" s="34"/>
      <c r="E1000" s="35"/>
      <c r="F1000" s="35"/>
      <c r="I1000" s="37"/>
      <c r="K1000" s="28"/>
      <c r="L1000" s="28"/>
      <c r="M1000" s="28"/>
      <c r="P1000" s="28"/>
    </row>
    <row r="1001" ht="12.75" customHeight="1">
      <c r="A1001" s="32"/>
      <c r="B1001" s="32"/>
      <c r="C1001" s="35"/>
      <c r="D1001" s="34"/>
      <c r="E1001" s="35"/>
      <c r="F1001" s="35"/>
      <c r="I1001" s="37"/>
      <c r="K1001" s="28"/>
      <c r="L1001" s="28"/>
      <c r="M1001" s="28"/>
      <c r="P1001" s="28"/>
    </row>
    <row r="1002" ht="12.75" customHeight="1">
      <c r="A1002" s="32"/>
      <c r="B1002" s="32"/>
      <c r="C1002" s="35"/>
      <c r="D1002" s="34"/>
      <c r="E1002" s="35"/>
      <c r="F1002" s="35"/>
      <c r="I1002" s="37"/>
      <c r="K1002" s="28"/>
      <c r="L1002" s="28"/>
      <c r="M1002" s="28"/>
      <c r="P1002" s="28"/>
    </row>
    <row r="1003" ht="12.75" customHeight="1">
      <c r="A1003" s="32"/>
      <c r="B1003" s="32"/>
      <c r="C1003" s="35"/>
      <c r="D1003" s="34"/>
      <c r="E1003" s="35"/>
      <c r="F1003" s="35"/>
      <c r="I1003" s="37"/>
      <c r="K1003" s="28"/>
      <c r="L1003" s="28"/>
      <c r="M1003" s="28"/>
      <c r="P1003" s="28"/>
    </row>
    <row r="1004" ht="12.75" customHeight="1">
      <c r="A1004" s="32"/>
      <c r="B1004" s="32"/>
      <c r="C1004" s="35"/>
      <c r="D1004" s="34"/>
      <c r="E1004" s="35"/>
      <c r="F1004" s="35"/>
      <c r="I1004" s="37"/>
      <c r="K1004" s="28"/>
      <c r="L1004" s="28"/>
      <c r="M1004" s="28"/>
      <c r="P1004" s="28"/>
    </row>
    <row r="1005" ht="12.75" customHeight="1">
      <c r="A1005" s="32"/>
      <c r="B1005" s="32"/>
      <c r="C1005" s="35"/>
      <c r="D1005" s="34"/>
      <c r="E1005" s="35"/>
      <c r="F1005" s="35"/>
      <c r="I1005" s="37"/>
      <c r="K1005" s="28"/>
      <c r="L1005" s="28"/>
      <c r="M1005" s="28"/>
      <c r="P1005" s="28"/>
    </row>
    <row r="1006" ht="12.75" customHeight="1">
      <c r="A1006" s="32"/>
      <c r="B1006" s="32"/>
      <c r="C1006" s="35"/>
      <c r="D1006" s="34"/>
      <c r="E1006" s="35"/>
      <c r="F1006" s="35"/>
      <c r="I1006" s="37"/>
      <c r="K1006" s="28"/>
      <c r="L1006" s="28"/>
      <c r="M1006" s="28"/>
      <c r="P1006" s="28"/>
    </row>
    <row r="1007" ht="12.75" customHeight="1">
      <c r="A1007" s="32"/>
      <c r="B1007" s="32"/>
      <c r="C1007" s="35"/>
      <c r="D1007" s="34"/>
      <c r="E1007" s="35"/>
      <c r="F1007" s="35"/>
      <c r="I1007" s="37"/>
      <c r="K1007" s="28"/>
      <c r="L1007" s="28"/>
      <c r="M1007" s="28"/>
      <c r="P1007" s="28"/>
    </row>
    <row r="1008" ht="12.75" customHeight="1">
      <c r="A1008" s="32"/>
      <c r="B1008" s="32"/>
      <c r="C1008" s="35"/>
      <c r="D1008" s="34"/>
      <c r="E1008" s="35"/>
      <c r="F1008" s="35"/>
      <c r="I1008" s="37"/>
      <c r="K1008" s="28"/>
      <c r="L1008" s="28"/>
      <c r="M1008" s="28"/>
      <c r="P1008" s="28"/>
    </row>
    <row r="1009" ht="12.75" customHeight="1">
      <c r="A1009" s="32"/>
      <c r="B1009" s="32"/>
      <c r="C1009" s="35"/>
      <c r="D1009" s="34"/>
      <c r="E1009" s="35"/>
      <c r="F1009" s="35"/>
      <c r="I1009" s="37"/>
      <c r="K1009" s="28"/>
      <c r="L1009" s="28"/>
      <c r="M1009" s="28"/>
      <c r="P1009" s="28"/>
    </row>
    <row r="1010" ht="12.75" customHeight="1">
      <c r="A1010" s="32"/>
      <c r="B1010" s="32"/>
      <c r="C1010" s="35"/>
      <c r="D1010" s="34"/>
      <c r="E1010" s="35"/>
      <c r="F1010" s="35"/>
      <c r="I1010" s="37"/>
      <c r="K1010" s="28"/>
      <c r="L1010" s="28"/>
      <c r="M1010" s="28"/>
      <c r="P1010" s="28"/>
    </row>
    <row r="1011" ht="12.75" customHeight="1">
      <c r="A1011" s="32"/>
      <c r="B1011" s="32"/>
      <c r="C1011" s="35"/>
      <c r="D1011" s="34"/>
      <c r="E1011" s="35"/>
      <c r="F1011" s="35"/>
      <c r="I1011" s="37"/>
      <c r="K1011" s="28"/>
      <c r="L1011" s="28"/>
      <c r="M1011" s="28"/>
      <c r="P1011" s="28"/>
    </row>
    <row r="1012" ht="12.75" customHeight="1">
      <c r="A1012" s="32"/>
      <c r="B1012" s="32"/>
      <c r="C1012" s="35"/>
      <c r="D1012" s="34"/>
      <c r="E1012" s="35"/>
      <c r="F1012" s="35"/>
      <c r="I1012" s="37"/>
      <c r="K1012" s="28"/>
      <c r="L1012" s="28"/>
      <c r="M1012" s="28"/>
      <c r="P1012" s="28"/>
    </row>
    <row r="1013" ht="12.75" customHeight="1">
      <c r="A1013" s="32"/>
      <c r="B1013" s="32"/>
      <c r="C1013" s="35"/>
      <c r="D1013" s="34"/>
      <c r="E1013" s="35"/>
      <c r="F1013" s="35"/>
      <c r="I1013" s="37"/>
      <c r="K1013" s="28"/>
      <c r="L1013" s="28"/>
      <c r="M1013" s="28"/>
      <c r="P1013" s="28"/>
    </row>
    <row r="1014" ht="12.75" customHeight="1">
      <c r="A1014" s="32"/>
      <c r="B1014" s="32"/>
      <c r="C1014" s="35"/>
      <c r="D1014" s="34"/>
      <c r="E1014" s="35"/>
      <c r="F1014" s="35"/>
      <c r="I1014" s="37"/>
      <c r="K1014" s="28"/>
      <c r="L1014" s="28"/>
      <c r="M1014" s="28"/>
      <c r="P1014" s="28"/>
    </row>
  </sheetData>
  <autoFilter ref="$A$1:$Q$67">
    <filterColumn colId="4">
      <filters>
        <filter val="EMI"/>
        <filter val="Owned"/>
        <filter val="Market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" t="s">
        <v>170</v>
      </c>
      <c r="B1" s="38" t="s">
        <v>171</v>
      </c>
      <c r="C1" s="38" t="s">
        <v>0</v>
      </c>
      <c r="D1" s="38" t="s">
        <v>172</v>
      </c>
      <c r="E1" s="38" t="s">
        <v>173</v>
      </c>
      <c r="F1" s="38" t="s">
        <v>174</v>
      </c>
    </row>
    <row r="2">
      <c r="A2" s="33" t="s">
        <v>175</v>
      </c>
      <c r="B2" s="33" t="s">
        <v>7</v>
      </c>
      <c r="C2" s="33" t="s">
        <v>112</v>
      </c>
      <c r="D2" s="33" t="s">
        <v>176</v>
      </c>
      <c r="E2" s="39">
        <v>81737.72</v>
      </c>
      <c r="F2" s="39">
        <v>67307.6954440824</v>
      </c>
    </row>
    <row r="3">
      <c r="A3" s="33" t="s">
        <v>177</v>
      </c>
      <c r="B3" s="33" t="s">
        <v>11</v>
      </c>
      <c r="C3" s="33" t="s">
        <v>112</v>
      </c>
      <c r="D3" s="33" t="s">
        <v>176</v>
      </c>
      <c r="E3" s="39">
        <v>182068.2471119999</v>
      </c>
      <c r="F3" s="39">
        <v>151594.20238356592</v>
      </c>
    </row>
    <row r="4">
      <c r="A4" s="33" t="s">
        <v>178</v>
      </c>
      <c r="B4" s="33" t="s">
        <v>179</v>
      </c>
      <c r="C4" s="33" t="s">
        <v>118</v>
      </c>
      <c r="D4" s="33" t="s">
        <v>176</v>
      </c>
      <c r="E4" s="39">
        <v>12390.439999999999</v>
      </c>
      <c r="F4" s="39">
        <v>2808.151979744011</v>
      </c>
    </row>
    <row r="5">
      <c r="A5" s="33" t="s">
        <v>180</v>
      </c>
      <c r="B5" s="33" t="s">
        <v>181</v>
      </c>
      <c r="C5" s="33" t="s">
        <v>113</v>
      </c>
      <c r="D5" s="33" t="s">
        <v>176</v>
      </c>
      <c r="E5" s="39">
        <v>146345.40696000005</v>
      </c>
      <c r="F5" s="39">
        <v>27180.821150192936</v>
      </c>
    </row>
    <row r="6">
      <c r="A6" s="33" t="s">
        <v>182</v>
      </c>
      <c r="B6" s="33" t="s">
        <v>20</v>
      </c>
      <c r="C6" s="33" t="s">
        <v>114</v>
      </c>
      <c r="D6" s="33" t="s">
        <v>176</v>
      </c>
      <c r="E6" s="39">
        <v>128071.0</v>
      </c>
      <c r="F6" s="39">
        <v>23560.66190357352</v>
      </c>
    </row>
    <row r="7">
      <c r="A7" s="33" t="s">
        <v>183</v>
      </c>
      <c r="B7" s="33" t="s">
        <v>184</v>
      </c>
      <c r="C7" s="33" t="s">
        <v>121</v>
      </c>
      <c r="D7" s="33" t="s">
        <v>176</v>
      </c>
      <c r="E7" s="39">
        <v>150504.42976000003</v>
      </c>
      <c r="F7" s="39">
        <v>80845.75869098122</v>
      </c>
    </row>
    <row r="8">
      <c r="A8" s="33" t="s">
        <v>185</v>
      </c>
      <c r="B8" s="33" t="s">
        <v>23</v>
      </c>
      <c r="C8" s="33" t="s">
        <v>115</v>
      </c>
      <c r="D8" s="33" t="s">
        <v>176</v>
      </c>
      <c r="E8" s="39">
        <v>22979.535200000002</v>
      </c>
      <c r="F8" s="39">
        <v>14574.070793404973</v>
      </c>
    </row>
    <row r="9">
      <c r="A9" s="33" t="s">
        <v>186</v>
      </c>
      <c r="B9" s="33" t="s">
        <v>25</v>
      </c>
      <c r="C9" s="33" t="s">
        <v>115</v>
      </c>
      <c r="D9" s="33" t="s">
        <v>176</v>
      </c>
      <c r="E9" s="39">
        <v>36620.83728</v>
      </c>
      <c r="F9" s="39">
        <v>11610.6129074222</v>
      </c>
    </row>
    <row r="10">
      <c r="A10" s="33" t="s">
        <v>187</v>
      </c>
      <c r="B10" s="33" t="s">
        <v>188</v>
      </c>
      <c r="C10" s="33" t="s">
        <v>116</v>
      </c>
      <c r="D10" s="33" t="s">
        <v>176</v>
      </c>
      <c r="E10" s="39">
        <v>38389.785944</v>
      </c>
      <c r="F10" s="39">
        <v>19840.254595257782</v>
      </c>
    </row>
    <row r="11">
      <c r="A11" s="33" t="s">
        <v>189</v>
      </c>
      <c r="B11" s="33" t="s">
        <v>28</v>
      </c>
      <c r="C11" s="33" t="s">
        <v>117</v>
      </c>
      <c r="D11" s="33" t="s">
        <v>176</v>
      </c>
      <c r="E11" s="39">
        <v>121180.0</v>
      </c>
      <c r="F11" s="39">
        <v>73367.30838305464</v>
      </c>
    </row>
    <row r="12">
      <c r="A12" s="33" t="s">
        <v>190</v>
      </c>
      <c r="B12" s="33" t="s">
        <v>30</v>
      </c>
      <c r="C12" s="33" t="s">
        <v>118</v>
      </c>
      <c r="D12" s="33" t="s">
        <v>176</v>
      </c>
      <c r="E12" s="39">
        <v>74255.52420000001</v>
      </c>
      <c r="F12" s="39">
        <v>44310.062860390266</v>
      </c>
    </row>
    <row r="13">
      <c r="A13" s="33" t="s">
        <v>191</v>
      </c>
      <c r="B13" s="33" t="s">
        <v>35</v>
      </c>
      <c r="C13" s="33" t="s">
        <v>116</v>
      </c>
      <c r="D13" s="33" t="s">
        <v>176</v>
      </c>
      <c r="E13" s="39">
        <v>136284.0</v>
      </c>
      <c r="F13" s="39">
        <v>61680.103608114805</v>
      </c>
    </row>
    <row r="14">
      <c r="A14" s="33" t="s">
        <v>192</v>
      </c>
      <c r="B14" s="33" t="s">
        <v>38</v>
      </c>
      <c r="C14" s="33" t="s">
        <v>119</v>
      </c>
      <c r="D14" s="33" t="s">
        <v>176</v>
      </c>
      <c r="E14" s="39">
        <v>104066.15040000004</v>
      </c>
      <c r="F14" s="39">
        <v>91629.30731670443</v>
      </c>
    </row>
    <row r="15">
      <c r="A15" s="33" t="s">
        <v>193</v>
      </c>
      <c r="B15" s="33" t="s">
        <v>43</v>
      </c>
      <c r="C15" s="33" t="s">
        <v>120</v>
      </c>
      <c r="D15" s="33" t="s">
        <v>176</v>
      </c>
      <c r="E15" s="39">
        <v>812.4</v>
      </c>
      <c r="F15" s="39">
        <v>744.3083042071065</v>
      </c>
    </row>
    <row r="16">
      <c r="A16" s="33" t="s">
        <v>194</v>
      </c>
      <c r="B16" s="33" t="s">
        <v>44</v>
      </c>
      <c r="C16" s="33" t="s">
        <v>112</v>
      </c>
      <c r="D16" s="33" t="s">
        <v>176</v>
      </c>
      <c r="E16" s="39">
        <v>30083.263</v>
      </c>
      <c r="F16" s="39">
        <v>6448.852724563717</v>
      </c>
    </row>
    <row r="17">
      <c r="A17" s="33" t="s">
        <v>195</v>
      </c>
      <c r="B17" s="33" t="s">
        <v>46</v>
      </c>
      <c r="C17" s="33" t="s">
        <v>121</v>
      </c>
      <c r="D17" s="33" t="s">
        <v>176</v>
      </c>
      <c r="E17" s="39">
        <v>28283.36</v>
      </c>
      <c r="F17" s="39">
        <v>6489.836961227583</v>
      </c>
    </row>
    <row r="18">
      <c r="A18" s="33" t="s">
        <v>196</v>
      </c>
      <c r="B18" s="33" t="s">
        <v>197</v>
      </c>
      <c r="C18" s="33" t="s">
        <v>116</v>
      </c>
      <c r="D18" s="33" t="s">
        <v>176</v>
      </c>
      <c r="E18" s="39">
        <v>48446.298</v>
      </c>
      <c r="F18" s="39">
        <v>24236.88497211681</v>
      </c>
    </row>
    <row r="19">
      <c r="A19" s="33" t="s">
        <v>198</v>
      </c>
      <c r="B19" s="33" t="s">
        <v>48</v>
      </c>
      <c r="C19" s="33" t="s">
        <v>114</v>
      </c>
      <c r="D19" s="33" t="s">
        <v>176</v>
      </c>
      <c r="E19" s="39">
        <v>58899.70479999999</v>
      </c>
      <c r="F19" s="39">
        <v>17011.759078401352</v>
      </c>
    </row>
    <row r="20">
      <c r="A20" s="33" t="s">
        <v>199</v>
      </c>
      <c r="B20" s="33" t="s">
        <v>50</v>
      </c>
      <c r="C20" s="33" t="s">
        <v>122</v>
      </c>
      <c r="D20" s="33" t="s">
        <v>176</v>
      </c>
      <c r="E20" s="39">
        <v>19176.379</v>
      </c>
      <c r="F20" s="39">
        <v>5958.87625299293</v>
      </c>
    </row>
    <row r="21">
      <c r="A21" s="33" t="s">
        <v>200</v>
      </c>
      <c r="B21" s="33" t="s">
        <v>51</v>
      </c>
      <c r="C21" s="33" t="s">
        <v>113</v>
      </c>
      <c r="D21" s="33" t="s">
        <v>176</v>
      </c>
      <c r="E21" s="39">
        <v>151837.35529599997</v>
      </c>
      <c r="F21" s="39">
        <v>32793.87625088095</v>
      </c>
    </row>
    <row r="22">
      <c r="A22" s="33" t="s">
        <v>201</v>
      </c>
      <c r="B22" s="33" t="s">
        <v>52</v>
      </c>
      <c r="C22" s="33" t="s">
        <v>113</v>
      </c>
      <c r="D22" s="33" t="s">
        <v>176</v>
      </c>
      <c r="E22" s="39">
        <v>44740.8336</v>
      </c>
      <c r="F22" s="39">
        <v>7103.205705846179</v>
      </c>
    </row>
    <row r="23">
      <c r="A23" s="33" t="s">
        <v>202</v>
      </c>
      <c r="B23" s="33" t="s">
        <v>54</v>
      </c>
      <c r="C23" s="33" t="s">
        <v>117</v>
      </c>
      <c r="D23" s="33" t="s">
        <v>176</v>
      </c>
      <c r="E23" s="39">
        <v>265372.02880000015</v>
      </c>
      <c r="F23" s="39">
        <v>171703.4978070069</v>
      </c>
    </row>
    <row r="24">
      <c r="A24" s="33" t="s">
        <v>203</v>
      </c>
      <c r="B24" s="33" t="s">
        <v>57</v>
      </c>
      <c r="C24" s="33" t="s">
        <v>121</v>
      </c>
      <c r="D24" s="33" t="s">
        <v>176</v>
      </c>
      <c r="E24" s="39">
        <v>78553.013184</v>
      </c>
      <c r="F24" s="39">
        <v>11737.89370301184</v>
      </c>
    </row>
    <row r="25">
      <c r="A25" s="33" t="s">
        <v>204</v>
      </c>
      <c r="B25" s="33" t="s">
        <v>58</v>
      </c>
      <c r="C25" s="33" t="s">
        <v>116</v>
      </c>
      <c r="D25" s="33" t="s">
        <v>176</v>
      </c>
      <c r="E25" s="39">
        <v>187014.09524600004</v>
      </c>
      <c r="F25" s="39">
        <v>92225.25619497956</v>
      </c>
    </row>
    <row r="26">
      <c r="A26" s="33" t="s">
        <v>205</v>
      </c>
      <c r="B26" s="33" t="s">
        <v>206</v>
      </c>
      <c r="C26" s="33" t="s">
        <v>116</v>
      </c>
      <c r="D26" s="33" t="s">
        <v>176</v>
      </c>
      <c r="E26" s="39">
        <v>133389.65563999995</v>
      </c>
      <c r="F26" s="39">
        <v>101355.83394335127</v>
      </c>
    </row>
    <row r="27">
      <c r="A27" s="33" t="s">
        <v>207</v>
      </c>
      <c r="B27" s="33" t="s">
        <v>62</v>
      </c>
      <c r="C27" s="33" t="s">
        <v>116</v>
      </c>
      <c r="D27" s="33" t="s">
        <v>176</v>
      </c>
      <c r="E27" s="39">
        <v>178534.0</v>
      </c>
      <c r="F27" s="39">
        <v>79369.25931628623</v>
      </c>
    </row>
    <row r="28">
      <c r="A28" s="33" t="s">
        <v>208</v>
      </c>
      <c r="B28" s="33" t="s">
        <v>209</v>
      </c>
      <c r="C28" s="33" t="s">
        <v>116</v>
      </c>
      <c r="D28" s="33" t="s">
        <v>176</v>
      </c>
      <c r="E28" s="39">
        <v>124096.0</v>
      </c>
      <c r="F28" s="39">
        <v>66505.47966846293</v>
      </c>
    </row>
    <row r="29">
      <c r="A29" s="33" t="s">
        <v>210</v>
      </c>
      <c r="B29" s="33" t="s">
        <v>65</v>
      </c>
      <c r="C29" s="33" t="s">
        <v>113</v>
      </c>
      <c r="D29" s="33" t="s">
        <v>176</v>
      </c>
      <c r="E29" s="39">
        <v>152761.0</v>
      </c>
      <c r="F29" s="39">
        <v>86832.96086759215</v>
      </c>
    </row>
    <row r="30">
      <c r="A30" s="33" t="s">
        <v>211</v>
      </c>
      <c r="B30" s="33" t="s">
        <v>67</v>
      </c>
      <c r="C30" s="33" t="s">
        <v>123</v>
      </c>
      <c r="D30" s="33" t="s">
        <v>176</v>
      </c>
      <c r="E30" s="39">
        <v>63350.2432</v>
      </c>
      <c r="F30" s="39">
        <v>23340.920231854023</v>
      </c>
    </row>
    <row r="31">
      <c r="A31" s="33" t="s">
        <v>212</v>
      </c>
      <c r="B31" s="33" t="s">
        <v>68</v>
      </c>
      <c r="C31" s="33" t="s">
        <v>118</v>
      </c>
      <c r="D31" s="33" t="s">
        <v>176</v>
      </c>
      <c r="E31" s="39">
        <v>75287.27999999996</v>
      </c>
      <c r="F31" s="39">
        <v>32247.584676247403</v>
      </c>
    </row>
    <row r="32">
      <c r="A32" s="33" t="s">
        <v>213</v>
      </c>
      <c r="B32" s="33" t="s">
        <v>214</v>
      </c>
      <c r="C32" s="33" t="s">
        <v>125</v>
      </c>
      <c r="D32" s="33" t="s">
        <v>176</v>
      </c>
      <c r="E32" s="39">
        <v>22777.536320000003</v>
      </c>
      <c r="F32" s="39">
        <v>11314.962301134417</v>
      </c>
    </row>
    <row r="33">
      <c r="A33" s="33" t="s">
        <v>215</v>
      </c>
      <c r="B33" s="33" t="s">
        <v>71</v>
      </c>
      <c r="C33" s="33" t="s">
        <v>116</v>
      </c>
      <c r="D33" s="33" t="s">
        <v>176</v>
      </c>
      <c r="E33" s="39">
        <v>28498.0</v>
      </c>
      <c r="F33" s="39">
        <v>26302.187589666148</v>
      </c>
    </row>
    <row r="34">
      <c r="A34" s="33" t="s">
        <v>216</v>
      </c>
      <c r="B34" s="33" t="s">
        <v>72</v>
      </c>
      <c r="C34" s="33" t="s">
        <v>118</v>
      </c>
      <c r="D34" s="33" t="s">
        <v>176</v>
      </c>
      <c r="E34" s="39">
        <v>22724.0</v>
      </c>
      <c r="F34" s="39">
        <v>4466.079020039684</v>
      </c>
    </row>
    <row r="35">
      <c r="A35" s="33" t="s">
        <v>217</v>
      </c>
      <c r="B35" s="33" t="s">
        <v>73</v>
      </c>
      <c r="C35" s="33" t="s">
        <v>114</v>
      </c>
      <c r="D35" s="33" t="s">
        <v>176</v>
      </c>
      <c r="E35" s="39">
        <v>25674.0</v>
      </c>
      <c r="F35" s="39">
        <v>4075.4628127403316</v>
      </c>
    </row>
    <row r="36">
      <c r="A36" s="33" t="s">
        <v>218</v>
      </c>
      <c r="B36" s="33" t="s">
        <v>74</v>
      </c>
      <c r="C36" s="33" t="s">
        <v>115</v>
      </c>
      <c r="D36" s="33" t="s">
        <v>176</v>
      </c>
      <c r="E36" s="39">
        <v>85524.0368</v>
      </c>
      <c r="F36" s="39">
        <v>57868.48036412248</v>
      </c>
    </row>
    <row r="37">
      <c r="A37" s="33" t="s">
        <v>219</v>
      </c>
      <c r="B37" s="33" t="s">
        <v>76</v>
      </c>
      <c r="C37" s="33" t="s">
        <v>113</v>
      </c>
      <c r="D37" s="33" t="s">
        <v>176</v>
      </c>
      <c r="E37" s="39">
        <v>129959.92400000003</v>
      </c>
      <c r="F37" s="39">
        <v>75155.34345367523</v>
      </c>
    </row>
    <row r="38">
      <c r="A38" s="33" t="s">
        <v>220</v>
      </c>
      <c r="B38" s="33" t="s">
        <v>77</v>
      </c>
      <c r="C38" s="33" t="s">
        <v>116</v>
      </c>
      <c r="D38" s="33" t="s">
        <v>176</v>
      </c>
      <c r="E38" s="39">
        <v>21399.0</v>
      </c>
      <c r="F38" s="39">
        <v>17570.84919894964</v>
      </c>
    </row>
    <row r="39">
      <c r="A39" s="33" t="s">
        <v>221</v>
      </c>
      <c r="B39" s="33" t="s">
        <v>222</v>
      </c>
      <c r="C39" s="33" t="s">
        <v>116</v>
      </c>
      <c r="D39" s="33" t="s">
        <v>176</v>
      </c>
      <c r="E39" s="39">
        <v>14871.614399999999</v>
      </c>
      <c r="F39" s="39">
        <v>5924.058481324904</v>
      </c>
    </row>
    <row r="40">
      <c r="A40" s="33" t="s">
        <v>223</v>
      </c>
      <c r="B40" s="33" t="s">
        <v>78</v>
      </c>
      <c r="C40" s="33" t="s">
        <v>121</v>
      </c>
      <c r="D40" s="33" t="s">
        <v>176</v>
      </c>
      <c r="E40" s="39">
        <v>24587.0</v>
      </c>
      <c r="F40" s="39">
        <v>6656.747616981832</v>
      </c>
    </row>
    <row r="41">
      <c r="A41" s="33" t="s">
        <v>224</v>
      </c>
      <c r="B41" s="33" t="s">
        <v>82</v>
      </c>
      <c r="C41" s="33" t="s">
        <v>120</v>
      </c>
      <c r="D41" s="33" t="s">
        <v>176</v>
      </c>
      <c r="E41" s="39">
        <v>69132.50123199998</v>
      </c>
      <c r="F41" s="39">
        <v>52203.10499748847</v>
      </c>
    </row>
    <row r="42">
      <c r="A42" s="33" t="s">
        <v>225</v>
      </c>
      <c r="B42" s="33" t="s">
        <v>83</v>
      </c>
      <c r="C42" s="33" t="s">
        <v>118</v>
      </c>
      <c r="D42" s="33" t="s">
        <v>176</v>
      </c>
      <c r="E42" s="39">
        <v>251545.7062500001</v>
      </c>
      <c r="F42" s="39">
        <v>19214.75062867544</v>
      </c>
    </row>
    <row r="43">
      <c r="A43" s="33" t="s">
        <v>226</v>
      </c>
      <c r="B43" s="33" t="s">
        <v>84</v>
      </c>
      <c r="C43" s="33" t="s">
        <v>113</v>
      </c>
      <c r="D43" s="33" t="s">
        <v>176</v>
      </c>
      <c r="E43" s="39">
        <v>26171.0</v>
      </c>
      <c r="F43" s="39">
        <v>13791.290165725788</v>
      </c>
    </row>
    <row r="44">
      <c r="A44" s="33" t="s">
        <v>227</v>
      </c>
      <c r="B44" s="33" t="s">
        <v>85</v>
      </c>
      <c r="C44" s="33" t="s">
        <v>114</v>
      </c>
      <c r="D44" s="33" t="s">
        <v>176</v>
      </c>
      <c r="E44" s="39">
        <v>24867.994599999998</v>
      </c>
      <c r="F44" s="39">
        <v>12643.490413589292</v>
      </c>
    </row>
    <row r="45">
      <c r="A45" s="33" t="s">
        <v>228</v>
      </c>
      <c r="B45" s="33" t="s">
        <v>86</v>
      </c>
      <c r="C45" s="33" t="s">
        <v>116</v>
      </c>
      <c r="D45" s="33" t="s">
        <v>176</v>
      </c>
      <c r="E45" s="39">
        <v>156737.0</v>
      </c>
      <c r="F45" s="39">
        <v>123213.64071313376</v>
      </c>
    </row>
    <row r="46">
      <c r="A46" s="33" t="s">
        <v>229</v>
      </c>
      <c r="B46" s="33" t="s">
        <v>230</v>
      </c>
      <c r="C46" s="33" t="s">
        <v>116</v>
      </c>
      <c r="D46" s="33" t="s">
        <v>176</v>
      </c>
      <c r="E46" s="39">
        <v>97661.0</v>
      </c>
      <c r="F46" s="39">
        <v>43395.02975250715</v>
      </c>
    </row>
    <row r="47">
      <c r="A47" s="33" t="s">
        <v>231</v>
      </c>
      <c r="B47" s="33" t="s">
        <v>232</v>
      </c>
      <c r="C47" s="33" t="s">
        <v>233</v>
      </c>
      <c r="D47" s="33" t="s">
        <v>176</v>
      </c>
      <c r="E47" s="39">
        <v>21903.388799999997</v>
      </c>
      <c r="F47" s="39">
        <v>8266.641896946165</v>
      </c>
    </row>
    <row r="48">
      <c r="A48" s="33" t="s">
        <v>234</v>
      </c>
      <c r="B48" s="33" t="s">
        <v>90</v>
      </c>
      <c r="C48" s="33" t="s">
        <v>124</v>
      </c>
      <c r="D48" s="33" t="s">
        <v>176</v>
      </c>
      <c r="E48" s="39">
        <v>18188.14</v>
      </c>
      <c r="F48" s="39">
        <v>5989.241978045161</v>
      </c>
    </row>
    <row r="49">
      <c r="A49" s="33" t="s">
        <v>235</v>
      </c>
      <c r="B49" s="33" t="s">
        <v>92</v>
      </c>
      <c r="C49" s="33" t="s">
        <v>125</v>
      </c>
      <c r="D49" s="33" t="s">
        <v>176</v>
      </c>
      <c r="E49" s="39">
        <v>11082.454</v>
      </c>
      <c r="F49" s="39">
        <v>1041.6164535348087</v>
      </c>
    </row>
    <row r="50">
      <c r="A50" s="33" t="s">
        <v>236</v>
      </c>
      <c r="B50" s="33" t="s">
        <v>237</v>
      </c>
      <c r="C50" s="33" t="s">
        <v>115</v>
      </c>
      <c r="D50" s="33" t="s">
        <v>176</v>
      </c>
      <c r="E50" s="39">
        <v>18423.816000000003</v>
      </c>
      <c r="F50" s="39">
        <v>14115.360143831762</v>
      </c>
    </row>
    <row r="51">
      <c r="A51" s="33" t="s">
        <v>238</v>
      </c>
      <c r="B51" s="33" t="s">
        <v>95</v>
      </c>
      <c r="C51" s="33" t="s">
        <v>113</v>
      </c>
      <c r="D51" s="33" t="s">
        <v>176</v>
      </c>
      <c r="E51" s="39">
        <v>61786.35599999999</v>
      </c>
      <c r="F51" s="39">
        <v>39833.29021916848</v>
      </c>
    </row>
    <row r="52">
      <c r="A52" s="33" t="s">
        <v>239</v>
      </c>
      <c r="B52" s="33" t="s">
        <v>96</v>
      </c>
      <c r="C52" s="33" t="s">
        <v>115</v>
      </c>
      <c r="D52" s="33" t="s">
        <v>176</v>
      </c>
      <c r="E52" s="39">
        <v>43101.42880000001</v>
      </c>
      <c r="F52" s="39">
        <v>14793.643655087924</v>
      </c>
    </row>
    <row r="53">
      <c r="A53" s="33" t="s">
        <v>240</v>
      </c>
      <c r="B53" s="33" t="s">
        <v>97</v>
      </c>
      <c r="C53" s="33" t="s">
        <v>116</v>
      </c>
      <c r="D53" s="33" t="s">
        <v>176</v>
      </c>
      <c r="E53" s="39">
        <v>44237.0</v>
      </c>
      <c r="F53" s="39">
        <v>31992.051864244233</v>
      </c>
    </row>
    <row r="54">
      <c r="A54" s="33" t="s">
        <v>241</v>
      </c>
      <c r="B54" s="33" t="s">
        <v>242</v>
      </c>
      <c r="C54" s="33" t="s">
        <v>118</v>
      </c>
      <c r="D54" s="33" t="s">
        <v>176</v>
      </c>
      <c r="E54" s="39">
        <v>36371.48</v>
      </c>
      <c r="F54" s="39">
        <v>12662.191234540689</v>
      </c>
    </row>
    <row r="55">
      <c r="A55" s="33" t="s">
        <v>243</v>
      </c>
      <c r="B55" s="33" t="s">
        <v>98</v>
      </c>
      <c r="C55" s="33" t="s">
        <v>118</v>
      </c>
      <c r="D55" s="33" t="s">
        <v>176</v>
      </c>
      <c r="E55" s="39">
        <v>47018.0016</v>
      </c>
      <c r="F55" s="39">
        <v>36462.95362853499</v>
      </c>
    </row>
    <row r="56">
      <c r="A56" s="33" t="s">
        <v>244</v>
      </c>
      <c r="B56" s="33" t="s">
        <v>245</v>
      </c>
      <c r="C56" s="33" t="s">
        <v>113</v>
      </c>
      <c r="D56" s="33" t="s">
        <v>176</v>
      </c>
      <c r="E56" s="39">
        <v>110594.489</v>
      </c>
      <c r="F56" s="39">
        <v>78240.9641780531</v>
      </c>
    </row>
    <row r="57">
      <c r="A57" s="33" t="s">
        <v>246</v>
      </c>
      <c r="B57" s="33" t="s">
        <v>99</v>
      </c>
      <c r="C57" s="33" t="s">
        <v>115</v>
      </c>
      <c r="D57" s="33" t="s">
        <v>176</v>
      </c>
      <c r="E57" s="39">
        <v>101924.88160000001</v>
      </c>
      <c r="F57" s="39">
        <v>68251.61325620739</v>
      </c>
    </row>
    <row r="58">
      <c r="A58" s="33" t="s">
        <v>247</v>
      </c>
      <c r="B58" s="33" t="s">
        <v>103</v>
      </c>
      <c r="C58" s="33" t="s">
        <v>119</v>
      </c>
      <c r="D58" s="33" t="s">
        <v>176</v>
      </c>
      <c r="E58" s="39">
        <v>60525.494399999996</v>
      </c>
      <c r="F58" s="39">
        <v>5138.849705816694</v>
      </c>
    </row>
    <row r="59">
      <c r="A59" s="33" t="s">
        <v>248</v>
      </c>
      <c r="B59" s="33" t="s">
        <v>249</v>
      </c>
      <c r="C59" s="33" t="s">
        <v>115</v>
      </c>
      <c r="D59" s="33" t="s">
        <v>176</v>
      </c>
      <c r="E59" s="39">
        <v>4817.98732</v>
      </c>
      <c r="F59" s="39">
        <v>692.7887238589884</v>
      </c>
    </row>
    <row r="60">
      <c r="A60" s="33" t="s">
        <v>250</v>
      </c>
      <c r="B60" s="33" t="s">
        <v>251</v>
      </c>
      <c r="C60" s="33" t="s">
        <v>121</v>
      </c>
      <c r="D60" s="33" t="s">
        <v>176</v>
      </c>
      <c r="E60" s="39">
        <v>60588.147256</v>
      </c>
      <c r="F60" s="39">
        <v>8188.877232797736</v>
      </c>
    </row>
    <row r="61">
      <c r="A61" s="33" t="s">
        <v>252</v>
      </c>
      <c r="B61" s="33" t="s">
        <v>104</v>
      </c>
      <c r="C61" s="33" t="s">
        <v>112</v>
      </c>
      <c r="D61" s="33" t="s">
        <v>176</v>
      </c>
      <c r="E61" s="39">
        <v>60882.838983999995</v>
      </c>
      <c r="F61" s="39">
        <v>60573.27752587588</v>
      </c>
    </row>
    <row r="62">
      <c r="A62" s="33" t="s">
        <v>253</v>
      </c>
      <c r="B62" s="33" t="s">
        <v>106</v>
      </c>
      <c r="C62" s="33" t="s">
        <v>113</v>
      </c>
      <c r="D62" s="33" t="s">
        <v>176</v>
      </c>
      <c r="E62" s="39">
        <v>27397.922015999997</v>
      </c>
      <c r="F62" s="39">
        <v>9412.310099490001</v>
      </c>
    </row>
    <row r="63">
      <c r="A63" s="33" t="s">
        <v>254</v>
      </c>
      <c r="B63" s="33" t="s">
        <v>107</v>
      </c>
      <c r="C63" s="33" t="s">
        <v>120</v>
      </c>
      <c r="D63" s="33" t="s">
        <v>176</v>
      </c>
      <c r="E63" s="39">
        <v>26452.0</v>
      </c>
      <c r="F63" s="39">
        <v>10107.177123675472</v>
      </c>
    </row>
    <row r="64">
      <c r="A64" s="33" t="s">
        <v>255</v>
      </c>
      <c r="B64" s="33" t="s">
        <v>108</v>
      </c>
      <c r="C64" s="33" t="s">
        <v>116</v>
      </c>
      <c r="D64" s="33" t="s">
        <v>176</v>
      </c>
      <c r="E64" s="39">
        <v>35094.0</v>
      </c>
      <c r="F64" s="39">
        <v>5041.517277433555</v>
      </c>
    </row>
  </sheetData>
  <autoFilter ref="$A$1:$F$64">
    <sortState ref="A1:F64">
      <sortCondition ref="B1:B64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12.0"/>
    <col customWidth="1" min="6" max="6" width="14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D5" s="24" t="s">
        <v>12</v>
      </c>
      <c r="E5" s="24" t="s">
        <v>26</v>
      </c>
      <c r="F5" s="24" t="s">
        <v>17</v>
      </c>
      <c r="G5" s="24" t="s">
        <v>21</v>
      </c>
      <c r="H5" s="24" t="s">
        <v>24</v>
      </c>
      <c r="I5" s="24" t="s">
        <v>109</v>
      </c>
      <c r="J5" s="24" t="s">
        <v>53</v>
      </c>
      <c r="K5" s="24" t="s">
        <v>47</v>
      </c>
      <c r="L5" s="24" t="s">
        <v>110</v>
      </c>
      <c r="M5" s="24" t="s">
        <v>105</v>
      </c>
    </row>
    <row r="6" ht="12.75" customHeight="1">
      <c r="B6" s="40" t="s">
        <v>111</v>
      </c>
      <c r="C6" s="24" t="s">
        <v>112</v>
      </c>
      <c r="D6" s="41">
        <v>2.5</v>
      </c>
      <c r="E6" s="41">
        <v>0.75</v>
      </c>
      <c r="F6" s="41">
        <v>4.5</v>
      </c>
      <c r="G6" s="41">
        <v>1.5</v>
      </c>
      <c r="H6" s="41">
        <v>1.25</v>
      </c>
      <c r="I6" s="41">
        <v>6.8</v>
      </c>
      <c r="J6" s="41">
        <v>6.5</v>
      </c>
      <c r="K6" s="41">
        <v>1.2</v>
      </c>
      <c r="L6" s="41">
        <v>1.5</v>
      </c>
      <c r="M6" s="41">
        <v>6.5</v>
      </c>
    </row>
    <row r="7" ht="12.75" customHeight="1">
      <c r="B7" s="7"/>
      <c r="C7" s="24" t="s">
        <v>113</v>
      </c>
      <c r="D7" s="41">
        <f t="shared" ref="D7:D19" si="2">(0.5+RAND())*$D$6</f>
        <v>1.843990523</v>
      </c>
      <c r="E7" s="41">
        <f t="shared" ref="E7:M7" si="1">(0.5+RAND())*E$6</f>
        <v>0.4472595269</v>
      </c>
      <c r="F7" s="41">
        <f t="shared" si="1"/>
        <v>2.896647517</v>
      </c>
      <c r="G7" s="41">
        <f t="shared" si="1"/>
        <v>0.7870280592</v>
      </c>
      <c r="H7" s="41">
        <f t="shared" si="1"/>
        <v>1.379739897</v>
      </c>
      <c r="I7" s="41">
        <f t="shared" si="1"/>
        <v>6.580903599</v>
      </c>
      <c r="J7" s="41">
        <f t="shared" si="1"/>
        <v>8.212166409</v>
      </c>
      <c r="K7" s="41">
        <f t="shared" si="1"/>
        <v>1.240482725</v>
      </c>
      <c r="L7" s="41">
        <f t="shared" si="1"/>
        <v>2.237037473</v>
      </c>
      <c r="M7" s="41">
        <f t="shared" si="1"/>
        <v>9.014371083</v>
      </c>
    </row>
    <row r="8" ht="12.75" customHeight="1">
      <c r="B8" s="7"/>
      <c r="C8" s="24" t="s">
        <v>114</v>
      </c>
      <c r="D8" s="41">
        <f t="shared" si="2"/>
        <v>3.609812689</v>
      </c>
      <c r="E8" s="41">
        <f t="shared" ref="E8:M8" si="3">(0.5+RAND())*E$6</f>
        <v>0.4105195074</v>
      </c>
      <c r="F8" s="41">
        <f t="shared" si="3"/>
        <v>2.844247794</v>
      </c>
      <c r="G8" s="41">
        <f t="shared" si="3"/>
        <v>1.12102791</v>
      </c>
      <c r="H8" s="41">
        <f t="shared" si="3"/>
        <v>0.6683922294</v>
      </c>
      <c r="I8" s="41">
        <f t="shared" si="3"/>
        <v>6.307549286</v>
      </c>
      <c r="J8" s="41">
        <f t="shared" si="3"/>
        <v>4.940795427</v>
      </c>
      <c r="K8" s="41">
        <f t="shared" si="3"/>
        <v>1.339375071</v>
      </c>
      <c r="L8" s="41">
        <f t="shared" si="3"/>
        <v>1.94481037</v>
      </c>
      <c r="M8" s="41">
        <f t="shared" si="3"/>
        <v>6.99675851</v>
      </c>
    </row>
    <row r="9" ht="12.75" customHeight="1">
      <c r="B9" s="7"/>
      <c r="C9" s="24" t="s">
        <v>115</v>
      </c>
      <c r="D9" s="41">
        <f t="shared" si="2"/>
        <v>2.504453001</v>
      </c>
      <c r="E9" s="41">
        <f t="shared" ref="E9:M9" si="4">(0.5+RAND())*E$6</f>
        <v>0.7860604689</v>
      </c>
      <c r="F9" s="41">
        <f t="shared" si="4"/>
        <v>2.321506901</v>
      </c>
      <c r="G9" s="41">
        <f t="shared" si="4"/>
        <v>0.7744470592</v>
      </c>
      <c r="H9" s="41">
        <f t="shared" si="4"/>
        <v>1.53376087</v>
      </c>
      <c r="I9" s="41">
        <f t="shared" si="4"/>
        <v>7.545005498</v>
      </c>
      <c r="J9" s="41">
        <f t="shared" si="4"/>
        <v>9.067908668</v>
      </c>
      <c r="K9" s="41">
        <f t="shared" si="4"/>
        <v>0.6620050205</v>
      </c>
      <c r="L9" s="41">
        <f t="shared" si="4"/>
        <v>0.9379967494</v>
      </c>
      <c r="M9" s="41">
        <f t="shared" si="4"/>
        <v>9.606090011</v>
      </c>
    </row>
    <row r="10" ht="12.75" customHeight="1">
      <c r="B10" s="7"/>
      <c r="C10" s="24" t="s">
        <v>116</v>
      </c>
      <c r="D10" s="41">
        <f t="shared" si="2"/>
        <v>1.81950518</v>
      </c>
      <c r="E10" s="41">
        <f t="shared" ref="E10:M10" si="5">(0.5+RAND())*E$6</f>
        <v>0.4679336149</v>
      </c>
      <c r="F10" s="41">
        <f t="shared" si="5"/>
        <v>3.537507269</v>
      </c>
      <c r="G10" s="41">
        <f t="shared" si="5"/>
        <v>1.037928807</v>
      </c>
      <c r="H10" s="41">
        <f t="shared" si="5"/>
        <v>1.358048225</v>
      </c>
      <c r="I10" s="41">
        <f t="shared" si="5"/>
        <v>4.991270657</v>
      </c>
      <c r="J10" s="41">
        <f t="shared" si="5"/>
        <v>4.062281097</v>
      </c>
      <c r="K10" s="41">
        <f t="shared" si="5"/>
        <v>1.422898898</v>
      </c>
      <c r="L10" s="41">
        <f t="shared" si="5"/>
        <v>1.120642705</v>
      </c>
      <c r="M10" s="41">
        <f t="shared" si="5"/>
        <v>4.122439963</v>
      </c>
    </row>
    <row r="11" ht="12.75" customHeight="1">
      <c r="B11" s="7"/>
      <c r="C11" s="24" t="s">
        <v>117</v>
      </c>
      <c r="D11" s="41">
        <f t="shared" si="2"/>
        <v>2.147357348</v>
      </c>
      <c r="E11" s="41">
        <f t="shared" ref="E11:M11" si="6">(0.5+RAND())*E$6</f>
        <v>0.7510685853</v>
      </c>
      <c r="F11" s="41">
        <f t="shared" si="6"/>
        <v>5.19649216</v>
      </c>
      <c r="G11" s="41">
        <f t="shared" si="6"/>
        <v>0.9268171774</v>
      </c>
      <c r="H11" s="41">
        <f t="shared" si="6"/>
        <v>0.8714110139</v>
      </c>
      <c r="I11" s="41">
        <f t="shared" si="6"/>
        <v>4.587040322</v>
      </c>
      <c r="J11" s="41">
        <f t="shared" si="6"/>
        <v>8.760813337</v>
      </c>
      <c r="K11" s="41">
        <f t="shared" si="6"/>
        <v>1.686968324</v>
      </c>
      <c r="L11" s="41">
        <f t="shared" si="6"/>
        <v>1.144262075</v>
      </c>
      <c r="M11" s="41">
        <f t="shared" si="6"/>
        <v>9.209430631</v>
      </c>
    </row>
    <row r="12" ht="12.75" customHeight="1">
      <c r="B12" s="7"/>
      <c r="C12" s="24" t="s">
        <v>118</v>
      </c>
      <c r="D12" s="41">
        <f t="shared" si="2"/>
        <v>1.591615964</v>
      </c>
      <c r="E12" s="41">
        <f t="shared" ref="E12:M12" si="7">(0.5+RAND())*E$6</f>
        <v>1.10948216</v>
      </c>
      <c r="F12" s="41">
        <f t="shared" si="7"/>
        <v>6.385506803</v>
      </c>
      <c r="G12" s="41">
        <f t="shared" si="7"/>
        <v>1.714169318</v>
      </c>
      <c r="H12" s="41">
        <f t="shared" si="7"/>
        <v>0.8906268168</v>
      </c>
      <c r="I12" s="41">
        <f t="shared" si="7"/>
        <v>4.822674701</v>
      </c>
      <c r="J12" s="41">
        <f t="shared" si="7"/>
        <v>6.338485839</v>
      </c>
      <c r="K12" s="41">
        <f t="shared" si="7"/>
        <v>1.599544947</v>
      </c>
      <c r="L12" s="41">
        <f t="shared" si="7"/>
        <v>1.66493182</v>
      </c>
      <c r="M12" s="41">
        <f t="shared" si="7"/>
        <v>3.931925096</v>
      </c>
    </row>
    <row r="13" ht="12.75" customHeight="1">
      <c r="B13" s="7"/>
      <c r="C13" s="24" t="s">
        <v>119</v>
      </c>
      <c r="D13" s="41">
        <f t="shared" si="2"/>
        <v>1.662344445</v>
      </c>
      <c r="E13" s="41">
        <f t="shared" ref="E13:M13" si="8">(0.5+RAND())*E$6</f>
        <v>0.884014848</v>
      </c>
      <c r="F13" s="41">
        <f t="shared" si="8"/>
        <v>5.052957942</v>
      </c>
      <c r="G13" s="41">
        <f t="shared" si="8"/>
        <v>2.151147236</v>
      </c>
      <c r="H13" s="41">
        <f t="shared" si="8"/>
        <v>1.105606882</v>
      </c>
      <c r="I13" s="41">
        <f t="shared" si="8"/>
        <v>4.259285412</v>
      </c>
      <c r="J13" s="41">
        <f t="shared" si="8"/>
        <v>3.528356878</v>
      </c>
      <c r="K13" s="41">
        <f t="shared" si="8"/>
        <v>1.216787349</v>
      </c>
      <c r="L13" s="41">
        <f t="shared" si="8"/>
        <v>2.166243689</v>
      </c>
      <c r="M13" s="41">
        <f t="shared" si="8"/>
        <v>4.199917458</v>
      </c>
    </row>
    <row r="14" ht="12.75" customHeight="1">
      <c r="B14" s="7"/>
      <c r="C14" s="24" t="s">
        <v>120</v>
      </c>
      <c r="D14" s="41">
        <f t="shared" si="2"/>
        <v>3.477231682</v>
      </c>
      <c r="E14" s="41">
        <f t="shared" ref="E14:M14" si="9">(0.5+RAND())*E$6</f>
        <v>0.6334264816</v>
      </c>
      <c r="F14" s="41">
        <f t="shared" si="9"/>
        <v>6.21667143</v>
      </c>
      <c r="G14" s="41">
        <f t="shared" si="9"/>
        <v>1.147282814</v>
      </c>
      <c r="H14" s="41">
        <f t="shared" si="9"/>
        <v>1.807938269</v>
      </c>
      <c r="I14" s="41">
        <f t="shared" si="9"/>
        <v>7.417555063</v>
      </c>
      <c r="J14" s="41">
        <f t="shared" si="9"/>
        <v>5.62180653</v>
      </c>
      <c r="K14" s="41">
        <f t="shared" si="9"/>
        <v>0.835349978</v>
      </c>
      <c r="L14" s="41">
        <f t="shared" si="9"/>
        <v>1.409972932</v>
      </c>
      <c r="M14" s="41">
        <f t="shared" si="9"/>
        <v>5.884250625</v>
      </c>
    </row>
    <row r="15" ht="12.75" customHeight="1">
      <c r="B15" s="7"/>
      <c r="C15" s="24" t="s">
        <v>121</v>
      </c>
      <c r="D15" s="41">
        <f t="shared" si="2"/>
        <v>2.739324776</v>
      </c>
      <c r="E15" s="41">
        <f t="shared" ref="E15:M15" si="10">(0.5+RAND())*E$6</f>
        <v>0.9186284459</v>
      </c>
      <c r="F15" s="41">
        <f t="shared" si="10"/>
        <v>5.558863019</v>
      </c>
      <c r="G15" s="41">
        <f t="shared" si="10"/>
        <v>2.00760235</v>
      </c>
      <c r="H15" s="41">
        <f t="shared" si="10"/>
        <v>1.12464726</v>
      </c>
      <c r="I15" s="41">
        <f t="shared" si="10"/>
        <v>7.237449193</v>
      </c>
      <c r="J15" s="41">
        <f t="shared" si="10"/>
        <v>9.441399317</v>
      </c>
      <c r="K15" s="41">
        <f t="shared" si="10"/>
        <v>1.331331161</v>
      </c>
      <c r="L15" s="41">
        <f t="shared" si="10"/>
        <v>1.411906731</v>
      </c>
      <c r="M15" s="41">
        <f t="shared" si="10"/>
        <v>3.939743998</v>
      </c>
    </row>
    <row r="16" ht="12.75" customHeight="1">
      <c r="B16" s="7"/>
      <c r="C16" s="24" t="s">
        <v>122</v>
      </c>
      <c r="D16" s="41">
        <f t="shared" si="2"/>
        <v>3.028961297</v>
      </c>
      <c r="E16" s="41">
        <f t="shared" ref="E16:M16" si="11">(0.5+RAND())*E$6</f>
        <v>0.4818202124</v>
      </c>
      <c r="F16" s="41">
        <f t="shared" si="11"/>
        <v>6.307788254</v>
      </c>
      <c r="G16" s="41">
        <f t="shared" si="11"/>
        <v>2.235401433</v>
      </c>
      <c r="H16" s="41">
        <f t="shared" si="11"/>
        <v>1.783780834</v>
      </c>
      <c r="I16" s="41">
        <f t="shared" si="11"/>
        <v>7.190230406</v>
      </c>
      <c r="J16" s="41">
        <f t="shared" si="11"/>
        <v>4.912612773</v>
      </c>
      <c r="K16" s="41">
        <f t="shared" si="11"/>
        <v>1.588320301</v>
      </c>
      <c r="L16" s="41">
        <f t="shared" si="11"/>
        <v>0.9363275354</v>
      </c>
      <c r="M16" s="41">
        <f t="shared" si="11"/>
        <v>7.441247473</v>
      </c>
    </row>
    <row r="17" ht="12.75" customHeight="1">
      <c r="B17" s="7"/>
      <c r="C17" s="24" t="s">
        <v>123</v>
      </c>
      <c r="D17" s="41">
        <f t="shared" si="2"/>
        <v>1.99980534</v>
      </c>
      <c r="E17" s="41">
        <f t="shared" ref="E17:M17" si="12">(0.5+RAND())*E$6</f>
        <v>0.9445705856</v>
      </c>
      <c r="F17" s="41">
        <f t="shared" si="12"/>
        <v>6.091545669</v>
      </c>
      <c r="G17" s="41">
        <f t="shared" si="12"/>
        <v>1.635719915</v>
      </c>
      <c r="H17" s="41">
        <f t="shared" si="12"/>
        <v>0.9038872797</v>
      </c>
      <c r="I17" s="41">
        <f t="shared" si="12"/>
        <v>4.198402919</v>
      </c>
      <c r="J17" s="41">
        <f t="shared" si="12"/>
        <v>8.22452937</v>
      </c>
      <c r="K17" s="41">
        <f t="shared" si="12"/>
        <v>1.428854679</v>
      </c>
      <c r="L17" s="41">
        <f t="shared" si="12"/>
        <v>1.869503426</v>
      </c>
      <c r="M17" s="41">
        <f t="shared" si="12"/>
        <v>9.555329894</v>
      </c>
    </row>
    <row r="18" ht="12.75" customHeight="1">
      <c r="B18" s="7"/>
      <c r="C18" s="24" t="s">
        <v>124</v>
      </c>
      <c r="D18" s="41">
        <f t="shared" si="2"/>
        <v>2.716781757</v>
      </c>
      <c r="E18" s="41">
        <f t="shared" ref="E18:M18" si="13">(0.5+RAND())*E$6</f>
        <v>0.6753144048</v>
      </c>
      <c r="F18" s="41">
        <f t="shared" si="13"/>
        <v>3.162221756</v>
      </c>
      <c r="G18" s="41">
        <f t="shared" si="13"/>
        <v>1.323243244</v>
      </c>
      <c r="H18" s="41">
        <f t="shared" si="13"/>
        <v>0.9969165298</v>
      </c>
      <c r="I18" s="41">
        <f t="shared" si="13"/>
        <v>7.948429355</v>
      </c>
      <c r="J18" s="41">
        <f t="shared" si="13"/>
        <v>6.735279965</v>
      </c>
      <c r="K18" s="41">
        <f t="shared" si="13"/>
        <v>1.195842247</v>
      </c>
      <c r="L18" s="41">
        <f t="shared" si="13"/>
        <v>2.024330884</v>
      </c>
      <c r="M18" s="41">
        <f t="shared" si="13"/>
        <v>8.890983622</v>
      </c>
    </row>
    <row r="19" ht="12.75" customHeight="1">
      <c r="B19" s="8"/>
      <c r="C19" s="24" t="s">
        <v>125</v>
      </c>
      <c r="D19" s="41">
        <f t="shared" si="2"/>
        <v>1.740989104</v>
      </c>
      <c r="E19" s="41">
        <f t="shared" ref="E19:M19" si="14">(0.5+RAND())*E$6</f>
        <v>1.046429963</v>
      </c>
      <c r="F19" s="41">
        <f t="shared" si="14"/>
        <v>6.441091118</v>
      </c>
      <c r="G19" s="41">
        <f t="shared" si="14"/>
        <v>0.7794124105</v>
      </c>
      <c r="H19" s="41">
        <f t="shared" si="14"/>
        <v>1.664842616</v>
      </c>
      <c r="I19" s="41">
        <f t="shared" si="14"/>
        <v>5.373508847</v>
      </c>
      <c r="J19" s="41">
        <f t="shared" si="14"/>
        <v>4.688970538</v>
      </c>
      <c r="K19" s="41">
        <f t="shared" si="14"/>
        <v>1.775767238</v>
      </c>
      <c r="L19" s="41">
        <f t="shared" si="14"/>
        <v>1.196575471</v>
      </c>
      <c r="M19" s="41">
        <f t="shared" si="14"/>
        <v>5.254592419</v>
      </c>
    </row>
    <row r="20" ht="12.75" customHeight="1"/>
    <row r="21" ht="12.75" customHeight="1"/>
    <row r="22" ht="12.75" customHeight="1"/>
    <row r="23" ht="12.75" customHeight="1"/>
    <row r="24" ht="12.75" customHeight="1">
      <c r="D24" s="24" t="s">
        <v>12</v>
      </c>
      <c r="E24" s="24" t="s">
        <v>26</v>
      </c>
      <c r="F24" s="24" t="s">
        <v>17</v>
      </c>
      <c r="G24" s="24" t="s">
        <v>21</v>
      </c>
      <c r="H24" s="24" t="s">
        <v>24</v>
      </c>
      <c r="I24" s="24" t="s">
        <v>109</v>
      </c>
      <c r="J24" s="24" t="s">
        <v>53</v>
      </c>
      <c r="K24" s="24" t="s">
        <v>47</v>
      </c>
      <c r="L24" s="24" t="s">
        <v>110</v>
      </c>
      <c r="M24" s="24" t="s">
        <v>105</v>
      </c>
    </row>
    <row r="25" ht="12.75" customHeight="1">
      <c r="B25" s="40" t="s">
        <v>126</v>
      </c>
      <c r="C25" s="24" t="s">
        <v>112</v>
      </c>
      <c r="D25" s="41">
        <v>9.0</v>
      </c>
      <c r="E25" s="41">
        <v>14.0</v>
      </c>
      <c r="F25" s="41">
        <v>7.0</v>
      </c>
      <c r="G25" s="41">
        <v>12.0</v>
      </c>
      <c r="H25" s="41">
        <v>12.0</v>
      </c>
      <c r="I25" s="41">
        <v>5.0</v>
      </c>
      <c r="J25" s="41">
        <v>7.0</v>
      </c>
      <c r="K25" s="41">
        <v>15.0</v>
      </c>
      <c r="L25" s="41">
        <v>11.0</v>
      </c>
      <c r="M25" s="41">
        <v>7.0</v>
      </c>
    </row>
    <row r="26" ht="12.75" customHeight="1">
      <c r="B26" s="7"/>
      <c r="C26" s="24" t="s">
        <v>113</v>
      </c>
      <c r="D26" s="41">
        <f t="shared" ref="D26:M26" si="15">(0.5+RAND())*D$25</f>
        <v>6.044422138</v>
      </c>
      <c r="E26" s="41">
        <f t="shared" si="15"/>
        <v>20.27315416</v>
      </c>
      <c r="F26" s="41">
        <f t="shared" si="15"/>
        <v>8.313459518</v>
      </c>
      <c r="G26" s="41">
        <f t="shared" si="15"/>
        <v>17.83415355</v>
      </c>
      <c r="H26" s="41">
        <f t="shared" si="15"/>
        <v>7.967303239</v>
      </c>
      <c r="I26" s="41">
        <f t="shared" si="15"/>
        <v>5.962005337</v>
      </c>
      <c r="J26" s="41">
        <f t="shared" si="15"/>
        <v>8.758619199</v>
      </c>
      <c r="K26" s="41">
        <f t="shared" si="15"/>
        <v>18.5873335</v>
      </c>
      <c r="L26" s="41">
        <f t="shared" si="15"/>
        <v>6.292025779</v>
      </c>
      <c r="M26" s="41">
        <f t="shared" si="15"/>
        <v>3.756306937</v>
      </c>
    </row>
    <row r="27" ht="12.75" customHeight="1">
      <c r="B27" s="7"/>
      <c r="C27" s="24" t="s">
        <v>114</v>
      </c>
      <c r="D27" s="41">
        <f t="shared" ref="D27:M27" si="16">(0.5+RAND())*D$25</f>
        <v>11.00382926</v>
      </c>
      <c r="E27" s="41">
        <f t="shared" si="16"/>
        <v>11.12673749</v>
      </c>
      <c r="F27" s="41">
        <f t="shared" si="16"/>
        <v>6.629041725</v>
      </c>
      <c r="G27" s="41">
        <f t="shared" si="16"/>
        <v>17.55037978</v>
      </c>
      <c r="H27" s="41">
        <f t="shared" si="16"/>
        <v>8.274944182</v>
      </c>
      <c r="I27" s="41">
        <f t="shared" si="16"/>
        <v>4.301893849</v>
      </c>
      <c r="J27" s="41">
        <f t="shared" si="16"/>
        <v>8.834785091</v>
      </c>
      <c r="K27" s="41">
        <f t="shared" si="16"/>
        <v>11.32858704</v>
      </c>
      <c r="L27" s="41">
        <f t="shared" si="16"/>
        <v>12.54636637</v>
      </c>
      <c r="M27" s="41">
        <f t="shared" si="16"/>
        <v>7.978334334</v>
      </c>
    </row>
    <row r="28" ht="12.75" customHeight="1">
      <c r="B28" s="7"/>
      <c r="C28" s="24" t="s">
        <v>115</v>
      </c>
      <c r="D28" s="41">
        <f t="shared" ref="D28:M28" si="17">(0.5+RAND())*D$25</f>
        <v>10.3082042</v>
      </c>
      <c r="E28" s="41">
        <f t="shared" si="17"/>
        <v>10.32525385</v>
      </c>
      <c r="F28" s="41">
        <f t="shared" si="17"/>
        <v>6.423069002</v>
      </c>
      <c r="G28" s="41">
        <f t="shared" si="17"/>
        <v>8.396249045</v>
      </c>
      <c r="H28" s="41">
        <f t="shared" si="17"/>
        <v>14.26073805</v>
      </c>
      <c r="I28" s="41">
        <f t="shared" si="17"/>
        <v>3.392946403</v>
      </c>
      <c r="J28" s="41">
        <f t="shared" si="17"/>
        <v>9.385822179</v>
      </c>
      <c r="K28" s="41">
        <f t="shared" si="17"/>
        <v>10.90289338</v>
      </c>
      <c r="L28" s="41">
        <f t="shared" si="17"/>
        <v>15.81803524</v>
      </c>
      <c r="M28" s="41">
        <f t="shared" si="17"/>
        <v>5.116924216</v>
      </c>
    </row>
    <row r="29" ht="12.75" customHeight="1">
      <c r="B29" s="7"/>
      <c r="C29" s="24" t="s">
        <v>116</v>
      </c>
      <c r="D29" s="41">
        <f t="shared" ref="D29:M29" si="18">(0.5+RAND())*D$25</f>
        <v>12.59227875</v>
      </c>
      <c r="E29" s="41">
        <f t="shared" si="18"/>
        <v>10.6161593</v>
      </c>
      <c r="F29" s="41">
        <f t="shared" si="18"/>
        <v>8.259128995</v>
      </c>
      <c r="G29" s="41">
        <f t="shared" si="18"/>
        <v>11.2474205</v>
      </c>
      <c r="H29" s="41">
        <f t="shared" si="18"/>
        <v>6.067778505</v>
      </c>
      <c r="I29" s="41">
        <f t="shared" si="18"/>
        <v>3.0505268</v>
      </c>
      <c r="J29" s="41">
        <f t="shared" si="18"/>
        <v>4.374308932</v>
      </c>
      <c r="K29" s="41">
        <f t="shared" si="18"/>
        <v>13.74733117</v>
      </c>
      <c r="L29" s="41">
        <f t="shared" si="18"/>
        <v>5.617978414</v>
      </c>
      <c r="M29" s="41">
        <f t="shared" si="18"/>
        <v>3.920757507</v>
      </c>
    </row>
    <row r="30" ht="12.75" customHeight="1">
      <c r="B30" s="7"/>
      <c r="C30" s="24" t="s">
        <v>117</v>
      </c>
      <c r="D30" s="41">
        <f t="shared" ref="D30:M30" si="19">(0.5+RAND())*D$25</f>
        <v>4.622215189</v>
      </c>
      <c r="E30" s="41">
        <f t="shared" si="19"/>
        <v>20.76635394</v>
      </c>
      <c r="F30" s="41">
        <f t="shared" si="19"/>
        <v>7.652526071</v>
      </c>
      <c r="G30" s="41">
        <f t="shared" si="19"/>
        <v>14.25013474</v>
      </c>
      <c r="H30" s="41">
        <f t="shared" si="19"/>
        <v>6.113063326</v>
      </c>
      <c r="I30" s="41">
        <f t="shared" si="19"/>
        <v>6.782590197</v>
      </c>
      <c r="J30" s="41">
        <f t="shared" si="19"/>
        <v>5.576327438</v>
      </c>
      <c r="K30" s="41">
        <f t="shared" si="19"/>
        <v>18.02825602</v>
      </c>
      <c r="L30" s="41">
        <f t="shared" si="19"/>
        <v>15.29536146</v>
      </c>
      <c r="M30" s="41">
        <f t="shared" si="19"/>
        <v>3.507399177</v>
      </c>
    </row>
    <row r="31" ht="12.75" customHeight="1">
      <c r="B31" s="7"/>
      <c r="C31" s="24" t="s">
        <v>118</v>
      </c>
      <c r="D31" s="41">
        <f t="shared" ref="D31:M31" si="20">(0.5+RAND())*D$25</f>
        <v>6.306037789</v>
      </c>
      <c r="E31" s="41">
        <f t="shared" si="20"/>
        <v>15.87531352</v>
      </c>
      <c r="F31" s="41">
        <f t="shared" si="20"/>
        <v>10.39202888</v>
      </c>
      <c r="G31" s="41">
        <f t="shared" si="20"/>
        <v>8.250149093</v>
      </c>
      <c r="H31" s="41">
        <f t="shared" si="20"/>
        <v>9.07643514</v>
      </c>
      <c r="I31" s="41">
        <f t="shared" si="20"/>
        <v>5.022872305</v>
      </c>
      <c r="J31" s="41">
        <f t="shared" si="20"/>
        <v>4.430635859</v>
      </c>
      <c r="K31" s="41">
        <f t="shared" si="20"/>
        <v>13.43123509</v>
      </c>
      <c r="L31" s="41">
        <f t="shared" si="20"/>
        <v>7.662804617</v>
      </c>
      <c r="M31" s="41">
        <f t="shared" si="20"/>
        <v>6.817243742</v>
      </c>
    </row>
    <row r="32" ht="12.75" customHeight="1">
      <c r="B32" s="7"/>
      <c r="C32" s="24" t="s">
        <v>119</v>
      </c>
      <c r="D32" s="41">
        <f t="shared" ref="D32:M32" si="21">(0.5+RAND())*D$25</f>
        <v>9.333199874</v>
      </c>
      <c r="E32" s="41">
        <f t="shared" si="21"/>
        <v>9.798374656</v>
      </c>
      <c r="F32" s="41">
        <f t="shared" si="21"/>
        <v>4.585445671</v>
      </c>
      <c r="G32" s="41">
        <f t="shared" si="21"/>
        <v>10.8051383</v>
      </c>
      <c r="H32" s="41">
        <f t="shared" si="21"/>
        <v>14.09524612</v>
      </c>
      <c r="I32" s="41">
        <f t="shared" si="21"/>
        <v>3.882881291</v>
      </c>
      <c r="J32" s="41">
        <f t="shared" si="21"/>
        <v>4.88342207</v>
      </c>
      <c r="K32" s="41">
        <f t="shared" si="21"/>
        <v>12.54236645</v>
      </c>
      <c r="L32" s="41">
        <f t="shared" si="21"/>
        <v>12.6485218</v>
      </c>
      <c r="M32" s="41">
        <f t="shared" si="21"/>
        <v>10.4221442</v>
      </c>
    </row>
    <row r="33" ht="12.75" customHeight="1">
      <c r="B33" s="7"/>
      <c r="C33" s="24" t="s">
        <v>120</v>
      </c>
      <c r="D33" s="41">
        <f t="shared" ref="D33:M33" si="22">(0.5+RAND())*D$25</f>
        <v>8.54552859</v>
      </c>
      <c r="E33" s="41">
        <f t="shared" si="22"/>
        <v>17.72986941</v>
      </c>
      <c r="F33" s="41">
        <f t="shared" si="22"/>
        <v>5.896422053</v>
      </c>
      <c r="G33" s="41">
        <f t="shared" si="22"/>
        <v>11.4111232</v>
      </c>
      <c r="H33" s="41">
        <f t="shared" si="22"/>
        <v>11.14196684</v>
      </c>
      <c r="I33" s="41">
        <f t="shared" si="22"/>
        <v>3.882682864</v>
      </c>
      <c r="J33" s="41">
        <f t="shared" si="22"/>
        <v>7.790716917</v>
      </c>
      <c r="K33" s="41">
        <f t="shared" si="22"/>
        <v>20.27091773</v>
      </c>
      <c r="L33" s="41">
        <f t="shared" si="22"/>
        <v>8.912040353</v>
      </c>
      <c r="M33" s="41">
        <f t="shared" si="22"/>
        <v>6.400953282</v>
      </c>
    </row>
    <row r="34" ht="12.75" customHeight="1">
      <c r="B34" s="7"/>
      <c r="C34" s="24" t="s">
        <v>121</v>
      </c>
      <c r="D34" s="41">
        <f t="shared" ref="D34:M34" si="23">(0.5+RAND())*D$25</f>
        <v>10.94776058</v>
      </c>
      <c r="E34" s="41">
        <f t="shared" si="23"/>
        <v>10.97050986</v>
      </c>
      <c r="F34" s="41">
        <f t="shared" si="23"/>
        <v>9.410044124</v>
      </c>
      <c r="G34" s="41">
        <f t="shared" si="23"/>
        <v>8.847114453</v>
      </c>
      <c r="H34" s="41">
        <f t="shared" si="23"/>
        <v>13.9503308</v>
      </c>
      <c r="I34" s="41">
        <f t="shared" si="23"/>
        <v>4.828415773</v>
      </c>
      <c r="J34" s="41">
        <f t="shared" si="23"/>
        <v>10.26645467</v>
      </c>
      <c r="K34" s="41">
        <f t="shared" si="23"/>
        <v>14.06432796</v>
      </c>
      <c r="L34" s="41">
        <f t="shared" si="23"/>
        <v>6.767261454</v>
      </c>
      <c r="M34" s="41">
        <f t="shared" si="23"/>
        <v>7.406039308</v>
      </c>
    </row>
    <row r="35" ht="12.75" customHeight="1">
      <c r="B35" s="7"/>
      <c r="C35" s="24" t="s">
        <v>122</v>
      </c>
      <c r="D35" s="41">
        <f t="shared" ref="D35:M35" si="24">(0.5+RAND())*D$25</f>
        <v>5.270230367</v>
      </c>
      <c r="E35" s="41">
        <f t="shared" si="24"/>
        <v>15.77411127</v>
      </c>
      <c r="F35" s="41">
        <f t="shared" si="24"/>
        <v>5.997013942</v>
      </c>
      <c r="G35" s="41">
        <f t="shared" si="24"/>
        <v>13.88434801</v>
      </c>
      <c r="H35" s="41">
        <f t="shared" si="24"/>
        <v>10.98976819</v>
      </c>
      <c r="I35" s="41">
        <f t="shared" si="24"/>
        <v>5.152856873</v>
      </c>
      <c r="J35" s="41">
        <f t="shared" si="24"/>
        <v>8.305519158</v>
      </c>
      <c r="K35" s="41">
        <f t="shared" si="24"/>
        <v>14.06601792</v>
      </c>
      <c r="L35" s="41">
        <f t="shared" si="24"/>
        <v>10.44033598</v>
      </c>
      <c r="M35" s="41">
        <f t="shared" si="24"/>
        <v>8.238345516</v>
      </c>
    </row>
    <row r="36" ht="12.75" customHeight="1">
      <c r="B36" s="7"/>
      <c r="C36" s="24" t="s">
        <v>123</v>
      </c>
      <c r="D36" s="41">
        <f t="shared" ref="D36:M36" si="25">(0.5+RAND())*D$25</f>
        <v>12.43616894</v>
      </c>
      <c r="E36" s="41">
        <f t="shared" si="25"/>
        <v>19.38618364</v>
      </c>
      <c r="F36" s="41">
        <f t="shared" si="25"/>
        <v>7.98952295</v>
      </c>
      <c r="G36" s="41">
        <f t="shared" si="25"/>
        <v>16.64359907</v>
      </c>
      <c r="H36" s="41">
        <f t="shared" si="25"/>
        <v>11.66766582</v>
      </c>
      <c r="I36" s="41">
        <f t="shared" si="25"/>
        <v>3.68933754</v>
      </c>
      <c r="J36" s="41">
        <f t="shared" si="25"/>
        <v>9.877423168</v>
      </c>
      <c r="K36" s="41">
        <f t="shared" si="25"/>
        <v>11.88201545</v>
      </c>
      <c r="L36" s="41">
        <f t="shared" si="25"/>
        <v>10.80002983</v>
      </c>
      <c r="M36" s="41">
        <f t="shared" si="25"/>
        <v>3.850176176</v>
      </c>
    </row>
    <row r="37" ht="12.75" customHeight="1">
      <c r="B37" s="7"/>
      <c r="C37" s="24" t="s">
        <v>124</v>
      </c>
      <c r="D37" s="41">
        <f t="shared" ref="D37:M37" si="26">(0.5+RAND())*D$25</f>
        <v>7.194723172</v>
      </c>
      <c r="E37" s="41">
        <f t="shared" si="26"/>
        <v>9.180467053</v>
      </c>
      <c r="F37" s="41">
        <f t="shared" si="26"/>
        <v>5.435177188</v>
      </c>
      <c r="G37" s="41">
        <f t="shared" si="26"/>
        <v>11.93144463</v>
      </c>
      <c r="H37" s="41">
        <f t="shared" si="26"/>
        <v>7.674370182</v>
      </c>
      <c r="I37" s="41">
        <f t="shared" si="26"/>
        <v>2.680087224</v>
      </c>
      <c r="J37" s="41">
        <f t="shared" si="26"/>
        <v>9.796872659</v>
      </c>
      <c r="K37" s="41">
        <f t="shared" si="26"/>
        <v>12.05298462</v>
      </c>
      <c r="L37" s="41">
        <f t="shared" si="26"/>
        <v>11.67132672</v>
      </c>
      <c r="M37" s="41">
        <f t="shared" si="26"/>
        <v>7.149545715</v>
      </c>
    </row>
    <row r="38" ht="12.75" customHeight="1">
      <c r="B38" s="8"/>
      <c r="C38" s="24" t="s">
        <v>125</v>
      </c>
      <c r="D38" s="41">
        <f t="shared" ref="D38:M38" si="27">(0.5+RAND())*D$25</f>
        <v>13.08775501</v>
      </c>
      <c r="E38" s="41">
        <f t="shared" si="27"/>
        <v>20.394735</v>
      </c>
      <c r="F38" s="41">
        <f t="shared" si="27"/>
        <v>8.699382214</v>
      </c>
      <c r="G38" s="41">
        <f t="shared" si="27"/>
        <v>10.26926981</v>
      </c>
      <c r="H38" s="41">
        <f t="shared" si="27"/>
        <v>6.302028754</v>
      </c>
      <c r="I38" s="41">
        <f t="shared" si="27"/>
        <v>6.557324481</v>
      </c>
      <c r="J38" s="41">
        <f t="shared" si="27"/>
        <v>5.100772495</v>
      </c>
      <c r="K38" s="41">
        <f t="shared" si="27"/>
        <v>15.42618107</v>
      </c>
      <c r="L38" s="41">
        <f t="shared" si="27"/>
        <v>12.61489947</v>
      </c>
      <c r="M38" s="41">
        <f t="shared" si="27"/>
        <v>10.04661938</v>
      </c>
    </row>
    <row r="39" ht="12.75" customHeight="1"/>
    <row r="40" ht="12.75" customHeight="1"/>
    <row r="41" ht="12.75" customHeight="1"/>
    <row r="42" ht="12.75" customHeight="1">
      <c r="D42" s="24" t="s">
        <v>127</v>
      </c>
      <c r="E42" s="24" t="s">
        <v>128</v>
      </c>
    </row>
    <row r="43" ht="12.75" customHeight="1">
      <c r="B43" s="42" t="s">
        <v>129</v>
      </c>
      <c r="C43" s="24" t="s">
        <v>112</v>
      </c>
      <c r="D43" s="24">
        <v>1600.0</v>
      </c>
      <c r="E43" s="24">
        <v>92.3</v>
      </c>
    </row>
    <row r="44" ht="12.75" customHeight="1">
      <c r="B44" s="7"/>
      <c r="C44" s="24" t="s">
        <v>113</v>
      </c>
      <c r="D44" s="43">
        <v>2900.0</v>
      </c>
      <c r="E44" s="44">
        <v>100.490621572495</v>
      </c>
      <c r="F44" s="43"/>
    </row>
    <row r="45" ht="12.75" customHeight="1">
      <c r="B45" s="7"/>
      <c r="C45" s="24" t="s">
        <v>114</v>
      </c>
      <c r="D45" s="43">
        <v>2700.0</v>
      </c>
      <c r="E45" s="44">
        <v>113.411129978113</v>
      </c>
      <c r="F45" s="43"/>
    </row>
    <row r="46" ht="12.75" customHeight="1">
      <c r="B46" s="7"/>
      <c r="C46" s="24" t="s">
        <v>115</v>
      </c>
      <c r="D46" s="43">
        <v>2600.0</v>
      </c>
      <c r="E46" s="44">
        <v>80.841831220499</v>
      </c>
      <c r="F46" s="43"/>
    </row>
    <row r="47" ht="12.75" customHeight="1">
      <c r="B47" s="7"/>
      <c r="C47" s="24" t="s">
        <v>116</v>
      </c>
      <c r="D47" s="43">
        <v>3000.0</v>
      </c>
      <c r="E47" s="44">
        <v>78.56283036387991</v>
      </c>
      <c r="F47" s="43"/>
    </row>
    <row r="48" ht="12.75" customHeight="1">
      <c r="B48" s="7"/>
      <c r="C48" s="24" t="s">
        <v>117</v>
      </c>
      <c r="D48" s="43">
        <v>1900.0</v>
      </c>
      <c r="E48" s="44">
        <v>100.23638952450855</v>
      </c>
      <c r="F48" s="43"/>
    </row>
    <row r="49" ht="12.75" customHeight="1">
      <c r="B49" s="7"/>
      <c r="C49" s="24" t="s">
        <v>118</v>
      </c>
      <c r="D49" s="43">
        <v>2900.0</v>
      </c>
      <c r="E49" s="44">
        <v>99.41338957888544</v>
      </c>
      <c r="F49" s="43"/>
    </row>
    <row r="50" ht="12.75" customHeight="1">
      <c r="B50" s="7"/>
      <c r="C50" s="24" t="s">
        <v>119</v>
      </c>
      <c r="D50" s="43">
        <v>1800.0</v>
      </c>
      <c r="E50" s="44">
        <v>94.581378550804</v>
      </c>
      <c r="F50" s="43"/>
    </row>
    <row r="51" ht="12.75" customHeight="1">
      <c r="B51" s="7"/>
      <c r="C51" s="24" t="s">
        <v>120</v>
      </c>
      <c r="D51" s="43">
        <v>3100.0</v>
      </c>
      <c r="E51" s="44">
        <v>93.0693105661214</v>
      </c>
      <c r="F51" s="43"/>
    </row>
    <row r="52" ht="12.75" customHeight="1">
      <c r="B52" s="7"/>
      <c r="C52" s="24" t="s">
        <v>121</v>
      </c>
      <c r="D52" s="43">
        <v>1800.0</v>
      </c>
      <c r="E52" s="44">
        <v>90.6941004348266</v>
      </c>
      <c r="F52" s="43"/>
    </row>
    <row r="53" ht="12.75" customHeight="1">
      <c r="B53" s="7"/>
      <c r="C53" s="24" t="s">
        <v>122</v>
      </c>
      <c r="D53" s="43">
        <v>2500.0</v>
      </c>
      <c r="E53" s="44">
        <v>96.1027934275265</v>
      </c>
      <c r="F53" s="43"/>
    </row>
    <row r="54" ht="12.75" customHeight="1">
      <c r="B54" s="7"/>
      <c r="C54" s="24" t="s">
        <v>123</v>
      </c>
      <c r="D54" s="43">
        <v>2400.0</v>
      </c>
      <c r="E54" s="44">
        <v>98.228263631632</v>
      </c>
      <c r="F54" s="43"/>
    </row>
    <row r="55" ht="12.75" customHeight="1">
      <c r="B55" s="7"/>
      <c r="C55" s="24" t="s">
        <v>124</v>
      </c>
      <c r="D55" s="43">
        <v>1800.0</v>
      </c>
      <c r="E55" s="44">
        <v>81.92709669438</v>
      </c>
      <c r="F55" s="43"/>
    </row>
    <row r="56" ht="12.75" customHeight="1">
      <c r="B56" s="8"/>
      <c r="C56" s="24" t="s">
        <v>125</v>
      </c>
      <c r="D56" s="43">
        <v>2000.0</v>
      </c>
      <c r="E56" s="44">
        <v>99.3775802792957</v>
      </c>
      <c r="F56" s="43"/>
    </row>
    <row r="57" ht="12.75" customHeight="1"/>
    <row r="58" ht="12.75" customHeight="1"/>
    <row r="59" ht="12.75" customHeight="1"/>
    <row r="60" ht="12.75" customHeight="1">
      <c r="D60" s="24" t="s">
        <v>12</v>
      </c>
      <c r="E60" s="24" t="s">
        <v>26</v>
      </c>
      <c r="F60" s="24" t="s">
        <v>17</v>
      </c>
      <c r="G60" s="24" t="s">
        <v>21</v>
      </c>
      <c r="H60" s="24" t="s">
        <v>24</v>
      </c>
      <c r="I60" s="24" t="s">
        <v>109</v>
      </c>
      <c r="J60" s="24" t="s">
        <v>53</v>
      </c>
      <c r="K60" s="24" t="s">
        <v>47</v>
      </c>
      <c r="L60" s="24" t="s">
        <v>110</v>
      </c>
      <c r="M60" s="24" t="s">
        <v>105</v>
      </c>
    </row>
    <row r="61" ht="12.75" customHeight="1">
      <c r="B61" s="45" t="s">
        <v>130</v>
      </c>
      <c r="C61" s="24" t="s">
        <v>112</v>
      </c>
      <c r="D61" s="46">
        <v>9580.0</v>
      </c>
      <c r="E61" s="46">
        <v>5880.0</v>
      </c>
      <c r="F61" s="46">
        <v>10080.0</v>
      </c>
      <c r="G61" s="46">
        <v>6080.0</v>
      </c>
      <c r="H61" s="46">
        <v>5880.0</v>
      </c>
      <c r="I61" s="46">
        <v>11080.0</v>
      </c>
      <c r="J61" s="46">
        <v>11080.0</v>
      </c>
      <c r="K61" s="46">
        <v>6580.0</v>
      </c>
      <c r="L61" s="46">
        <v>6180.0</v>
      </c>
      <c r="M61" s="46">
        <v>11080.0</v>
      </c>
    </row>
    <row r="62" ht="12.75" customHeight="1">
      <c r="C62" s="24" t="s">
        <v>113</v>
      </c>
      <c r="D62" s="46">
        <f t="shared" ref="D62:M62" si="28">ROUNDUP((1+RAND())*D$61,-2)</f>
        <v>17900</v>
      </c>
      <c r="E62" s="46">
        <f t="shared" si="28"/>
        <v>8800</v>
      </c>
      <c r="F62" s="46">
        <f t="shared" si="28"/>
        <v>10900</v>
      </c>
      <c r="G62" s="46">
        <f t="shared" si="28"/>
        <v>8100</v>
      </c>
      <c r="H62" s="46">
        <f t="shared" si="28"/>
        <v>7500</v>
      </c>
      <c r="I62" s="46">
        <f t="shared" si="28"/>
        <v>14700</v>
      </c>
      <c r="J62" s="46">
        <f t="shared" si="28"/>
        <v>11900</v>
      </c>
      <c r="K62" s="46">
        <f t="shared" si="28"/>
        <v>8900</v>
      </c>
      <c r="L62" s="46">
        <f t="shared" si="28"/>
        <v>9600</v>
      </c>
      <c r="M62" s="46">
        <f t="shared" si="28"/>
        <v>18000</v>
      </c>
    </row>
    <row r="63" ht="12.75" customHeight="1">
      <c r="C63" s="24" t="s">
        <v>114</v>
      </c>
      <c r="D63" s="46">
        <f t="shared" ref="D63:M63" si="29">ROUNDUP((1+RAND())*D$61,-2)</f>
        <v>17400</v>
      </c>
      <c r="E63" s="46">
        <f t="shared" si="29"/>
        <v>7300</v>
      </c>
      <c r="F63" s="46">
        <f t="shared" si="29"/>
        <v>12400</v>
      </c>
      <c r="G63" s="46">
        <f t="shared" si="29"/>
        <v>8200</v>
      </c>
      <c r="H63" s="46">
        <f t="shared" si="29"/>
        <v>10000</v>
      </c>
      <c r="I63" s="46">
        <f t="shared" si="29"/>
        <v>14200</v>
      </c>
      <c r="J63" s="46">
        <f t="shared" si="29"/>
        <v>17600</v>
      </c>
      <c r="K63" s="46">
        <f t="shared" si="29"/>
        <v>11100</v>
      </c>
      <c r="L63" s="46">
        <f t="shared" si="29"/>
        <v>8000</v>
      </c>
      <c r="M63" s="46">
        <f t="shared" si="29"/>
        <v>20300</v>
      </c>
    </row>
    <row r="64" ht="12.75" customHeight="1">
      <c r="C64" s="24" t="s">
        <v>115</v>
      </c>
      <c r="D64" s="46">
        <f t="shared" ref="D64:M64" si="30">ROUNDUP((1+RAND())*D$61,-2)</f>
        <v>15600</v>
      </c>
      <c r="E64" s="46">
        <f t="shared" si="30"/>
        <v>9900</v>
      </c>
      <c r="F64" s="46">
        <f t="shared" si="30"/>
        <v>20100</v>
      </c>
      <c r="G64" s="46">
        <f t="shared" si="30"/>
        <v>12000</v>
      </c>
      <c r="H64" s="46">
        <f t="shared" si="30"/>
        <v>8800</v>
      </c>
      <c r="I64" s="46">
        <f t="shared" si="30"/>
        <v>12400</v>
      </c>
      <c r="J64" s="46">
        <f t="shared" si="30"/>
        <v>12200</v>
      </c>
      <c r="K64" s="46">
        <f t="shared" si="30"/>
        <v>12000</v>
      </c>
      <c r="L64" s="46">
        <f t="shared" si="30"/>
        <v>7500</v>
      </c>
      <c r="M64" s="46">
        <f t="shared" si="30"/>
        <v>15400</v>
      </c>
    </row>
    <row r="65" ht="12.75" customHeight="1">
      <c r="C65" s="24" t="s">
        <v>116</v>
      </c>
      <c r="D65" s="46">
        <f t="shared" ref="D65:M65" si="31">ROUNDUP((1+RAND())*D$61,-2)</f>
        <v>13700</v>
      </c>
      <c r="E65" s="46">
        <f t="shared" si="31"/>
        <v>10700</v>
      </c>
      <c r="F65" s="46">
        <f t="shared" si="31"/>
        <v>14000</v>
      </c>
      <c r="G65" s="46">
        <f t="shared" si="31"/>
        <v>11800</v>
      </c>
      <c r="H65" s="46">
        <f t="shared" si="31"/>
        <v>7500</v>
      </c>
      <c r="I65" s="46">
        <f t="shared" si="31"/>
        <v>20000</v>
      </c>
      <c r="J65" s="46">
        <f t="shared" si="31"/>
        <v>20300</v>
      </c>
      <c r="K65" s="46">
        <f t="shared" si="31"/>
        <v>11000</v>
      </c>
      <c r="L65" s="46">
        <f t="shared" si="31"/>
        <v>9700</v>
      </c>
      <c r="M65" s="46">
        <f t="shared" si="31"/>
        <v>13100</v>
      </c>
    </row>
    <row r="66" ht="12.75" customHeight="1">
      <c r="C66" s="24" t="s">
        <v>117</v>
      </c>
      <c r="D66" s="46">
        <f t="shared" ref="D66:M66" si="32">ROUNDUP((1+RAND())*D$61,-2)</f>
        <v>16000</v>
      </c>
      <c r="E66" s="46">
        <f t="shared" si="32"/>
        <v>10000</v>
      </c>
      <c r="F66" s="46">
        <f t="shared" si="32"/>
        <v>14700</v>
      </c>
      <c r="G66" s="46">
        <f t="shared" si="32"/>
        <v>8100</v>
      </c>
      <c r="H66" s="46">
        <f t="shared" si="32"/>
        <v>7400</v>
      </c>
      <c r="I66" s="46">
        <f t="shared" si="32"/>
        <v>19300</v>
      </c>
      <c r="J66" s="46">
        <f t="shared" si="32"/>
        <v>15300</v>
      </c>
      <c r="K66" s="46">
        <f t="shared" si="32"/>
        <v>9800</v>
      </c>
      <c r="L66" s="46">
        <f t="shared" si="32"/>
        <v>10500</v>
      </c>
      <c r="M66" s="46">
        <f t="shared" si="32"/>
        <v>18800</v>
      </c>
    </row>
    <row r="67" ht="12.75" customHeight="1">
      <c r="C67" s="24" t="s">
        <v>118</v>
      </c>
      <c r="D67" s="46">
        <f t="shared" ref="D67:M67" si="33">ROUNDUP((1+RAND())*D$61,-2)</f>
        <v>14100</v>
      </c>
      <c r="E67" s="46">
        <f t="shared" si="33"/>
        <v>8600</v>
      </c>
      <c r="F67" s="46">
        <f t="shared" si="33"/>
        <v>12700</v>
      </c>
      <c r="G67" s="46">
        <f t="shared" si="33"/>
        <v>9000</v>
      </c>
      <c r="H67" s="46">
        <f t="shared" si="33"/>
        <v>9600</v>
      </c>
      <c r="I67" s="46">
        <f t="shared" si="33"/>
        <v>12300</v>
      </c>
      <c r="J67" s="46">
        <f t="shared" si="33"/>
        <v>17700</v>
      </c>
      <c r="K67" s="46">
        <f t="shared" si="33"/>
        <v>10100</v>
      </c>
      <c r="L67" s="46">
        <f t="shared" si="33"/>
        <v>8700</v>
      </c>
      <c r="M67" s="46">
        <f t="shared" si="33"/>
        <v>12800</v>
      </c>
    </row>
    <row r="68" ht="12.75" customHeight="1">
      <c r="C68" s="24" t="s">
        <v>119</v>
      </c>
      <c r="D68" s="46">
        <f t="shared" ref="D68:M68" si="34">ROUNDUP((1+RAND())*D$61,-2)</f>
        <v>11900</v>
      </c>
      <c r="E68" s="46">
        <f t="shared" si="34"/>
        <v>8400</v>
      </c>
      <c r="F68" s="46">
        <f t="shared" si="34"/>
        <v>12800</v>
      </c>
      <c r="G68" s="46">
        <f t="shared" si="34"/>
        <v>9000</v>
      </c>
      <c r="H68" s="46">
        <f t="shared" si="34"/>
        <v>9000</v>
      </c>
      <c r="I68" s="46">
        <f t="shared" si="34"/>
        <v>15500</v>
      </c>
      <c r="J68" s="46">
        <f t="shared" si="34"/>
        <v>18700</v>
      </c>
      <c r="K68" s="46">
        <f t="shared" si="34"/>
        <v>7900</v>
      </c>
      <c r="L68" s="46">
        <f t="shared" si="34"/>
        <v>8000</v>
      </c>
      <c r="M68" s="46">
        <f t="shared" si="34"/>
        <v>17600</v>
      </c>
    </row>
    <row r="69" ht="12.75" customHeight="1">
      <c r="C69" s="24" t="s">
        <v>120</v>
      </c>
      <c r="D69" s="46">
        <f t="shared" ref="D69:M69" si="35">ROUNDUP((1+RAND())*D$61,-2)</f>
        <v>11400</v>
      </c>
      <c r="E69" s="46">
        <f t="shared" si="35"/>
        <v>11800</v>
      </c>
      <c r="F69" s="46">
        <f t="shared" si="35"/>
        <v>15100</v>
      </c>
      <c r="G69" s="46">
        <f t="shared" si="35"/>
        <v>10000</v>
      </c>
      <c r="H69" s="46">
        <f t="shared" si="35"/>
        <v>9800</v>
      </c>
      <c r="I69" s="46">
        <f t="shared" si="35"/>
        <v>18100</v>
      </c>
      <c r="J69" s="46">
        <f t="shared" si="35"/>
        <v>18900</v>
      </c>
      <c r="K69" s="46">
        <f t="shared" si="35"/>
        <v>8700</v>
      </c>
      <c r="L69" s="46">
        <f t="shared" si="35"/>
        <v>10600</v>
      </c>
      <c r="M69" s="46">
        <f t="shared" si="35"/>
        <v>19200</v>
      </c>
    </row>
    <row r="70" ht="12.75" customHeight="1">
      <c r="C70" s="24" t="s">
        <v>121</v>
      </c>
      <c r="D70" s="46">
        <f t="shared" ref="D70:M70" si="36">ROUNDUP((1+RAND())*D$61,-2)</f>
        <v>12900</v>
      </c>
      <c r="E70" s="46">
        <f t="shared" si="36"/>
        <v>6800</v>
      </c>
      <c r="F70" s="46">
        <f t="shared" si="36"/>
        <v>15800</v>
      </c>
      <c r="G70" s="46">
        <f t="shared" si="36"/>
        <v>11300</v>
      </c>
      <c r="H70" s="46">
        <f t="shared" si="36"/>
        <v>11500</v>
      </c>
      <c r="I70" s="46">
        <f t="shared" si="36"/>
        <v>21300</v>
      </c>
      <c r="J70" s="46">
        <f t="shared" si="36"/>
        <v>17100</v>
      </c>
      <c r="K70" s="46">
        <f t="shared" si="36"/>
        <v>9400</v>
      </c>
      <c r="L70" s="46">
        <f t="shared" si="36"/>
        <v>8400</v>
      </c>
      <c r="M70" s="46">
        <f t="shared" si="36"/>
        <v>13700</v>
      </c>
    </row>
    <row r="71" ht="12.75" customHeight="1">
      <c r="C71" s="24" t="s">
        <v>122</v>
      </c>
      <c r="D71" s="46">
        <f t="shared" ref="D71:M71" si="37">ROUNDUP((1+RAND())*D$61,-2)</f>
        <v>13200</v>
      </c>
      <c r="E71" s="46">
        <f t="shared" si="37"/>
        <v>7100</v>
      </c>
      <c r="F71" s="46">
        <f t="shared" si="37"/>
        <v>16500</v>
      </c>
      <c r="G71" s="46">
        <f t="shared" si="37"/>
        <v>11700</v>
      </c>
      <c r="H71" s="46">
        <f t="shared" si="37"/>
        <v>7800</v>
      </c>
      <c r="I71" s="46">
        <f t="shared" si="37"/>
        <v>15600</v>
      </c>
      <c r="J71" s="46">
        <f t="shared" si="37"/>
        <v>19200</v>
      </c>
      <c r="K71" s="46">
        <f t="shared" si="37"/>
        <v>9300</v>
      </c>
      <c r="L71" s="46">
        <f t="shared" si="37"/>
        <v>9500</v>
      </c>
      <c r="M71" s="46">
        <f t="shared" si="37"/>
        <v>21900</v>
      </c>
    </row>
    <row r="72" ht="12.75" customHeight="1">
      <c r="C72" s="24" t="s">
        <v>123</v>
      </c>
      <c r="D72" s="46">
        <f t="shared" ref="D72:M72" si="38">ROUNDUP((1+RAND())*D$61,-2)</f>
        <v>13400</v>
      </c>
      <c r="E72" s="46">
        <f t="shared" si="38"/>
        <v>11100</v>
      </c>
      <c r="F72" s="46">
        <f t="shared" si="38"/>
        <v>18600</v>
      </c>
      <c r="G72" s="46">
        <f t="shared" si="38"/>
        <v>10000</v>
      </c>
      <c r="H72" s="46">
        <f t="shared" si="38"/>
        <v>8700</v>
      </c>
      <c r="I72" s="46">
        <f t="shared" si="38"/>
        <v>11300</v>
      </c>
      <c r="J72" s="46">
        <f t="shared" si="38"/>
        <v>14900</v>
      </c>
      <c r="K72" s="46">
        <f t="shared" si="38"/>
        <v>8200</v>
      </c>
      <c r="L72" s="46">
        <f t="shared" si="38"/>
        <v>6300</v>
      </c>
      <c r="M72" s="46">
        <f t="shared" si="38"/>
        <v>11700</v>
      </c>
    </row>
    <row r="73" ht="12.75" customHeight="1">
      <c r="C73" s="24" t="s">
        <v>124</v>
      </c>
      <c r="D73" s="46">
        <f t="shared" ref="D73:M73" si="39">ROUNDUP((1+RAND())*D$61,-2)</f>
        <v>13700</v>
      </c>
      <c r="E73" s="46">
        <f t="shared" si="39"/>
        <v>9800</v>
      </c>
      <c r="F73" s="46">
        <f t="shared" si="39"/>
        <v>17900</v>
      </c>
      <c r="G73" s="46">
        <f t="shared" si="39"/>
        <v>11000</v>
      </c>
      <c r="H73" s="46">
        <f t="shared" si="39"/>
        <v>8500</v>
      </c>
      <c r="I73" s="46">
        <f t="shared" si="39"/>
        <v>19600</v>
      </c>
      <c r="J73" s="46">
        <f t="shared" si="39"/>
        <v>18000</v>
      </c>
      <c r="K73" s="46">
        <f t="shared" si="39"/>
        <v>11000</v>
      </c>
      <c r="L73" s="46">
        <f t="shared" si="39"/>
        <v>8900</v>
      </c>
      <c r="M73" s="46">
        <f t="shared" si="39"/>
        <v>22000</v>
      </c>
    </row>
    <row r="74" ht="12.75" customHeight="1">
      <c r="C74" s="24" t="s">
        <v>125</v>
      </c>
      <c r="D74" s="46">
        <f t="shared" ref="D74:M74" si="40">ROUNDUP((1+RAND())*D$61,-2)</f>
        <v>11800</v>
      </c>
      <c r="E74" s="46">
        <f t="shared" si="40"/>
        <v>9100</v>
      </c>
      <c r="F74" s="46">
        <f t="shared" si="40"/>
        <v>18500</v>
      </c>
      <c r="G74" s="46">
        <f t="shared" si="40"/>
        <v>8500</v>
      </c>
      <c r="H74" s="46">
        <f t="shared" si="40"/>
        <v>11200</v>
      </c>
      <c r="I74" s="46">
        <f t="shared" si="40"/>
        <v>20200</v>
      </c>
      <c r="J74" s="46">
        <f t="shared" si="40"/>
        <v>14100</v>
      </c>
      <c r="K74" s="46">
        <f t="shared" si="40"/>
        <v>9200</v>
      </c>
      <c r="L74" s="46">
        <f t="shared" si="40"/>
        <v>11500</v>
      </c>
      <c r="M74" s="46">
        <f t="shared" si="40"/>
        <v>19000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6:B19"/>
    <mergeCell ref="B25:B38"/>
    <mergeCell ref="B43:B56"/>
    <mergeCell ref="B61:B74"/>
  </mergeCells>
  <printOptions/>
  <pageMargins bottom="0.75" footer="0.0" header="0.0" left="0.7" right="0.7" top="0.75"/>
  <pageSetup orientation="portrait"/>
  <drawing r:id="rId1"/>
</worksheet>
</file>