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t_analysis" sheetId="1" r:id="rId4"/>
    <sheet state="visible" name="cost_base_improved" sheetId="2" r:id="rId5"/>
    <sheet state="visible" name="Pivot Table 1" sheetId="3" r:id="rId6"/>
    <sheet state="visible" name="payouts_table_AMD" sheetId="4" r:id="rId7"/>
    <sheet state="visible" name="partner_vehicles_form_AMD" sheetId="5" r:id="rId8"/>
    <sheet state="visible" name="AMD_OU_Data" sheetId="6" r:id="rId9"/>
    <sheet state="visible" name="AMD_EMI_Data" sheetId="7" r:id="rId10"/>
    <sheet state="visible" name="Vehicle mapping" sheetId="8" r:id="rId11"/>
    <sheet state="hidden" name="rough" sheetId="9" r:id="rId12"/>
  </sheets>
  <definedNames>
    <definedName name="b">#REF!</definedName>
    <definedName name="p">#REF!</definedName>
    <definedName name="cp">#REF!</definedName>
    <definedName hidden="1" localSheetId="0" name="_xlnm._FilterDatabase">profit_analysis!$A$1:$P$49</definedName>
  </definedNames>
  <calcPr/>
  <pivotCaches>
    <pivotCache cacheId="0" r:id="rId13"/>
  </pivotCaches>
</workbook>
</file>

<file path=xl/sharedStrings.xml><?xml version="1.0" encoding="utf-8"?>
<sst xmlns="http://schemas.openxmlformats.org/spreadsheetml/2006/main" count="1940" uniqueCount="653">
  <si>
    <t>BP name</t>
  </si>
  <si>
    <t>Total cost</t>
  </si>
  <si>
    <t>per kg rate</t>
  </si>
  <si>
    <t>kg delivered</t>
  </si>
  <si>
    <t>payout</t>
  </si>
  <si>
    <t>budget</t>
  </si>
  <si>
    <t>difference</t>
  </si>
  <si>
    <t>difference %</t>
  </si>
  <si>
    <t>partner category</t>
  </si>
  <si>
    <t>profit</t>
  </si>
  <si>
    <t>profit margin</t>
  </si>
  <si>
    <t>cost per kg</t>
  </si>
  <si>
    <t>status</t>
  </si>
  <si>
    <t>profitability</t>
  </si>
  <si>
    <t>monthy capacity(ton)</t>
  </si>
  <si>
    <t>utilization</t>
  </si>
  <si>
    <t>AGARWAL SUGANDHA AMIT</t>
  </si>
  <si>
    <t>₹115,928.81</t>
  </si>
  <si>
    <t>₹ 5.0</t>
  </si>
  <si>
    <t>₹81,738.00</t>
  </si>
  <si>
    <t>₹67,308.00</t>
  </si>
  <si>
    <t>₹ 14,430</t>
  </si>
  <si>
    <t>₹ -34,191</t>
  </si>
  <si>
    <t>₹ 7.1</t>
  </si>
  <si>
    <t>Overpaid</t>
  </si>
  <si>
    <t>In loss</t>
  </si>
  <si>
    <t>Amit Ramesh Agarwal</t>
  </si>
  <si>
    <t>₹48,000.00</t>
  </si>
  <si>
    <t>₹182,068.00</t>
  </si>
  <si>
    <t>₹151,594.00</t>
  </si>
  <si>
    <t>₹ 30,474</t>
  </si>
  <si>
    <t>₹ 134,068</t>
  </si>
  <si>
    <t>₹ 1.3</t>
  </si>
  <si>
    <t>Profitable</t>
  </si>
  <si>
    <t>correlation b/w payout and cost per kg</t>
  </si>
  <si>
    <t>ASHISH SAXENA</t>
  </si>
  <si>
    <t>₹92,974.74</t>
  </si>
  <si>
    <t>₹146,345.00</t>
  </si>
  <si>
    <t>₹27,181.00</t>
  </si>
  <si>
    <t>₹ 119,164</t>
  </si>
  <si>
    <t>₹ 53,370</t>
  </si>
  <si>
    <t>₹ 3.2</t>
  </si>
  <si>
    <t>Ashok Kumar_GNCB1</t>
  </si>
  <si>
    <t>₹65,814.98</t>
  </si>
  <si>
    <t>₹ 19.0</t>
  </si>
  <si>
    <t>₹128,071.00</t>
  </si>
  <si>
    <t>₹23,561.00</t>
  </si>
  <si>
    <t>₹ 104,510</t>
  </si>
  <si>
    <t>₹ 62,256</t>
  </si>
  <si>
    <t>₹ 9.8</t>
  </si>
  <si>
    <t xml:space="preserve"> </t>
  </si>
  <si>
    <t>BELIM RIYAZUDDIN MEHBOOBBHAI</t>
  </si>
  <si>
    <t>₹60,714.97</t>
  </si>
  <si>
    <t>₹ 9.0</t>
  </si>
  <si>
    <t>₹22,980.00</t>
  </si>
  <si>
    <t>₹14,574.00</t>
  </si>
  <si>
    <t>₹ 8,406</t>
  </si>
  <si>
    <t>₹ -37,735</t>
  </si>
  <si>
    <t>₹ 23.8</t>
  </si>
  <si>
    <t>Bharat madhusing lodha</t>
  </si>
  <si>
    <t>₹61,897.86</t>
  </si>
  <si>
    <t>₹36,621.00</t>
  </si>
  <si>
    <t>₹11,611.00</t>
  </si>
  <si>
    <t>₹ 25,010</t>
  </si>
  <si>
    <t>₹ -25,277</t>
  </si>
  <si>
    <t>₹ 15.2</t>
  </si>
  <si>
    <t>Total partners</t>
  </si>
  <si>
    <t>DENISH B. BAVARIYA</t>
  </si>
  <si>
    <t>₹55,656.65</t>
  </si>
  <si>
    <t>₹ 8.5</t>
  </si>
  <si>
    <t>₹121,180.00</t>
  </si>
  <si>
    <t>₹73,367.00</t>
  </si>
  <si>
    <t>₹ 47,813</t>
  </si>
  <si>
    <t>₹ 65,523</t>
  </si>
  <si>
    <t>₹ 3.9</t>
  </si>
  <si>
    <t>making profit</t>
  </si>
  <si>
    <t>Devendar Vanga</t>
  </si>
  <si>
    <t>₹309,152.13</t>
  </si>
  <si>
    <t>₹74,256.00</t>
  </si>
  <si>
    <t>₹44,310.00</t>
  </si>
  <si>
    <t>₹ 29,946</t>
  </si>
  <si>
    <t>₹ -234,896</t>
  </si>
  <si>
    <t>₹ 20.8</t>
  </si>
  <si>
    <t>%</t>
  </si>
  <si>
    <t>Devendra r. mistry</t>
  </si>
  <si>
    <t>₹57,267.82</t>
  </si>
  <si>
    <t>₹ 10.0</t>
  </si>
  <si>
    <t>₹136,284.00</t>
  </si>
  <si>
    <t>₹61,680.00</t>
  </si>
  <si>
    <t>₹ 74,604</t>
  </si>
  <si>
    <t>₹ 79,016</t>
  </si>
  <si>
    <t>₹ 4.2</t>
  </si>
  <si>
    <t>Dharmendra Sharma</t>
  </si>
  <si>
    <t>₹154,718.66</t>
  </si>
  <si>
    <t>₹ 3.0</t>
  </si>
  <si>
    <t>₹104,066.00</t>
  </si>
  <si>
    <t>₹91,629.00</t>
  </si>
  <si>
    <t>₹ 12,437</t>
  </si>
  <si>
    <t>₹ -50,653</t>
  </si>
  <si>
    <t>₹ 4.5</t>
  </si>
  <si>
    <t>DINESHBHAI MOHANBHAI SOLANKI</t>
  </si>
  <si>
    <t>₹62,706.37</t>
  </si>
  <si>
    <t>₹812.40</t>
  </si>
  <si>
    <t>₹744.00</t>
  </si>
  <si>
    <t>₹ 68</t>
  </si>
  <si>
    <t>₹ -61,894</t>
  </si>
  <si>
    <t>₹ 385.9</t>
  </si>
  <si>
    <t>EKTA AGARWAL</t>
  </si>
  <si>
    <t>₹44,428.57</t>
  </si>
  <si>
    <t>₹30,083.00</t>
  </si>
  <si>
    <t>₹6,449.00</t>
  </si>
  <si>
    <t>₹ 23,634</t>
  </si>
  <si>
    <t>₹ -14,346</t>
  </si>
  <si>
    <t>₹ 7.4</t>
  </si>
  <si>
    <t>FAIZILA Theba</t>
  </si>
  <si>
    <t>₹55,560.00</t>
  </si>
  <si>
    <t>₹ 7.0</t>
  </si>
  <si>
    <t>₹28,283.00</t>
  </si>
  <si>
    <t>₹6,490.00</t>
  </si>
  <si>
    <t>₹ 21,793</t>
  </si>
  <si>
    <t>₹ -27,277</t>
  </si>
  <si>
    <t>₹ 13.8</t>
  </si>
  <si>
    <t>GAJRAJSINGH B RATHOD</t>
  </si>
  <si>
    <t>₹58,900.00</t>
  </si>
  <si>
    <t>₹17,012.00</t>
  </si>
  <si>
    <t>₹ 41,888</t>
  </si>
  <si>
    <t>₹ -6,915</t>
  </si>
  <si>
    <t>₹ 21.2</t>
  </si>
  <si>
    <t>GOHIL RAGHUVIRSINH R</t>
  </si>
  <si>
    <t>₹74,053.45</t>
  </si>
  <si>
    <t>₹19,176.00</t>
  </si>
  <si>
    <t>₹5,959.00</t>
  </si>
  <si>
    <t>₹ 13,217</t>
  </si>
  <si>
    <t>₹ -54,877</t>
  </si>
  <si>
    <t>₹ 27.0</t>
  </si>
  <si>
    <t>Gulamhusen Mohamad Ghanchi</t>
  </si>
  <si>
    <t>₹151,837.00</t>
  </si>
  <si>
    <t>₹32,794.00</t>
  </si>
  <si>
    <t>₹ 119,043</t>
  </si>
  <si>
    <t>₹ 58,862</t>
  </si>
  <si>
    <t>₹ 3.1</t>
  </si>
  <si>
    <t>GULZAR F MEMON</t>
  </si>
  <si>
    <t>₹96,000.00</t>
  </si>
  <si>
    <t>₹44,741.00</t>
  </si>
  <si>
    <t>₹7,103.00</t>
  </si>
  <si>
    <t>₹ 37,638</t>
  </si>
  <si>
    <t>₹ -51,259</t>
  </si>
  <si>
    <t>₹ 10.7</t>
  </si>
  <si>
    <t>Hardik Patel</t>
  </si>
  <si>
    <t>₹129,232.87</t>
  </si>
  <si>
    <t>₹ 4.0</t>
  </si>
  <si>
    <t>₹265,372.00</t>
  </si>
  <si>
    <t>₹171,703.00</t>
  </si>
  <si>
    <t>₹ 93,669</t>
  </si>
  <si>
    <t>₹ 136,139</t>
  </si>
  <si>
    <t>₹ 1.9</t>
  </si>
  <si>
    <t>Harun Abdul Bhai Theba</t>
  </si>
  <si>
    <t>₹53,114.80</t>
  </si>
  <si>
    <t>₹78,553.00</t>
  </si>
  <si>
    <t>₹11,738.00</t>
  </si>
  <si>
    <t>₹ 66,815</t>
  </si>
  <si>
    <t>₹ 25,438</t>
  </si>
  <si>
    <t>₹ 4.7</t>
  </si>
  <si>
    <t>Inderkumar moolchand gupta</t>
  </si>
  <si>
    <t>₹178,983.62</t>
  </si>
  <si>
    <t>₹187,014.00</t>
  </si>
  <si>
    <t>₹92,225.00</t>
  </si>
  <si>
    <t>₹ 94,789</t>
  </si>
  <si>
    <t>₹ 8,030</t>
  </si>
  <si>
    <t>₹ 4.8</t>
  </si>
  <si>
    <t>Karan Mistry_Delivery</t>
  </si>
  <si>
    <t>₹113,429.48</t>
  </si>
  <si>
    <t>₹178,534.00</t>
  </si>
  <si>
    <t>₹79,369.00</t>
  </si>
  <si>
    <t>₹ 99,165</t>
  </si>
  <si>
    <t>₹ 65,105</t>
  </si>
  <si>
    <t>₹ 6.4</t>
  </si>
  <si>
    <t>LALAJI BHAI THAKOR</t>
  </si>
  <si>
    <t>₹57,264.32</t>
  </si>
  <si>
    <t>₹152,761.00</t>
  </si>
  <si>
    <t>₹86,833.00</t>
  </si>
  <si>
    <t>₹ 65,928</t>
  </si>
  <si>
    <t>₹ 95,497</t>
  </si>
  <si>
    <t>MAMATA PAL</t>
  </si>
  <si>
    <t>₹53,600.86</t>
  </si>
  <si>
    <t>₹63,350.00</t>
  </si>
  <si>
    <t>₹23,341.00</t>
  </si>
  <si>
    <t>₹ 40,009</t>
  </si>
  <si>
    <t>₹ 9,749</t>
  </si>
  <si>
    <t>₹ 3.4</t>
  </si>
  <si>
    <t>MANISHA PRAVIN PATIL</t>
  </si>
  <si>
    <t>₹104,169.83</t>
  </si>
  <si>
    <t>₹75,287.00</t>
  </si>
  <si>
    <t>₹32,248.00</t>
  </si>
  <si>
    <t>₹ 43,039</t>
  </si>
  <si>
    <t>₹ -28,883</t>
  </si>
  <si>
    <t>₹ 6.9</t>
  </si>
  <si>
    <t>Meenakshi Gupta</t>
  </si>
  <si>
    <t>₹52,742.42</t>
  </si>
  <si>
    <t>₹28,498.00</t>
  </si>
  <si>
    <t>₹26,302.00</t>
  </si>
  <si>
    <t>₹ 2,196</t>
  </si>
  <si>
    <t>₹ -24,244</t>
  </si>
  <si>
    <t>₹ 9.3</t>
  </si>
  <si>
    <t>mo. Farukh</t>
  </si>
  <si>
    <t>₹83,534.16</t>
  </si>
  <si>
    <t>₹22,724.00</t>
  </si>
  <si>
    <t>₹4,466.00</t>
  </si>
  <si>
    <t>₹ 18,258</t>
  </si>
  <si>
    <t>₹ -60,810</t>
  </si>
  <si>
    <t>₹ 18.4</t>
  </si>
  <si>
    <t>MOINUDDIN R SHAIKH</t>
  </si>
  <si>
    <t>₹68,500.28</t>
  </si>
  <si>
    <t>₹25,674.00</t>
  </si>
  <si>
    <t>₹4,075.00</t>
  </si>
  <si>
    <t>₹ 21,599</t>
  </si>
  <si>
    <t>₹ -42,826</t>
  </si>
  <si>
    <t>₹ 50.7</t>
  </si>
  <si>
    <t>MUKESHBHAI RAJABHAI BHARWAD</t>
  </si>
  <si>
    <t>₹57,938.72</t>
  </si>
  <si>
    <t>₹85,524.00</t>
  </si>
  <si>
    <t>₹57,868.00</t>
  </si>
  <si>
    <t>₹ 27,656</t>
  </si>
  <si>
    <t>₹ 27,585</t>
  </si>
  <si>
    <t>₹ 6.1</t>
  </si>
  <si>
    <t>MULIYA TOFIKHUSEN HABIBBHAI</t>
  </si>
  <si>
    <t>₹129,960.00</t>
  </si>
  <si>
    <t>₹75,155.00</t>
  </si>
  <si>
    <t>₹ 54,805</t>
  </si>
  <si>
    <t>₹ 33,960</t>
  </si>
  <si>
    <t>₹ 3.7</t>
  </si>
  <si>
    <t>OD Maheshbhai Bhikhabhai</t>
  </si>
  <si>
    <t>₹21,399.00</t>
  </si>
  <si>
    <t>₹17,571.00</t>
  </si>
  <si>
    <t>₹ 3,828</t>
  </si>
  <si>
    <t>₹ -31,343</t>
  </si>
  <si>
    <t>₹ 12.3</t>
  </si>
  <si>
    <t>Patani Salim Gafarbhai</t>
  </si>
  <si>
    <t>₹100,089.19</t>
  </si>
  <si>
    <t>₹24,587.00</t>
  </si>
  <si>
    <t>₹6,657.00</t>
  </si>
  <si>
    <t>₹ 17,930</t>
  </si>
  <si>
    <t>₹ -75,502</t>
  </si>
  <si>
    <t>₹ 28.5</t>
  </si>
  <si>
    <t>PATHAN PARVEZBHAI</t>
  </si>
  <si>
    <t>₹56,615.46</t>
  </si>
  <si>
    <t>₹69,133.00</t>
  </si>
  <si>
    <t>₹52,203.00</t>
  </si>
  <si>
    <t>₹ 16,930</t>
  </si>
  <si>
    <t>₹ 12,518</t>
  </si>
  <si>
    <t>Pravin Patil</t>
  </si>
  <si>
    <t>₹62,260.73</t>
  </si>
  <si>
    <t>₹ 14.0</t>
  </si>
  <si>
    <t>₹251,546.00</t>
  </si>
  <si>
    <t>₹19,215.00</t>
  </si>
  <si>
    <t>₹ 232,331</t>
  </si>
  <si>
    <t>₹ 189,285</t>
  </si>
  <si>
    <t>₹ 3.5</t>
  </si>
  <si>
    <t>Pravin Thakor</t>
  </si>
  <si>
    <t>₹26,171.00</t>
  </si>
  <si>
    <t>₹13,791.00</t>
  </si>
  <si>
    <t>₹ 12,380</t>
  </si>
  <si>
    <t>₹ -69,829</t>
  </si>
  <si>
    <t>₹ 18.3</t>
  </si>
  <si>
    <t>RAJENDRASINH L CHAVDA</t>
  </si>
  <si>
    <t>₹74,591.18</t>
  </si>
  <si>
    <t>₹24,868.00</t>
  </si>
  <si>
    <t>₹12,643.00</t>
  </si>
  <si>
    <t>₹ 12,225</t>
  </si>
  <si>
    <t>₹ -49,723</t>
  </si>
  <si>
    <t>₹ 57.0</t>
  </si>
  <si>
    <t>Rajesh Kumar Misra_Delivery</t>
  </si>
  <si>
    <t>₹122,608.62</t>
  </si>
  <si>
    <t>₹ 8.0</t>
  </si>
  <si>
    <t>₹156,737.00</t>
  </si>
  <si>
    <t>₹123,214.00</t>
  </si>
  <si>
    <t>₹ 33,523</t>
  </si>
  <si>
    <t>₹ 34,128</t>
  </si>
  <si>
    <t>₹ 6.3</t>
  </si>
  <si>
    <t>RAKIB GULAMKADAR BLOCH</t>
  </si>
  <si>
    <t>₹52,195.51</t>
  </si>
  <si>
    <t>₹ 6.0</t>
  </si>
  <si>
    <t>₹18,188.00</t>
  </si>
  <si>
    <t>₹5,989.00</t>
  </si>
  <si>
    <t>₹ 12,199</t>
  </si>
  <si>
    <t>₹ -34,008</t>
  </si>
  <si>
    <t>₹ 17.2</t>
  </si>
  <si>
    <t>SADHU RAM KARGWAL</t>
  </si>
  <si>
    <t>₹145,346.16</t>
  </si>
  <si>
    <t>₹11,082.00</t>
  </si>
  <si>
    <t>₹1,042.00</t>
  </si>
  <si>
    <t>₹ 10,040</t>
  </si>
  <si>
    <t>₹ -134,264</t>
  </si>
  <si>
    <t>₹ 91.8</t>
  </si>
  <si>
    <t>SANDEEP KUMAR</t>
  </si>
  <si>
    <t>₹61,786.00</t>
  </si>
  <si>
    <t>₹39,833.00</t>
  </si>
  <si>
    <t>₹ 21,953</t>
  </si>
  <si>
    <t>₹ -34,214</t>
  </si>
  <si>
    <t>₹ 7.8</t>
  </si>
  <si>
    <t>SHEKH JENULABEDEEN BADRUDIN</t>
  </si>
  <si>
    <t>₹43,101.00</t>
  </si>
  <si>
    <t>₹14,794.00</t>
  </si>
  <si>
    <t>₹ 28,307</t>
  </si>
  <si>
    <t>₹ -14,838</t>
  </si>
  <si>
    <t>₹ 12.1</t>
  </si>
  <si>
    <t>Shekh Seemabanu Mohammad</t>
  </si>
  <si>
    <t>₹44,237.00</t>
  </si>
  <si>
    <t>₹31,992.00</t>
  </si>
  <si>
    <t>₹ 12,245</t>
  </si>
  <si>
    <t>₹ -8,505</t>
  </si>
  <si>
    <t>Siddhant Subhash Borse</t>
  </si>
  <si>
    <t>₹47,018.00</t>
  </si>
  <si>
    <t>₹36,463.00</t>
  </si>
  <si>
    <t>₹ 10,555</t>
  </si>
  <si>
    <t>₹ -15,243</t>
  </si>
  <si>
    <t>₹ 6.6</t>
  </si>
  <si>
    <t>SURESHBHAI RAJABHAI BHARWAD</t>
  </si>
  <si>
    <t>₹300,950.19</t>
  </si>
  <si>
    <t>₹101,925.00</t>
  </si>
  <si>
    <t>₹68,252.00</t>
  </si>
  <si>
    <t>₹ 33,673</t>
  </si>
  <si>
    <t>₹ -199,025</t>
  </si>
  <si>
    <t>₹ 26.6</t>
  </si>
  <si>
    <t>SWAPNIL PANDEY_BP</t>
  </si>
  <si>
    <t>₹64,667.72</t>
  </si>
  <si>
    <t>₹60,525.00</t>
  </si>
  <si>
    <t>₹5,139.00</t>
  </si>
  <si>
    <t>₹ 55,386</t>
  </si>
  <si>
    <t>₹ -4,143</t>
  </si>
  <si>
    <t>VIKAS AGARWAL</t>
  </si>
  <si>
    <t>₹60,883.00</t>
  </si>
  <si>
    <t>₹60,573.00</t>
  </si>
  <si>
    <t>₹ 310</t>
  </si>
  <si>
    <t>₹ -35,117</t>
  </si>
  <si>
    <t>₹ 7.9</t>
  </si>
  <si>
    <t>VIRENDRA SOLANKI</t>
  </si>
  <si>
    <t>₹27,398.00</t>
  </si>
  <si>
    <t>₹9,412.00</t>
  </si>
  <si>
    <t>₹ 17,986</t>
  </si>
  <si>
    <t>₹ -29,866</t>
  </si>
  <si>
    <t>₹ 10.5</t>
  </si>
  <si>
    <t>Visharad Chauhan</t>
  </si>
  <si>
    <t>₹56,539.05</t>
  </si>
  <si>
    <t>₹26,452.00</t>
  </si>
  <si>
    <t>₹10,107.00</t>
  </si>
  <si>
    <t>₹ 16,345</t>
  </si>
  <si>
    <t>₹ -30,087</t>
  </si>
  <si>
    <t>ZAINULSHA.M.DIWAN</t>
  </si>
  <si>
    <t>₹61,808.58</t>
  </si>
  <si>
    <t>₹35,094.00</t>
  </si>
  <si>
    <t>₹5,042.00</t>
  </si>
  <si>
    <t>₹ 30,052</t>
  </si>
  <si>
    <t>₹ -26,715</t>
  </si>
  <si>
    <t>₹ 8.8</t>
  </si>
  <si>
    <t>Index</t>
  </si>
  <si>
    <t>OU</t>
  </si>
  <si>
    <t>OU Code</t>
  </si>
  <si>
    <t>vehicle code</t>
  </si>
  <si>
    <t>vehicle ownership</t>
  </si>
  <si>
    <t>year of purchase</t>
  </si>
  <si>
    <t>vehicle name</t>
  </si>
  <si>
    <t>capacity</t>
  </si>
  <si>
    <t>milaeage</t>
  </si>
  <si>
    <t>km travelled</t>
  </si>
  <si>
    <t>fuel price</t>
  </si>
  <si>
    <t>fuel cost</t>
  </si>
  <si>
    <t>maintenance</t>
  </si>
  <si>
    <t>EMI</t>
  </si>
  <si>
    <t>vehicle cost</t>
  </si>
  <si>
    <t>team cost</t>
  </si>
  <si>
    <t>total cost</t>
  </si>
  <si>
    <t>monthly capacity</t>
  </si>
  <si>
    <t>Vapi</t>
  </si>
  <si>
    <t>VAPT1</t>
  </si>
  <si>
    <t>14 ft</t>
  </si>
  <si>
    <t>Eicher 14</t>
  </si>
  <si>
    <t>₹92.30</t>
  </si>
  <si>
    <t>₹16,408.89</t>
  </si>
  <si>
    <t>₹9,580.00</t>
  </si>
  <si>
    <t>₹ 11,420.45</t>
  </si>
  <si>
    <t>₹37,409.34</t>
  </si>
  <si>
    <t>₹28,000.00</t>
  </si>
  <si>
    <t>₹65,409.34</t>
  </si>
  <si>
    <t>Market</t>
  </si>
  <si>
    <t>NA</t>
  </si>
  <si>
    <t>₹0.00</t>
  </si>
  <si>
    <t>₹8,000.00</t>
  </si>
  <si>
    <t>Ahmedabad Branch</t>
  </si>
  <si>
    <t>AMDT1</t>
  </si>
  <si>
    <t>17 ft</t>
  </si>
  <si>
    <t>Eicher 17</t>
  </si>
  <si>
    <t>₹100.49</t>
  </si>
  <si>
    <t>₹44,474.74</t>
  </si>
  <si>
    <t>₹12,500.00</t>
  </si>
  <si>
    <t>₹56,974.74</t>
  </si>
  <si>
    <t>₹36,000.00</t>
  </si>
  <si>
    <t>Gandhi Nager</t>
  </si>
  <si>
    <t>GNCB1</t>
  </si>
  <si>
    <t>Mahindra</t>
  </si>
  <si>
    <t>₹113.41</t>
  </si>
  <si>
    <t>₹18,194.53</t>
  </si>
  <si>
    <t>₹8,200.00</t>
  </si>
  <si>
    <t>₹37,814.98</t>
  </si>
  <si>
    <t>Rampura Branch</t>
  </si>
  <si>
    <t>AMDBP</t>
  </si>
  <si>
    <t>AL Dost</t>
  </si>
  <si>
    <t>₹80.84</t>
  </si>
  <si>
    <t>₹13,701.34</t>
  </si>
  <si>
    <t>₹11,400.00</t>
  </si>
  <si>
    <t>₹ 7,613.63</t>
  </si>
  <si>
    <t>₹32,714.97</t>
  </si>
  <si>
    <t>Tata Ace</t>
  </si>
  <si>
    <t>₹26,997.86</t>
  </si>
  <si>
    <t>₹6,900.00</t>
  </si>
  <si>
    <t>₹33,897.86</t>
  </si>
  <si>
    <t>Jamnager</t>
  </si>
  <si>
    <t>JGAB1</t>
  </si>
  <si>
    <t>₹100.24</t>
  </si>
  <si>
    <t>₹10,865.74</t>
  </si>
  <si>
    <t>₹10,700.00</t>
  </si>
  <si>
    <t>₹ 6,090.91</t>
  </si>
  <si>
    <t>₹27,656.65</t>
  </si>
  <si>
    <t>Surat</t>
  </si>
  <si>
    <t>STVT1</t>
  </si>
  <si>
    <t>₹99.41</t>
  </si>
  <si>
    <t>₹22,100.94</t>
  </si>
  <si>
    <t>₹18,700.00</t>
  </si>
  <si>
    <t>₹52,221.38</t>
  </si>
  <si>
    <t>₹80,221.38</t>
  </si>
  <si>
    <t>Vadodara</t>
  </si>
  <si>
    <t>BDQT1</t>
  </si>
  <si>
    <t>Owned</t>
  </si>
  <si>
    <t>₹78.56</t>
  </si>
  <si>
    <t>₹12,476.91</t>
  </si>
  <si>
    <t>₹29,267.82</t>
  </si>
  <si>
    <t>Ahmmedabad City</t>
  </si>
  <si>
    <t>AMDBL</t>
  </si>
  <si>
    <t>₹94.58</t>
  </si>
  <si>
    <t>₹18,718.66</t>
  </si>
  <si>
    <t>₹12,000.00</t>
  </si>
  <si>
    <t>₹30,718.66</t>
  </si>
  <si>
    <t>₹58,718.66</t>
  </si>
  <si>
    <t>Sanand</t>
  </si>
  <si>
    <t>AMDBC</t>
  </si>
  <si>
    <t>₹93.07</t>
  </si>
  <si>
    <t>₹16,815.46</t>
  </si>
  <si>
    <t>₹11,800.00</t>
  </si>
  <si>
    <t>₹34,706.37</t>
  </si>
  <si>
    <t>₹10,548.57</t>
  </si>
  <si>
    <t>₹5,880.00</t>
  </si>
  <si>
    <t>₹16,428.57</t>
  </si>
  <si>
    <t>Rajkot</t>
  </si>
  <si>
    <t>RAJB1</t>
  </si>
  <si>
    <t>Super ace</t>
  </si>
  <si>
    <t>₹90.69</t>
  </si>
  <si>
    <t>₹9,285.00</t>
  </si>
  <si>
    <t>₹9,900.00</t>
  </si>
  <si>
    <t>₹ 8,374.99</t>
  </si>
  <si>
    <t>₹27,560.00</t>
  </si>
  <si>
    <t>Bhavnager</t>
  </si>
  <si>
    <t>BVCB1</t>
  </si>
  <si>
    <t>₹96.10</t>
  </si>
  <si>
    <t>₹24,433.00</t>
  </si>
  <si>
    <t>₹10,200.00</t>
  </si>
  <si>
    <t>₹46,053.45</t>
  </si>
  <si>
    <t>19 ft</t>
  </si>
  <si>
    <t>Eicher 19</t>
  </si>
  <si>
    <t>₹ 17,511.35</t>
  </si>
  <si>
    <t>₹16,000.00</t>
  </si>
  <si>
    <t>₹22,255.78</t>
  </si>
  <si>
    <t>₹11,900.00</t>
  </si>
  <si>
    <t>₹45,576.23</t>
  </si>
  <si>
    <t>₹73,576.23</t>
  </si>
  <si>
    <t>₹16,514.80</t>
  </si>
  <si>
    <t>₹8,600.00</t>
  </si>
  <si>
    <t>₹25,114.80</t>
  </si>
  <si>
    <t>₹15,100.00</t>
  </si>
  <si>
    <t>₹23,176.91</t>
  </si>
  <si>
    <t>₹51,176.91</t>
  </si>
  <si>
    <t>₹21,664.32</t>
  </si>
  <si>
    <t>₹7,600.00</t>
  </si>
  <si>
    <t>₹29,264.32</t>
  </si>
  <si>
    <t>Amreli</t>
  </si>
  <si>
    <t>AKVB1</t>
  </si>
  <si>
    <t>₹98.23</t>
  </si>
  <si>
    <t>₹19,100.86</t>
  </si>
  <si>
    <t>₹6,500.00</t>
  </si>
  <si>
    <t>₹25,600.86</t>
  </si>
  <si>
    <t>₹14,542.42</t>
  </si>
  <si>
    <t>₹24,742.42</t>
  </si>
  <si>
    <t>₹44,334.16</t>
  </si>
  <si>
    <t>₹11,200.00</t>
  </si>
  <si>
    <t>₹55,534.16</t>
  </si>
  <si>
    <t>₹32,700.28</t>
  </si>
  <si>
    <t>₹7,800.00</t>
  </si>
  <si>
    <t>₹40,500.28</t>
  </si>
  <si>
    <t>₹18,738.72</t>
  </si>
  <si>
    <t>₹29,938.72</t>
  </si>
  <si>
    <t>Pickup</t>
  </si>
  <si>
    <t>₹11,794.90</t>
  </si>
  <si>
    <t>₹9,300.00</t>
  </si>
  <si>
    <t>₹21,094.90</t>
  </si>
  <si>
    <t>₹49,094.90</t>
  </si>
  <si>
    <t>₹28,615.46</t>
  </si>
  <si>
    <t>₹16,669.83</t>
  </si>
  <si>
    <t>₹11,500.00</t>
  </si>
  <si>
    <t>₹34,260.73</t>
  </si>
  <si>
    <t>₹46,591.18</t>
  </si>
  <si>
    <t>₹23,752.57</t>
  </si>
  <si>
    <t>₹10,500.00</t>
  </si>
  <si>
    <t>₹34,252.57</t>
  </si>
  <si>
    <t>₹62,252.57</t>
  </si>
  <si>
    <t>Junagarh</t>
  </si>
  <si>
    <t>JNDB1</t>
  </si>
  <si>
    <t>₹81.93</t>
  </si>
  <si>
    <t>₹14,495.51</t>
  </si>
  <si>
    <t>₹9,700.00</t>
  </si>
  <si>
    <t>₹24,195.51</t>
  </si>
  <si>
    <t>Mehsana</t>
  </si>
  <si>
    <t>MSHB1</t>
  </si>
  <si>
    <t>₹99.38</t>
  </si>
  <si>
    <t>₹23,052.63</t>
  </si>
  <si>
    <t>₹44,673.08</t>
  </si>
  <si>
    <t>₹72,673.08</t>
  </si>
  <si>
    <t>₹13,447.27</t>
  </si>
  <si>
    <t>₹36,667.72</t>
  </si>
  <si>
    <t>20 ft</t>
  </si>
  <si>
    <t>Eicher 20</t>
  </si>
  <si>
    <t>₹11,080.00</t>
  </si>
  <si>
    <t>₹ 19,034.08</t>
  </si>
  <si>
    <t>₹16,839.05</t>
  </si>
  <si>
    <t>₹11,700.00</t>
  </si>
  <si>
    <t>₹28,539.05</t>
  </si>
  <si>
    <t>₹18,708.58</t>
  </si>
  <si>
    <t>₹33,808.58</t>
  </si>
  <si>
    <t>₹22,519.48</t>
  </si>
  <si>
    <t>₹50,519.48</t>
  </si>
  <si>
    <t>₹37,072.45</t>
  </si>
  <si>
    <t>₹15,600.00</t>
  </si>
  <si>
    <t>₹70,183.80</t>
  </si>
  <si>
    <t>₹106,183.80</t>
  </si>
  <si>
    <t>₹19,000.00</t>
  </si>
  <si>
    <t>₹32,356.05</t>
  </si>
  <si>
    <t>₹60,356.05</t>
  </si>
  <si>
    <t>₹28,169.83</t>
  </si>
  <si>
    <t>₹56,169.83</t>
  </si>
  <si>
    <t>₹10,703.38</t>
  </si>
  <si>
    <t>₹6,200.00</t>
  </si>
  <si>
    <t>₹22,994.29</t>
  </si>
  <si>
    <t>₹50,994.29</t>
  </si>
  <si>
    <t>₹41,359.17</t>
  </si>
  <si>
    <t>₹69,359.17</t>
  </si>
  <si>
    <t>22 ft</t>
  </si>
  <si>
    <t>₹43,328.78</t>
  </si>
  <si>
    <t>₹22,100.00</t>
  </si>
  <si>
    <t>₹ 21,318.17</t>
  </si>
  <si>
    <t>₹86,746.95</t>
  </si>
  <si>
    <t>₹122,746.95</t>
  </si>
  <si>
    <t>₹42,627.56</t>
  </si>
  <si>
    <t>₹70,627.56</t>
  </si>
  <si>
    <t>₹25,995.44</t>
  </si>
  <si>
    <t>₹9,800.00</t>
  </si>
  <si>
    <t>₹ 9,897.72</t>
  </si>
  <si>
    <t>₹45,693.16</t>
  </si>
  <si>
    <t>₹73,693.16</t>
  </si>
  <si>
    <t>SUM of monthly capacity</t>
  </si>
  <si>
    <t>Grand Total</t>
  </si>
  <si>
    <t>bp_id</t>
  </si>
  <si>
    <t>bp_name</t>
  </si>
  <si>
    <t>branch_name</t>
  </si>
  <si>
    <t>per_kg_rate</t>
  </si>
  <si>
    <t>kg_delivered</t>
  </si>
  <si>
    <t>Ashish saxena</t>
  </si>
  <si>
    <t>Problem statement</t>
  </si>
  <si>
    <t>Chauhan navneet kumar</t>
  </si>
  <si>
    <t>Business overview - Process overview</t>
  </si>
  <si>
    <t>Milestone 1 : Build a model,scenario analysis</t>
  </si>
  <si>
    <t>Skill Tag 1</t>
  </si>
  <si>
    <t>Skill Tag 2</t>
  </si>
  <si>
    <t>Ability to structure business process into a model</t>
  </si>
  <si>
    <t>Ability to model different scenarios and answer What - If questions</t>
  </si>
  <si>
    <t>Answer questions</t>
  </si>
  <si>
    <t>Write the insights/recommendations</t>
  </si>
  <si>
    <t>Upload for review</t>
  </si>
  <si>
    <t xml:space="preserve">Milestone 1 Feedback : </t>
  </si>
  <si>
    <t>Karan Mistry_Pickup</t>
  </si>
  <si>
    <t>Milestone 2 : Select the right branch for analysis</t>
  </si>
  <si>
    <t>Rajesh Kumar Misra_Pickup</t>
  </si>
  <si>
    <t>Ability to understand patterns from data</t>
  </si>
  <si>
    <t>Ability to make business decisions</t>
  </si>
  <si>
    <t>Milestone 3 : Insights from AMD payout</t>
  </si>
  <si>
    <t>Milestone 4 : Build cost and revenue model</t>
  </si>
  <si>
    <t>Milestone 5 : Insights from Profitability model and dashboard</t>
  </si>
  <si>
    <t>Milestone 6 : Decision support tool</t>
  </si>
  <si>
    <t>Vehicle</t>
  </si>
  <si>
    <t>Vehicle ownership</t>
  </si>
  <si>
    <t>Year of purchase</t>
  </si>
  <si>
    <t>14 ft,Tata Ace</t>
  </si>
  <si>
    <t>EMI,EMI</t>
  </si>
  <si>
    <t>2018,2017</t>
  </si>
  <si>
    <t>14 ft,17 ft,22 ft</t>
  </si>
  <si>
    <t>EMI,EMI,Market</t>
  </si>
  <si>
    <t>2016,2017,NA</t>
  </si>
  <si>
    <t>14 ft,19 ft</t>
  </si>
  <si>
    <t>EMI,Market</t>
  </si>
  <si>
    <t>2013,NA</t>
  </si>
  <si>
    <t>EMI,Owned</t>
  </si>
  <si>
    <t>2020,2018</t>
  </si>
  <si>
    <t>14 ft,AL Dost,Super ace</t>
  </si>
  <si>
    <t>Market,EMI,EMI</t>
  </si>
  <si>
    <t>NA,2019,2018</t>
  </si>
  <si>
    <t>Tata Ace,Super ace</t>
  </si>
  <si>
    <t>2013,2015</t>
  </si>
  <si>
    <t>Market,Owned</t>
  </si>
  <si>
    <t>NA,2013</t>
  </si>
  <si>
    <t>2015</t>
  </si>
  <si>
    <t>Pickup,Tata Ace</t>
  </si>
  <si>
    <t>Owned,Owned</t>
  </si>
  <si>
    <t>2014,2020</t>
  </si>
  <si>
    <t>Super ace,AL Dost</t>
  </si>
  <si>
    <t>2014,2018</t>
  </si>
  <si>
    <t>Mahindra,Mahindra</t>
  </si>
  <si>
    <t>2019,2018</t>
  </si>
  <si>
    <t>17 ft,Mahindra,Pickup,Tata Ace</t>
  </si>
  <si>
    <t>Market,EMI,EMI,EMI</t>
  </si>
  <si>
    <t>NA,2018,2018,2014</t>
  </si>
  <si>
    <t>Capacity</t>
  </si>
  <si>
    <t>Mileage</t>
  </si>
  <si>
    <t>Km travelled</t>
  </si>
  <si>
    <t>Fuel Cost/liter</t>
  </si>
  <si>
    <t>KM and Fuel cost</t>
  </si>
  <si>
    <t>Maintenance and additional cost</t>
  </si>
  <si>
    <t>Downpayment</t>
  </si>
  <si>
    <t>Tenure (yrs)</t>
  </si>
  <si>
    <t>Tenure (months)</t>
  </si>
  <si>
    <t>Interest @ p.a.</t>
  </si>
  <si>
    <t>Vehicles</t>
  </si>
  <si>
    <t>Ex- Showroom Price</t>
  </si>
  <si>
    <t>Downpayment Amount</t>
  </si>
  <si>
    <t>Balance</t>
  </si>
  <si>
    <t>Tata 407</t>
  </si>
  <si>
    <t>Eicher 32 ft</t>
  </si>
  <si>
    <t>3wheeler</t>
  </si>
  <si>
    <t>Tata 909</t>
  </si>
  <si>
    <t>Tata 1109</t>
  </si>
  <si>
    <t>Champion</t>
  </si>
  <si>
    <t>Trump Forec</t>
  </si>
  <si>
    <t>Cargo king</t>
  </si>
  <si>
    <t>24 FT</t>
  </si>
  <si>
    <t>Taurus</t>
  </si>
  <si>
    <t>code</t>
  </si>
  <si>
    <t>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</si>
</sst>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_ * #,##0_ ;_ * \-#,##0_ ;_ * &quot;-&quot;??_ ;_ @_ "/>
    <numFmt numFmtId="165" formatCode="0.0000"/>
    <numFmt numFmtId="166" formatCode="[$₹]#,##0.00"/>
    <numFmt numFmtId="167" formatCode="&quot;₹&quot;\ #,##0.00;[Red]&quot;₹&quot;\ \-#,##0.00"/>
    <numFmt numFmtId="168" formatCode="0.0%"/>
    <numFmt numFmtId="169" formatCode="[$₹]#,##0"/>
    <numFmt numFmtId="170" formatCode="[$₹]#,##0.0000"/>
    <numFmt numFmtId="171" formatCode="0.0"/>
    <numFmt numFmtId="172" formatCode="&quot;₹&quot;\ #,##0;[Red]&quot;₹&quot;\ \-#,##0"/>
  </numFmts>
  <fonts count="12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</font>
    <font>
      <color theme="1"/>
      <name val="Calibri"/>
    </font>
    <font>
      <sz val="11.0"/>
      <color theme="1"/>
      <name val="Calibri"/>
    </font>
    <font>
      <color rgb="FF1F1F1F"/>
      <name val="Monospace"/>
    </font>
    <font>
      <sz val="9.0"/>
      <color theme="1"/>
      <name val="&quot;Google Sans Mono&quot;"/>
    </font>
    <font/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DEEAF6"/>
        <bgColor rgb="FFDEEAF6"/>
      </patternFill>
    </fill>
  </fills>
  <borders count="1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9" xfId="0" applyAlignment="1" applyFont="1" applyNumberFormat="1">
      <alignment readingOrder="0"/>
    </xf>
    <xf borderId="0" fillId="0" fontId="2" numFmtId="1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9" xfId="0" applyFont="1" applyNumberFormat="1"/>
    <xf borderId="0" fillId="0" fontId="2" numFmtId="165" xfId="0" applyFont="1" applyNumberFormat="1"/>
    <xf borderId="0" fillId="0" fontId="2" numFmtId="164" xfId="0" applyFont="1" applyNumberFormat="1"/>
    <xf borderId="0" fillId="0" fontId="2" numFmtId="10" xfId="0" applyFont="1" applyNumberFormat="1"/>
    <xf borderId="0" fillId="0" fontId="3" numFmtId="0" xfId="0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166" xfId="0" applyAlignment="1" applyFont="1" applyNumberForma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2" xfId="0" applyAlignment="1" applyFont="1" applyNumberFormat="1">
      <alignment horizontal="right" readingOrder="0" vertical="bottom"/>
    </xf>
    <xf borderId="0" fillId="2" fontId="8" numFmtId="2" xfId="0" applyAlignment="1" applyFill="1" applyFont="1" applyNumberFormat="1">
      <alignment readingOrder="0" vertical="bottom"/>
    </xf>
    <xf borderId="0" fillId="2" fontId="9" numFmtId="166" xfId="0" applyAlignment="1" applyFont="1" applyNumberFormat="1">
      <alignment horizontal="right" readingOrder="0" vertical="bottom"/>
    </xf>
    <xf borderId="0" fillId="0" fontId="6" numFmtId="166" xfId="0" applyAlignment="1" applyFont="1" applyNumberFormat="1">
      <alignment horizontal="right" readingOrder="0" vertical="bottom"/>
    </xf>
    <xf borderId="0" fillId="0" fontId="6" numFmtId="167" xfId="0" applyAlignment="1" applyFont="1" applyNumberFormat="1">
      <alignment horizontal="right" readingOrder="0" vertical="bottom"/>
    </xf>
    <xf borderId="0" fillId="0" fontId="6" numFmtId="1" xfId="0" applyAlignment="1" applyFont="1" applyNumberFormat="1">
      <alignment horizontal="right" readingOrder="0" vertical="bottom"/>
    </xf>
    <xf borderId="0" fillId="0" fontId="4" numFmtId="0" xfId="0" applyFont="1"/>
    <xf borderId="0" fillId="0" fontId="7" numFmtId="0" xfId="0" applyFont="1"/>
    <xf borderId="0" fillId="0" fontId="7" numFmtId="9" xfId="0" applyFont="1" applyNumberFormat="1"/>
    <xf borderId="0" fillId="0" fontId="7" numFmtId="168" xfId="0" applyFont="1" applyNumberFormat="1"/>
    <xf borderId="0" fillId="0" fontId="7" numFmtId="3" xfId="0" applyFont="1" applyNumberFormat="1"/>
    <xf borderId="0" fillId="0" fontId="7" numFmtId="169" xfId="0" applyFont="1" applyNumberFormat="1"/>
    <xf borderId="0" fillId="0" fontId="7" numFmtId="10" xfId="0" applyFont="1" applyNumberFormat="1"/>
    <xf borderId="0" fillId="0" fontId="7" numFmtId="166" xfId="0" applyFont="1" applyNumberFormat="1"/>
    <xf borderId="0" fillId="0" fontId="7" numFmtId="1" xfId="0" applyFont="1" applyNumberFormat="1"/>
    <xf borderId="1" fillId="0" fontId="1" numFmtId="0" xfId="0" applyAlignment="1" applyBorder="1" applyFont="1">
      <alignment horizontal="left" vertical="top"/>
    </xf>
    <xf borderId="2" fillId="0" fontId="10" numFmtId="0" xfId="0" applyBorder="1" applyFont="1"/>
    <xf borderId="3" fillId="0" fontId="10" numFmtId="0" xfId="0" applyBorder="1" applyFont="1"/>
    <xf borderId="0" fillId="0" fontId="7" numFmtId="2" xfId="0" applyFont="1" applyNumberFormat="1"/>
    <xf borderId="4" fillId="0" fontId="10" numFmtId="0" xfId="0" applyBorder="1" applyFont="1"/>
    <xf borderId="5" fillId="0" fontId="10" numFmtId="0" xfId="0" applyBorder="1" applyFont="1"/>
    <xf borderId="6" fillId="0" fontId="10" numFmtId="0" xfId="0" applyBorder="1" applyFont="1"/>
    <xf borderId="7" fillId="0" fontId="10" numFmtId="0" xfId="0" applyBorder="1" applyFont="1"/>
    <xf borderId="8" fillId="0" fontId="10" numFmtId="0" xfId="0" applyBorder="1" applyFont="1"/>
    <xf borderId="0" fillId="0" fontId="7" numFmtId="170" xfId="0" applyFont="1" applyNumberFormat="1"/>
    <xf borderId="0" fillId="0" fontId="1" numFmtId="0" xfId="0" applyAlignment="1" applyFont="1">
      <alignment vertical="top"/>
    </xf>
    <xf borderId="9" fillId="3" fontId="2" numFmtId="0" xfId="0" applyAlignment="1" applyBorder="1" applyFill="1" applyFont="1">
      <alignment horizontal="center"/>
    </xf>
    <xf borderId="9" fillId="4" fontId="2" numFmtId="0" xfId="0" applyAlignment="1" applyBorder="1" applyFill="1" applyFont="1">
      <alignment horizontal="center"/>
    </xf>
    <xf borderId="10" fillId="0" fontId="10" numFmtId="0" xfId="0" applyBorder="1" applyFont="1"/>
    <xf borderId="11" fillId="5" fontId="1" numFmtId="0" xfId="0" applyAlignment="1" applyBorder="1" applyFill="1" applyFont="1">
      <alignment horizontal="left" vertical="top"/>
    </xf>
    <xf borderId="12" fillId="0" fontId="10" numFmtId="0" xfId="0" applyBorder="1" applyFont="1"/>
    <xf borderId="13" fillId="0" fontId="10" numFmtId="0" xfId="0" applyBorder="1" applyFont="1"/>
    <xf borderId="11" fillId="0" fontId="1" numFmtId="0" xfId="0" applyAlignment="1" applyBorder="1" applyFont="1">
      <alignment horizontal="left" vertical="top"/>
    </xf>
    <xf borderId="0" fillId="0" fontId="7" numFmtId="4" xfId="0" applyFont="1" applyNumberFormat="1"/>
    <xf borderId="2" fillId="0" fontId="1" numFmtId="0" xfId="0" applyAlignment="1" applyBorder="1" applyFont="1">
      <alignment horizontal="left" vertical="top"/>
    </xf>
    <xf borderId="3" fillId="0" fontId="1" numFmtId="0" xfId="0" applyAlignment="1" applyBorder="1" applyFont="1">
      <alignment horizontal="left" vertical="top"/>
    </xf>
    <xf borderId="6" fillId="0" fontId="1" numFmtId="0" xfId="0" applyAlignment="1" applyBorder="1" applyFont="1">
      <alignment horizontal="left" vertical="top"/>
    </xf>
    <xf borderId="7" fillId="0" fontId="1" numFmtId="0" xfId="0" applyAlignment="1" applyBorder="1" applyFont="1">
      <alignment horizontal="left" vertical="top"/>
    </xf>
    <xf borderId="8" fillId="0" fontId="1" numFmtId="0" xfId="0" applyAlignment="1" applyBorder="1" applyFont="1">
      <alignment horizontal="left" vertical="top"/>
    </xf>
    <xf borderId="14" fillId="0" fontId="2" numFmtId="0" xfId="0" applyAlignment="1" applyBorder="1" applyFont="1">
      <alignment horizontal="center" vertical="center"/>
    </xf>
    <xf borderId="15" fillId="0" fontId="2" numFmtId="2" xfId="0" applyBorder="1" applyFont="1" applyNumberFormat="1"/>
    <xf borderId="16" fillId="0" fontId="10" numFmtId="0" xfId="0" applyBorder="1" applyFont="1"/>
    <xf borderId="17" fillId="0" fontId="10" numFmtId="0" xfId="0" applyBorder="1" applyFont="1"/>
    <xf borderId="14" fillId="0" fontId="2" numFmtId="0" xfId="0" applyAlignment="1" applyBorder="1" applyFont="1">
      <alignment horizontal="center" shrinkToFit="0" vertical="center" wrapText="1"/>
    </xf>
    <xf borderId="0" fillId="0" fontId="2" numFmtId="1" xfId="0" applyFont="1" applyNumberFormat="1"/>
    <xf borderId="0" fillId="0" fontId="2" numFmtId="171" xfId="0" applyFont="1" applyNumberFormat="1"/>
    <xf borderId="15" fillId="0" fontId="2" numFmtId="1" xfId="0" applyBorder="1" applyFont="1" applyNumberFormat="1"/>
    <xf borderId="0" fillId="0" fontId="11" numFmtId="0" xfId="0" applyFont="1"/>
    <xf borderId="0" fillId="0" fontId="2" numFmtId="172" xfId="0" applyFont="1" applyNumberFormat="1"/>
    <xf borderId="0" fillId="0" fontId="2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utilization vs. profit margin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profit_analysis!$P$1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profit_analysis!$K$2:$K$1000</c:f>
            </c:numRef>
          </c:xVal>
          <c:yVal>
            <c:numRef>
              <c:f>profit_analysis!$P$2:$P$1000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708770"/>
        <c:axId val="252208473"/>
      </c:scatterChart>
      <c:valAx>
        <c:axId val="16037087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profit margin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208473"/>
      </c:valAx>
      <c:valAx>
        <c:axId val="252208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utilization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7087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695325</xdr:colOff>
      <xdr:row>30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64" sheet="cost_base_improved"/>
  </cacheSource>
  <cacheFields>
    <cacheField name="Index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</sharedItems>
    </cacheField>
    <cacheField name="OU" numFmtId="0">
      <sharedItems>
        <s v="Vapi"/>
        <s v="Ahmedabad Branch"/>
        <s v="Gandhi Nager"/>
        <s v="Rampura Branch"/>
        <s v="Jamnager"/>
        <s v="Surat"/>
        <s v="Vadodara"/>
        <s v="Ahmmedabad City"/>
        <s v="Sanand"/>
        <s v="Rajkot"/>
        <s v="Bhavnager"/>
        <s v="Amreli"/>
        <s v="Junagarh"/>
        <s v="Mehsana"/>
      </sharedItems>
    </cacheField>
    <cacheField name="OU Code" numFmtId="0">
      <sharedItems>
        <s v="VAPT1"/>
        <s v="AMDT1"/>
        <s v="GNCB1"/>
        <s v="AMDBP"/>
        <s v="JGAB1"/>
        <s v="STVT1"/>
        <s v="BDQT1"/>
        <s v="AMDBL"/>
        <s v="AMDBC"/>
        <s v="RAJB1"/>
        <s v="BVCB1"/>
        <s v="AKVB1"/>
        <s v="JNDB1"/>
        <s v="MSHB1"/>
      </sharedItems>
    </cacheField>
    <cacheField name="BP name" numFmtId="0">
      <sharedItems>
        <s v="AGARWAL SUGANDHA AMIT"/>
        <s v="Amit Ramesh Agarwal"/>
        <s v="ASHISH SAXENA"/>
        <s v="Ashok Kumar_GNCB1"/>
        <s v="BELIM RIYAZUDDIN MEHBOOBBHAI"/>
        <s v="Bharat madhusing lodha"/>
        <s v="DENISH B. BAVARIYA"/>
        <s v="Devendar Vanga"/>
        <s v="Devendra r. mistry"/>
        <s v="Dharmendra Sharma"/>
        <s v="DINESHBHAI MOHANBHAI SOLANKI"/>
        <s v="EKTA AGARWAL"/>
        <s v="FAIZILA Theba"/>
        <s v="GAJRAJSINGH B RATHOD"/>
        <s v="GOHIL RAGHUVIRSINH R"/>
        <s v="Gulamhusen Mohamad Ghanchi"/>
        <s v="GULZAR F MEMON"/>
        <s v="Hardik Patel"/>
        <s v="Harun Abdul Bhai Theba"/>
        <s v="Inderkumar moolchand gupta"/>
        <s v="Karan Mistry_Delivery"/>
        <s v="LALAJI BHAI THAKOR"/>
        <s v="MAMATA PAL"/>
        <s v="MANISHA PRAVIN PATIL"/>
        <s v="Meenakshi Gupta"/>
        <s v="mo. Farukh"/>
        <s v="MOINUDDIN R SHAIKH"/>
        <s v="MUKESHBHAI RAJABHAI BHARWAD"/>
        <s v="MULIYA TOFIKHUSEN HABIBBHAI"/>
        <s v="OD Maheshbhai Bhikhabhai"/>
        <s v="Patani Salim Gafarbhai"/>
        <s v="PATHAN PARVEZBHAI"/>
        <s v="Pravin Patil"/>
        <s v="Pravin Thakor"/>
        <s v="RAJENDRASINH L CHAVDA"/>
        <s v="Rajesh Kumar Misra_Delivery"/>
        <s v="RAKIB GULAMKADAR BLOCH"/>
        <s v="SADHU RAM KARGWAL"/>
        <s v="SANDEEP KUMAR"/>
        <s v="SHEKH JENULABEDEEN BADRUDIN"/>
        <s v="Shekh Seemabanu Mohammad"/>
        <s v="Siddhant Subhash Borse"/>
        <s v="SURESHBHAI RAJABHAI BHARWAD"/>
        <s v="SWAPNIL PANDEY_BP"/>
        <s v="VIKAS AGARWAL"/>
        <s v="VIRENDRA SOLANKI"/>
        <s v="Visharad Chauhan"/>
        <s v="ZAINULSHA.M.DIWAN"/>
      </sharedItems>
    </cacheField>
    <cacheField name="vehicle code" numFmtId="0">
      <sharedItems>
        <s v="14 ft"/>
        <s v="17 ft"/>
        <s v="Mahindra"/>
        <s v="AL Dost"/>
        <s v="Tata Ace"/>
        <s v="Super ace"/>
        <s v="19 ft"/>
        <s v="Pickup"/>
        <s v="20 ft"/>
        <s v="22 ft"/>
      </sharedItems>
    </cacheField>
    <cacheField name="vehicle ownership" numFmtId="0">
      <sharedItems>
        <s v="EMI"/>
        <s v="Market"/>
        <s v="Owned"/>
      </sharedItems>
    </cacheField>
    <cacheField name="year of purchase">
      <sharedItems containsMixedTypes="1" containsNumber="1" containsInteger="1">
        <n v="2018.0"/>
        <s v="NA"/>
        <n v="2014.0"/>
        <n v="2019.0"/>
        <n v="2016.0"/>
        <n v="2012.0"/>
        <n v="2013.0"/>
        <n v="2020.0"/>
        <n v="2010.0"/>
        <n v="2011.0"/>
        <n v="2015.0"/>
        <n v="2017.0"/>
      </sharedItems>
    </cacheField>
    <cacheField name="vehicle name" numFmtId="0">
      <sharedItems>
        <s v="Eicher 14"/>
        <s v="Eicher 17"/>
        <s v="Mahindra"/>
        <s v="AL Dost"/>
        <s v="Tata Ace"/>
        <s v="Super ace"/>
        <s v="Eicher 19"/>
        <s v="Pickup"/>
        <s v="Eicher 20"/>
        <s v="22 ft"/>
      </sharedItems>
    </cacheField>
    <cacheField name="capacity" numFmtId="2">
      <sharedItems containsSemiMixedTypes="0" containsString="0" containsNumber="1">
        <n v="2.49"/>
        <n v="4.77"/>
        <n v="1.55"/>
        <n v="1.3"/>
        <n v="0.82"/>
        <n v="1.29"/>
        <n v="6.85"/>
        <n v="1.46"/>
        <n v="6.94"/>
        <n v="7.2"/>
      </sharedItems>
    </cacheField>
    <cacheField name="milaeage" numFmtId="2">
      <sharedItems containsSemiMixedTypes="0" containsString="0" containsNumber="1">
        <n v="9.0"/>
        <n v="6.55"/>
        <n v="16.83"/>
        <n v="15.34"/>
        <n v="7.79"/>
        <n v="17.53"/>
        <n v="13.04"/>
        <n v="18.89"/>
        <n v="9.1"/>
        <n v="17.16"/>
        <n v="14.0"/>
        <n v="17.58"/>
        <n v="9.83"/>
        <n v="6.94"/>
        <n v="8.56"/>
        <n v="9.89"/>
        <n v="12.6"/>
        <n v="13.45"/>
        <n v="12.34"/>
        <n v="16.21"/>
        <n v="6.5"/>
        <n v="9.36"/>
        <n v="11.22"/>
        <n v="13.84"/>
        <n v="17.29"/>
        <n v="9.92"/>
        <n v="10.17"/>
        <n v="8.62"/>
        <n v="4.7"/>
        <n v="12.66"/>
        <n v="7.0"/>
        <n v="17.13"/>
        <n v="7.78"/>
        <n v="3.55"/>
        <n v="15.25"/>
        <n v="6.65"/>
        <n v="8.09"/>
      </sharedItems>
    </cacheField>
    <cacheField name="km travelled" numFmtId="0">
      <sharedItems containsSemiMixedTypes="0" containsString="0" containsNumber="1" containsInteger="1">
        <n v="1600.0"/>
        <n v="2900.0"/>
        <n v="2700.0"/>
        <n v="2600.0"/>
        <n v="1900.0"/>
        <n v="3000.0"/>
        <n v="1800.0"/>
        <n v="3100.0"/>
        <n v="2500.0"/>
        <n v="2400.0"/>
        <n v="2000.0"/>
      </sharedItems>
    </cacheField>
    <cacheField name="fuel price" numFmtId="166">
      <sharedItems>
        <s v="₹92.30"/>
        <s v="₹100.49"/>
        <s v="₹113.41"/>
        <s v="₹80.84"/>
        <s v="₹100.24"/>
        <s v="₹99.41"/>
        <s v="₹78.56"/>
        <s v="₹94.58"/>
        <s v="₹93.07"/>
        <s v="₹90.69"/>
        <s v="₹96.10"/>
        <s v="₹98.23"/>
        <s v="₹81.93"/>
        <s v="₹99.38"/>
      </sharedItems>
    </cacheField>
    <cacheField name="fuel cost" numFmtId="166">
      <sharedItems>
        <s v="₹16,408.89"/>
        <s v="₹0.00"/>
        <s v="₹44,474.74"/>
        <s v="₹18,194.53"/>
        <s v="₹13,701.34"/>
        <s v="₹26,997.86"/>
        <s v="₹10,865.74"/>
        <s v="₹22,100.94"/>
        <s v="₹12,476.91"/>
        <s v="₹18,718.66"/>
        <s v="₹16,815.46"/>
        <s v="₹10,548.57"/>
        <s v="₹9,285.00"/>
        <s v="₹24,433.00"/>
        <s v="₹22,255.78"/>
        <s v="₹16,514.80"/>
        <s v="₹21,664.32"/>
        <s v="₹19,100.86"/>
        <s v="₹14,542.42"/>
        <s v="₹44,334.16"/>
        <s v="₹32,700.28"/>
        <s v="₹18,738.72"/>
        <s v="₹11,794.90"/>
        <s v="₹16,669.83"/>
        <s v="₹23,752.57"/>
        <s v="₹14,495.51"/>
        <s v="₹23,052.63"/>
        <s v="₹13,447.27"/>
        <s v="₹16,839.05"/>
        <s v="₹18,708.58"/>
        <s v="₹37,072.45"/>
        <s v="₹10,703.38"/>
        <s v="₹43,328.78"/>
        <s v="₹25,995.44"/>
      </sharedItems>
    </cacheField>
    <cacheField name="maintenance" numFmtId="166">
      <sharedItems>
        <s v="₹9,580.00"/>
        <s v="₹12,500.00"/>
        <s v="₹8,200.00"/>
        <s v="₹11,400.00"/>
        <s v="₹6,900.00"/>
        <s v="₹10,700.00"/>
        <s v="₹18,700.00"/>
        <s v="₹12,000.00"/>
        <s v="₹11,800.00"/>
        <s v="₹5,880.00"/>
        <s v="₹9,900.00"/>
        <s v="₹10,200.00"/>
        <s v="₹11,900.00"/>
        <s v="₹8,600.00"/>
        <s v="₹15,100.00"/>
        <s v="₹7,600.00"/>
        <s v="₹6,500.00"/>
        <s v="₹11,200.00"/>
        <s v="₹7,800.00"/>
        <s v="₹9,300.00"/>
        <s v="₹11,500.00"/>
        <s v="₹10,500.00"/>
        <s v="₹9,700.00"/>
        <s v="₹11,080.00"/>
        <s v="₹11,700.00"/>
        <s v="₹15,600.00"/>
        <s v="₹19,000.00"/>
        <s v="₹6,200.00"/>
        <s v="₹22,100.00"/>
        <s v="₹9,800.00"/>
      </sharedItems>
    </cacheField>
    <cacheField name="EMI">
      <sharedItems containsMixedTypes="1" containsNumber="1" containsInteger="1">
        <s v="₹ 11,420.45"/>
        <n v="0.0"/>
        <s v="₹ 7,613.63"/>
        <s v="₹ 6,090.91"/>
        <s v="₹ 8,374.99"/>
        <s v="₹ 17,511.35"/>
        <s v="₹ 19,034.08"/>
        <s v="₹ 21,318.17"/>
        <s v="₹ 9,897.72"/>
      </sharedItems>
    </cacheField>
    <cacheField name="vehicle cost">
      <sharedItems containsMixedTypes="1" containsNumber="1" containsInteger="1">
        <s v="₹37,409.34"/>
        <n v="40000.0"/>
        <s v="₹56,974.74"/>
        <s v="₹37,814.98"/>
        <s v="₹32,714.97"/>
        <s v="₹33,897.86"/>
        <s v="₹27,656.65"/>
        <s v="₹52,221.38"/>
        <s v="₹29,267.82"/>
        <s v="₹30,718.66"/>
        <s v="₹34,706.37"/>
        <s v="₹16,428.57"/>
        <s v="₹27,560.00"/>
        <s v="₹46,053.45"/>
        <n v="80000.0"/>
        <s v="₹45,576.23"/>
        <s v="₹25,114.80"/>
        <s v="₹23,176.91"/>
        <s v="₹29,264.32"/>
        <s v="₹25,600.86"/>
        <s v="₹24,742.42"/>
        <s v="₹55,534.16"/>
        <s v="₹40,500.28"/>
        <s v="₹29,938.72"/>
        <s v="₹21,094.90"/>
        <s v="₹28,615.46"/>
        <s v="₹34,260.73"/>
        <s v="₹46,591.18"/>
        <s v="₹34,252.57"/>
        <s v="₹24,195.51"/>
        <s v="₹44,673.08"/>
        <s v="₹36,667.72"/>
        <s v="₹28,539.05"/>
        <s v="₹33,808.58"/>
        <s v="₹22,519.48"/>
        <s v="₹70,183.80"/>
        <s v="₹32,356.05"/>
        <s v="₹28,169.83"/>
        <s v="₹22,994.29"/>
        <s v="₹41,359.17"/>
        <s v="₹86,746.95"/>
        <s v="₹42,627.56"/>
        <s v="₹45,693.16"/>
      </sharedItems>
    </cacheField>
    <cacheField name="team cost" numFmtId="166">
      <sharedItems>
        <s v="₹28,000.00"/>
        <s v="₹8,000.00"/>
        <s v="₹36,000.00"/>
        <s v="₹16,000.00"/>
      </sharedItems>
    </cacheField>
    <cacheField name="total cost" numFmtId="166">
      <sharedItems>
        <s v="₹65,409.34"/>
        <s v="₹48,000.00"/>
        <s v="₹92,974.74"/>
        <s v="₹65,814.98"/>
        <s v="₹60,714.97"/>
        <s v="₹61,897.86"/>
        <s v="₹55,656.65"/>
        <s v="₹80,221.38"/>
        <s v="₹57,267.82"/>
        <s v="₹58,718.66"/>
        <s v="₹62,706.37"/>
        <s v="₹44,428.57"/>
        <s v="₹55,560.00"/>
        <s v="₹74,053.45"/>
        <s v="₹96,000.00"/>
        <s v="₹73,576.23"/>
        <s v="₹53,114.80"/>
        <s v="₹51,176.91"/>
        <s v="₹57,264.32"/>
        <s v="₹53,600.86"/>
        <s v="₹52,742.42"/>
        <s v="₹83,534.16"/>
        <s v="₹68,500.28"/>
        <s v="₹57,938.72"/>
        <s v="₹49,094.90"/>
        <s v="₹56,615.46"/>
        <s v="₹62,260.73"/>
        <s v="₹74,591.18"/>
        <s v="₹62,252.57"/>
        <s v="₹52,195.51"/>
        <s v="₹72,673.08"/>
        <s v="₹64,667.72"/>
        <s v="₹56,539.05"/>
        <s v="₹61,808.58"/>
        <s v="₹50,519.48"/>
        <s v="₹106,183.80"/>
        <s v="₹60,356.05"/>
        <s v="₹56,169.83"/>
        <s v="₹50,994.29"/>
        <s v="₹69,359.17"/>
        <s v="₹122,746.95"/>
        <s v="₹70,627.56"/>
        <s v="₹73,693.16"/>
      </sharedItems>
    </cacheField>
    <cacheField name="monthly capacity" numFmtId="0">
      <sharedItems containsSemiMixedTypes="0" containsString="0" containsNumber="1">
        <n v="62.25000000000001"/>
        <n v="119.24999999999999"/>
        <n v="38.75"/>
        <n v="32.5"/>
        <n v="20.5"/>
        <n v="32.25"/>
        <n v="171.25"/>
        <n v="36.5"/>
        <n v="173.5"/>
        <n v="18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50" firstHeaderRow="0" firstDataRow="1" firstDataCol="0"/>
  <pivotFields>
    <pivotField name="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O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U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BP nam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vehicle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vehicle ownership" compact="0" outline="0" multipleItemSelectionAllowed="1" showAll="0">
      <items>
        <item x="0"/>
        <item x="1"/>
        <item x="2"/>
        <item t="default"/>
      </items>
    </pivotField>
    <pivotField name="year of purchas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vehicle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apacity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milaeage" compact="0" numFmtId="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km travell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uel pri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fuel cost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maintenanc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EMI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vehicle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team cost" compact="0" numFmtId="166" outline="0" multipleItemSelectionAllowed="1" showAll="0">
      <items>
        <item x="0"/>
        <item x="1"/>
        <item x="2"/>
        <item x="3"/>
        <item t="default"/>
      </items>
    </pivotField>
    <pivotField name="total cost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monthly capac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3"/>
  </rowFields>
  <dataFields>
    <dataField name="SUM of monthly capacity" fld="1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86"/>
    <col customWidth="1" min="2" max="2" width="11.86"/>
    <col customWidth="1" min="3" max="3" width="11.71"/>
    <col customWidth="1" min="4" max="4" width="11.0"/>
    <col customWidth="1" min="5" max="5" width="11.14"/>
    <col customWidth="1" min="6" max="6" width="10.0"/>
    <col customWidth="1" min="7" max="7" width="11.86"/>
    <col customWidth="1" min="8" max="9" width="15.0"/>
    <col customWidth="1" min="10" max="12" width="10.71"/>
    <col customWidth="1" min="13" max="13" width="10.43"/>
    <col customWidth="1" min="14" max="14" width="12.0"/>
    <col customWidth="1" min="15" max="15" width="15.86"/>
    <col customWidth="1" min="16" max="16" width="12.0"/>
    <col customWidth="1" min="17" max="17" width="15.0"/>
    <col customWidth="1" min="18" max="18" width="12.14"/>
    <col customWidth="1" min="19" max="19" width="9.14"/>
    <col customWidth="1" min="20" max="28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3" t="s">
        <v>15</v>
      </c>
      <c r="Q1" s="1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16</v>
      </c>
      <c r="B2" s="6" t="s">
        <v>17</v>
      </c>
      <c r="C2" s="5" t="s">
        <v>18</v>
      </c>
      <c r="D2" s="6">
        <v>16347.6</v>
      </c>
      <c r="E2" s="7" t="s">
        <v>19</v>
      </c>
      <c r="F2" s="6" t="s">
        <v>20</v>
      </c>
      <c r="G2" s="6" t="s">
        <v>21</v>
      </c>
      <c r="H2" s="8">
        <v>0.21</v>
      </c>
      <c r="J2" s="5" t="s">
        <v>22</v>
      </c>
      <c r="K2" s="8">
        <v>-0.42</v>
      </c>
      <c r="L2" s="5" t="s">
        <v>23</v>
      </c>
      <c r="M2" s="9" t="s">
        <v>24</v>
      </c>
      <c r="N2" s="10" t="s">
        <v>25</v>
      </c>
      <c r="O2" s="10">
        <f>VLOOKUP(A2, 'Pivot Table 1'!$A$2:$B$49, 2, False)</f>
        <v>82.75</v>
      </c>
      <c r="P2" s="11">
        <f t="shared" ref="P2:P49" si="1">(D2/(O2*1000))</f>
        <v>0.1975540785</v>
      </c>
      <c r="Q2" s="12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5" t="s">
        <v>26</v>
      </c>
      <c r="B3" s="6" t="s">
        <v>27</v>
      </c>
      <c r="C3" s="5" t="s">
        <v>18</v>
      </c>
      <c r="D3" s="6">
        <v>36413.6</v>
      </c>
      <c r="E3" s="7" t="s">
        <v>28</v>
      </c>
      <c r="F3" s="6" t="s">
        <v>29</v>
      </c>
      <c r="G3" s="6" t="s">
        <v>30</v>
      </c>
      <c r="H3" s="8">
        <v>0.2</v>
      </c>
      <c r="J3" s="5" t="s">
        <v>31</v>
      </c>
      <c r="K3" s="8">
        <v>0.74</v>
      </c>
      <c r="L3" s="5" t="s">
        <v>32</v>
      </c>
      <c r="M3" s="9" t="s">
        <v>24</v>
      </c>
      <c r="N3" s="10" t="s">
        <v>33</v>
      </c>
      <c r="O3" s="10">
        <f>VLOOKUP(A3, 'Pivot Table 1'!$A$2:$B$49, 2, False)</f>
        <v>62.25</v>
      </c>
      <c r="P3" s="11">
        <f t="shared" si="1"/>
        <v>0.5849574297</v>
      </c>
      <c r="Q3" s="12"/>
      <c r="R3" s="4" t="s">
        <v>34</v>
      </c>
      <c r="S3" s="13"/>
      <c r="T3" s="4"/>
      <c r="U3" s="4"/>
      <c r="V3" s="4"/>
      <c r="W3" s="4"/>
      <c r="X3" s="4"/>
      <c r="Y3" s="4"/>
      <c r="Z3" s="4"/>
      <c r="AA3" s="4"/>
      <c r="AB3" s="4"/>
    </row>
    <row r="4">
      <c r="A4" s="5" t="s">
        <v>35</v>
      </c>
      <c r="B4" s="6" t="s">
        <v>36</v>
      </c>
      <c r="C4" s="5" t="s">
        <v>18</v>
      </c>
      <c r="D4" s="6">
        <v>29269.0</v>
      </c>
      <c r="E4" s="7" t="s">
        <v>37</v>
      </c>
      <c r="F4" s="6" t="s">
        <v>38</v>
      </c>
      <c r="G4" s="6" t="s">
        <v>39</v>
      </c>
      <c r="H4" s="8">
        <v>4.38</v>
      </c>
      <c r="J4" s="5" t="s">
        <v>40</v>
      </c>
      <c r="K4" s="8">
        <v>0.36</v>
      </c>
      <c r="L4" s="5" t="s">
        <v>41</v>
      </c>
      <c r="M4" s="9" t="s">
        <v>24</v>
      </c>
      <c r="N4" s="10" t="s">
        <v>33</v>
      </c>
      <c r="O4" s="10">
        <f>VLOOKUP(A4, 'Pivot Table 1'!$A$2:$B$49, 2, False)</f>
        <v>119.25</v>
      </c>
      <c r="P4" s="11">
        <f t="shared" si="1"/>
        <v>0.245442348</v>
      </c>
      <c r="Q4" s="12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5" t="s">
        <v>42</v>
      </c>
      <c r="B5" s="6" t="s">
        <v>43</v>
      </c>
      <c r="C5" s="5" t="s">
        <v>44</v>
      </c>
      <c r="D5" s="6">
        <v>6740.58</v>
      </c>
      <c r="E5" s="7" t="s">
        <v>45</v>
      </c>
      <c r="F5" s="6" t="s">
        <v>46</v>
      </c>
      <c r="G5" s="6" t="s">
        <v>47</v>
      </c>
      <c r="H5" s="8">
        <v>4.44</v>
      </c>
      <c r="J5" s="5" t="s">
        <v>48</v>
      </c>
      <c r="K5" s="8">
        <v>0.49</v>
      </c>
      <c r="L5" s="5" t="s">
        <v>49</v>
      </c>
      <c r="M5" s="9" t="s">
        <v>24</v>
      </c>
      <c r="N5" s="10" t="s">
        <v>33</v>
      </c>
      <c r="O5" s="10">
        <f>VLOOKUP(A5, 'Pivot Table 1'!$A$2:$B$49, 2, False)</f>
        <v>38.75</v>
      </c>
      <c r="P5" s="11">
        <f t="shared" si="1"/>
        <v>0.1739504516</v>
      </c>
      <c r="Q5" s="12"/>
      <c r="R5" s="4"/>
      <c r="S5" s="5" t="s">
        <v>50</v>
      </c>
      <c r="T5" s="4"/>
      <c r="U5" s="4"/>
      <c r="V5" s="4"/>
      <c r="W5" s="4"/>
      <c r="X5" s="4"/>
      <c r="Y5" s="4"/>
      <c r="Z5" s="4"/>
      <c r="AA5" s="4"/>
      <c r="AB5" s="4"/>
    </row>
    <row r="6">
      <c r="A6" s="5" t="s">
        <v>51</v>
      </c>
      <c r="B6" s="6" t="s">
        <v>52</v>
      </c>
      <c r="C6" s="5" t="s">
        <v>53</v>
      </c>
      <c r="D6" s="6">
        <v>2553.33</v>
      </c>
      <c r="E6" s="7" t="s">
        <v>54</v>
      </c>
      <c r="F6" s="6" t="s">
        <v>55</v>
      </c>
      <c r="G6" s="6" t="s">
        <v>56</v>
      </c>
      <c r="H6" s="8">
        <v>0.58</v>
      </c>
      <c r="J6" s="5" t="s">
        <v>57</v>
      </c>
      <c r="K6" s="8">
        <v>-1.64</v>
      </c>
      <c r="L6" s="5" t="s">
        <v>58</v>
      </c>
      <c r="M6" s="9" t="s">
        <v>24</v>
      </c>
      <c r="N6" s="10" t="s">
        <v>25</v>
      </c>
      <c r="O6" s="10">
        <f>VLOOKUP(A6, 'Pivot Table 1'!$A$2:$B$49, 2, False)</f>
        <v>32.5</v>
      </c>
      <c r="P6" s="11">
        <f t="shared" si="1"/>
        <v>0.078564</v>
      </c>
      <c r="Q6" s="12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5" t="s">
        <v>59</v>
      </c>
      <c r="B7" s="6" t="s">
        <v>60</v>
      </c>
      <c r="C7" s="5" t="s">
        <v>53</v>
      </c>
      <c r="D7" s="6">
        <v>4069.0</v>
      </c>
      <c r="E7" s="7" t="s">
        <v>61</v>
      </c>
      <c r="F7" s="6" t="s">
        <v>62</v>
      </c>
      <c r="G7" s="6" t="s">
        <v>63</v>
      </c>
      <c r="H7" s="8">
        <v>2.15</v>
      </c>
      <c r="J7" s="5" t="s">
        <v>64</v>
      </c>
      <c r="K7" s="8">
        <v>-0.69</v>
      </c>
      <c r="L7" s="5" t="s">
        <v>65</v>
      </c>
      <c r="M7" s="9" t="s">
        <v>24</v>
      </c>
      <c r="N7" s="10" t="s">
        <v>25</v>
      </c>
      <c r="O7" s="10">
        <f>VLOOKUP(A7, 'Pivot Table 1'!$A$2:$B$49, 2, False)</f>
        <v>20.5</v>
      </c>
      <c r="P7" s="11">
        <f t="shared" si="1"/>
        <v>0.1984878049</v>
      </c>
      <c r="Q7" s="12"/>
      <c r="R7" s="4" t="s">
        <v>66</v>
      </c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5" t="s">
        <v>67</v>
      </c>
      <c r="B8" s="6" t="s">
        <v>68</v>
      </c>
      <c r="C8" s="5" t="s">
        <v>69</v>
      </c>
      <c r="D8" s="6">
        <v>14256.47</v>
      </c>
      <c r="E8" s="7" t="s">
        <v>70</v>
      </c>
      <c r="F8" s="6" t="s">
        <v>71</v>
      </c>
      <c r="G8" s="6" t="s">
        <v>72</v>
      </c>
      <c r="H8" s="8">
        <v>0.65</v>
      </c>
      <c r="J8" s="5" t="s">
        <v>73</v>
      </c>
      <c r="K8" s="8">
        <v>0.54</v>
      </c>
      <c r="L8" s="5" t="s">
        <v>74</v>
      </c>
      <c r="M8" s="9" t="s">
        <v>24</v>
      </c>
      <c r="N8" s="10" t="s">
        <v>33</v>
      </c>
      <c r="O8" s="10">
        <f>VLOOKUP(A8, 'Pivot Table 1'!$A$2:$B$49, 2, False)</f>
        <v>20.5</v>
      </c>
      <c r="P8" s="11">
        <f t="shared" si="1"/>
        <v>0.695437561</v>
      </c>
      <c r="Q8" s="12"/>
      <c r="R8" s="4" t="s">
        <v>75</v>
      </c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5" t="s">
        <v>76</v>
      </c>
      <c r="B9" s="6" t="s">
        <v>77</v>
      </c>
      <c r="C9" s="5" t="s">
        <v>18</v>
      </c>
      <c r="D9" s="6">
        <v>14851.2</v>
      </c>
      <c r="E9" s="7" t="s">
        <v>78</v>
      </c>
      <c r="F9" s="6" t="s">
        <v>79</v>
      </c>
      <c r="G9" s="6" t="s">
        <v>80</v>
      </c>
      <c r="H9" s="8">
        <v>0.68</v>
      </c>
      <c r="J9" s="5" t="s">
        <v>81</v>
      </c>
      <c r="K9" s="8">
        <v>-3.16</v>
      </c>
      <c r="L9" s="5" t="s">
        <v>82</v>
      </c>
      <c r="M9" s="9" t="s">
        <v>24</v>
      </c>
      <c r="N9" s="10" t="s">
        <v>25</v>
      </c>
      <c r="O9" s="10">
        <f>VLOOKUP(A9, 'Pivot Table 1'!$A$2:$B$49, 2, False)</f>
        <v>361.5</v>
      </c>
      <c r="P9" s="11">
        <f t="shared" si="1"/>
        <v>0.04108215768</v>
      </c>
      <c r="Q9" s="12"/>
      <c r="R9" s="4" t="s">
        <v>83</v>
      </c>
      <c r="S9" s="12"/>
      <c r="T9" s="4"/>
      <c r="U9" s="4"/>
      <c r="V9" s="4"/>
      <c r="W9" s="4"/>
      <c r="X9" s="4"/>
      <c r="Y9" s="4"/>
      <c r="Z9" s="4"/>
      <c r="AA9" s="4"/>
      <c r="AB9" s="4"/>
    </row>
    <row r="10">
      <c r="A10" s="5" t="s">
        <v>84</v>
      </c>
      <c r="B10" s="6" t="s">
        <v>85</v>
      </c>
      <c r="C10" s="5" t="s">
        <v>86</v>
      </c>
      <c r="D10" s="6">
        <v>13628.4</v>
      </c>
      <c r="E10" s="7" t="s">
        <v>87</v>
      </c>
      <c r="F10" s="6" t="s">
        <v>88</v>
      </c>
      <c r="G10" s="6" t="s">
        <v>89</v>
      </c>
      <c r="H10" s="8">
        <v>1.21</v>
      </c>
      <c r="J10" s="5" t="s">
        <v>90</v>
      </c>
      <c r="K10" s="8">
        <v>0.58</v>
      </c>
      <c r="L10" s="5" t="s">
        <v>91</v>
      </c>
      <c r="M10" s="9" t="s">
        <v>24</v>
      </c>
      <c r="N10" s="10" t="s">
        <v>33</v>
      </c>
      <c r="O10" s="10">
        <f>VLOOKUP(A10, 'Pivot Table 1'!$A$2:$B$49, 2, False)</f>
        <v>20.5</v>
      </c>
      <c r="P10" s="11">
        <f t="shared" si="1"/>
        <v>0.6648</v>
      </c>
      <c r="Q10" s="12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5" t="s">
        <v>92</v>
      </c>
      <c r="B11" s="6" t="s">
        <v>93</v>
      </c>
      <c r="C11" s="5" t="s">
        <v>94</v>
      </c>
      <c r="D11" s="6">
        <v>34688.67</v>
      </c>
      <c r="E11" s="7" t="s">
        <v>95</v>
      </c>
      <c r="F11" s="6" t="s">
        <v>96</v>
      </c>
      <c r="G11" s="6" t="s">
        <v>97</v>
      </c>
      <c r="H11" s="8">
        <v>0.14</v>
      </c>
      <c r="J11" s="5" t="s">
        <v>98</v>
      </c>
      <c r="K11" s="8">
        <v>-0.49</v>
      </c>
      <c r="L11" s="5" t="s">
        <v>99</v>
      </c>
      <c r="M11" s="9" t="s">
        <v>24</v>
      </c>
      <c r="N11" s="10" t="s">
        <v>25</v>
      </c>
      <c r="O11" s="10">
        <f>VLOOKUP(A11, 'Pivot Table 1'!$A$2:$B$49, 2, False)</f>
        <v>233.5</v>
      </c>
      <c r="P11" s="11">
        <f t="shared" si="1"/>
        <v>0.1485596146</v>
      </c>
      <c r="Q11" s="12"/>
      <c r="R11" s="4"/>
      <c r="S11" s="12"/>
      <c r="T11" s="4"/>
      <c r="U11" s="4"/>
      <c r="V11" s="4"/>
      <c r="W11" s="4"/>
      <c r="X11" s="4"/>
      <c r="Y11" s="4"/>
      <c r="Z11" s="4"/>
      <c r="AA11" s="4"/>
      <c r="AB11" s="4"/>
    </row>
    <row r="12" hidden="1">
      <c r="A12" s="5" t="s">
        <v>100</v>
      </c>
      <c r="B12" s="6" t="s">
        <v>101</v>
      </c>
      <c r="C12" s="5" t="s">
        <v>18</v>
      </c>
      <c r="D12" s="6">
        <v>162.48</v>
      </c>
      <c r="E12" s="7" t="s">
        <v>102</v>
      </c>
      <c r="F12" s="6" t="s">
        <v>103</v>
      </c>
      <c r="G12" s="6" t="s">
        <v>104</v>
      </c>
      <c r="H12" s="8">
        <v>0.09</v>
      </c>
      <c r="J12" s="5" t="s">
        <v>105</v>
      </c>
      <c r="K12" s="8">
        <v>-76.19</v>
      </c>
      <c r="L12" s="5" t="s">
        <v>106</v>
      </c>
      <c r="M12" s="9" t="s">
        <v>24</v>
      </c>
      <c r="N12" s="10" t="s">
        <v>25</v>
      </c>
      <c r="O12" s="10">
        <f>VLOOKUP(A12, 'Pivot Table 1'!$A$2:$B$49, 2, False)</f>
        <v>20.5</v>
      </c>
      <c r="P12" s="11">
        <f t="shared" si="1"/>
        <v>0.007925853659</v>
      </c>
      <c r="Q12" s="12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5" t="s">
        <v>107</v>
      </c>
      <c r="B13" s="6" t="s">
        <v>108</v>
      </c>
      <c r="C13" s="5" t="s">
        <v>18</v>
      </c>
      <c r="D13" s="6">
        <v>6016.6</v>
      </c>
      <c r="E13" s="7" t="s">
        <v>109</v>
      </c>
      <c r="F13" s="6" t="s">
        <v>110</v>
      </c>
      <c r="G13" s="6" t="s">
        <v>111</v>
      </c>
      <c r="H13" s="8">
        <v>3.66</v>
      </c>
      <c r="J13" s="5" t="s">
        <v>112</v>
      </c>
      <c r="K13" s="8">
        <v>-0.48</v>
      </c>
      <c r="L13" s="5" t="s">
        <v>113</v>
      </c>
      <c r="M13" s="9" t="s">
        <v>24</v>
      </c>
      <c r="N13" s="10" t="s">
        <v>25</v>
      </c>
      <c r="O13" s="10">
        <f>VLOOKUP(A13, 'Pivot Table 1'!$A$2:$B$49, 2, False)</f>
        <v>20.5</v>
      </c>
      <c r="P13" s="11">
        <f t="shared" si="1"/>
        <v>0.2934926829</v>
      </c>
      <c r="Q13" s="12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5" t="s">
        <v>114</v>
      </c>
      <c r="B14" s="6" t="s">
        <v>115</v>
      </c>
      <c r="C14" s="5" t="s">
        <v>116</v>
      </c>
      <c r="D14" s="6">
        <v>4040.43</v>
      </c>
      <c r="E14" s="7" t="s">
        <v>117</v>
      </c>
      <c r="F14" s="6" t="s">
        <v>118</v>
      </c>
      <c r="G14" s="6" t="s">
        <v>119</v>
      </c>
      <c r="H14" s="8">
        <v>3.36</v>
      </c>
      <c r="J14" s="5" t="s">
        <v>120</v>
      </c>
      <c r="K14" s="8">
        <v>-0.96</v>
      </c>
      <c r="L14" s="5" t="s">
        <v>121</v>
      </c>
      <c r="M14" s="9" t="s">
        <v>24</v>
      </c>
      <c r="N14" s="10" t="s">
        <v>25</v>
      </c>
      <c r="O14" s="10">
        <f>VLOOKUP(A14, 'Pivot Table 1'!$A$2:$B$49, 2, False)</f>
        <v>32.25</v>
      </c>
      <c r="P14" s="11">
        <f t="shared" si="1"/>
        <v>0.1252846512</v>
      </c>
      <c r="Q14" s="12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5" t="s">
        <v>122</v>
      </c>
      <c r="B15" s="6" t="s">
        <v>43</v>
      </c>
      <c r="C15" s="5" t="s">
        <v>44</v>
      </c>
      <c r="D15" s="6">
        <v>3100.0</v>
      </c>
      <c r="E15" s="7" t="s">
        <v>123</v>
      </c>
      <c r="F15" s="6" t="s">
        <v>124</v>
      </c>
      <c r="G15" s="6" t="s">
        <v>125</v>
      </c>
      <c r="H15" s="8">
        <v>2.46</v>
      </c>
      <c r="J15" s="5" t="s">
        <v>126</v>
      </c>
      <c r="K15" s="8">
        <v>-0.12</v>
      </c>
      <c r="L15" s="5" t="s">
        <v>127</v>
      </c>
      <c r="M15" s="9" t="s">
        <v>24</v>
      </c>
      <c r="N15" s="10" t="s">
        <v>25</v>
      </c>
      <c r="O15" s="10">
        <f>VLOOKUP(A15, 'Pivot Table 1'!$A$2:$B$49, 2, False)</f>
        <v>38.75</v>
      </c>
      <c r="P15" s="11">
        <f t="shared" si="1"/>
        <v>0.08</v>
      </c>
      <c r="Q15" s="12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5" t="s">
        <v>128</v>
      </c>
      <c r="B16" s="6" t="s">
        <v>129</v>
      </c>
      <c r="C16" s="5" t="s">
        <v>116</v>
      </c>
      <c r="D16" s="6">
        <v>2739.43</v>
      </c>
      <c r="E16" s="7" t="s">
        <v>130</v>
      </c>
      <c r="F16" s="6" t="s">
        <v>131</v>
      </c>
      <c r="G16" s="6" t="s">
        <v>132</v>
      </c>
      <c r="H16" s="8">
        <v>2.22</v>
      </c>
      <c r="J16" s="5" t="s">
        <v>133</v>
      </c>
      <c r="K16" s="8">
        <v>-2.86</v>
      </c>
      <c r="L16" s="5" t="s">
        <v>134</v>
      </c>
      <c r="M16" s="9" t="s">
        <v>24</v>
      </c>
      <c r="N16" s="10" t="s">
        <v>25</v>
      </c>
      <c r="O16" s="10">
        <f>VLOOKUP(A16, 'Pivot Table 1'!$A$2:$B$49, 2, False)</f>
        <v>38.75</v>
      </c>
      <c r="P16" s="11">
        <f t="shared" si="1"/>
        <v>0.07069496774</v>
      </c>
      <c r="Q16" s="12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5" t="s">
        <v>135</v>
      </c>
      <c r="B17" s="6" t="s">
        <v>36</v>
      </c>
      <c r="C17" s="5" t="s">
        <v>18</v>
      </c>
      <c r="D17" s="6">
        <v>30367.4</v>
      </c>
      <c r="E17" s="7" t="s">
        <v>136</v>
      </c>
      <c r="F17" s="6" t="s">
        <v>137</v>
      </c>
      <c r="G17" s="6" t="s">
        <v>138</v>
      </c>
      <c r="H17" s="8">
        <v>3.63</v>
      </c>
      <c r="J17" s="5" t="s">
        <v>139</v>
      </c>
      <c r="K17" s="8">
        <v>0.39</v>
      </c>
      <c r="L17" s="5" t="s">
        <v>140</v>
      </c>
      <c r="M17" s="9" t="s">
        <v>24</v>
      </c>
      <c r="N17" s="10" t="s">
        <v>33</v>
      </c>
      <c r="O17" s="10">
        <f>VLOOKUP(A17, 'Pivot Table 1'!$A$2:$B$49, 2, False)</f>
        <v>119.25</v>
      </c>
      <c r="P17" s="11">
        <f t="shared" si="1"/>
        <v>0.2546532495</v>
      </c>
      <c r="Q17" s="12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5" t="s">
        <v>141</v>
      </c>
      <c r="B18" s="6" t="s">
        <v>142</v>
      </c>
      <c r="C18" s="5" t="s">
        <v>18</v>
      </c>
      <c r="D18" s="6">
        <v>8948.2</v>
      </c>
      <c r="E18" s="7" t="s">
        <v>143</v>
      </c>
      <c r="F18" s="6" t="s">
        <v>144</v>
      </c>
      <c r="G18" s="6" t="s">
        <v>145</v>
      </c>
      <c r="H18" s="8">
        <v>5.3</v>
      </c>
      <c r="J18" s="5" t="s">
        <v>146</v>
      </c>
      <c r="K18" s="8">
        <v>-1.15</v>
      </c>
      <c r="L18" s="5" t="s">
        <v>147</v>
      </c>
      <c r="M18" s="9" t="s">
        <v>24</v>
      </c>
      <c r="N18" s="10" t="s">
        <v>25</v>
      </c>
      <c r="O18" s="10">
        <f>VLOOKUP(A18, 'Pivot Table 1'!$A$2:$B$49, 2, False)</f>
        <v>171.25</v>
      </c>
      <c r="P18" s="11">
        <f t="shared" si="1"/>
        <v>0.05225226277</v>
      </c>
      <c r="Q18" s="12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5" t="s">
        <v>148</v>
      </c>
      <c r="B19" s="6" t="s">
        <v>149</v>
      </c>
      <c r="C19" s="5" t="s">
        <v>150</v>
      </c>
      <c r="D19" s="6">
        <v>66343.0</v>
      </c>
      <c r="E19" s="7" t="s">
        <v>151</v>
      </c>
      <c r="F19" s="6" t="s">
        <v>152</v>
      </c>
      <c r="G19" s="6" t="s">
        <v>153</v>
      </c>
      <c r="H19" s="8">
        <v>0.55</v>
      </c>
      <c r="J19" s="5" t="s">
        <v>154</v>
      </c>
      <c r="K19" s="8">
        <v>0.51</v>
      </c>
      <c r="L19" s="5" t="s">
        <v>155</v>
      </c>
      <c r="M19" s="9" t="s">
        <v>24</v>
      </c>
      <c r="N19" s="10" t="s">
        <v>33</v>
      </c>
      <c r="O19" s="10">
        <f>VLOOKUP(A19, 'Pivot Table 1'!$A$2:$B$49, 2, False)</f>
        <v>82.75</v>
      </c>
      <c r="P19" s="11">
        <f t="shared" si="1"/>
        <v>0.8017280967</v>
      </c>
      <c r="Q19" s="12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5" t="s">
        <v>156</v>
      </c>
      <c r="B20" s="6" t="s">
        <v>157</v>
      </c>
      <c r="C20" s="5" t="s">
        <v>116</v>
      </c>
      <c r="D20" s="6">
        <v>11221.86</v>
      </c>
      <c r="E20" s="7" t="s">
        <v>158</v>
      </c>
      <c r="F20" s="6" t="s">
        <v>159</v>
      </c>
      <c r="G20" s="6" t="s">
        <v>160</v>
      </c>
      <c r="H20" s="8">
        <v>5.69</v>
      </c>
      <c r="J20" s="5" t="s">
        <v>161</v>
      </c>
      <c r="K20" s="8">
        <v>0.32</v>
      </c>
      <c r="L20" s="5" t="s">
        <v>162</v>
      </c>
      <c r="M20" s="9" t="s">
        <v>24</v>
      </c>
      <c r="N20" s="10" t="s">
        <v>33</v>
      </c>
      <c r="O20" s="10">
        <f>VLOOKUP(A20, 'Pivot Table 1'!$A$2:$B$49, 2, False)</f>
        <v>38.75</v>
      </c>
      <c r="P20" s="11">
        <f t="shared" si="1"/>
        <v>0.2895963871</v>
      </c>
      <c r="Q20" s="12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15.75" customHeight="1">
      <c r="A21" s="5" t="s">
        <v>163</v>
      </c>
      <c r="B21" s="6" t="s">
        <v>164</v>
      </c>
      <c r="C21" s="5" t="s">
        <v>18</v>
      </c>
      <c r="D21" s="6">
        <v>37402.8</v>
      </c>
      <c r="E21" s="7" t="s">
        <v>165</v>
      </c>
      <c r="F21" s="6" t="s">
        <v>166</v>
      </c>
      <c r="G21" s="6" t="s">
        <v>167</v>
      </c>
      <c r="H21" s="8">
        <v>1.03</v>
      </c>
      <c r="J21" s="5" t="s">
        <v>168</v>
      </c>
      <c r="K21" s="8">
        <v>0.04</v>
      </c>
      <c r="L21" s="5" t="s">
        <v>169</v>
      </c>
      <c r="M21" s="9" t="s">
        <v>24</v>
      </c>
      <c r="N21" s="10" t="s">
        <v>33</v>
      </c>
      <c r="O21" s="10">
        <f>VLOOKUP(A21, 'Pivot Table 1'!$A$2:$B$49, 2, False)</f>
        <v>127</v>
      </c>
      <c r="P21" s="11">
        <f t="shared" si="1"/>
        <v>0.2945102362</v>
      </c>
      <c r="Q21" s="12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ht="15.75" customHeight="1">
      <c r="A22" s="5" t="s">
        <v>170</v>
      </c>
      <c r="B22" s="6" t="s">
        <v>171</v>
      </c>
      <c r="C22" s="5" t="s">
        <v>86</v>
      </c>
      <c r="D22" s="6">
        <v>17853.4</v>
      </c>
      <c r="E22" s="7" t="s">
        <v>172</v>
      </c>
      <c r="F22" s="6" t="s">
        <v>173</v>
      </c>
      <c r="G22" s="6" t="s">
        <v>174</v>
      </c>
      <c r="H22" s="8">
        <v>1.25</v>
      </c>
      <c r="J22" s="5" t="s">
        <v>175</v>
      </c>
      <c r="K22" s="8">
        <v>0.36</v>
      </c>
      <c r="L22" s="5" t="s">
        <v>176</v>
      </c>
      <c r="M22" s="9" t="s">
        <v>24</v>
      </c>
      <c r="N22" s="10" t="s">
        <v>33</v>
      </c>
      <c r="O22" s="10">
        <f>VLOOKUP(A22, 'Pivot Table 1'!$A$2:$B$49, 2, False)</f>
        <v>52.75</v>
      </c>
      <c r="P22" s="11">
        <f t="shared" si="1"/>
        <v>0.3384530806</v>
      </c>
      <c r="Q22" s="12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ht="15.75" customHeight="1">
      <c r="A23" s="5" t="s">
        <v>177</v>
      </c>
      <c r="B23" s="6" t="s">
        <v>178</v>
      </c>
      <c r="C23" s="5" t="s">
        <v>18</v>
      </c>
      <c r="D23" s="6">
        <v>30552.2</v>
      </c>
      <c r="E23" s="7" t="s">
        <v>179</v>
      </c>
      <c r="F23" s="6" t="s">
        <v>180</v>
      </c>
      <c r="G23" s="6" t="s">
        <v>181</v>
      </c>
      <c r="H23" s="8">
        <v>0.76</v>
      </c>
      <c r="J23" s="5" t="s">
        <v>182</v>
      </c>
      <c r="K23" s="8">
        <v>0.63</v>
      </c>
      <c r="L23" s="5" t="s">
        <v>155</v>
      </c>
      <c r="M23" s="9" t="s">
        <v>24</v>
      </c>
      <c r="N23" s="10" t="s">
        <v>33</v>
      </c>
      <c r="O23" s="10">
        <f>VLOOKUP(A23, 'Pivot Table 1'!$A$2:$B$49, 2, False)</f>
        <v>32.5</v>
      </c>
      <c r="P23" s="11">
        <f t="shared" si="1"/>
        <v>0.9400676923</v>
      </c>
      <c r="Q23" s="12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15.75" customHeight="1">
      <c r="A24" s="5" t="s">
        <v>183</v>
      </c>
      <c r="B24" s="6" t="s">
        <v>184</v>
      </c>
      <c r="C24" s="5" t="s">
        <v>150</v>
      </c>
      <c r="D24" s="6">
        <v>15837.5</v>
      </c>
      <c r="E24" s="7" t="s">
        <v>185</v>
      </c>
      <c r="F24" s="6" t="s">
        <v>186</v>
      </c>
      <c r="G24" s="6" t="s">
        <v>187</v>
      </c>
      <c r="H24" s="8">
        <v>1.71</v>
      </c>
      <c r="J24" s="5" t="s">
        <v>188</v>
      </c>
      <c r="K24" s="8">
        <v>0.15</v>
      </c>
      <c r="L24" s="5" t="s">
        <v>189</v>
      </c>
      <c r="M24" s="9" t="s">
        <v>24</v>
      </c>
      <c r="N24" s="10" t="s">
        <v>33</v>
      </c>
      <c r="O24" s="10">
        <f>VLOOKUP(A24, 'Pivot Table 1'!$A$2:$B$49, 2, False)</f>
        <v>32.5</v>
      </c>
      <c r="P24" s="11">
        <f t="shared" si="1"/>
        <v>0.4873076923</v>
      </c>
      <c r="Q24" s="12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ht="15.75" customHeight="1">
      <c r="A25" s="5" t="s">
        <v>190</v>
      </c>
      <c r="B25" s="6" t="s">
        <v>191</v>
      </c>
      <c r="C25" s="5" t="s">
        <v>18</v>
      </c>
      <c r="D25" s="6">
        <v>15057.4</v>
      </c>
      <c r="E25" s="7" t="s">
        <v>192</v>
      </c>
      <c r="F25" s="6" t="s">
        <v>193</v>
      </c>
      <c r="G25" s="6" t="s">
        <v>194</v>
      </c>
      <c r="H25" s="8">
        <v>1.33</v>
      </c>
      <c r="J25" s="5" t="s">
        <v>195</v>
      </c>
      <c r="K25" s="8">
        <v>-0.38</v>
      </c>
      <c r="L25" s="5" t="s">
        <v>196</v>
      </c>
      <c r="M25" s="9" t="s">
        <v>24</v>
      </c>
      <c r="N25" s="10" t="s">
        <v>25</v>
      </c>
      <c r="O25" s="10">
        <f>VLOOKUP(A25, 'Pivot Table 1'!$A$2:$B$49, 2, False)</f>
        <v>82.75</v>
      </c>
      <c r="P25" s="11">
        <f t="shared" si="1"/>
        <v>0.1819625378</v>
      </c>
      <c r="Q25" s="12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ht="15.75" customHeight="1">
      <c r="A26" s="5" t="s">
        <v>197</v>
      </c>
      <c r="B26" s="6" t="s">
        <v>198</v>
      </c>
      <c r="C26" s="5" t="s">
        <v>18</v>
      </c>
      <c r="D26" s="6">
        <v>5699.6</v>
      </c>
      <c r="E26" s="7" t="s">
        <v>199</v>
      </c>
      <c r="F26" s="6" t="s">
        <v>200</v>
      </c>
      <c r="G26" s="6" t="s">
        <v>201</v>
      </c>
      <c r="H26" s="8">
        <v>0.08</v>
      </c>
      <c r="J26" s="5" t="s">
        <v>202</v>
      </c>
      <c r="K26" s="8">
        <v>-0.85</v>
      </c>
      <c r="L26" s="5" t="s">
        <v>203</v>
      </c>
      <c r="M26" s="9" t="s">
        <v>24</v>
      </c>
      <c r="N26" s="10" t="s">
        <v>25</v>
      </c>
      <c r="O26" s="10">
        <f>VLOOKUP(A26, 'Pivot Table 1'!$A$2:$B$49, 2, False)</f>
        <v>32.5</v>
      </c>
      <c r="P26" s="11">
        <f t="shared" si="1"/>
        <v>0.1753723077</v>
      </c>
      <c r="Q26" s="12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15.75" customHeight="1">
      <c r="A27" s="5" t="s">
        <v>204</v>
      </c>
      <c r="B27" s="6" t="s">
        <v>205</v>
      </c>
      <c r="C27" s="5" t="s">
        <v>18</v>
      </c>
      <c r="D27" s="6">
        <v>4544.8</v>
      </c>
      <c r="E27" s="7" t="s">
        <v>206</v>
      </c>
      <c r="F27" s="6" t="s">
        <v>207</v>
      </c>
      <c r="G27" s="6" t="s">
        <v>208</v>
      </c>
      <c r="H27" s="8">
        <v>4.09</v>
      </c>
      <c r="J27" s="5" t="s">
        <v>209</v>
      </c>
      <c r="K27" s="8">
        <v>-2.68</v>
      </c>
      <c r="L27" s="5" t="s">
        <v>210</v>
      </c>
      <c r="M27" s="9" t="s">
        <v>24</v>
      </c>
      <c r="N27" s="10" t="s">
        <v>25</v>
      </c>
      <c r="O27" s="10">
        <f>VLOOKUP(A27, 'Pivot Table 1'!$A$2:$B$49, 2, False)</f>
        <v>32.5</v>
      </c>
      <c r="P27" s="11">
        <f t="shared" si="1"/>
        <v>0.13984</v>
      </c>
      <c r="Q27" s="12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15.75" customHeight="1">
      <c r="A28" s="5" t="s">
        <v>211</v>
      </c>
      <c r="B28" s="6" t="s">
        <v>212</v>
      </c>
      <c r="C28" s="5" t="s">
        <v>44</v>
      </c>
      <c r="D28" s="6">
        <v>1351.26</v>
      </c>
      <c r="E28" s="7" t="s">
        <v>213</v>
      </c>
      <c r="F28" s="6" t="s">
        <v>214</v>
      </c>
      <c r="G28" s="6" t="s">
        <v>215</v>
      </c>
      <c r="H28" s="8">
        <v>5.3</v>
      </c>
      <c r="J28" s="5" t="s">
        <v>216</v>
      </c>
      <c r="K28" s="8">
        <v>-1.67</v>
      </c>
      <c r="L28" s="5" t="s">
        <v>217</v>
      </c>
      <c r="M28" s="9" t="s">
        <v>24</v>
      </c>
      <c r="N28" s="10" t="s">
        <v>25</v>
      </c>
      <c r="O28" s="10">
        <f>VLOOKUP(A28, 'Pivot Table 1'!$A$2:$B$49, 2, False)</f>
        <v>20.5</v>
      </c>
      <c r="P28" s="11">
        <f t="shared" si="1"/>
        <v>0.06591512195</v>
      </c>
      <c r="Q28" s="12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ht="15.75" customHeight="1">
      <c r="A29" s="5" t="s">
        <v>218</v>
      </c>
      <c r="B29" s="6" t="s">
        <v>219</v>
      </c>
      <c r="C29" s="5" t="s">
        <v>53</v>
      </c>
      <c r="D29" s="6">
        <v>9502.67</v>
      </c>
      <c r="E29" s="7" t="s">
        <v>220</v>
      </c>
      <c r="F29" s="6" t="s">
        <v>221</v>
      </c>
      <c r="G29" s="6" t="s">
        <v>222</v>
      </c>
      <c r="H29" s="8">
        <v>0.48</v>
      </c>
      <c r="J29" s="5" t="s">
        <v>223</v>
      </c>
      <c r="K29" s="8">
        <v>0.32</v>
      </c>
      <c r="L29" s="5" t="s">
        <v>224</v>
      </c>
      <c r="M29" s="9" t="s">
        <v>24</v>
      </c>
      <c r="N29" s="10" t="s">
        <v>33</v>
      </c>
      <c r="O29" s="10">
        <f>VLOOKUP(A29, 'Pivot Table 1'!$A$2:$B$49, 2, False)</f>
        <v>38.75</v>
      </c>
      <c r="P29" s="11">
        <f t="shared" si="1"/>
        <v>0.2452301935</v>
      </c>
      <c r="Q29" s="12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ht="15.75" customHeight="1">
      <c r="A30" s="5" t="s">
        <v>225</v>
      </c>
      <c r="B30" s="6" t="s">
        <v>142</v>
      </c>
      <c r="C30" s="5" t="s">
        <v>18</v>
      </c>
      <c r="D30" s="6">
        <v>25992.0</v>
      </c>
      <c r="E30" s="7" t="s">
        <v>226</v>
      </c>
      <c r="F30" s="6" t="s">
        <v>227</v>
      </c>
      <c r="G30" s="6" t="s">
        <v>228</v>
      </c>
      <c r="H30" s="8">
        <v>0.73</v>
      </c>
      <c r="J30" s="5" t="s">
        <v>229</v>
      </c>
      <c r="K30" s="8">
        <v>0.26</v>
      </c>
      <c r="L30" s="5" t="s">
        <v>230</v>
      </c>
      <c r="M30" s="9" t="s">
        <v>24</v>
      </c>
      <c r="N30" s="10" t="s">
        <v>33</v>
      </c>
      <c r="O30" s="10">
        <f>VLOOKUP(A30, 'Pivot Table 1'!$A$2:$B$49, 2, False)</f>
        <v>119.25</v>
      </c>
      <c r="P30" s="11">
        <f t="shared" si="1"/>
        <v>0.2179622642</v>
      </c>
      <c r="Q30" s="12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ht="15.75" customHeight="1">
      <c r="A31" s="5" t="s">
        <v>231</v>
      </c>
      <c r="B31" s="6" t="s">
        <v>198</v>
      </c>
      <c r="C31" s="5" t="s">
        <v>18</v>
      </c>
      <c r="D31" s="6">
        <v>4279.8</v>
      </c>
      <c r="E31" s="7" t="s">
        <v>232</v>
      </c>
      <c r="F31" s="6" t="s">
        <v>233</v>
      </c>
      <c r="G31" s="6" t="s">
        <v>234</v>
      </c>
      <c r="H31" s="8">
        <v>0.22</v>
      </c>
      <c r="J31" s="5" t="s">
        <v>235</v>
      </c>
      <c r="K31" s="8">
        <v>-1.46</v>
      </c>
      <c r="L31" s="5" t="s">
        <v>236</v>
      </c>
      <c r="M31" s="9" t="s">
        <v>24</v>
      </c>
      <c r="N31" s="10" t="s">
        <v>25</v>
      </c>
      <c r="O31" s="10">
        <f>VLOOKUP(A31, 'Pivot Table 1'!$A$2:$B$49, 2, False)</f>
        <v>32.5</v>
      </c>
      <c r="P31" s="11">
        <f t="shared" si="1"/>
        <v>0.1316861538</v>
      </c>
      <c r="Q31" s="12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ht="15.75" customHeight="1">
      <c r="A32" s="5" t="s">
        <v>237</v>
      </c>
      <c r="B32" s="6" t="s">
        <v>238</v>
      </c>
      <c r="C32" s="5" t="s">
        <v>116</v>
      </c>
      <c r="D32" s="6">
        <v>3512.43</v>
      </c>
      <c r="E32" s="7" t="s">
        <v>239</v>
      </c>
      <c r="F32" s="6" t="s">
        <v>240</v>
      </c>
      <c r="G32" s="6" t="s">
        <v>241</v>
      </c>
      <c r="H32" s="8">
        <v>2.69</v>
      </c>
      <c r="J32" s="5" t="s">
        <v>242</v>
      </c>
      <c r="K32" s="8">
        <v>-3.07</v>
      </c>
      <c r="L32" s="5" t="s">
        <v>243</v>
      </c>
      <c r="M32" s="9" t="s">
        <v>24</v>
      </c>
      <c r="N32" s="10" t="s">
        <v>25</v>
      </c>
      <c r="O32" s="10">
        <f>VLOOKUP(A32, 'Pivot Table 1'!$A$2:$B$49, 2, False)</f>
        <v>57</v>
      </c>
      <c r="P32" s="11">
        <f t="shared" si="1"/>
        <v>0.06162157895</v>
      </c>
      <c r="Q32" s="12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ht="15.75" customHeight="1">
      <c r="A33" s="5" t="s">
        <v>244</v>
      </c>
      <c r="B33" s="6" t="s">
        <v>245</v>
      </c>
      <c r="C33" s="5" t="s">
        <v>53</v>
      </c>
      <c r="D33" s="6">
        <v>7681.44</v>
      </c>
      <c r="E33" s="7" t="s">
        <v>246</v>
      </c>
      <c r="F33" s="6" t="s">
        <v>247</v>
      </c>
      <c r="G33" s="6" t="s">
        <v>248</v>
      </c>
      <c r="H33" s="8">
        <v>0.32</v>
      </c>
      <c r="J33" s="5" t="s">
        <v>249</v>
      </c>
      <c r="K33" s="8">
        <v>0.18</v>
      </c>
      <c r="L33" s="5" t="s">
        <v>113</v>
      </c>
      <c r="M33" s="9" t="s">
        <v>24</v>
      </c>
      <c r="N33" s="10" t="s">
        <v>33</v>
      </c>
      <c r="O33" s="10">
        <f>VLOOKUP(A33, 'Pivot Table 1'!$A$2:$B$49, 2, False)</f>
        <v>20.5</v>
      </c>
      <c r="P33" s="11">
        <f t="shared" si="1"/>
        <v>0.3747043902</v>
      </c>
      <c r="Q33" s="12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ht="15.75" customHeight="1">
      <c r="A34" s="5" t="s">
        <v>250</v>
      </c>
      <c r="B34" s="6" t="s">
        <v>251</v>
      </c>
      <c r="C34" s="5" t="s">
        <v>252</v>
      </c>
      <c r="D34" s="6">
        <v>17967.57</v>
      </c>
      <c r="E34" s="7" t="s">
        <v>253</v>
      </c>
      <c r="F34" s="6" t="s">
        <v>254</v>
      </c>
      <c r="G34" s="6" t="s">
        <v>255</v>
      </c>
      <c r="H34" s="8">
        <v>12.09</v>
      </c>
      <c r="J34" s="5" t="s">
        <v>256</v>
      </c>
      <c r="K34" s="8">
        <v>0.75</v>
      </c>
      <c r="L34" s="5" t="s">
        <v>257</v>
      </c>
      <c r="M34" s="9" t="s">
        <v>24</v>
      </c>
      <c r="N34" s="10" t="s">
        <v>33</v>
      </c>
      <c r="O34" s="10">
        <f>VLOOKUP(A34, 'Pivot Table 1'!$A$2:$B$49, 2, False)</f>
        <v>20.5</v>
      </c>
      <c r="P34" s="11">
        <f t="shared" si="1"/>
        <v>0.8764668293</v>
      </c>
      <c r="Q34" s="12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ht="15.75" customHeight="1">
      <c r="A35" s="5" t="s">
        <v>258</v>
      </c>
      <c r="B35" s="6" t="s">
        <v>142</v>
      </c>
      <c r="C35" s="5" t="s">
        <v>18</v>
      </c>
      <c r="D35" s="6">
        <v>5234.2</v>
      </c>
      <c r="E35" s="7" t="s">
        <v>259</v>
      </c>
      <c r="F35" s="6" t="s">
        <v>260</v>
      </c>
      <c r="G35" s="6" t="s">
        <v>261</v>
      </c>
      <c r="H35" s="8">
        <v>0.9</v>
      </c>
      <c r="J35" s="5" t="s">
        <v>262</v>
      </c>
      <c r="K35" s="8">
        <v>-2.67</v>
      </c>
      <c r="L35" s="5" t="s">
        <v>263</v>
      </c>
      <c r="M35" s="9" t="s">
        <v>24</v>
      </c>
      <c r="N35" s="10" t="s">
        <v>25</v>
      </c>
      <c r="O35" s="10">
        <f>VLOOKUP(A35, 'Pivot Table 1'!$A$2:$B$49, 2, False)</f>
        <v>119.25</v>
      </c>
      <c r="P35" s="11">
        <f t="shared" si="1"/>
        <v>0.04389266247</v>
      </c>
      <c r="Q35" s="12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ht="15.75" customHeight="1">
      <c r="A36" s="5" t="s">
        <v>264</v>
      </c>
      <c r="B36" s="6" t="s">
        <v>265</v>
      </c>
      <c r="C36" s="5" t="s">
        <v>44</v>
      </c>
      <c r="D36" s="6">
        <v>1308.84</v>
      </c>
      <c r="E36" s="7" t="s">
        <v>266</v>
      </c>
      <c r="F36" s="6" t="s">
        <v>267</v>
      </c>
      <c r="G36" s="6" t="s">
        <v>268</v>
      </c>
      <c r="H36" s="8">
        <v>0.97</v>
      </c>
      <c r="J36" s="5" t="s">
        <v>269</v>
      </c>
      <c r="K36" s="8">
        <v>-2.0</v>
      </c>
      <c r="L36" s="5" t="s">
        <v>270</v>
      </c>
      <c r="M36" s="9" t="s">
        <v>24</v>
      </c>
      <c r="N36" s="10" t="s">
        <v>25</v>
      </c>
      <c r="O36" s="10">
        <f>VLOOKUP(A36, 'Pivot Table 1'!$A$2:$B$49, 2, False)</f>
        <v>20.5</v>
      </c>
      <c r="P36" s="11">
        <f t="shared" si="1"/>
        <v>0.06384585366</v>
      </c>
      <c r="Q36" s="12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ht="15.75" customHeight="1">
      <c r="A37" s="5" t="s">
        <v>271</v>
      </c>
      <c r="B37" s="6" t="s">
        <v>272</v>
      </c>
      <c r="C37" s="5" t="s">
        <v>273</v>
      </c>
      <c r="D37" s="6">
        <v>19592.13</v>
      </c>
      <c r="E37" s="7" t="s">
        <v>274</v>
      </c>
      <c r="F37" s="6" t="s">
        <v>275</v>
      </c>
      <c r="G37" s="6" t="s">
        <v>276</v>
      </c>
      <c r="H37" s="8">
        <v>0.27</v>
      </c>
      <c r="J37" s="5" t="s">
        <v>277</v>
      </c>
      <c r="K37" s="8">
        <v>0.22</v>
      </c>
      <c r="L37" s="5" t="s">
        <v>278</v>
      </c>
      <c r="M37" s="9" t="s">
        <v>24</v>
      </c>
      <c r="N37" s="10" t="s">
        <v>33</v>
      </c>
      <c r="O37" s="10">
        <f>VLOOKUP(A37, 'Pivot Table 1'!$A$2:$B$49, 2, False)</f>
        <v>64.75</v>
      </c>
      <c r="P37" s="11">
        <f t="shared" si="1"/>
        <v>0.3025811583</v>
      </c>
      <c r="Q37" s="12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ht="15.75" customHeight="1">
      <c r="A38" s="5" t="s">
        <v>279</v>
      </c>
      <c r="B38" s="6" t="s">
        <v>280</v>
      </c>
      <c r="C38" s="5" t="s">
        <v>281</v>
      </c>
      <c r="D38" s="6">
        <v>3031.33</v>
      </c>
      <c r="E38" s="7" t="s">
        <v>282</v>
      </c>
      <c r="F38" s="6" t="s">
        <v>283</v>
      </c>
      <c r="G38" s="6" t="s">
        <v>284</v>
      </c>
      <c r="H38" s="8">
        <v>2.04</v>
      </c>
      <c r="J38" s="5" t="s">
        <v>285</v>
      </c>
      <c r="K38" s="8">
        <v>-1.87</v>
      </c>
      <c r="L38" s="5" t="s">
        <v>286</v>
      </c>
      <c r="M38" s="9" t="s">
        <v>24</v>
      </c>
      <c r="N38" s="10" t="s">
        <v>25</v>
      </c>
      <c r="O38" s="10">
        <f>VLOOKUP(A38, 'Pivot Table 1'!$A$2:$B$49, 2, False)</f>
        <v>20.5</v>
      </c>
      <c r="P38" s="11">
        <f t="shared" si="1"/>
        <v>0.1478697561</v>
      </c>
      <c r="Q38" s="12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ht="15.75" hidden="1" customHeight="1">
      <c r="A39" s="5" t="s">
        <v>287</v>
      </c>
      <c r="B39" s="6" t="s">
        <v>288</v>
      </c>
      <c r="C39" s="5" t="s">
        <v>116</v>
      </c>
      <c r="D39" s="6">
        <v>1583.14</v>
      </c>
      <c r="E39" s="7" t="s">
        <v>289</v>
      </c>
      <c r="F39" s="6" t="s">
        <v>290</v>
      </c>
      <c r="G39" s="6" t="s">
        <v>291</v>
      </c>
      <c r="H39" s="8">
        <v>9.64</v>
      </c>
      <c r="J39" s="5" t="s">
        <v>292</v>
      </c>
      <c r="K39" s="8">
        <v>-12.12</v>
      </c>
      <c r="L39" s="5" t="s">
        <v>293</v>
      </c>
      <c r="M39" s="9" t="s">
        <v>24</v>
      </c>
      <c r="N39" s="10" t="s">
        <v>25</v>
      </c>
      <c r="O39" s="10">
        <f>VLOOKUP(A39, 'Pivot Table 1'!$A$2:$B$49, 2, False)</f>
        <v>77.5</v>
      </c>
      <c r="P39" s="11">
        <f t="shared" si="1"/>
        <v>0.0204276129</v>
      </c>
      <c r="Q39" s="12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ht="15.75" customHeight="1">
      <c r="A40" s="5" t="s">
        <v>294</v>
      </c>
      <c r="B40" s="6" t="s">
        <v>142</v>
      </c>
      <c r="C40" s="5" t="s">
        <v>18</v>
      </c>
      <c r="D40" s="6">
        <v>12357.2</v>
      </c>
      <c r="E40" s="7" t="s">
        <v>295</v>
      </c>
      <c r="F40" s="6" t="s">
        <v>296</v>
      </c>
      <c r="G40" s="6" t="s">
        <v>297</v>
      </c>
      <c r="H40" s="8">
        <v>0.55</v>
      </c>
      <c r="J40" s="5" t="s">
        <v>298</v>
      </c>
      <c r="K40" s="8">
        <v>-0.55</v>
      </c>
      <c r="L40" s="5" t="s">
        <v>299</v>
      </c>
      <c r="M40" s="9" t="s">
        <v>24</v>
      </c>
      <c r="N40" s="10" t="s">
        <v>25</v>
      </c>
      <c r="O40" s="10">
        <f>VLOOKUP(A40, 'Pivot Table 1'!$A$2:$B$49, 2, False)</f>
        <v>119.25</v>
      </c>
      <c r="P40" s="11">
        <f t="shared" si="1"/>
        <v>0.1036243187</v>
      </c>
      <c r="Q40" s="12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ht="15.75" customHeight="1">
      <c r="A41" s="5" t="s">
        <v>300</v>
      </c>
      <c r="B41" s="6" t="s">
        <v>219</v>
      </c>
      <c r="C41" s="5" t="s">
        <v>53</v>
      </c>
      <c r="D41" s="6">
        <v>4789.0</v>
      </c>
      <c r="E41" s="7" t="s">
        <v>301</v>
      </c>
      <c r="F41" s="6" t="s">
        <v>302</v>
      </c>
      <c r="G41" s="6" t="s">
        <v>303</v>
      </c>
      <c r="H41" s="8">
        <v>1.91</v>
      </c>
      <c r="J41" s="5" t="s">
        <v>304</v>
      </c>
      <c r="K41" s="8">
        <v>-0.34</v>
      </c>
      <c r="L41" s="5" t="s">
        <v>305</v>
      </c>
      <c r="M41" s="9" t="s">
        <v>24</v>
      </c>
      <c r="N41" s="10" t="s">
        <v>25</v>
      </c>
      <c r="O41" s="10">
        <f>VLOOKUP(A41, 'Pivot Table 1'!$A$2:$B$49, 2, False)</f>
        <v>38.75</v>
      </c>
      <c r="P41" s="11">
        <f t="shared" si="1"/>
        <v>0.1235870968</v>
      </c>
      <c r="Q41" s="12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ht="15.75" customHeight="1">
      <c r="A42" s="5" t="s">
        <v>306</v>
      </c>
      <c r="B42" s="6" t="s">
        <v>198</v>
      </c>
      <c r="C42" s="5" t="s">
        <v>18</v>
      </c>
      <c r="D42" s="6">
        <v>8847.4</v>
      </c>
      <c r="E42" s="7" t="s">
        <v>307</v>
      </c>
      <c r="F42" s="6" t="s">
        <v>308</v>
      </c>
      <c r="G42" s="6" t="s">
        <v>309</v>
      </c>
      <c r="H42" s="8">
        <v>0.38</v>
      </c>
      <c r="J42" s="5" t="s">
        <v>310</v>
      </c>
      <c r="K42" s="8">
        <v>-0.19</v>
      </c>
      <c r="L42" s="5" t="s">
        <v>281</v>
      </c>
      <c r="M42" s="9" t="s">
        <v>24</v>
      </c>
      <c r="N42" s="10" t="s">
        <v>25</v>
      </c>
      <c r="O42" s="10">
        <f>VLOOKUP(A42, 'Pivot Table 1'!$A$2:$B$49, 2, False)</f>
        <v>32.5</v>
      </c>
      <c r="P42" s="11">
        <f t="shared" si="1"/>
        <v>0.2722276923</v>
      </c>
      <c r="Q42" s="12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ht="15.75" customHeight="1">
      <c r="A43" s="5" t="s">
        <v>311</v>
      </c>
      <c r="B43" s="6" t="s">
        <v>251</v>
      </c>
      <c r="C43" s="5" t="s">
        <v>18</v>
      </c>
      <c r="D43" s="6">
        <v>9403.6</v>
      </c>
      <c r="E43" s="7" t="s">
        <v>312</v>
      </c>
      <c r="F43" s="6" t="s">
        <v>313</v>
      </c>
      <c r="G43" s="6" t="s">
        <v>314</v>
      </c>
      <c r="H43" s="8">
        <v>0.29</v>
      </c>
      <c r="J43" s="5" t="s">
        <v>315</v>
      </c>
      <c r="K43" s="8">
        <v>-0.32</v>
      </c>
      <c r="L43" s="5" t="s">
        <v>316</v>
      </c>
      <c r="M43" s="9" t="s">
        <v>24</v>
      </c>
      <c r="N43" s="10" t="s">
        <v>25</v>
      </c>
      <c r="O43" s="10">
        <f>VLOOKUP(A43, 'Pivot Table 1'!$A$2:$B$49, 2, False)</f>
        <v>20.5</v>
      </c>
      <c r="P43" s="11">
        <f t="shared" si="1"/>
        <v>0.4587121951</v>
      </c>
      <c r="Q43" s="12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ht="15.75" customHeight="1">
      <c r="A44" s="5" t="s">
        <v>317</v>
      </c>
      <c r="B44" s="6" t="s">
        <v>318</v>
      </c>
      <c r="C44" s="5" t="s">
        <v>53</v>
      </c>
      <c r="D44" s="6">
        <v>11325.0</v>
      </c>
      <c r="E44" s="7" t="s">
        <v>319</v>
      </c>
      <c r="F44" s="6" t="s">
        <v>320</v>
      </c>
      <c r="G44" s="6" t="s">
        <v>321</v>
      </c>
      <c r="H44" s="8">
        <v>0.49</v>
      </c>
      <c r="J44" s="5" t="s">
        <v>322</v>
      </c>
      <c r="K44" s="8">
        <v>-1.95</v>
      </c>
      <c r="L44" s="5" t="s">
        <v>323</v>
      </c>
      <c r="M44" s="9" t="s">
        <v>24</v>
      </c>
      <c r="N44" s="10" t="s">
        <v>25</v>
      </c>
      <c r="O44" s="10">
        <f>VLOOKUP(A44, 'Pivot Table 1'!$A$2:$B$49, 2, False)</f>
        <v>215</v>
      </c>
      <c r="P44" s="11">
        <f t="shared" si="1"/>
        <v>0.0526744186</v>
      </c>
      <c r="Q44" s="12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ht="15.75" customHeight="1">
      <c r="A45" s="5" t="s">
        <v>324</v>
      </c>
      <c r="B45" s="6" t="s">
        <v>325</v>
      </c>
      <c r="C45" s="5" t="s">
        <v>94</v>
      </c>
      <c r="D45" s="6">
        <v>20175.0</v>
      </c>
      <c r="E45" s="7" t="s">
        <v>326</v>
      </c>
      <c r="F45" s="6" t="s">
        <v>327</v>
      </c>
      <c r="G45" s="6" t="s">
        <v>328</v>
      </c>
      <c r="H45" s="8">
        <v>10.78</v>
      </c>
      <c r="J45" s="5" t="s">
        <v>329</v>
      </c>
      <c r="K45" s="8">
        <v>-0.07</v>
      </c>
      <c r="L45" s="5" t="s">
        <v>41</v>
      </c>
      <c r="M45" s="9" t="s">
        <v>24</v>
      </c>
      <c r="N45" s="10" t="s">
        <v>25</v>
      </c>
      <c r="O45" s="10">
        <f>VLOOKUP(A45, 'Pivot Table 1'!$A$2:$B$49, 2, False)</f>
        <v>38.75</v>
      </c>
      <c r="P45" s="11">
        <f t="shared" si="1"/>
        <v>0.5206451613</v>
      </c>
      <c r="Q45" s="12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ht="15.75" customHeight="1">
      <c r="A46" s="5" t="s">
        <v>330</v>
      </c>
      <c r="B46" s="6" t="s">
        <v>142</v>
      </c>
      <c r="C46" s="5" t="s">
        <v>18</v>
      </c>
      <c r="D46" s="6">
        <v>12176.6</v>
      </c>
      <c r="E46" s="7" t="s">
        <v>331</v>
      </c>
      <c r="F46" s="6" t="s">
        <v>332</v>
      </c>
      <c r="G46" s="6" t="s">
        <v>333</v>
      </c>
      <c r="H46" s="8">
        <v>0.01</v>
      </c>
      <c r="J46" s="5" t="s">
        <v>334</v>
      </c>
      <c r="K46" s="8">
        <v>-0.58</v>
      </c>
      <c r="L46" s="5" t="s">
        <v>335</v>
      </c>
      <c r="M46" s="9" t="s">
        <v>24</v>
      </c>
      <c r="N46" s="10" t="s">
        <v>25</v>
      </c>
      <c r="O46" s="10">
        <f>VLOOKUP(A46, 'Pivot Table 1'!$A$2:$B$49, 2, False)</f>
        <v>173.5</v>
      </c>
      <c r="P46" s="11">
        <f t="shared" si="1"/>
        <v>0.07018213256</v>
      </c>
      <c r="Q46" s="12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ht="15.75" customHeight="1">
      <c r="A47" s="5" t="s">
        <v>336</v>
      </c>
      <c r="B47" s="6" t="s">
        <v>178</v>
      </c>
      <c r="C47" s="5" t="s">
        <v>18</v>
      </c>
      <c r="D47" s="6">
        <v>5479.6</v>
      </c>
      <c r="E47" s="7" t="s">
        <v>337</v>
      </c>
      <c r="F47" s="6" t="s">
        <v>338</v>
      </c>
      <c r="G47" s="6" t="s">
        <v>339</v>
      </c>
      <c r="H47" s="8">
        <v>1.91</v>
      </c>
      <c r="J47" s="5" t="s">
        <v>340</v>
      </c>
      <c r="K47" s="8">
        <v>-1.09</v>
      </c>
      <c r="L47" s="5" t="s">
        <v>341</v>
      </c>
      <c r="M47" s="9" t="s">
        <v>24</v>
      </c>
      <c r="N47" s="10" t="s">
        <v>25</v>
      </c>
      <c r="O47" s="10">
        <f>VLOOKUP(A47, 'Pivot Table 1'!$A$2:$B$49, 2, False)</f>
        <v>32.5</v>
      </c>
      <c r="P47" s="11">
        <f t="shared" si="1"/>
        <v>0.1686030769</v>
      </c>
      <c r="Q47" s="12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ht="15.75" customHeight="1">
      <c r="A48" s="5" t="s">
        <v>342</v>
      </c>
      <c r="B48" s="6" t="s">
        <v>343</v>
      </c>
      <c r="C48" s="5" t="s">
        <v>18</v>
      </c>
      <c r="D48" s="6">
        <v>5290.4</v>
      </c>
      <c r="E48" s="7" t="s">
        <v>344</v>
      </c>
      <c r="F48" s="6" t="s">
        <v>345</v>
      </c>
      <c r="G48" s="6" t="s">
        <v>346</v>
      </c>
      <c r="H48" s="8">
        <v>1.62</v>
      </c>
      <c r="J48" s="5" t="s">
        <v>347</v>
      </c>
      <c r="K48" s="8">
        <v>-1.14</v>
      </c>
      <c r="L48" s="5" t="s">
        <v>147</v>
      </c>
      <c r="M48" s="9" t="s">
        <v>24</v>
      </c>
      <c r="N48" s="10" t="s">
        <v>25</v>
      </c>
      <c r="O48" s="10">
        <f>VLOOKUP(A48, 'Pivot Table 1'!$A$2:$B$49, 2, False)</f>
        <v>32.5</v>
      </c>
      <c r="P48" s="11">
        <f t="shared" si="1"/>
        <v>0.1627815385</v>
      </c>
      <c r="Q48" s="12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ht="15.75" customHeight="1">
      <c r="A49" s="5" t="s">
        <v>348</v>
      </c>
      <c r="B49" s="6" t="s">
        <v>349</v>
      </c>
      <c r="C49" s="5" t="s">
        <v>18</v>
      </c>
      <c r="D49" s="6">
        <v>7018.8</v>
      </c>
      <c r="E49" s="7" t="s">
        <v>350</v>
      </c>
      <c r="F49" s="6" t="s">
        <v>351</v>
      </c>
      <c r="G49" s="6" t="s">
        <v>352</v>
      </c>
      <c r="H49" s="8">
        <v>5.96</v>
      </c>
      <c r="J49" s="5" t="s">
        <v>353</v>
      </c>
      <c r="K49" s="8">
        <v>-0.76</v>
      </c>
      <c r="L49" s="5" t="s">
        <v>354</v>
      </c>
      <c r="M49" s="9" t="s">
        <v>24</v>
      </c>
      <c r="N49" s="10" t="s">
        <v>25</v>
      </c>
      <c r="O49" s="10">
        <f>VLOOKUP(A49, 'Pivot Table 1'!$A$2:$B$49, 2, False)</f>
        <v>62.25</v>
      </c>
      <c r="P49" s="11">
        <f t="shared" si="1"/>
        <v>0.1127518072</v>
      </c>
      <c r="Q49" s="12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ht="15.75" customHeight="1">
      <c r="A50" s="4"/>
      <c r="B50" s="4"/>
      <c r="C50" s="4"/>
      <c r="D50" s="4"/>
      <c r="E50" s="14"/>
      <c r="F50" s="4"/>
      <c r="G50" s="4"/>
      <c r="H50" s="4"/>
      <c r="I50" s="4"/>
      <c r="J50" s="4"/>
      <c r="K50" s="4"/>
      <c r="L50" s="4"/>
      <c r="M50" s="4"/>
      <c r="N50" s="4"/>
      <c r="O50" s="4"/>
      <c r="P50" s="15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15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15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15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15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15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15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15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15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15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15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15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15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15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15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15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15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15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15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15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15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15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15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15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15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15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15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15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15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15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15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15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15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15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15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15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15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15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15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15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15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15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15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15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15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15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15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15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15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15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15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15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15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15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15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15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15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15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15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15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15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15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15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15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15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15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15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15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15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15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15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15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15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15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15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15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15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15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15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15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15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15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15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15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15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15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15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15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15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15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15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15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15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15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15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15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15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15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15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15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15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15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15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15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15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15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15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15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15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15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15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15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15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15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15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15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15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15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15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15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15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15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15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15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15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15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15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15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15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15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15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15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15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15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15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15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15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15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15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15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15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15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15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15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15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15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15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15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15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15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15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15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15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15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15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15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15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15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15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15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15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15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15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15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15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15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15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15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15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15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15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15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15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15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15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15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15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15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15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15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15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15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15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15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15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15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15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15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15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15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15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15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15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15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15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15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15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15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15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15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15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15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15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15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15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15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15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15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15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15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15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15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15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15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15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15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15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15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15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15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15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15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15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15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15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15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15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15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15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15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15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15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15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15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15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15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15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15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15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15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15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15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15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15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15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15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15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15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15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15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15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15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15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15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15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15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15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15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15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15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15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15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15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15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15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15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15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15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15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15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15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15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15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15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15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15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15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15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15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15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15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15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15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15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15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15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15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15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15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15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15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15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15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15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15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15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15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15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15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15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15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15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15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15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15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15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15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15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15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15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15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15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15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15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15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15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15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15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15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15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15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15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15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15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15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15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15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15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15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15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15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15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15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15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15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15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15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15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15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15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15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15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15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15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15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15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15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15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15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15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15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15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15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15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15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15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15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15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15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15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15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15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15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15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15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15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15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15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15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15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15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15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15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15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15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15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15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15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15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15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15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15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15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15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15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15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15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15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15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15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15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15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15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15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15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15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15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15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15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15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15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15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15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15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15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15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15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15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15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15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15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15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15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15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15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15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15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15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15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15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15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15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15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15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15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15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15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15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15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15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15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15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15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15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15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15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15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15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15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15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15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15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15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15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15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15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15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15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15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15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15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15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15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15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15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15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15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15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15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15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15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15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15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15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15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15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15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15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15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15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15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15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15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15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15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15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15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15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15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15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15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15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15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15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15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15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15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15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15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15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15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15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15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15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15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15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15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15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15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15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15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15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15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15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15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15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15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15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15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15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15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15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15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15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15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15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15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15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15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15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15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15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15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15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15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15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15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15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15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15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15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15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15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15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15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15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15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15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15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15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15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15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15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15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15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15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15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15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15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15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15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15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15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15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15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15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15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15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15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15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15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15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15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15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15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15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15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15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15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15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15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15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15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15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15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15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15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15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15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15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15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15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15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15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15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15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15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15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15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15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15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15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15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15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15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15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15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15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15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15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15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15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15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15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15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15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15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15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15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15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15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15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15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15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15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15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15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15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15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15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15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15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15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15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15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15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15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15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15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15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15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15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15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15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15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15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15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15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15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15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15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15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15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15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15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15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15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15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15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15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15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15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15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15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15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15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15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15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15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15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15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15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15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15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15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15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15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15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15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15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15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15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15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15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15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15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15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15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15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15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15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15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15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15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15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15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15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15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15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15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15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15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15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15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15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15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15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15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15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15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15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15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15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15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15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15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15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15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15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15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15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15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15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15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15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15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15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15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15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15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15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15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15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15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15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15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15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15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15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15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15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15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15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15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15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15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15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15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15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15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15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15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15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15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15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15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15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15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15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15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15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15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15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15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15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15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15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15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15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15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15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15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15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15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15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15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15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15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15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15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15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15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15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15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15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15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15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15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15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15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15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15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15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15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15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15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15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15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15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15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15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15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15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15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15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15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15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15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15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15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15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15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15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15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15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15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15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15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15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15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15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15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15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15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15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15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15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15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15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15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15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15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15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15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15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15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15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15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15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15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15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15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15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15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15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15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15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15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15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15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15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15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15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15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15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15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15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15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15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15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15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15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15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15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15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15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15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15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15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15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15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15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15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15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15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15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15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15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15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15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15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15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15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15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15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15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15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15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15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15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15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15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15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15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15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15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15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15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15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15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15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15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15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15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15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15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15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15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15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15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15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15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15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15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15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15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15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15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15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15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15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15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15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15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15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15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15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15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15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15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15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15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15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15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15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15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15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15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15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15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15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15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15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15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15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15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15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15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15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15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15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15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15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15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15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15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15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15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15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15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15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autoFilter ref="$A$1:$P$49">
    <filterColumn colId="10">
      <filters>
        <filter val="49%"/>
        <filter val="-58%"/>
        <filter val="-48%"/>
        <filter val="15%"/>
        <filter val="-12%"/>
        <filter val="-34%"/>
        <filter val="-38%"/>
        <filter val="75%"/>
        <filter val="63%"/>
        <filter val="51%"/>
        <filter val="-109%"/>
        <filter val="-307%"/>
        <filter val="-115%"/>
        <filter val="-32%"/>
        <filter val="-76%"/>
        <filter val="-96%"/>
        <filter val="-42%"/>
        <filter val="-268%"/>
        <filter val="-164%"/>
        <filter val="18%"/>
        <filter val="-69%"/>
        <filter val="26%"/>
        <filter val="36%"/>
        <filter val="58%"/>
        <filter val="22%"/>
        <filter val="-19%"/>
        <filter val="54%"/>
        <filter val="-49%"/>
        <filter val="32%"/>
        <filter val="74%"/>
        <filter val="-316%"/>
        <filter val="-55%"/>
        <filter val="-85%"/>
        <filter val="-146%"/>
        <filter val="-267%"/>
        <filter val="-114%"/>
        <filter val="4%"/>
        <filter val="-167%"/>
        <filter val="-200%"/>
        <filter val="-286%"/>
        <filter val="-187%"/>
        <filter val="-195%"/>
        <filter val="-7%"/>
        <filter val="39%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18.43"/>
    <col customWidth="1" min="3" max="3" width="11.14"/>
    <col customWidth="1" min="4" max="4" width="32.57"/>
    <col customWidth="1" min="5" max="5" width="10.86"/>
    <col customWidth="1" min="6" max="6" width="15.57"/>
    <col customWidth="1" min="7" max="7" width="19.86"/>
    <col customWidth="1" min="8" max="8" width="18.14"/>
    <col customWidth="1" min="9" max="9" width="10.57"/>
    <col customWidth="1" min="10" max="10" width="18.0"/>
    <col customWidth="1" min="11" max="11" width="14.14"/>
    <col customWidth="1" min="12" max="12" width="14.43"/>
    <col customWidth="1" min="13" max="18" width="13.71"/>
    <col customWidth="1" min="19" max="19" width="16.43"/>
    <col customWidth="1" min="20" max="28" width="8.71"/>
  </cols>
  <sheetData>
    <row r="1" ht="12.75" customHeight="1">
      <c r="A1" s="16" t="s">
        <v>355</v>
      </c>
      <c r="B1" s="17" t="s">
        <v>356</v>
      </c>
      <c r="C1" s="18" t="s">
        <v>357</v>
      </c>
      <c r="D1" s="18" t="s">
        <v>0</v>
      </c>
      <c r="E1" s="18" t="s">
        <v>358</v>
      </c>
      <c r="F1" s="19" t="s">
        <v>359</v>
      </c>
      <c r="G1" s="19" t="s">
        <v>360</v>
      </c>
      <c r="H1" s="19" t="s">
        <v>361</v>
      </c>
      <c r="I1" s="19" t="s">
        <v>362</v>
      </c>
      <c r="J1" s="19" t="s">
        <v>363</v>
      </c>
      <c r="K1" s="19" t="s">
        <v>364</v>
      </c>
      <c r="L1" s="20" t="s">
        <v>365</v>
      </c>
      <c r="M1" s="20" t="s">
        <v>366</v>
      </c>
      <c r="N1" s="20" t="s">
        <v>367</v>
      </c>
      <c r="O1" s="19" t="s">
        <v>368</v>
      </c>
      <c r="P1" s="19" t="s">
        <v>369</v>
      </c>
      <c r="Q1" s="20" t="s">
        <v>370</v>
      </c>
      <c r="R1" s="19" t="s">
        <v>371</v>
      </c>
      <c r="S1" s="21" t="s">
        <v>372</v>
      </c>
      <c r="T1" s="22"/>
      <c r="U1" s="22"/>
      <c r="V1" s="22"/>
      <c r="W1" s="22"/>
      <c r="X1" s="22"/>
      <c r="Y1" s="22"/>
      <c r="Z1" s="22"/>
      <c r="AA1" s="22"/>
      <c r="AB1" s="22"/>
    </row>
    <row r="2" ht="12.75" customHeight="1">
      <c r="A2" s="16">
        <v>1.0</v>
      </c>
      <c r="B2" s="23" t="s">
        <v>373</v>
      </c>
      <c r="C2" s="23" t="s">
        <v>374</v>
      </c>
      <c r="D2" s="23" t="s">
        <v>16</v>
      </c>
      <c r="E2" s="23" t="s">
        <v>375</v>
      </c>
      <c r="F2" s="21" t="s">
        <v>368</v>
      </c>
      <c r="G2" s="24">
        <v>2018.0</v>
      </c>
      <c r="H2" s="21" t="s">
        <v>376</v>
      </c>
      <c r="I2" s="25">
        <v>2.49</v>
      </c>
      <c r="J2" s="26">
        <v>9.0</v>
      </c>
      <c r="K2" s="24">
        <v>1600.0</v>
      </c>
      <c r="L2" s="27" t="s">
        <v>377</v>
      </c>
      <c r="M2" s="27" t="s">
        <v>378</v>
      </c>
      <c r="N2" s="28" t="s">
        <v>379</v>
      </c>
      <c r="O2" s="29" t="s">
        <v>380</v>
      </c>
      <c r="P2" s="28" t="s">
        <v>381</v>
      </c>
      <c r="Q2" s="28" t="s">
        <v>382</v>
      </c>
      <c r="R2" s="28" t="s">
        <v>383</v>
      </c>
      <c r="S2" s="16">
        <f t="shared" ref="S2:S64" si="1">I2*25</f>
        <v>62.25</v>
      </c>
    </row>
    <row r="3" ht="12.75" customHeight="1">
      <c r="A3" s="16">
        <v>2.0</v>
      </c>
      <c r="B3" s="23" t="s">
        <v>373</v>
      </c>
      <c r="C3" s="23" t="s">
        <v>374</v>
      </c>
      <c r="D3" s="23" t="s">
        <v>26</v>
      </c>
      <c r="E3" s="23" t="s">
        <v>375</v>
      </c>
      <c r="F3" s="21" t="s">
        <v>384</v>
      </c>
      <c r="G3" s="21" t="s">
        <v>385</v>
      </c>
      <c r="H3" s="21" t="s">
        <v>376</v>
      </c>
      <c r="I3" s="25">
        <v>2.49</v>
      </c>
      <c r="J3" s="26">
        <v>9.0</v>
      </c>
      <c r="K3" s="24">
        <v>1600.0</v>
      </c>
      <c r="L3" s="27" t="s">
        <v>377</v>
      </c>
      <c r="M3" s="27" t="s">
        <v>386</v>
      </c>
      <c r="N3" s="28" t="s">
        <v>379</v>
      </c>
      <c r="O3" s="29" t="s">
        <v>380</v>
      </c>
      <c r="P3" s="24">
        <v>40000.0</v>
      </c>
      <c r="Q3" s="28" t="s">
        <v>387</v>
      </c>
      <c r="R3" s="28" t="s">
        <v>27</v>
      </c>
      <c r="S3" s="16">
        <f t="shared" si="1"/>
        <v>62.25</v>
      </c>
    </row>
    <row r="4" ht="12.75" customHeight="1">
      <c r="A4" s="16">
        <v>3.0</v>
      </c>
      <c r="B4" s="23" t="s">
        <v>388</v>
      </c>
      <c r="C4" s="23" t="s">
        <v>389</v>
      </c>
      <c r="D4" s="23" t="s">
        <v>35</v>
      </c>
      <c r="E4" s="23" t="s">
        <v>390</v>
      </c>
      <c r="F4" s="21" t="s">
        <v>368</v>
      </c>
      <c r="G4" s="24">
        <v>2014.0</v>
      </c>
      <c r="H4" s="21" t="s">
        <v>391</v>
      </c>
      <c r="I4" s="25">
        <v>4.77</v>
      </c>
      <c r="J4" s="26">
        <v>6.55</v>
      </c>
      <c r="K4" s="30">
        <v>2900.0</v>
      </c>
      <c r="L4" s="27" t="s">
        <v>392</v>
      </c>
      <c r="M4" s="27" t="s">
        <v>393</v>
      </c>
      <c r="N4" s="28" t="s">
        <v>394</v>
      </c>
      <c r="O4" s="24">
        <v>0.0</v>
      </c>
      <c r="P4" s="28" t="s">
        <v>395</v>
      </c>
      <c r="Q4" s="28" t="s">
        <v>396</v>
      </c>
      <c r="R4" s="28" t="s">
        <v>36</v>
      </c>
      <c r="S4" s="16">
        <f t="shared" si="1"/>
        <v>119.25</v>
      </c>
    </row>
    <row r="5" ht="12.75" customHeight="1">
      <c r="A5" s="16">
        <v>4.0</v>
      </c>
      <c r="B5" s="23" t="s">
        <v>397</v>
      </c>
      <c r="C5" s="23" t="s">
        <v>398</v>
      </c>
      <c r="D5" s="23" t="s">
        <v>42</v>
      </c>
      <c r="E5" s="23" t="s">
        <v>399</v>
      </c>
      <c r="F5" s="21" t="s">
        <v>368</v>
      </c>
      <c r="G5" s="24">
        <v>2019.0</v>
      </c>
      <c r="H5" s="21" t="s">
        <v>399</v>
      </c>
      <c r="I5" s="25">
        <v>1.55</v>
      </c>
      <c r="J5" s="26">
        <v>16.83</v>
      </c>
      <c r="K5" s="30">
        <v>2700.0</v>
      </c>
      <c r="L5" s="27" t="s">
        <v>400</v>
      </c>
      <c r="M5" s="27" t="s">
        <v>401</v>
      </c>
      <c r="N5" s="28" t="s">
        <v>402</v>
      </c>
      <c r="O5" s="29" t="s">
        <v>380</v>
      </c>
      <c r="P5" s="28" t="s">
        <v>403</v>
      </c>
      <c r="Q5" s="28" t="s">
        <v>382</v>
      </c>
      <c r="R5" s="28" t="s">
        <v>43</v>
      </c>
      <c r="S5" s="16">
        <f t="shared" si="1"/>
        <v>38.75</v>
      </c>
    </row>
    <row r="6" ht="12.75" customHeight="1">
      <c r="A6" s="16">
        <v>5.0</v>
      </c>
      <c r="B6" s="23" t="s">
        <v>404</v>
      </c>
      <c r="C6" s="23" t="s">
        <v>405</v>
      </c>
      <c r="D6" s="23" t="s">
        <v>51</v>
      </c>
      <c r="E6" s="23" t="s">
        <v>406</v>
      </c>
      <c r="F6" s="21" t="s">
        <v>368</v>
      </c>
      <c r="G6" s="24">
        <v>2016.0</v>
      </c>
      <c r="H6" s="21" t="s">
        <v>406</v>
      </c>
      <c r="I6" s="25">
        <v>1.3</v>
      </c>
      <c r="J6" s="26">
        <v>15.34</v>
      </c>
      <c r="K6" s="30">
        <v>2600.0</v>
      </c>
      <c r="L6" s="27" t="s">
        <v>407</v>
      </c>
      <c r="M6" s="27" t="s">
        <v>408</v>
      </c>
      <c r="N6" s="28" t="s">
        <v>409</v>
      </c>
      <c r="O6" s="29" t="s">
        <v>410</v>
      </c>
      <c r="P6" s="28" t="s">
        <v>411</v>
      </c>
      <c r="Q6" s="28" t="s">
        <v>382</v>
      </c>
      <c r="R6" s="28" t="s">
        <v>52</v>
      </c>
      <c r="S6" s="16">
        <f t="shared" si="1"/>
        <v>32.5</v>
      </c>
    </row>
    <row r="7" ht="12.75" customHeight="1">
      <c r="A7" s="16">
        <v>6.0</v>
      </c>
      <c r="B7" s="23" t="s">
        <v>404</v>
      </c>
      <c r="C7" s="23" t="s">
        <v>405</v>
      </c>
      <c r="D7" s="23" t="s">
        <v>59</v>
      </c>
      <c r="E7" s="23" t="s">
        <v>412</v>
      </c>
      <c r="F7" s="21" t="s">
        <v>368</v>
      </c>
      <c r="G7" s="24">
        <v>2012.0</v>
      </c>
      <c r="H7" s="21" t="s">
        <v>412</v>
      </c>
      <c r="I7" s="25">
        <v>0.82</v>
      </c>
      <c r="J7" s="26">
        <v>7.79</v>
      </c>
      <c r="K7" s="30">
        <v>2600.0</v>
      </c>
      <c r="L7" s="27" t="s">
        <v>407</v>
      </c>
      <c r="M7" s="27" t="s">
        <v>413</v>
      </c>
      <c r="N7" s="28" t="s">
        <v>414</v>
      </c>
      <c r="O7" s="24">
        <v>0.0</v>
      </c>
      <c r="P7" s="28" t="s">
        <v>415</v>
      </c>
      <c r="Q7" s="28" t="s">
        <v>382</v>
      </c>
      <c r="R7" s="28" t="s">
        <v>60</v>
      </c>
      <c r="S7" s="16">
        <f t="shared" si="1"/>
        <v>20.5</v>
      </c>
    </row>
    <row r="8" ht="12.75" customHeight="1">
      <c r="A8" s="16">
        <v>7.0</v>
      </c>
      <c r="B8" s="23" t="s">
        <v>416</v>
      </c>
      <c r="C8" s="23" t="s">
        <v>417</v>
      </c>
      <c r="D8" s="23" t="s">
        <v>67</v>
      </c>
      <c r="E8" s="23" t="s">
        <v>412</v>
      </c>
      <c r="F8" s="21" t="s">
        <v>368</v>
      </c>
      <c r="G8" s="24">
        <v>2019.0</v>
      </c>
      <c r="H8" s="21" t="s">
        <v>412</v>
      </c>
      <c r="I8" s="25">
        <v>0.82</v>
      </c>
      <c r="J8" s="26">
        <v>17.53</v>
      </c>
      <c r="K8" s="30">
        <v>1900.0</v>
      </c>
      <c r="L8" s="27" t="s">
        <v>418</v>
      </c>
      <c r="M8" s="27" t="s">
        <v>419</v>
      </c>
      <c r="N8" s="28" t="s">
        <v>420</v>
      </c>
      <c r="O8" s="29" t="s">
        <v>421</v>
      </c>
      <c r="P8" s="28" t="s">
        <v>422</v>
      </c>
      <c r="Q8" s="28" t="s">
        <v>382</v>
      </c>
      <c r="R8" s="28" t="s">
        <v>68</v>
      </c>
      <c r="S8" s="16">
        <f t="shared" si="1"/>
        <v>20.5</v>
      </c>
    </row>
    <row r="9" ht="12.75" customHeight="1">
      <c r="A9" s="16">
        <v>8.0</v>
      </c>
      <c r="B9" s="23" t="s">
        <v>423</v>
      </c>
      <c r="C9" s="23" t="s">
        <v>424</v>
      </c>
      <c r="D9" s="23" t="s">
        <v>76</v>
      </c>
      <c r="E9" s="23" t="s">
        <v>375</v>
      </c>
      <c r="F9" s="21" t="s">
        <v>368</v>
      </c>
      <c r="G9" s="24">
        <v>2016.0</v>
      </c>
      <c r="H9" s="21" t="s">
        <v>376</v>
      </c>
      <c r="I9" s="25">
        <v>2.49</v>
      </c>
      <c r="J9" s="26">
        <v>13.04</v>
      </c>
      <c r="K9" s="30">
        <v>2900.0</v>
      </c>
      <c r="L9" s="27" t="s">
        <v>425</v>
      </c>
      <c r="M9" s="27" t="s">
        <v>426</v>
      </c>
      <c r="N9" s="28" t="s">
        <v>427</v>
      </c>
      <c r="O9" s="29" t="s">
        <v>380</v>
      </c>
      <c r="P9" s="28" t="s">
        <v>428</v>
      </c>
      <c r="Q9" s="28" t="s">
        <v>382</v>
      </c>
      <c r="R9" s="28" t="s">
        <v>429</v>
      </c>
      <c r="S9" s="16">
        <f t="shared" si="1"/>
        <v>62.25</v>
      </c>
    </row>
    <row r="10" ht="12.75" customHeight="1">
      <c r="A10" s="16">
        <v>9.0</v>
      </c>
      <c r="B10" s="23" t="s">
        <v>430</v>
      </c>
      <c r="C10" s="23" t="s">
        <v>431</v>
      </c>
      <c r="D10" s="23" t="s">
        <v>84</v>
      </c>
      <c r="E10" s="23" t="s">
        <v>412</v>
      </c>
      <c r="F10" s="21" t="s">
        <v>432</v>
      </c>
      <c r="G10" s="24">
        <v>2016.0</v>
      </c>
      <c r="H10" s="21" t="s">
        <v>412</v>
      </c>
      <c r="I10" s="25">
        <v>0.82</v>
      </c>
      <c r="J10" s="26">
        <v>18.89</v>
      </c>
      <c r="K10" s="30">
        <v>3000.0</v>
      </c>
      <c r="L10" s="27" t="s">
        <v>433</v>
      </c>
      <c r="M10" s="27" t="s">
        <v>434</v>
      </c>
      <c r="N10" s="28" t="s">
        <v>420</v>
      </c>
      <c r="O10" s="29" t="s">
        <v>421</v>
      </c>
      <c r="P10" s="28" t="s">
        <v>435</v>
      </c>
      <c r="Q10" s="28" t="s">
        <v>382</v>
      </c>
      <c r="R10" s="28" t="s">
        <v>85</v>
      </c>
      <c r="S10" s="16">
        <f t="shared" si="1"/>
        <v>20.5</v>
      </c>
    </row>
    <row r="11" ht="12.75" customHeight="1">
      <c r="A11" s="16">
        <v>10.0</v>
      </c>
      <c r="B11" s="23" t="s">
        <v>436</v>
      </c>
      <c r="C11" s="23" t="s">
        <v>437</v>
      </c>
      <c r="D11" s="23" t="s">
        <v>92</v>
      </c>
      <c r="E11" s="23" t="s">
        <v>375</v>
      </c>
      <c r="F11" s="21" t="s">
        <v>368</v>
      </c>
      <c r="G11" s="24">
        <v>2013.0</v>
      </c>
      <c r="H11" s="21" t="s">
        <v>376</v>
      </c>
      <c r="I11" s="25">
        <v>2.49</v>
      </c>
      <c r="J11" s="26">
        <v>9.1</v>
      </c>
      <c r="K11" s="30">
        <v>1800.0</v>
      </c>
      <c r="L11" s="27" t="s">
        <v>438</v>
      </c>
      <c r="M11" s="27" t="s">
        <v>439</v>
      </c>
      <c r="N11" s="28" t="s">
        <v>440</v>
      </c>
      <c r="O11" s="24">
        <v>0.0</v>
      </c>
      <c r="P11" s="28" t="s">
        <v>441</v>
      </c>
      <c r="Q11" s="28" t="s">
        <v>382</v>
      </c>
      <c r="R11" s="28" t="s">
        <v>442</v>
      </c>
      <c r="S11" s="16">
        <f t="shared" si="1"/>
        <v>62.25</v>
      </c>
    </row>
    <row r="12" ht="12.75" customHeight="1">
      <c r="A12" s="16">
        <v>11.0</v>
      </c>
      <c r="B12" s="23" t="s">
        <v>443</v>
      </c>
      <c r="C12" s="23" t="s">
        <v>444</v>
      </c>
      <c r="D12" s="23" t="s">
        <v>100</v>
      </c>
      <c r="E12" s="23" t="s">
        <v>412</v>
      </c>
      <c r="F12" s="21" t="s">
        <v>368</v>
      </c>
      <c r="G12" s="24">
        <v>2020.0</v>
      </c>
      <c r="H12" s="21" t="s">
        <v>412</v>
      </c>
      <c r="I12" s="25">
        <v>0.82</v>
      </c>
      <c r="J12" s="26">
        <v>17.16</v>
      </c>
      <c r="K12" s="30">
        <v>3100.0</v>
      </c>
      <c r="L12" s="27" t="s">
        <v>445</v>
      </c>
      <c r="M12" s="27" t="s">
        <v>446</v>
      </c>
      <c r="N12" s="28" t="s">
        <v>447</v>
      </c>
      <c r="O12" s="29" t="s">
        <v>421</v>
      </c>
      <c r="P12" s="28" t="s">
        <v>448</v>
      </c>
      <c r="Q12" s="28" t="s">
        <v>382</v>
      </c>
      <c r="R12" s="28" t="s">
        <v>101</v>
      </c>
      <c r="S12" s="16">
        <f t="shared" si="1"/>
        <v>20.5</v>
      </c>
    </row>
    <row r="13" ht="12.75" customHeight="1">
      <c r="A13" s="16">
        <v>12.0</v>
      </c>
      <c r="B13" s="23" t="s">
        <v>373</v>
      </c>
      <c r="C13" s="23" t="s">
        <v>374</v>
      </c>
      <c r="D13" s="23" t="s">
        <v>107</v>
      </c>
      <c r="E13" s="23" t="s">
        <v>412</v>
      </c>
      <c r="F13" s="21" t="s">
        <v>368</v>
      </c>
      <c r="G13" s="24">
        <v>2010.0</v>
      </c>
      <c r="H13" s="21" t="s">
        <v>412</v>
      </c>
      <c r="I13" s="25">
        <v>0.82</v>
      </c>
      <c r="J13" s="26">
        <v>14.0</v>
      </c>
      <c r="K13" s="24">
        <v>1600.0</v>
      </c>
      <c r="L13" s="27" t="s">
        <v>377</v>
      </c>
      <c r="M13" s="27" t="s">
        <v>449</v>
      </c>
      <c r="N13" s="28" t="s">
        <v>450</v>
      </c>
      <c r="O13" s="24">
        <v>0.0</v>
      </c>
      <c r="P13" s="28" t="s">
        <v>451</v>
      </c>
      <c r="Q13" s="28" t="s">
        <v>382</v>
      </c>
      <c r="R13" s="28" t="s">
        <v>108</v>
      </c>
      <c r="S13" s="16">
        <f t="shared" si="1"/>
        <v>20.5</v>
      </c>
    </row>
    <row r="14" ht="12.75" customHeight="1">
      <c r="A14" s="16">
        <v>13.0</v>
      </c>
      <c r="B14" s="23" t="s">
        <v>452</v>
      </c>
      <c r="C14" s="23" t="s">
        <v>453</v>
      </c>
      <c r="D14" s="23" t="s">
        <v>114</v>
      </c>
      <c r="E14" s="23" t="s">
        <v>454</v>
      </c>
      <c r="F14" s="21" t="s">
        <v>432</v>
      </c>
      <c r="G14" s="24">
        <v>2019.0</v>
      </c>
      <c r="H14" s="21" t="s">
        <v>454</v>
      </c>
      <c r="I14" s="25">
        <v>1.29</v>
      </c>
      <c r="J14" s="26">
        <v>17.58</v>
      </c>
      <c r="K14" s="30">
        <v>1800.0</v>
      </c>
      <c r="L14" s="27" t="s">
        <v>455</v>
      </c>
      <c r="M14" s="27" t="s">
        <v>456</v>
      </c>
      <c r="N14" s="28" t="s">
        <v>457</v>
      </c>
      <c r="O14" s="29" t="s">
        <v>458</v>
      </c>
      <c r="P14" s="28" t="s">
        <v>459</v>
      </c>
      <c r="Q14" s="28" t="s">
        <v>382</v>
      </c>
      <c r="R14" s="28" t="s">
        <v>115</v>
      </c>
      <c r="S14" s="16">
        <f t="shared" si="1"/>
        <v>32.25</v>
      </c>
    </row>
    <row r="15" ht="12.75" customHeight="1">
      <c r="A15" s="16">
        <v>14.0</v>
      </c>
      <c r="B15" s="23" t="s">
        <v>397</v>
      </c>
      <c r="C15" s="23" t="s">
        <v>398</v>
      </c>
      <c r="D15" s="23" t="s">
        <v>122</v>
      </c>
      <c r="E15" s="23" t="s">
        <v>399</v>
      </c>
      <c r="F15" s="21" t="s">
        <v>368</v>
      </c>
      <c r="G15" s="24">
        <v>2019.0</v>
      </c>
      <c r="H15" s="21" t="s">
        <v>399</v>
      </c>
      <c r="I15" s="25">
        <v>1.55</v>
      </c>
      <c r="J15" s="26">
        <v>16.83</v>
      </c>
      <c r="K15" s="30">
        <v>2700.0</v>
      </c>
      <c r="L15" s="27" t="s">
        <v>400</v>
      </c>
      <c r="M15" s="27" t="s">
        <v>401</v>
      </c>
      <c r="N15" s="28" t="s">
        <v>402</v>
      </c>
      <c r="O15" s="29" t="s">
        <v>380</v>
      </c>
      <c r="P15" s="28" t="s">
        <v>403</v>
      </c>
      <c r="Q15" s="28" t="s">
        <v>382</v>
      </c>
      <c r="R15" s="28" t="s">
        <v>43</v>
      </c>
      <c r="S15" s="16">
        <f t="shared" si="1"/>
        <v>38.75</v>
      </c>
    </row>
    <row r="16" ht="12.75" customHeight="1">
      <c r="A16" s="16">
        <v>15.0</v>
      </c>
      <c r="B16" s="23" t="s">
        <v>460</v>
      </c>
      <c r="C16" s="23" t="s">
        <v>461</v>
      </c>
      <c r="D16" s="23" t="s">
        <v>128</v>
      </c>
      <c r="E16" s="23" t="s">
        <v>399</v>
      </c>
      <c r="F16" s="21" t="s">
        <v>432</v>
      </c>
      <c r="G16" s="24">
        <v>2020.0</v>
      </c>
      <c r="H16" s="21" t="s">
        <v>399</v>
      </c>
      <c r="I16" s="25">
        <v>1.55</v>
      </c>
      <c r="J16" s="26">
        <v>9.83</v>
      </c>
      <c r="K16" s="30">
        <v>2500.0</v>
      </c>
      <c r="L16" s="27" t="s">
        <v>462</v>
      </c>
      <c r="M16" s="27" t="s">
        <v>463</v>
      </c>
      <c r="N16" s="28" t="s">
        <v>464</v>
      </c>
      <c r="O16" s="29" t="s">
        <v>380</v>
      </c>
      <c r="P16" s="28" t="s">
        <v>465</v>
      </c>
      <c r="Q16" s="28" t="s">
        <v>382</v>
      </c>
      <c r="R16" s="28" t="s">
        <v>129</v>
      </c>
      <c r="S16" s="16">
        <f t="shared" si="1"/>
        <v>38.75</v>
      </c>
    </row>
    <row r="17" ht="12.75" customHeight="1">
      <c r="A17" s="16">
        <v>16.0</v>
      </c>
      <c r="B17" s="23" t="s">
        <v>388</v>
      </c>
      <c r="C17" s="23" t="s">
        <v>389</v>
      </c>
      <c r="D17" s="23" t="s">
        <v>135</v>
      </c>
      <c r="E17" s="23" t="s">
        <v>390</v>
      </c>
      <c r="F17" s="21" t="s">
        <v>432</v>
      </c>
      <c r="G17" s="24">
        <v>2012.0</v>
      </c>
      <c r="H17" s="21" t="s">
        <v>391</v>
      </c>
      <c r="I17" s="25">
        <v>4.77</v>
      </c>
      <c r="J17" s="26">
        <v>6.55</v>
      </c>
      <c r="K17" s="30">
        <v>2900.0</v>
      </c>
      <c r="L17" s="27" t="s">
        <v>392</v>
      </c>
      <c r="M17" s="27" t="s">
        <v>393</v>
      </c>
      <c r="N17" s="28" t="s">
        <v>394</v>
      </c>
      <c r="O17" s="24">
        <v>0.0</v>
      </c>
      <c r="P17" s="28" t="s">
        <v>395</v>
      </c>
      <c r="Q17" s="28" t="s">
        <v>396</v>
      </c>
      <c r="R17" s="28" t="s">
        <v>36</v>
      </c>
      <c r="S17" s="16">
        <f t="shared" si="1"/>
        <v>119.25</v>
      </c>
    </row>
    <row r="18" ht="12.75" customHeight="1">
      <c r="A18" s="16">
        <v>17.0</v>
      </c>
      <c r="B18" s="23" t="s">
        <v>388</v>
      </c>
      <c r="C18" s="23" t="s">
        <v>389</v>
      </c>
      <c r="D18" s="23" t="s">
        <v>141</v>
      </c>
      <c r="E18" s="23" t="s">
        <v>466</v>
      </c>
      <c r="F18" s="21" t="s">
        <v>384</v>
      </c>
      <c r="G18" s="21" t="s">
        <v>385</v>
      </c>
      <c r="H18" s="21" t="s">
        <v>467</v>
      </c>
      <c r="I18" s="25">
        <v>6.85</v>
      </c>
      <c r="J18" s="26">
        <v>6.94</v>
      </c>
      <c r="K18" s="30">
        <v>2900.0</v>
      </c>
      <c r="L18" s="27" t="s">
        <v>392</v>
      </c>
      <c r="M18" s="27" t="s">
        <v>386</v>
      </c>
      <c r="N18" s="28" t="s">
        <v>409</v>
      </c>
      <c r="O18" s="29" t="s">
        <v>468</v>
      </c>
      <c r="P18" s="24">
        <v>80000.0</v>
      </c>
      <c r="Q18" s="28" t="s">
        <v>469</v>
      </c>
      <c r="R18" s="28" t="s">
        <v>142</v>
      </c>
      <c r="S18" s="16">
        <f t="shared" si="1"/>
        <v>171.25</v>
      </c>
    </row>
    <row r="19" ht="12.75" customHeight="1">
      <c r="A19" s="16">
        <v>18.0</v>
      </c>
      <c r="B19" s="23" t="s">
        <v>416</v>
      </c>
      <c r="C19" s="23" t="s">
        <v>417</v>
      </c>
      <c r="D19" s="23" t="s">
        <v>148</v>
      </c>
      <c r="E19" s="23" t="s">
        <v>375</v>
      </c>
      <c r="F19" s="21" t="s">
        <v>368</v>
      </c>
      <c r="G19" s="24">
        <v>2020.0</v>
      </c>
      <c r="H19" s="21" t="s">
        <v>376</v>
      </c>
      <c r="I19" s="25">
        <v>2.49</v>
      </c>
      <c r="J19" s="26">
        <v>8.56</v>
      </c>
      <c r="K19" s="30">
        <v>1900.0</v>
      </c>
      <c r="L19" s="27" t="s">
        <v>418</v>
      </c>
      <c r="M19" s="27" t="s">
        <v>470</v>
      </c>
      <c r="N19" s="28" t="s">
        <v>471</v>
      </c>
      <c r="O19" s="29" t="s">
        <v>380</v>
      </c>
      <c r="P19" s="28" t="s">
        <v>472</v>
      </c>
      <c r="Q19" s="28" t="s">
        <v>382</v>
      </c>
      <c r="R19" s="28" t="s">
        <v>473</v>
      </c>
      <c r="S19" s="16">
        <f t="shared" si="1"/>
        <v>62.25</v>
      </c>
    </row>
    <row r="20" ht="12.75" customHeight="1">
      <c r="A20" s="16">
        <v>19.0</v>
      </c>
      <c r="B20" s="23" t="s">
        <v>452</v>
      </c>
      <c r="C20" s="23" t="s">
        <v>453</v>
      </c>
      <c r="D20" s="23" t="s">
        <v>156</v>
      </c>
      <c r="E20" s="23" t="s">
        <v>399</v>
      </c>
      <c r="F20" s="21" t="s">
        <v>432</v>
      </c>
      <c r="G20" s="24">
        <v>2013.0</v>
      </c>
      <c r="H20" s="21" t="s">
        <v>399</v>
      </c>
      <c r="I20" s="25">
        <v>1.55</v>
      </c>
      <c r="J20" s="26">
        <v>9.89</v>
      </c>
      <c r="K20" s="30">
        <v>1800.0</v>
      </c>
      <c r="L20" s="27" t="s">
        <v>455</v>
      </c>
      <c r="M20" s="27" t="s">
        <v>474</v>
      </c>
      <c r="N20" s="28" t="s">
        <v>475</v>
      </c>
      <c r="O20" s="24">
        <v>0.0</v>
      </c>
      <c r="P20" s="28" t="s">
        <v>476</v>
      </c>
      <c r="Q20" s="28" t="s">
        <v>382</v>
      </c>
      <c r="R20" s="28" t="s">
        <v>157</v>
      </c>
      <c r="S20" s="16">
        <f t="shared" si="1"/>
        <v>38.75</v>
      </c>
    </row>
    <row r="21" ht="12.75" customHeight="1">
      <c r="A21" s="16">
        <v>20.0</v>
      </c>
      <c r="B21" s="23" t="s">
        <v>430</v>
      </c>
      <c r="C21" s="23" t="s">
        <v>431</v>
      </c>
      <c r="D21" s="23" t="s">
        <v>163</v>
      </c>
      <c r="E21" s="23" t="s">
        <v>375</v>
      </c>
      <c r="F21" s="21" t="s">
        <v>384</v>
      </c>
      <c r="G21" s="21" t="s">
        <v>385</v>
      </c>
      <c r="H21" s="21" t="s">
        <v>376</v>
      </c>
      <c r="I21" s="25">
        <v>2.49</v>
      </c>
      <c r="J21" s="26">
        <v>12.6</v>
      </c>
      <c r="K21" s="30">
        <v>3000.0</v>
      </c>
      <c r="L21" s="27" t="s">
        <v>433</v>
      </c>
      <c r="M21" s="27" t="s">
        <v>386</v>
      </c>
      <c r="N21" s="28" t="s">
        <v>477</v>
      </c>
      <c r="O21" s="29" t="s">
        <v>380</v>
      </c>
      <c r="P21" s="24">
        <v>40000.0</v>
      </c>
      <c r="Q21" s="28" t="s">
        <v>387</v>
      </c>
      <c r="R21" s="28" t="s">
        <v>27</v>
      </c>
      <c r="S21" s="16">
        <f t="shared" si="1"/>
        <v>62.25</v>
      </c>
    </row>
    <row r="22" ht="12.75" customHeight="1">
      <c r="A22" s="16">
        <v>21.0</v>
      </c>
      <c r="B22" s="23" t="s">
        <v>430</v>
      </c>
      <c r="C22" s="23" t="s">
        <v>431</v>
      </c>
      <c r="D22" s="23" t="s">
        <v>170</v>
      </c>
      <c r="E22" s="23" t="s">
        <v>412</v>
      </c>
      <c r="F22" s="21" t="s">
        <v>368</v>
      </c>
      <c r="G22" s="24">
        <v>2013.0</v>
      </c>
      <c r="H22" s="21" t="s">
        <v>412</v>
      </c>
      <c r="I22" s="25">
        <v>0.82</v>
      </c>
      <c r="J22" s="26">
        <v>18.89</v>
      </c>
      <c r="K22" s="30">
        <v>3000.0</v>
      </c>
      <c r="L22" s="27" t="s">
        <v>433</v>
      </c>
      <c r="M22" s="27" t="s">
        <v>434</v>
      </c>
      <c r="N22" s="28" t="s">
        <v>420</v>
      </c>
      <c r="O22" s="24">
        <v>0.0</v>
      </c>
      <c r="P22" s="28" t="s">
        <v>478</v>
      </c>
      <c r="Q22" s="28" t="s">
        <v>382</v>
      </c>
      <c r="R22" s="28" t="s">
        <v>479</v>
      </c>
      <c r="S22" s="16">
        <f t="shared" si="1"/>
        <v>20.5</v>
      </c>
    </row>
    <row r="23" ht="12.75" customHeight="1">
      <c r="A23" s="16">
        <v>22.0</v>
      </c>
      <c r="B23" s="23" t="s">
        <v>388</v>
      </c>
      <c r="C23" s="23" t="s">
        <v>389</v>
      </c>
      <c r="D23" s="23" t="s">
        <v>177</v>
      </c>
      <c r="E23" s="23" t="s">
        <v>406</v>
      </c>
      <c r="F23" s="21" t="s">
        <v>368</v>
      </c>
      <c r="G23" s="24">
        <v>2013.0</v>
      </c>
      <c r="H23" s="21" t="s">
        <v>406</v>
      </c>
      <c r="I23" s="25">
        <v>1.3</v>
      </c>
      <c r="J23" s="26">
        <v>13.45</v>
      </c>
      <c r="K23" s="30">
        <v>2900.0</v>
      </c>
      <c r="L23" s="27" t="s">
        <v>392</v>
      </c>
      <c r="M23" s="27" t="s">
        <v>480</v>
      </c>
      <c r="N23" s="28" t="s">
        <v>481</v>
      </c>
      <c r="O23" s="24">
        <v>0.0</v>
      </c>
      <c r="P23" s="28" t="s">
        <v>482</v>
      </c>
      <c r="Q23" s="28" t="s">
        <v>382</v>
      </c>
      <c r="R23" s="28" t="s">
        <v>178</v>
      </c>
      <c r="S23" s="16">
        <f t="shared" si="1"/>
        <v>32.5</v>
      </c>
    </row>
    <row r="24" ht="12.75" customHeight="1">
      <c r="A24" s="16">
        <v>23.0</v>
      </c>
      <c r="B24" s="23" t="s">
        <v>483</v>
      </c>
      <c r="C24" s="23" t="s">
        <v>484</v>
      </c>
      <c r="D24" s="23" t="s">
        <v>183</v>
      </c>
      <c r="E24" s="23" t="s">
        <v>406</v>
      </c>
      <c r="F24" s="21" t="s">
        <v>432</v>
      </c>
      <c r="G24" s="24">
        <v>2011.0</v>
      </c>
      <c r="H24" s="21" t="s">
        <v>406</v>
      </c>
      <c r="I24" s="25">
        <v>1.3</v>
      </c>
      <c r="J24" s="26">
        <v>12.34</v>
      </c>
      <c r="K24" s="30">
        <v>2400.0</v>
      </c>
      <c r="L24" s="27" t="s">
        <v>485</v>
      </c>
      <c r="M24" s="27" t="s">
        <v>486</v>
      </c>
      <c r="N24" s="28" t="s">
        <v>487</v>
      </c>
      <c r="O24" s="24">
        <v>0.0</v>
      </c>
      <c r="P24" s="28" t="s">
        <v>488</v>
      </c>
      <c r="Q24" s="28" t="s">
        <v>382</v>
      </c>
      <c r="R24" s="28" t="s">
        <v>184</v>
      </c>
      <c r="S24" s="16">
        <f t="shared" si="1"/>
        <v>32.5</v>
      </c>
    </row>
    <row r="25" ht="12.75" customHeight="1">
      <c r="A25" s="16">
        <v>24.0</v>
      </c>
      <c r="B25" s="23" t="s">
        <v>423</v>
      </c>
      <c r="C25" s="23" t="s">
        <v>424</v>
      </c>
      <c r="D25" s="23" t="s">
        <v>190</v>
      </c>
      <c r="E25" s="23" t="s">
        <v>375</v>
      </c>
      <c r="F25" s="21" t="s">
        <v>384</v>
      </c>
      <c r="G25" s="21" t="s">
        <v>385</v>
      </c>
      <c r="H25" s="21" t="s">
        <v>376</v>
      </c>
      <c r="I25" s="25">
        <v>2.49</v>
      </c>
      <c r="J25" s="26">
        <v>13.04</v>
      </c>
      <c r="K25" s="30">
        <v>2900.0</v>
      </c>
      <c r="L25" s="27" t="s">
        <v>425</v>
      </c>
      <c r="M25" s="27" t="s">
        <v>386</v>
      </c>
      <c r="N25" s="28" t="s">
        <v>427</v>
      </c>
      <c r="O25" s="29" t="s">
        <v>380</v>
      </c>
      <c r="P25" s="24">
        <v>40000.0</v>
      </c>
      <c r="Q25" s="28" t="s">
        <v>387</v>
      </c>
      <c r="R25" s="28" t="s">
        <v>27</v>
      </c>
      <c r="S25" s="16">
        <f t="shared" si="1"/>
        <v>62.25</v>
      </c>
    </row>
    <row r="26" ht="12.75" customHeight="1">
      <c r="A26" s="16">
        <v>25.0</v>
      </c>
      <c r="B26" s="23" t="s">
        <v>430</v>
      </c>
      <c r="C26" s="23" t="s">
        <v>431</v>
      </c>
      <c r="D26" s="23" t="s">
        <v>197</v>
      </c>
      <c r="E26" s="23" t="s">
        <v>406</v>
      </c>
      <c r="F26" s="21" t="s">
        <v>432</v>
      </c>
      <c r="G26" s="24">
        <v>2015.0</v>
      </c>
      <c r="H26" s="21" t="s">
        <v>406</v>
      </c>
      <c r="I26" s="25">
        <v>1.3</v>
      </c>
      <c r="J26" s="26">
        <v>16.21</v>
      </c>
      <c r="K26" s="30">
        <v>3000.0</v>
      </c>
      <c r="L26" s="27" t="s">
        <v>433</v>
      </c>
      <c r="M26" s="27" t="s">
        <v>489</v>
      </c>
      <c r="N26" s="28" t="s">
        <v>464</v>
      </c>
      <c r="O26" s="24">
        <v>0.0</v>
      </c>
      <c r="P26" s="28" t="s">
        <v>490</v>
      </c>
      <c r="Q26" s="28" t="s">
        <v>382</v>
      </c>
      <c r="R26" s="28" t="s">
        <v>198</v>
      </c>
      <c r="S26" s="16">
        <f t="shared" si="1"/>
        <v>32.5</v>
      </c>
    </row>
    <row r="27" ht="12.75" customHeight="1">
      <c r="A27" s="16">
        <v>26.0</v>
      </c>
      <c r="B27" s="23" t="s">
        <v>423</v>
      </c>
      <c r="C27" s="23" t="s">
        <v>424</v>
      </c>
      <c r="D27" s="23" t="s">
        <v>204</v>
      </c>
      <c r="E27" s="23" t="s">
        <v>406</v>
      </c>
      <c r="F27" s="21" t="s">
        <v>432</v>
      </c>
      <c r="G27" s="24">
        <v>2014.0</v>
      </c>
      <c r="H27" s="21" t="s">
        <v>406</v>
      </c>
      <c r="I27" s="25">
        <v>1.3</v>
      </c>
      <c r="J27" s="26">
        <v>6.5</v>
      </c>
      <c r="K27" s="30">
        <v>2900.0</v>
      </c>
      <c r="L27" s="27" t="s">
        <v>425</v>
      </c>
      <c r="M27" s="27" t="s">
        <v>491</v>
      </c>
      <c r="N27" s="28" t="s">
        <v>492</v>
      </c>
      <c r="O27" s="24">
        <v>0.0</v>
      </c>
      <c r="P27" s="28" t="s">
        <v>493</v>
      </c>
      <c r="Q27" s="28" t="s">
        <v>382</v>
      </c>
      <c r="R27" s="28" t="s">
        <v>205</v>
      </c>
      <c r="S27" s="16">
        <f t="shared" si="1"/>
        <v>32.5</v>
      </c>
    </row>
    <row r="28" ht="12.75" customHeight="1">
      <c r="A28" s="16">
        <v>27.0</v>
      </c>
      <c r="B28" s="23" t="s">
        <v>397</v>
      </c>
      <c r="C28" s="23" t="s">
        <v>398</v>
      </c>
      <c r="D28" s="23" t="s">
        <v>211</v>
      </c>
      <c r="E28" s="23" t="s">
        <v>412</v>
      </c>
      <c r="F28" s="21" t="s">
        <v>368</v>
      </c>
      <c r="G28" s="24">
        <v>2012.0</v>
      </c>
      <c r="H28" s="21" t="s">
        <v>412</v>
      </c>
      <c r="I28" s="25">
        <v>0.82</v>
      </c>
      <c r="J28" s="26">
        <v>9.36</v>
      </c>
      <c r="K28" s="30">
        <v>2700.0</v>
      </c>
      <c r="L28" s="27" t="s">
        <v>400</v>
      </c>
      <c r="M28" s="27" t="s">
        <v>494</v>
      </c>
      <c r="N28" s="28" t="s">
        <v>495</v>
      </c>
      <c r="O28" s="24">
        <v>0.0</v>
      </c>
      <c r="P28" s="28" t="s">
        <v>496</v>
      </c>
      <c r="Q28" s="28" t="s">
        <v>382</v>
      </c>
      <c r="R28" s="28" t="s">
        <v>212</v>
      </c>
      <c r="S28" s="16">
        <f t="shared" si="1"/>
        <v>20.5</v>
      </c>
    </row>
    <row r="29" ht="12.75" customHeight="1">
      <c r="A29" s="16">
        <v>28.0</v>
      </c>
      <c r="B29" s="23" t="s">
        <v>404</v>
      </c>
      <c r="C29" s="23" t="s">
        <v>405</v>
      </c>
      <c r="D29" s="23" t="s">
        <v>218</v>
      </c>
      <c r="E29" s="23" t="s">
        <v>399</v>
      </c>
      <c r="F29" s="21" t="s">
        <v>368</v>
      </c>
      <c r="G29" s="24">
        <v>2015.0</v>
      </c>
      <c r="H29" s="21" t="s">
        <v>399</v>
      </c>
      <c r="I29" s="25">
        <v>1.55</v>
      </c>
      <c r="J29" s="26">
        <v>11.22</v>
      </c>
      <c r="K29" s="30">
        <v>2600.0</v>
      </c>
      <c r="L29" s="27" t="s">
        <v>407</v>
      </c>
      <c r="M29" s="27" t="s">
        <v>497</v>
      </c>
      <c r="N29" s="28" t="s">
        <v>492</v>
      </c>
      <c r="O29" s="24">
        <v>0.0</v>
      </c>
      <c r="P29" s="28" t="s">
        <v>498</v>
      </c>
      <c r="Q29" s="28" t="s">
        <v>382</v>
      </c>
      <c r="R29" s="28" t="s">
        <v>219</v>
      </c>
      <c r="S29" s="16">
        <f t="shared" si="1"/>
        <v>38.75</v>
      </c>
    </row>
    <row r="30" ht="12.75" customHeight="1">
      <c r="A30" s="16">
        <v>29.0</v>
      </c>
      <c r="B30" s="23" t="s">
        <v>388</v>
      </c>
      <c r="C30" s="23" t="s">
        <v>389</v>
      </c>
      <c r="D30" s="23" t="s">
        <v>225</v>
      </c>
      <c r="E30" s="23" t="s">
        <v>390</v>
      </c>
      <c r="F30" s="21" t="s">
        <v>384</v>
      </c>
      <c r="G30" s="21" t="s">
        <v>385</v>
      </c>
      <c r="H30" s="21" t="s">
        <v>391</v>
      </c>
      <c r="I30" s="25">
        <v>4.77</v>
      </c>
      <c r="J30" s="26">
        <v>6.55</v>
      </c>
      <c r="K30" s="30">
        <v>2900.0</v>
      </c>
      <c r="L30" s="27" t="s">
        <v>392</v>
      </c>
      <c r="M30" s="27" t="s">
        <v>386</v>
      </c>
      <c r="N30" s="28" t="s">
        <v>394</v>
      </c>
      <c r="O30" s="29" t="s">
        <v>468</v>
      </c>
      <c r="P30" s="24">
        <v>80000.0</v>
      </c>
      <c r="Q30" s="28" t="s">
        <v>469</v>
      </c>
      <c r="R30" s="28" t="s">
        <v>142</v>
      </c>
      <c r="S30" s="16">
        <f t="shared" si="1"/>
        <v>119.25</v>
      </c>
    </row>
    <row r="31" ht="12.75" customHeight="1">
      <c r="A31" s="16">
        <v>30.0</v>
      </c>
      <c r="B31" s="23" t="s">
        <v>430</v>
      </c>
      <c r="C31" s="23" t="s">
        <v>431</v>
      </c>
      <c r="D31" s="23" t="s">
        <v>231</v>
      </c>
      <c r="E31" s="23" t="s">
        <v>406</v>
      </c>
      <c r="F31" s="21" t="s">
        <v>432</v>
      </c>
      <c r="G31" s="24">
        <v>2014.0</v>
      </c>
      <c r="H31" s="21" t="s">
        <v>406</v>
      </c>
      <c r="I31" s="25">
        <v>1.3</v>
      </c>
      <c r="J31" s="26">
        <v>16.21</v>
      </c>
      <c r="K31" s="30">
        <v>3000.0</v>
      </c>
      <c r="L31" s="27" t="s">
        <v>433</v>
      </c>
      <c r="M31" s="27" t="s">
        <v>489</v>
      </c>
      <c r="N31" s="28" t="s">
        <v>464</v>
      </c>
      <c r="O31" s="24">
        <v>0.0</v>
      </c>
      <c r="P31" s="28" t="s">
        <v>490</v>
      </c>
      <c r="Q31" s="28" t="s">
        <v>382</v>
      </c>
      <c r="R31" s="28" t="s">
        <v>198</v>
      </c>
      <c r="S31" s="16">
        <f t="shared" si="1"/>
        <v>32.5</v>
      </c>
    </row>
    <row r="32" ht="12.75" customHeight="1">
      <c r="A32" s="16">
        <v>31.0</v>
      </c>
      <c r="B32" s="23" t="s">
        <v>452</v>
      </c>
      <c r="C32" s="23" t="s">
        <v>453</v>
      </c>
      <c r="D32" s="23" t="s">
        <v>237</v>
      </c>
      <c r="E32" s="23" t="s">
        <v>499</v>
      </c>
      <c r="F32" s="21" t="s">
        <v>432</v>
      </c>
      <c r="G32" s="24">
        <v>2014.0</v>
      </c>
      <c r="H32" s="21" t="s">
        <v>499</v>
      </c>
      <c r="I32" s="25">
        <v>1.46</v>
      </c>
      <c r="J32" s="26">
        <v>13.84</v>
      </c>
      <c r="K32" s="30">
        <v>1800.0</v>
      </c>
      <c r="L32" s="27" t="s">
        <v>455</v>
      </c>
      <c r="M32" s="27" t="s">
        <v>500</v>
      </c>
      <c r="N32" s="28" t="s">
        <v>501</v>
      </c>
      <c r="O32" s="24">
        <v>0.0</v>
      </c>
      <c r="P32" s="28" t="s">
        <v>502</v>
      </c>
      <c r="Q32" s="28" t="s">
        <v>382</v>
      </c>
      <c r="R32" s="28" t="s">
        <v>503</v>
      </c>
      <c r="S32" s="16">
        <f t="shared" si="1"/>
        <v>36.5</v>
      </c>
    </row>
    <row r="33" ht="12.75" customHeight="1">
      <c r="A33" s="16">
        <v>32.0</v>
      </c>
      <c r="B33" s="23" t="s">
        <v>404</v>
      </c>
      <c r="C33" s="23" t="s">
        <v>444</v>
      </c>
      <c r="D33" s="23" t="s">
        <v>244</v>
      </c>
      <c r="E33" s="23" t="s">
        <v>412</v>
      </c>
      <c r="F33" s="21" t="s">
        <v>368</v>
      </c>
      <c r="G33" s="24">
        <v>2012.0</v>
      </c>
      <c r="H33" s="21" t="s">
        <v>412</v>
      </c>
      <c r="I33" s="25">
        <v>0.82</v>
      </c>
      <c r="J33" s="26">
        <v>17.16</v>
      </c>
      <c r="K33" s="30">
        <v>3100.0</v>
      </c>
      <c r="L33" s="27" t="s">
        <v>445</v>
      </c>
      <c r="M33" s="27" t="s">
        <v>446</v>
      </c>
      <c r="N33" s="28" t="s">
        <v>447</v>
      </c>
      <c r="O33" s="24">
        <v>0.0</v>
      </c>
      <c r="P33" s="28" t="s">
        <v>504</v>
      </c>
      <c r="Q33" s="28" t="s">
        <v>382</v>
      </c>
      <c r="R33" s="28" t="s">
        <v>245</v>
      </c>
      <c r="S33" s="16">
        <f t="shared" si="1"/>
        <v>20.5</v>
      </c>
    </row>
    <row r="34" ht="12.75" customHeight="1">
      <c r="A34" s="16">
        <v>33.0</v>
      </c>
      <c r="B34" s="23" t="s">
        <v>423</v>
      </c>
      <c r="C34" s="23" t="s">
        <v>424</v>
      </c>
      <c r="D34" s="23" t="s">
        <v>250</v>
      </c>
      <c r="E34" s="23" t="s">
        <v>412</v>
      </c>
      <c r="F34" s="21" t="s">
        <v>432</v>
      </c>
      <c r="G34" s="24">
        <v>2019.0</v>
      </c>
      <c r="H34" s="21" t="s">
        <v>412</v>
      </c>
      <c r="I34" s="25">
        <v>0.82</v>
      </c>
      <c r="J34" s="26">
        <v>17.29</v>
      </c>
      <c r="K34" s="30">
        <v>2900.0</v>
      </c>
      <c r="L34" s="27" t="s">
        <v>425</v>
      </c>
      <c r="M34" s="27" t="s">
        <v>505</v>
      </c>
      <c r="N34" s="28" t="s">
        <v>506</v>
      </c>
      <c r="O34" s="29" t="s">
        <v>421</v>
      </c>
      <c r="P34" s="28" t="s">
        <v>507</v>
      </c>
      <c r="Q34" s="28" t="s">
        <v>382</v>
      </c>
      <c r="R34" s="28" t="s">
        <v>251</v>
      </c>
      <c r="S34" s="16">
        <f t="shared" si="1"/>
        <v>20.5</v>
      </c>
    </row>
    <row r="35" ht="12.75" customHeight="1">
      <c r="A35" s="16">
        <v>34.0</v>
      </c>
      <c r="B35" s="23" t="s">
        <v>388</v>
      </c>
      <c r="C35" s="23" t="s">
        <v>389</v>
      </c>
      <c r="D35" s="23" t="s">
        <v>258</v>
      </c>
      <c r="E35" s="23" t="s">
        <v>390</v>
      </c>
      <c r="F35" s="21" t="s">
        <v>384</v>
      </c>
      <c r="G35" s="21" t="s">
        <v>385</v>
      </c>
      <c r="H35" s="21" t="s">
        <v>391</v>
      </c>
      <c r="I35" s="25">
        <v>4.77</v>
      </c>
      <c r="J35" s="26">
        <v>6.55</v>
      </c>
      <c r="K35" s="30">
        <v>2900.0</v>
      </c>
      <c r="L35" s="27" t="s">
        <v>392</v>
      </c>
      <c r="M35" s="27" t="s">
        <v>386</v>
      </c>
      <c r="N35" s="28" t="s">
        <v>394</v>
      </c>
      <c r="O35" s="29" t="s">
        <v>468</v>
      </c>
      <c r="P35" s="24">
        <v>80000.0</v>
      </c>
      <c r="Q35" s="28" t="s">
        <v>469</v>
      </c>
      <c r="R35" s="28" t="s">
        <v>142</v>
      </c>
      <c r="S35" s="16">
        <f t="shared" si="1"/>
        <v>119.25</v>
      </c>
    </row>
    <row r="36" ht="12.75" customHeight="1">
      <c r="A36" s="16">
        <v>35.0</v>
      </c>
      <c r="B36" s="23" t="s">
        <v>397</v>
      </c>
      <c r="C36" s="23" t="s">
        <v>398</v>
      </c>
      <c r="D36" s="23" t="s">
        <v>264</v>
      </c>
      <c r="E36" s="23" t="s">
        <v>412</v>
      </c>
      <c r="F36" s="21" t="s">
        <v>432</v>
      </c>
      <c r="G36" s="24">
        <v>2020.0</v>
      </c>
      <c r="H36" s="21" t="s">
        <v>412</v>
      </c>
      <c r="I36" s="25">
        <v>0.82</v>
      </c>
      <c r="J36" s="26">
        <v>9.36</v>
      </c>
      <c r="K36" s="30">
        <v>2700.0</v>
      </c>
      <c r="L36" s="27" t="s">
        <v>400</v>
      </c>
      <c r="M36" s="27" t="s">
        <v>494</v>
      </c>
      <c r="N36" s="28" t="s">
        <v>495</v>
      </c>
      <c r="O36" s="29" t="s">
        <v>421</v>
      </c>
      <c r="P36" s="28" t="s">
        <v>508</v>
      </c>
      <c r="Q36" s="28" t="s">
        <v>382</v>
      </c>
      <c r="R36" s="28" t="s">
        <v>265</v>
      </c>
      <c r="S36" s="16">
        <f t="shared" si="1"/>
        <v>20.5</v>
      </c>
    </row>
    <row r="37" ht="12.75" customHeight="1">
      <c r="A37" s="16">
        <v>36.0</v>
      </c>
      <c r="B37" s="23" t="s">
        <v>430</v>
      </c>
      <c r="C37" s="23" t="s">
        <v>431</v>
      </c>
      <c r="D37" s="23" t="s">
        <v>271</v>
      </c>
      <c r="E37" s="23" t="s">
        <v>454</v>
      </c>
      <c r="F37" s="21" t="s">
        <v>432</v>
      </c>
      <c r="G37" s="24">
        <v>2014.0</v>
      </c>
      <c r="H37" s="21" t="s">
        <v>454</v>
      </c>
      <c r="I37" s="25">
        <v>1.29</v>
      </c>
      <c r="J37" s="26">
        <v>9.92</v>
      </c>
      <c r="K37" s="30">
        <v>3000.0</v>
      </c>
      <c r="L37" s="27" t="s">
        <v>433</v>
      </c>
      <c r="M37" s="27" t="s">
        <v>509</v>
      </c>
      <c r="N37" s="28" t="s">
        <v>510</v>
      </c>
      <c r="O37" s="24">
        <v>0.0</v>
      </c>
      <c r="P37" s="28" t="s">
        <v>511</v>
      </c>
      <c r="Q37" s="28" t="s">
        <v>382</v>
      </c>
      <c r="R37" s="28" t="s">
        <v>512</v>
      </c>
      <c r="S37" s="16">
        <f t="shared" si="1"/>
        <v>32.25</v>
      </c>
    </row>
    <row r="38" ht="12.75" customHeight="1">
      <c r="A38" s="16">
        <v>37.0</v>
      </c>
      <c r="B38" s="23" t="s">
        <v>513</v>
      </c>
      <c r="C38" s="23" t="s">
        <v>514</v>
      </c>
      <c r="D38" s="23" t="s">
        <v>279</v>
      </c>
      <c r="E38" s="23" t="s">
        <v>412</v>
      </c>
      <c r="F38" s="21" t="s">
        <v>432</v>
      </c>
      <c r="G38" s="24">
        <v>2015.0</v>
      </c>
      <c r="H38" s="21" t="s">
        <v>412</v>
      </c>
      <c r="I38" s="25">
        <v>0.82</v>
      </c>
      <c r="J38" s="26">
        <v>10.17</v>
      </c>
      <c r="K38" s="30">
        <v>1800.0</v>
      </c>
      <c r="L38" s="27" t="s">
        <v>515</v>
      </c>
      <c r="M38" s="27" t="s">
        <v>516</v>
      </c>
      <c r="N38" s="28" t="s">
        <v>517</v>
      </c>
      <c r="O38" s="24">
        <v>0.0</v>
      </c>
      <c r="P38" s="28" t="s">
        <v>518</v>
      </c>
      <c r="Q38" s="28" t="s">
        <v>382</v>
      </c>
      <c r="R38" s="28" t="s">
        <v>280</v>
      </c>
      <c r="S38" s="16">
        <f t="shared" si="1"/>
        <v>20.5</v>
      </c>
    </row>
    <row r="39" ht="12.75" customHeight="1">
      <c r="A39" s="16">
        <v>38.0</v>
      </c>
      <c r="B39" s="23" t="s">
        <v>519</v>
      </c>
      <c r="C39" s="23" t="s">
        <v>520</v>
      </c>
      <c r="D39" s="23" t="s">
        <v>287</v>
      </c>
      <c r="E39" s="23" t="s">
        <v>399</v>
      </c>
      <c r="F39" s="21" t="s">
        <v>368</v>
      </c>
      <c r="G39" s="24">
        <v>2019.0</v>
      </c>
      <c r="H39" s="21" t="s">
        <v>399</v>
      </c>
      <c r="I39" s="25">
        <v>1.55</v>
      </c>
      <c r="J39" s="26">
        <v>8.62</v>
      </c>
      <c r="K39" s="30">
        <v>2000.0</v>
      </c>
      <c r="L39" s="27" t="s">
        <v>521</v>
      </c>
      <c r="M39" s="27" t="s">
        <v>522</v>
      </c>
      <c r="N39" s="28" t="s">
        <v>464</v>
      </c>
      <c r="O39" s="29" t="s">
        <v>380</v>
      </c>
      <c r="P39" s="28" t="s">
        <v>523</v>
      </c>
      <c r="Q39" s="28" t="s">
        <v>382</v>
      </c>
      <c r="R39" s="28" t="s">
        <v>524</v>
      </c>
      <c r="S39" s="16">
        <f t="shared" si="1"/>
        <v>38.75</v>
      </c>
    </row>
    <row r="40" ht="12.75" customHeight="1">
      <c r="A40" s="16">
        <v>39.0</v>
      </c>
      <c r="B40" s="23" t="s">
        <v>388</v>
      </c>
      <c r="C40" s="23" t="s">
        <v>389</v>
      </c>
      <c r="D40" s="23" t="s">
        <v>294</v>
      </c>
      <c r="E40" s="23" t="s">
        <v>390</v>
      </c>
      <c r="F40" s="21" t="s">
        <v>384</v>
      </c>
      <c r="G40" s="21" t="s">
        <v>385</v>
      </c>
      <c r="H40" s="21" t="s">
        <v>391</v>
      </c>
      <c r="I40" s="25">
        <v>4.77</v>
      </c>
      <c r="J40" s="26">
        <v>6.55</v>
      </c>
      <c r="K40" s="30">
        <v>2900.0</v>
      </c>
      <c r="L40" s="27" t="s">
        <v>392</v>
      </c>
      <c r="M40" s="27" t="s">
        <v>386</v>
      </c>
      <c r="N40" s="28" t="s">
        <v>394</v>
      </c>
      <c r="O40" s="29" t="s">
        <v>468</v>
      </c>
      <c r="P40" s="24">
        <v>80000.0</v>
      </c>
      <c r="Q40" s="28" t="s">
        <v>469</v>
      </c>
      <c r="R40" s="28" t="s">
        <v>142</v>
      </c>
      <c r="S40" s="16">
        <f t="shared" si="1"/>
        <v>119.25</v>
      </c>
    </row>
    <row r="41" ht="12.75" customHeight="1">
      <c r="A41" s="16">
        <v>40.0</v>
      </c>
      <c r="B41" s="23" t="s">
        <v>404</v>
      </c>
      <c r="C41" s="23" t="s">
        <v>405</v>
      </c>
      <c r="D41" s="23" t="s">
        <v>300</v>
      </c>
      <c r="E41" s="23" t="s">
        <v>399</v>
      </c>
      <c r="F41" s="21" t="s">
        <v>368</v>
      </c>
      <c r="G41" s="24">
        <v>2011.0</v>
      </c>
      <c r="H41" s="21" t="s">
        <v>399</v>
      </c>
      <c r="I41" s="25">
        <v>1.55</v>
      </c>
      <c r="J41" s="26">
        <v>11.22</v>
      </c>
      <c r="K41" s="30">
        <v>2600.0</v>
      </c>
      <c r="L41" s="27" t="s">
        <v>407</v>
      </c>
      <c r="M41" s="27" t="s">
        <v>497</v>
      </c>
      <c r="N41" s="28" t="s">
        <v>492</v>
      </c>
      <c r="O41" s="24">
        <v>0.0</v>
      </c>
      <c r="P41" s="28" t="s">
        <v>498</v>
      </c>
      <c r="Q41" s="28" t="s">
        <v>382</v>
      </c>
      <c r="R41" s="28" t="s">
        <v>219</v>
      </c>
      <c r="S41" s="16">
        <f t="shared" si="1"/>
        <v>38.75</v>
      </c>
    </row>
    <row r="42" ht="12.75" customHeight="1">
      <c r="A42" s="16">
        <v>41.0</v>
      </c>
      <c r="B42" s="23" t="s">
        <v>430</v>
      </c>
      <c r="C42" s="23" t="s">
        <v>431</v>
      </c>
      <c r="D42" s="23" t="s">
        <v>306</v>
      </c>
      <c r="E42" s="23" t="s">
        <v>406</v>
      </c>
      <c r="F42" s="21" t="s">
        <v>432</v>
      </c>
      <c r="G42" s="24">
        <v>2015.0</v>
      </c>
      <c r="H42" s="21" t="s">
        <v>406</v>
      </c>
      <c r="I42" s="25">
        <v>1.3</v>
      </c>
      <c r="J42" s="26">
        <v>16.21</v>
      </c>
      <c r="K42" s="30">
        <v>3000.0</v>
      </c>
      <c r="L42" s="27" t="s">
        <v>433</v>
      </c>
      <c r="M42" s="27" t="s">
        <v>489</v>
      </c>
      <c r="N42" s="28" t="s">
        <v>464</v>
      </c>
      <c r="O42" s="24">
        <v>0.0</v>
      </c>
      <c r="P42" s="28" t="s">
        <v>490</v>
      </c>
      <c r="Q42" s="28" t="s">
        <v>382</v>
      </c>
      <c r="R42" s="28" t="s">
        <v>198</v>
      </c>
      <c r="S42" s="16">
        <f t="shared" si="1"/>
        <v>32.5</v>
      </c>
    </row>
    <row r="43" ht="12.75" customHeight="1">
      <c r="A43" s="16">
        <v>42.0</v>
      </c>
      <c r="B43" s="23" t="s">
        <v>423</v>
      </c>
      <c r="C43" s="23" t="s">
        <v>424</v>
      </c>
      <c r="D43" s="23" t="s">
        <v>311</v>
      </c>
      <c r="E43" s="23" t="s">
        <v>412</v>
      </c>
      <c r="F43" s="21" t="s">
        <v>432</v>
      </c>
      <c r="G43" s="24">
        <v>2019.0</v>
      </c>
      <c r="H43" s="21" t="s">
        <v>412</v>
      </c>
      <c r="I43" s="25">
        <v>0.82</v>
      </c>
      <c r="J43" s="26">
        <v>17.29</v>
      </c>
      <c r="K43" s="30">
        <v>2900.0</v>
      </c>
      <c r="L43" s="27" t="s">
        <v>425</v>
      </c>
      <c r="M43" s="27" t="s">
        <v>505</v>
      </c>
      <c r="N43" s="28" t="s">
        <v>506</v>
      </c>
      <c r="O43" s="29" t="s">
        <v>421</v>
      </c>
      <c r="P43" s="28" t="s">
        <v>507</v>
      </c>
      <c r="Q43" s="28" t="s">
        <v>382</v>
      </c>
      <c r="R43" s="28" t="s">
        <v>251</v>
      </c>
      <c r="S43" s="16">
        <f t="shared" si="1"/>
        <v>20.5</v>
      </c>
    </row>
    <row r="44" ht="12.75" customHeight="1">
      <c r="A44" s="16">
        <v>43.0</v>
      </c>
      <c r="B44" s="23" t="s">
        <v>404</v>
      </c>
      <c r="C44" s="23" t="s">
        <v>405</v>
      </c>
      <c r="D44" s="23" t="s">
        <v>317</v>
      </c>
      <c r="E44" s="23" t="s">
        <v>390</v>
      </c>
      <c r="F44" s="21" t="s">
        <v>384</v>
      </c>
      <c r="G44" s="21" t="s">
        <v>385</v>
      </c>
      <c r="H44" s="21" t="s">
        <v>391</v>
      </c>
      <c r="I44" s="25">
        <v>4.77</v>
      </c>
      <c r="J44" s="26">
        <v>4.7</v>
      </c>
      <c r="K44" s="30">
        <v>2600.0</v>
      </c>
      <c r="L44" s="27" t="s">
        <v>407</v>
      </c>
      <c r="M44" s="27" t="s">
        <v>386</v>
      </c>
      <c r="N44" s="28" t="s">
        <v>492</v>
      </c>
      <c r="O44" s="29" t="s">
        <v>468</v>
      </c>
      <c r="P44" s="24">
        <v>80000.0</v>
      </c>
      <c r="Q44" s="28" t="s">
        <v>469</v>
      </c>
      <c r="R44" s="28" t="s">
        <v>142</v>
      </c>
      <c r="S44" s="16">
        <f t="shared" si="1"/>
        <v>119.25</v>
      </c>
    </row>
    <row r="45" ht="12.75" customHeight="1">
      <c r="A45" s="16">
        <v>44.0</v>
      </c>
      <c r="B45" s="23" t="s">
        <v>436</v>
      </c>
      <c r="C45" s="23" t="s">
        <v>437</v>
      </c>
      <c r="D45" s="23" t="s">
        <v>324</v>
      </c>
      <c r="E45" s="23" t="s">
        <v>399</v>
      </c>
      <c r="F45" s="21" t="s">
        <v>368</v>
      </c>
      <c r="G45" s="24">
        <v>2019.0</v>
      </c>
      <c r="H45" s="21" t="s">
        <v>399</v>
      </c>
      <c r="I45" s="25">
        <v>1.55</v>
      </c>
      <c r="J45" s="26">
        <v>12.66</v>
      </c>
      <c r="K45" s="30">
        <v>1800.0</v>
      </c>
      <c r="L45" s="27" t="s">
        <v>438</v>
      </c>
      <c r="M45" s="27" t="s">
        <v>525</v>
      </c>
      <c r="N45" s="28" t="s">
        <v>447</v>
      </c>
      <c r="O45" s="29" t="s">
        <v>380</v>
      </c>
      <c r="P45" s="28" t="s">
        <v>526</v>
      </c>
      <c r="Q45" s="28" t="s">
        <v>382</v>
      </c>
      <c r="R45" s="28" t="s">
        <v>325</v>
      </c>
      <c r="S45" s="16">
        <f t="shared" si="1"/>
        <v>38.75</v>
      </c>
    </row>
    <row r="46" ht="12.75" customHeight="1">
      <c r="A46" s="16">
        <v>45.0</v>
      </c>
      <c r="B46" s="23" t="s">
        <v>373</v>
      </c>
      <c r="C46" s="23" t="s">
        <v>374</v>
      </c>
      <c r="D46" s="23" t="s">
        <v>330</v>
      </c>
      <c r="E46" s="23" t="s">
        <v>527</v>
      </c>
      <c r="F46" s="21" t="s">
        <v>384</v>
      </c>
      <c r="G46" s="21" t="s">
        <v>385</v>
      </c>
      <c r="H46" s="21" t="s">
        <v>528</v>
      </c>
      <c r="I46" s="25">
        <v>6.94</v>
      </c>
      <c r="J46" s="26">
        <v>7.0</v>
      </c>
      <c r="K46" s="24">
        <v>1600.0</v>
      </c>
      <c r="L46" s="27" t="s">
        <v>377</v>
      </c>
      <c r="M46" s="27" t="s">
        <v>386</v>
      </c>
      <c r="N46" s="28" t="s">
        <v>529</v>
      </c>
      <c r="O46" s="29" t="s">
        <v>530</v>
      </c>
      <c r="P46" s="24">
        <v>80000.0</v>
      </c>
      <c r="Q46" s="28" t="s">
        <v>469</v>
      </c>
      <c r="R46" s="28" t="s">
        <v>142</v>
      </c>
      <c r="S46" s="16">
        <f t="shared" si="1"/>
        <v>173.5</v>
      </c>
    </row>
    <row r="47" ht="12.75" customHeight="1">
      <c r="A47" s="16">
        <v>46.0</v>
      </c>
      <c r="B47" s="23" t="s">
        <v>443</v>
      </c>
      <c r="C47" s="23" t="s">
        <v>389</v>
      </c>
      <c r="D47" s="23" t="s">
        <v>336</v>
      </c>
      <c r="E47" s="23" t="s">
        <v>406</v>
      </c>
      <c r="F47" s="21" t="s">
        <v>368</v>
      </c>
      <c r="G47" s="24">
        <v>2010.0</v>
      </c>
      <c r="H47" s="21" t="s">
        <v>406</v>
      </c>
      <c r="I47" s="25">
        <v>1.3</v>
      </c>
      <c r="J47" s="26">
        <v>13.45</v>
      </c>
      <c r="K47" s="30">
        <v>2900.0</v>
      </c>
      <c r="L47" s="27" t="s">
        <v>392</v>
      </c>
      <c r="M47" s="27" t="s">
        <v>480</v>
      </c>
      <c r="N47" s="28" t="s">
        <v>481</v>
      </c>
      <c r="O47" s="24">
        <v>0.0</v>
      </c>
      <c r="P47" s="28" t="s">
        <v>482</v>
      </c>
      <c r="Q47" s="28" t="s">
        <v>382</v>
      </c>
      <c r="R47" s="28" t="s">
        <v>178</v>
      </c>
      <c r="S47" s="16">
        <f t="shared" si="1"/>
        <v>32.5</v>
      </c>
    </row>
    <row r="48" ht="12.75" customHeight="1">
      <c r="A48" s="16">
        <v>47.0</v>
      </c>
      <c r="B48" s="23" t="s">
        <v>443</v>
      </c>
      <c r="C48" s="23" t="s">
        <v>444</v>
      </c>
      <c r="D48" s="23" t="s">
        <v>342</v>
      </c>
      <c r="E48" s="23" t="s">
        <v>406</v>
      </c>
      <c r="F48" s="21" t="s">
        <v>368</v>
      </c>
      <c r="G48" s="24">
        <v>2015.0</v>
      </c>
      <c r="H48" s="21" t="s">
        <v>406</v>
      </c>
      <c r="I48" s="25">
        <v>1.3</v>
      </c>
      <c r="J48" s="26">
        <v>17.13</v>
      </c>
      <c r="K48" s="30">
        <v>3100.0</v>
      </c>
      <c r="L48" s="27" t="s">
        <v>445</v>
      </c>
      <c r="M48" s="27" t="s">
        <v>531</v>
      </c>
      <c r="N48" s="28" t="s">
        <v>532</v>
      </c>
      <c r="O48" s="24">
        <v>0.0</v>
      </c>
      <c r="P48" s="28" t="s">
        <v>533</v>
      </c>
      <c r="Q48" s="28" t="s">
        <v>382</v>
      </c>
      <c r="R48" s="28" t="s">
        <v>343</v>
      </c>
      <c r="S48" s="16">
        <f t="shared" si="1"/>
        <v>32.5</v>
      </c>
    </row>
    <row r="49" ht="12.75" customHeight="1">
      <c r="A49" s="16">
        <v>48.0</v>
      </c>
      <c r="B49" s="23" t="s">
        <v>430</v>
      </c>
      <c r="C49" s="23" t="s">
        <v>431</v>
      </c>
      <c r="D49" s="23" t="s">
        <v>348</v>
      </c>
      <c r="E49" s="23" t="s">
        <v>375</v>
      </c>
      <c r="F49" s="21" t="s">
        <v>368</v>
      </c>
      <c r="G49" s="24">
        <v>2015.0</v>
      </c>
      <c r="H49" s="21" t="s">
        <v>376</v>
      </c>
      <c r="I49" s="25">
        <v>2.49</v>
      </c>
      <c r="J49" s="26">
        <v>12.6</v>
      </c>
      <c r="K49" s="30">
        <v>3000.0</v>
      </c>
      <c r="L49" s="27" t="s">
        <v>433</v>
      </c>
      <c r="M49" s="27" t="s">
        <v>534</v>
      </c>
      <c r="N49" s="28" t="s">
        <v>477</v>
      </c>
      <c r="O49" s="24">
        <v>0.0</v>
      </c>
      <c r="P49" s="28" t="s">
        <v>535</v>
      </c>
      <c r="Q49" s="28" t="s">
        <v>382</v>
      </c>
      <c r="R49" s="28" t="s">
        <v>349</v>
      </c>
      <c r="S49" s="16">
        <f t="shared" si="1"/>
        <v>62.25</v>
      </c>
    </row>
    <row r="50" ht="12.75" customHeight="1">
      <c r="A50" s="16">
        <v>49.0</v>
      </c>
      <c r="B50" s="23" t="s">
        <v>373</v>
      </c>
      <c r="C50" s="23" t="s">
        <v>374</v>
      </c>
      <c r="D50" s="23" t="s">
        <v>16</v>
      </c>
      <c r="E50" s="21" t="s">
        <v>412</v>
      </c>
      <c r="F50" s="21" t="s">
        <v>368</v>
      </c>
      <c r="G50" s="24">
        <v>2017.0</v>
      </c>
      <c r="H50" s="21" t="s">
        <v>412</v>
      </c>
      <c r="I50" s="25">
        <v>0.82</v>
      </c>
      <c r="J50" s="26">
        <v>14.0</v>
      </c>
      <c r="K50" s="24">
        <v>1600.0</v>
      </c>
      <c r="L50" s="27" t="s">
        <v>377</v>
      </c>
      <c r="M50" s="27" t="s">
        <v>449</v>
      </c>
      <c r="N50" s="28" t="s">
        <v>450</v>
      </c>
      <c r="O50" s="29" t="s">
        <v>421</v>
      </c>
      <c r="P50" s="28" t="s">
        <v>536</v>
      </c>
      <c r="Q50" s="28" t="s">
        <v>382</v>
      </c>
      <c r="R50" s="28" t="s">
        <v>537</v>
      </c>
      <c r="S50" s="16">
        <f t="shared" si="1"/>
        <v>20.5</v>
      </c>
    </row>
    <row r="51" ht="12.75" customHeight="1">
      <c r="A51" s="16">
        <v>50.0</v>
      </c>
      <c r="B51" s="23" t="s">
        <v>423</v>
      </c>
      <c r="C51" s="23" t="s">
        <v>424</v>
      </c>
      <c r="D51" s="23" t="s">
        <v>76</v>
      </c>
      <c r="E51" s="21" t="s">
        <v>390</v>
      </c>
      <c r="F51" s="21" t="s">
        <v>368</v>
      </c>
      <c r="G51" s="24">
        <v>2017.0</v>
      </c>
      <c r="H51" s="21" t="s">
        <v>391</v>
      </c>
      <c r="I51" s="25">
        <v>4.77</v>
      </c>
      <c r="J51" s="26">
        <v>7.78</v>
      </c>
      <c r="K51" s="30">
        <v>2900.0</v>
      </c>
      <c r="L51" s="27" t="s">
        <v>425</v>
      </c>
      <c r="M51" s="27" t="s">
        <v>538</v>
      </c>
      <c r="N51" s="28" t="s">
        <v>539</v>
      </c>
      <c r="O51" s="29" t="s">
        <v>468</v>
      </c>
      <c r="P51" s="28" t="s">
        <v>540</v>
      </c>
      <c r="Q51" s="28" t="s">
        <v>396</v>
      </c>
      <c r="R51" s="28" t="s">
        <v>541</v>
      </c>
      <c r="S51" s="16">
        <f t="shared" si="1"/>
        <v>119.25</v>
      </c>
    </row>
    <row r="52" ht="12.75" customHeight="1">
      <c r="A52" s="16">
        <v>51.0</v>
      </c>
      <c r="B52" s="23" t="s">
        <v>436</v>
      </c>
      <c r="C52" s="23" t="s">
        <v>437</v>
      </c>
      <c r="D52" s="23" t="s">
        <v>92</v>
      </c>
      <c r="E52" s="21" t="s">
        <v>466</v>
      </c>
      <c r="F52" s="21" t="s">
        <v>384</v>
      </c>
      <c r="G52" s="21" t="s">
        <v>385</v>
      </c>
      <c r="H52" s="21" t="s">
        <v>467</v>
      </c>
      <c r="I52" s="25">
        <v>6.85</v>
      </c>
      <c r="J52" s="26">
        <v>3.55</v>
      </c>
      <c r="K52" s="30">
        <v>1800.0</v>
      </c>
      <c r="L52" s="27" t="s">
        <v>438</v>
      </c>
      <c r="M52" s="27" t="s">
        <v>386</v>
      </c>
      <c r="N52" s="28" t="s">
        <v>542</v>
      </c>
      <c r="O52" s="29" t="s">
        <v>468</v>
      </c>
      <c r="P52" s="24">
        <v>80000.0</v>
      </c>
      <c r="Q52" s="28" t="s">
        <v>469</v>
      </c>
      <c r="R52" s="28" t="s">
        <v>142</v>
      </c>
      <c r="S52" s="16">
        <f t="shared" si="1"/>
        <v>171.25</v>
      </c>
    </row>
    <row r="53" ht="12.75" customHeight="1">
      <c r="A53" s="16">
        <v>52.0</v>
      </c>
      <c r="B53" s="23" t="s">
        <v>416</v>
      </c>
      <c r="C53" s="23" t="s">
        <v>417</v>
      </c>
      <c r="D53" s="23" t="s">
        <v>148</v>
      </c>
      <c r="E53" s="21" t="s">
        <v>412</v>
      </c>
      <c r="F53" s="21" t="s">
        <v>432</v>
      </c>
      <c r="G53" s="24">
        <v>2018.0</v>
      </c>
      <c r="H53" s="21" t="s">
        <v>412</v>
      </c>
      <c r="I53" s="25">
        <v>0.82</v>
      </c>
      <c r="J53" s="26">
        <v>17.53</v>
      </c>
      <c r="K53" s="30">
        <v>1900.0</v>
      </c>
      <c r="L53" s="27" t="s">
        <v>418</v>
      </c>
      <c r="M53" s="27" t="s">
        <v>419</v>
      </c>
      <c r="N53" s="28" t="s">
        <v>420</v>
      </c>
      <c r="O53" s="29" t="s">
        <v>421</v>
      </c>
      <c r="P53" s="28" t="s">
        <v>422</v>
      </c>
      <c r="Q53" s="28" t="s">
        <v>382</v>
      </c>
      <c r="R53" s="28" t="s">
        <v>68</v>
      </c>
      <c r="S53" s="16">
        <f t="shared" si="1"/>
        <v>20.5</v>
      </c>
    </row>
    <row r="54" ht="12.75" customHeight="1">
      <c r="A54" s="16">
        <v>53.0</v>
      </c>
      <c r="B54" s="23" t="s">
        <v>430</v>
      </c>
      <c r="C54" s="23" t="s">
        <v>431</v>
      </c>
      <c r="D54" s="23" t="s">
        <v>163</v>
      </c>
      <c r="E54" s="21" t="s">
        <v>406</v>
      </c>
      <c r="F54" s="21" t="s">
        <v>368</v>
      </c>
      <c r="G54" s="24">
        <v>2019.0</v>
      </c>
      <c r="H54" s="21" t="s">
        <v>406</v>
      </c>
      <c r="I54" s="25">
        <v>1.3</v>
      </c>
      <c r="J54" s="26">
        <v>16.21</v>
      </c>
      <c r="K54" s="30">
        <v>3000.0</v>
      </c>
      <c r="L54" s="27" t="s">
        <v>433</v>
      </c>
      <c r="M54" s="27" t="s">
        <v>489</v>
      </c>
      <c r="N54" s="28" t="s">
        <v>464</v>
      </c>
      <c r="O54" s="29" t="s">
        <v>410</v>
      </c>
      <c r="P54" s="28" t="s">
        <v>543</v>
      </c>
      <c r="Q54" s="28" t="s">
        <v>382</v>
      </c>
      <c r="R54" s="28" t="s">
        <v>544</v>
      </c>
      <c r="S54" s="16">
        <f t="shared" si="1"/>
        <v>32.5</v>
      </c>
    </row>
    <row r="55" ht="12.75" customHeight="1">
      <c r="A55" s="16">
        <v>54.0</v>
      </c>
      <c r="B55" s="23" t="s">
        <v>430</v>
      </c>
      <c r="C55" s="23" t="s">
        <v>431</v>
      </c>
      <c r="D55" s="23" t="s">
        <v>170</v>
      </c>
      <c r="E55" s="21" t="s">
        <v>454</v>
      </c>
      <c r="F55" s="21" t="s">
        <v>432</v>
      </c>
      <c r="G55" s="24">
        <v>2015.0</v>
      </c>
      <c r="H55" s="21" t="s">
        <v>454</v>
      </c>
      <c r="I55" s="25">
        <v>1.29</v>
      </c>
      <c r="J55" s="26">
        <v>9.92</v>
      </c>
      <c r="K55" s="30">
        <v>3000.0</v>
      </c>
      <c r="L55" s="27" t="s">
        <v>433</v>
      </c>
      <c r="M55" s="27" t="s">
        <v>509</v>
      </c>
      <c r="N55" s="28" t="s">
        <v>510</v>
      </c>
      <c r="O55" s="24">
        <v>0.0</v>
      </c>
      <c r="P55" s="28" t="s">
        <v>511</v>
      </c>
      <c r="Q55" s="28" t="s">
        <v>382</v>
      </c>
      <c r="R55" s="28" t="s">
        <v>512</v>
      </c>
      <c r="S55" s="16">
        <f t="shared" si="1"/>
        <v>32.25</v>
      </c>
    </row>
    <row r="56" ht="12.75" customHeight="1">
      <c r="A56" s="16">
        <v>55.0</v>
      </c>
      <c r="B56" s="23" t="s">
        <v>423</v>
      </c>
      <c r="C56" s="23" t="s">
        <v>424</v>
      </c>
      <c r="D56" s="23" t="s">
        <v>190</v>
      </c>
      <c r="E56" s="21" t="s">
        <v>412</v>
      </c>
      <c r="F56" s="21" t="s">
        <v>432</v>
      </c>
      <c r="G56" s="24">
        <v>2013.0</v>
      </c>
      <c r="H56" s="21" t="s">
        <v>412</v>
      </c>
      <c r="I56" s="25">
        <v>0.82</v>
      </c>
      <c r="J56" s="26">
        <v>17.29</v>
      </c>
      <c r="K56" s="30">
        <v>2900.0</v>
      </c>
      <c r="L56" s="27" t="s">
        <v>425</v>
      </c>
      <c r="M56" s="27" t="s">
        <v>505</v>
      </c>
      <c r="N56" s="28" t="s">
        <v>506</v>
      </c>
      <c r="O56" s="24">
        <v>0.0</v>
      </c>
      <c r="P56" s="28" t="s">
        <v>545</v>
      </c>
      <c r="Q56" s="28" t="s">
        <v>382</v>
      </c>
      <c r="R56" s="28" t="s">
        <v>546</v>
      </c>
      <c r="S56" s="16">
        <f t="shared" si="1"/>
        <v>20.5</v>
      </c>
    </row>
    <row r="57" ht="12.75" customHeight="1">
      <c r="A57" s="16">
        <v>56.0</v>
      </c>
      <c r="B57" s="23" t="s">
        <v>452</v>
      </c>
      <c r="C57" s="23" t="s">
        <v>453</v>
      </c>
      <c r="D57" s="23" t="s">
        <v>237</v>
      </c>
      <c r="E57" s="21" t="s">
        <v>412</v>
      </c>
      <c r="F57" s="21" t="s">
        <v>432</v>
      </c>
      <c r="G57" s="24">
        <v>2020.0</v>
      </c>
      <c r="H57" s="21" t="s">
        <v>412</v>
      </c>
      <c r="I57" s="25">
        <v>0.82</v>
      </c>
      <c r="J57" s="26">
        <v>15.25</v>
      </c>
      <c r="K57" s="30">
        <v>1800.0</v>
      </c>
      <c r="L57" s="27" t="s">
        <v>455</v>
      </c>
      <c r="M57" s="27" t="s">
        <v>547</v>
      </c>
      <c r="N57" s="28" t="s">
        <v>548</v>
      </c>
      <c r="O57" s="29" t="s">
        <v>421</v>
      </c>
      <c r="P57" s="28" t="s">
        <v>549</v>
      </c>
      <c r="Q57" s="28" t="s">
        <v>382</v>
      </c>
      <c r="R57" s="28" t="s">
        <v>550</v>
      </c>
      <c r="S57" s="16">
        <f t="shared" si="1"/>
        <v>20.5</v>
      </c>
    </row>
    <row r="58" ht="12.75" customHeight="1">
      <c r="A58" s="16">
        <v>57.0</v>
      </c>
      <c r="B58" s="23" t="s">
        <v>430</v>
      </c>
      <c r="C58" s="23" t="s">
        <v>431</v>
      </c>
      <c r="D58" s="23" t="s">
        <v>271</v>
      </c>
      <c r="E58" s="21" t="s">
        <v>406</v>
      </c>
      <c r="F58" s="21" t="s">
        <v>432</v>
      </c>
      <c r="G58" s="24">
        <v>2018.0</v>
      </c>
      <c r="H58" s="21" t="s">
        <v>406</v>
      </c>
      <c r="I58" s="25">
        <v>1.3</v>
      </c>
      <c r="J58" s="26">
        <v>16.21</v>
      </c>
      <c r="K58" s="30">
        <v>3000.0</v>
      </c>
      <c r="L58" s="27" t="s">
        <v>433</v>
      </c>
      <c r="M58" s="27" t="s">
        <v>489</v>
      </c>
      <c r="N58" s="28" t="s">
        <v>464</v>
      </c>
      <c r="O58" s="29" t="s">
        <v>410</v>
      </c>
      <c r="P58" s="28" t="s">
        <v>543</v>
      </c>
      <c r="Q58" s="28" t="s">
        <v>382</v>
      </c>
      <c r="R58" s="28" t="s">
        <v>544</v>
      </c>
      <c r="S58" s="16">
        <f t="shared" si="1"/>
        <v>32.5</v>
      </c>
    </row>
    <row r="59" ht="12.75" customHeight="1">
      <c r="A59" s="16">
        <v>58.0</v>
      </c>
      <c r="B59" s="23" t="s">
        <v>519</v>
      </c>
      <c r="C59" s="23" t="s">
        <v>520</v>
      </c>
      <c r="D59" s="23" t="s">
        <v>287</v>
      </c>
      <c r="E59" s="21" t="s">
        <v>399</v>
      </c>
      <c r="F59" s="21" t="s">
        <v>432</v>
      </c>
      <c r="G59" s="24">
        <v>2018.0</v>
      </c>
      <c r="H59" s="21" t="s">
        <v>399</v>
      </c>
      <c r="I59" s="25">
        <v>1.55</v>
      </c>
      <c r="J59" s="26">
        <v>8.62</v>
      </c>
      <c r="K59" s="30">
        <v>2000.0</v>
      </c>
      <c r="L59" s="27" t="s">
        <v>521</v>
      </c>
      <c r="M59" s="27" t="s">
        <v>522</v>
      </c>
      <c r="N59" s="28" t="s">
        <v>464</v>
      </c>
      <c r="O59" s="29" t="s">
        <v>380</v>
      </c>
      <c r="P59" s="28" t="s">
        <v>523</v>
      </c>
      <c r="Q59" s="28" t="s">
        <v>382</v>
      </c>
      <c r="R59" s="28" t="s">
        <v>524</v>
      </c>
      <c r="S59" s="16">
        <f t="shared" si="1"/>
        <v>38.75</v>
      </c>
    </row>
    <row r="60" ht="12.75" customHeight="1">
      <c r="A60" s="16">
        <v>59.0</v>
      </c>
      <c r="B60" s="23" t="s">
        <v>404</v>
      </c>
      <c r="C60" s="23" t="s">
        <v>405</v>
      </c>
      <c r="D60" s="23" t="s">
        <v>317</v>
      </c>
      <c r="E60" s="21" t="s">
        <v>399</v>
      </c>
      <c r="F60" s="21" t="s">
        <v>368</v>
      </c>
      <c r="G60" s="24">
        <v>2018.0</v>
      </c>
      <c r="H60" s="21" t="s">
        <v>399</v>
      </c>
      <c r="I60" s="25">
        <v>1.55</v>
      </c>
      <c r="J60" s="26">
        <v>11.22</v>
      </c>
      <c r="K60" s="30">
        <v>2600.0</v>
      </c>
      <c r="L60" s="27" t="s">
        <v>407</v>
      </c>
      <c r="M60" s="27" t="s">
        <v>497</v>
      </c>
      <c r="N60" s="28" t="s">
        <v>492</v>
      </c>
      <c r="O60" s="29" t="s">
        <v>380</v>
      </c>
      <c r="P60" s="28" t="s">
        <v>551</v>
      </c>
      <c r="Q60" s="28" t="s">
        <v>382</v>
      </c>
      <c r="R60" s="28" t="s">
        <v>552</v>
      </c>
      <c r="S60" s="16">
        <f t="shared" si="1"/>
        <v>38.75</v>
      </c>
    </row>
    <row r="61" ht="12.75" customHeight="1">
      <c r="A61" s="16">
        <v>60.0</v>
      </c>
      <c r="B61" s="23" t="s">
        <v>423</v>
      </c>
      <c r="C61" s="23" t="s">
        <v>424</v>
      </c>
      <c r="D61" s="23" t="s">
        <v>76</v>
      </c>
      <c r="E61" s="21" t="s">
        <v>553</v>
      </c>
      <c r="F61" s="21" t="s">
        <v>368</v>
      </c>
      <c r="G61" s="21" t="s">
        <v>385</v>
      </c>
      <c r="H61" s="21" t="s">
        <v>553</v>
      </c>
      <c r="I61" s="25">
        <v>7.2</v>
      </c>
      <c r="J61" s="26">
        <v>6.65</v>
      </c>
      <c r="K61" s="30">
        <v>2900.0</v>
      </c>
      <c r="L61" s="27" t="s">
        <v>425</v>
      </c>
      <c r="M61" s="27" t="s">
        <v>554</v>
      </c>
      <c r="N61" s="28" t="s">
        <v>555</v>
      </c>
      <c r="O61" s="29" t="s">
        <v>556</v>
      </c>
      <c r="P61" s="28" t="s">
        <v>557</v>
      </c>
      <c r="Q61" s="28" t="s">
        <v>396</v>
      </c>
      <c r="R61" s="28" t="s">
        <v>558</v>
      </c>
      <c r="S61" s="16">
        <f t="shared" si="1"/>
        <v>180</v>
      </c>
    </row>
    <row r="62" ht="12.75" customHeight="1">
      <c r="A62" s="16">
        <v>61.0</v>
      </c>
      <c r="B62" s="23" t="s">
        <v>430</v>
      </c>
      <c r="C62" s="23" t="s">
        <v>431</v>
      </c>
      <c r="D62" s="23" t="s">
        <v>163</v>
      </c>
      <c r="E62" s="21" t="s">
        <v>454</v>
      </c>
      <c r="F62" s="21" t="s">
        <v>368</v>
      </c>
      <c r="G62" s="24">
        <v>2018.0</v>
      </c>
      <c r="H62" s="21" t="s">
        <v>454</v>
      </c>
      <c r="I62" s="25">
        <v>1.29</v>
      </c>
      <c r="J62" s="26">
        <v>9.92</v>
      </c>
      <c r="K62" s="30">
        <v>3000.0</v>
      </c>
      <c r="L62" s="27" t="s">
        <v>433</v>
      </c>
      <c r="M62" s="27" t="s">
        <v>509</v>
      </c>
      <c r="N62" s="28" t="s">
        <v>510</v>
      </c>
      <c r="O62" s="29" t="s">
        <v>458</v>
      </c>
      <c r="P62" s="28" t="s">
        <v>559</v>
      </c>
      <c r="Q62" s="28" t="s">
        <v>382</v>
      </c>
      <c r="R62" s="28" t="s">
        <v>560</v>
      </c>
      <c r="S62" s="16">
        <f t="shared" si="1"/>
        <v>32.25</v>
      </c>
    </row>
    <row r="63" ht="12.75" customHeight="1">
      <c r="A63" s="16">
        <v>62.0</v>
      </c>
      <c r="B63" s="23" t="s">
        <v>404</v>
      </c>
      <c r="C63" s="23" t="s">
        <v>405</v>
      </c>
      <c r="D63" s="23" t="s">
        <v>317</v>
      </c>
      <c r="E63" s="21" t="s">
        <v>499</v>
      </c>
      <c r="F63" s="21" t="s">
        <v>368</v>
      </c>
      <c r="G63" s="24">
        <v>2018.0</v>
      </c>
      <c r="H63" s="21" t="s">
        <v>499</v>
      </c>
      <c r="I63" s="25">
        <v>1.46</v>
      </c>
      <c r="J63" s="26">
        <v>8.09</v>
      </c>
      <c r="K63" s="30">
        <v>2600.0</v>
      </c>
      <c r="L63" s="27" t="s">
        <v>407</v>
      </c>
      <c r="M63" s="27" t="s">
        <v>561</v>
      </c>
      <c r="N63" s="28" t="s">
        <v>562</v>
      </c>
      <c r="O63" s="29" t="s">
        <v>563</v>
      </c>
      <c r="P63" s="28" t="s">
        <v>564</v>
      </c>
      <c r="Q63" s="28" t="s">
        <v>382</v>
      </c>
      <c r="R63" s="28" t="s">
        <v>565</v>
      </c>
      <c r="S63" s="16">
        <f t="shared" si="1"/>
        <v>36.5</v>
      </c>
    </row>
    <row r="64" ht="12.75" customHeight="1">
      <c r="A64" s="16">
        <v>63.0</v>
      </c>
      <c r="B64" s="23" t="s">
        <v>404</v>
      </c>
      <c r="C64" s="23" t="s">
        <v>405</v>
      </c>
      <c r="D64" s="23" t="s">
        <v>317</v>
      </c>
      <c r="E64" s="21" t="s">
        <v>412</v>
      </c>
      <c r="F64" s="21" t="s">
        <v>368</v>
      </c>
      <c r="G64" s="24">
        <v>2014.0</v>
      </c>
      <c r="H64" s="21" t="s">
        <v>412</v>
      </c>
      <c r="I64" s="25">
        <v>0.82</v>
      </c>
      <c r="J64" s="26">
        <v>7.79</v>
      </c>
      <c r="K64" s="30">
        <v>2600.0</v>
      </c>
      <c r="L64" s="27" t="s">
        <v>407</v>
      </c>
      <c r="M64" s="27" t="s">
        <v>413</v>
      </c>
      <c r="N64" s="28" t="s">
        <v>414</v>
      </c>
      <c r="O64" s="24">
        <v>0.0</v>
      </c>
      <c r="P64" s="28" t="s">
        <v>415</v>
      </c>
      <c r="Q64" s="28" t="s">
        <v>382</v>
      </c>
      <c r="R64" s="28" t="s">
        <v>60</v>
      </c>
      <c r="S64" s="16">
        <f t="shared" si="1"/>
        <v>20.5</v>
      </c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8.29"/>
    <col customWidth="1" min="2" max="2" width="33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7.57"/>
    <col customWidth="1" min="2" max="2" width="32.86"/>
    <col customWidth="1" min="3" max="3" width="17.29"/>
    <col customWidth="1" min="4" max="4" width="11.29"/>
    <col customWidth="1" min="5" max="5" width="15.14"/>
    <col customWidth="1" min="6" max="6" width="12.0"/>
    <col customWidth="1" min="7" max="8" width="11.14"/>
    <col customWidth="1" hidden="1" min="9" max="9" width="12.57"/>
    <col customWidth="1" hidden="1" min="10" max="10" width="11.29"/>
    <col customWidth="1" hidden="1" min="11" max="11" width="15.0"/>
    <col customWidth="1" hidden="1" min="12" max="12" width="18.0"/>
    <col customWidth="1" hidden="1" min="13" max="13" width="11.14"/>
    <col customWidth="1" hidden="1" min="14" max="14" width="17.57"/>
    <col customWidth="1" hidden="1" min="15" max="15" width="15.0"/>
    <col customWidth="1" hidden="1" min="16" max="19" width="12.57"/>
    <col customWidth="1" hidden="1" min="20" max="20" width="6.14"/>
    <col customWidth="1" min="21" max="21" width="10.43"/>
    <col customWidth="1" min="22" max="22" width="8.57"/>
    <col customWidth="1" min="23" max="23" width="6.86"/>
    <col customWidth="1" min="24" max="24" width="10.86"/>
    <col customWidth="1" min="25" max="25" width="10.57"/>
    <col customWidth="1" min="26" max="26" width="12.71"/>
    <col customWidth="1" min="27" max="27" width="13.0"/>
    <col customWidth="1" min="28" max="31" width="17.57"/>
    <col customWidth="1" min="32" max="32" width="14.86"/>
    <col customWidth="1" min="33" max="33" width="19.57"/>
    <col customWidth="1" min="34" max="34" width="22.71"/>
    <col customWidth="1" min="35" max="35" width="11.29"/>
    <col customWidth="1" min="36" max="36" width="14.57"/>
    <col customWidth="1" min="37" max="37" width="12.57"/>
    <col customWidth="1" min="38" max="38" width="12.71"/>
    <col customWidth="1" min="39" max="39" width="12.57"/>
  </cols>
  <sheetData>
    <row r="1" ht="15.75" customHeight="1">
      <c r="A1" s="31" t="s">
        <v>568</v>
      </c>
      <c r="B1" s="31" t="s">
        <v>569</v>
      </c>
      <c r="C1" s="31" t="s">
        <v>570</v>
      </c>
      <c r="D1" s="31" t="s">
        <v>571</v>
      </c>
      <c r="E1" s="31" t="s">
        <v>572</v>
      </c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33"/>
      <c r="AG1" s="32"/>
      <c r="AH1" s="32"/>
      <c r="AI1" s="4"/>
      <c r="AJ1" s="34"/>
      <c r="AK1" s="4"/>
      <c r="AL1" s="4"/>
      <c r="AM1" s="35"/>
    </row>
    <row r="2" ht="15.75" customHeight="1">
      <c r="A2" s="32">
        <v>1022.0</v>
      </c>
      <c r="B2" s="32" t="s">
        <v>148</v>
      </c>
      <c r="C2" s="32" t="s">
        <v>416</v>
      </c>
      <c r="D2" s="35">
        <v>4.0</v>
      </c>
      <c r="E2" s="35">
        <v>66343.0</v>
      </c>
      <c r="F2" s="36"/>
      <c r="G2" s="36"/>
      <c r="H2" s="36"/>
      <c r="I2" s="37"/>
      <c r="J2" s="4"/>
      <c r="K2" s="4"/>
      <c r="L2" s="4"/>
      <c r="M2" s="37"/>
      <c r="N2" s="4"/>
      <c r="O2" s="38"/>
      <c r="P2" s="4"/>
      <c r="Q2" s="4"/>
      <c r="R2" s="4"/>
      <c r="S2" s="4"/>
      <c r="T2" s="35"/>
      <c r="U2" s="35"/>
      <c r="V2" s="35"/>
      <c r="W2" s="35"/>
      <c r="X2" s="35"/>
      <c r="Y2" s="4"/>
      <c r="Z2" s="4"/>
      <c r="AA2" s="4"/>
      <c r="AB2" s="4"/>
      <c r="AC2" s="4"/>
      <c r="AD2" s="4"/>
      <c r="AE2" s="4"/>
      <c r="AF2" s="33"/>
      <c r="AG2" s="32"/>
      <c r="AH2" s="32"/>
      <c r="AI2" s="4"/>
      <c r="AJ2" s="34"/>
      <c r="AK2" s="4"/>
      <c r="AL2" s="4"/>
      <c r="AM2" s="35"/>
    </row>
    <row r="3" ht="15.75" customHeight="1">
      <c r="A3" s="32">
        <v>1057.0</v>
      </c>
      <c r="B3" s="32" t="s">
        <v>92</v>
      </c>
      <c r="C3" s="32" t="s">
        <v>436</v>
      </c>
      <c r="D3" s="35">
        <v>3.0</v>
      </c>
      <c r="E3" s="35">
        <v>34688.666666666664</v>
      </c>
      <c r="F3" s="36"/>
      <c r="G3" s="36"/>
      <c r="H3" s="36"/>
      <c r="I3" s="37"/>
      <c r="J3" s="4"/>
      <c r="K3" s="4"/>
      <c r="L3" s="4"/>
      <c r="M3" s="37"/>
      <c r="N3" s="4"/>
      <c r="O3" s="38"/>
      <c r="P3" s="4"/>
      <c r="Q3" s="4"/>
      <c r="R3" s="4"/>
      <c r="S3" s="39"/>
      <c r="T3" s="35"/>
      <c r="U3" s="35"/>
      <c r="V3" s="35"/>
      <c r="W3" s="35"/>
      <c r="X3" s="35"/>
      <c r="Y3" s="4"/>
      <c r="Z3" s="4"/>
      <c r="AA3" s="4"/>
      <c r="AB3" s="4"/>
      <c r="AC3" s="4"/>
      <c r="AD3" s="4"/>
      <c r="AE3" s="4"/>
      <c r="AF3" s="33"/>
      <c r="AG3" s="32"/>
      <c r="AH3" s="32"/>
      <c r="AI3" s="4"/>
      <c r="AJ3" s="34"/>
      <c r="AK3" s="4"/>
      <c r="AL3" s="4"/>
      <c r="AM3" s="35"/>
    </row>
    <row r="4" ht="15.75" customHeight="1">
      <c r="A4" s="32">
        <v>1061.0</v>
      </c>
      <c r="B4" s="32" t="s">
        <v>573</v>
      </c>
      <c r="C4" s="32" t="s">
        <v>388</v>
      </c>
      <c r="D4" s="35">
        <v>5.0</v>
      </c>
      <c r="E4" s="35">
        <v>29269.0</v>
      </c>
      <c r="F4" s="36"/>
      <c r="G4" s="36"/>
      <c r="H4" s="36"/>
      <c r="I4" s="37"/>
      <c r="J4" s="4"/>
      <c r="K4" s="4"/>
      <c r="L4" s="4"/>
      <c r="M4" s="37"/>
      <c r="N4" s="4"/>
      <c r="O4" s="38"/>
      <c r="P4" s="4"/>
      <c r="Q4" s="4"/>
      <c r="R4" s="4"/>
      <c r="S4" s="4"/>
      <c r="T4" s="35"/>
      <c r="U4" s="35"/>
      <c r="V4" s="35"/>
      <c r="W4" s="35"/>
      <c r="X4" s="35"/>
      <c r="Y4" s="4"/>
      <c r="Z4" s="4"/>
      <c r="AA4" s="4"/>
      <c r="AB4" s="4"/>
      <c r="AC4" s="4"/>
      <c r="AD4" s="4"/>
      <c r="AE4" s="4"/>
      <c r="AF4" s="33"/>
      <c r="AG4" s="32"/>
      <c r="AH4" s="32"/>
      <c r="AI4" s="4"/>
      <c r="AJ4" s="34"/>
      <c r="AK4" s="4"/>
      <c r="AL4" s="4"/>
      <c r="AM4" s="35"/>
    </row>
    <row r="5" ht="15.75" customHeight="1">
      <c r="A5" s="32">
        <v>1070.0</v>
      </c>
      <c r="B5" s="32" t="s">
        <v>26</v>
      </c>
      <c r="C5" s="32" t="s">
        <v>373</v>
      </c>
      <c r="D5" s="35">
        <v>5.0</v>
      </c>
      <c r="E5" s="35">
        <v>36413.6</v>
      </c>
      <c r="F5" s="36"/>
      <c r="G5" s="36"/>
      <c r="H5" s="36"/>
      <c r="I5" s="37"/>
      <c r="J5" s="4"/>
      <c r="K5" s="4"/>
      <c r="L5" s="4"/>
      <c r="M5" s="37"/>
      <c r="N5" s="4"/>
      <c r="O5" s="38"/>
      <c r="P5" s="4"/>
      <c r="Q5" s="4"/>
      <c r="R5" s="4"/>
      <c r="S5" s="4"/>
      <c r="T5" s="35"/>
      <c r="U5" s="35"/>
      <c r="V5" s="35"/>
      <c r="W5" s="35"/>
      <c r="X5" s="35"/>
      <c r="Y5" s="4"/>
      <c r="Z5" s="4"/>
      <c r="AA5" s="4"/>
      <c r="AB5" s="4"/>
      <c r="AC5" s="4"/>
      <c r="AD5" s="4"/>
      <c r="AE5" s="4"/>
      <c r="AF5" s="33"/>
      <c r="AG5" s="32"/>
      <c r="AH5" s="32"/>
      <c r="AI5" s="4"/>
      <c r="AJ5" s="34"/>
      <c r="AK5" s="4"/>
      <c r="AL5" s="4"/>
      <c r="AM5" s="35"/>
    </row>
    <row r="6" ht="15.75" customHeight="1">
      <c r="A6" s="32">
        <v>1107.0</v>
      </c>
      <c r="B6" s="32" t="s">
        <v>76</v>
      </c>
      <c r="C6" s="32" t="s">
        <v>423</v>
      </c>
      <c r="D6" s="35">
        <v>5.0</v>
      </c>
      <c r="E6" s="35">
        <v>14851.2</v>
      </c>
      <c r="F6" s="36"/>
      <c r="G6" s="36"/>
      <c r="H6" s="36"/>
      <c r="I6" s="37"/>
      <c r="J6" s="40" t="s">
        <v>574</v>
      </c>
      <c r="K6" s="41"/>
      <c r="L6" s="41"/>
      <c r="M6" s="41"/>
      <c r="N6" s="41"/>
      <c r="O6" s="42"/>
      <c r="P6" s="4"/>
      <c r="Q6" s="4"/>
      <c r="R6" s="4"/>
      <c r="S6" s="43"/>
      <c r="T6" s="35"/>
      <c r="U6" s="35"/>
      <c r="V6" s="35"/>
      <c r="W6" s="35"/>
      <c r="X6" s="35"/>
      <c r="Y6" s="4"/>
      <c r="Z6" s="4"/>
      <c r="AA6" s="4"/>
      <c r="AB6" s="4"/>
      <c r="AC6" s="4"/>
      <c r="AD6" s="4"/>
      <c r="AE6" s="4"/>
      <c r="AF6" s="33"/>
      <c r="AG6" s="32"/>
      <c r="AH6" s="32"/>
      <c r="AI6" s="4"/>
      <c r="AJ6" s="34"/>
      <c r="AK6" s="4"/>
      <c r="AL6" s="4"/>
      <c r="AM6" s="35"/>
    </row>
    <row r="7" ht="15.75" customHeight="1">
      <c r="A7" s="32">
        <v>1104.0</v>
      </c>
      <c r="B7" s="32" t="s">
        <v>336</v>
      </c>
      <c r="C7" s="32" t="s">
        <v>443</v>
      </c>
      <c r="D7" s="35">
        <v>5.0</v>
      </c>
      <c r="E7" s="35">
        <v>5479.6</v>
      </c>
      <c r="F7" s="36"/>
      <c r="G7" s="36"/>
      <c r="H7" s="36"/>
      <c r="I7" s="37"/>
      <c r="J7" s="44"/>
      <c r="O7" s="45"/>
      <c r="P7" s="4"/>
      <c r="Q7" s="4"/>
      <c r="R7" s="4"/>
      <c r="S7" s="4"/>
      <c r="T7" s="35"/>
      <c r="U7" s="35"/>
      <c r="V7" s="35"/>
      <c r="W7" s="35"/>
      <c r="X7" s="35"/>
      <c r="Y7" s="4"/>
      <c r="Z7" s="4"/>
      <c r="AA7" s="4"/>
      <c r="AB7" s="4"/>
      <c r="AC7" s="4"/>
      <c r="AD7" s="4"/>
      <c r="AE7" s="4"/>
      <c r="AF7" s="33"/>
      <c r="AG7" s="32"/>
      <c r="AH7" s="32"/>
      <c r="AI7" s="4"/>
      <c r="AJ7" s="34"/>
      <c r="AK7" s="4"/>
      <c r="AL7" s="4"/>
      <c r="AM7" s="35"/>
    </row>
    <row r="8" ht="15.75" customHeight="1">
      <c r="A8" s="32">
        <v>1105.0</v>
      </c>
      <c r="B8" s="32" t="s">
        <v>330</v>
      </c>
      <c r="C8" s="32" t="s">
        <v>373</v>
      </c>
      <c r="D8" s="35">
        <v>5.0</v>
      </c>
      <c r="E8" s="35">
        <v>12176.6</v>
      </c>
      <c r="F8" s="36"/>
      <c r="G8" s="36"/>
      <c r="H8" s="36"/>
      <c r="I8" s="37"/>
      <c r="J8" s="44"/>
      <c r="O8" s="45"/>
      <c r="P8" s="4"/>
      <c r="Q8" s="4"/>
      <c r="R8" s="4"/>
      <c r="S8" s="4"/>
      <c r="T8" s="35"/>
      <c r="U8" s="35"/>
      <c r="V8" s="35"/>
      <c r="W8" s="35"/>
      <c r="X8" s="35"/>
      <c r="Y8" s="4"/>
      <c r="Z8" s="4"/>
      <c r="AA8" s="4"/>
      <c r="AB8" s="4"/>
      <c r="AC8" s="4"/>
      <c r="AD8" s="4"/>
      <c r="AE8" s="4"/>
      <c r="AF8" s="33"/>
      <c r="AG8" s="32"/>
      <c r="AH8" s="32"/>
      <c r="AI8" s="4"/>
      <c r="AJ8" s="34"/>
      <c r="AK8" s="4"/>
      <c r="AL8" s="4"/>
      <c r="AM8" s="35"/>
    </row>
    <row r="9" ht="15.75" customHeight="1">
      <c r="A9" s="32">
        <v>1143.0</v>
      </c>
      <c r="B9" s="32" t="s">
        <v>135</v>
      </c>
      <c r="C9" s="32" t="s">
        <v>388</v>
      </c>
      <c r="D9" s="35">
        <v>5.0</v>
      </c>
      <c r="E9" s="35">
        <v>30367.4</v>
      </c>
      <c r="F9" s="36"/>
      <c r="G9" s="36"/>
      <c r="H9" s="36"/>
      <c r="I9" s="37"/>
      <c r="J9" s="44"/>
      <c r="O9" s="45"/>
      <c r="P9" s="4"/>
      <c r="Q9" s="4"/>
      <c r="R9" s="4"/>
      <c r="S9" s="4"/>
      <c r="T9" s="35"/>
      <c r="U9" s="35"/>
      <c r="V9" s="35"/>
      <c r="W9" s="35"/>
      <c r="X9" s="35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</row>
    <row r="10" ht="15.75" customHeight="1">
      <c r="A10" s="32">
        <v>1146.0</v>
      </c>
      <c r="B10" s="32" t="s">
        <v>190</v>
      </c>
      <c r="C10" s="32" t="s">
        <v>423</v>
      </c>
      <c r="D10" s="35">
        <v>5.0</v>
      </c>
      <c r="E10" s="35">
        <v>15057.4</v>
      </c>
      <c r="F10" s="36"/>
      <c r="G10" s="36"/>
      <c r="H10" s="36"/>
      <c r="I10" s="37"/>
      <c r="J10" s="44"/>
      <c r="O10" s="45"/>
      <c r="P10" s="4"/>
      <c r="Q10" s="4"/>
      <c r="R10" s="4"/>
      <c r="S10" s="4"/>
      <c r="T10" s="35"/>
      <c r="U10" s="35"/>
      <c r="V10" s="35"/>
      <c r="W10" s="35"/>
      <c r="X10" s="35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</row>
    <row r="11" ht="15.75" customHeight="1">
      <c r="A11" s="32">
        <v>1203.0</v>
      </c>
      <c r="B11" s="32" t="s">
        <v>575</v>
      </c>
      <c r="C11" s="32" t="s">
        <v>430</v>
      </c>
      <c r="D11" s="35">
        <v>5.0</v>
      </c>
      <c r="E11" s="35">
        <v>7678.0</v>
      </c>
      <c r="F11" s="36"/>
      <c r="G11" s="36"/>
      <c r="H11" s="36"/>
      <c r="I11" s="37"/>
      <c r="J11" s="44"/>
      <c r="O11" s="45"/>
      <c r="P11" s="4"/>
      <c r="Q11" s="4"/>
      <c r="R11" s="4"/>
      <c r="S11" s="4"/>
      <c r="T11" s="35"/>
      <c r="U11" s="35"/>
      <c r="V11" s="35"/>
      <c r="W11" s="35"/>
      <c r="X11" s="35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32"/>
      <c r="AL11" s="4"/>
      <c r="AM11" s="4"/>
    </row>
    <row r="12" ht="15.75" customHeight="1">
      <c r="A12" s="32">
        <v>1229.0</v>
      </c>
      <c r="B12" s="32" t="s">
        <v>250</v>
      </c>
      <c r="C12" s="32" t="s">
        <v>423</v>
      </c>
      <c r="D12" s="35">
        <v>14.0</v>
      </c>
      <c r="E12" s="35">
        <v>17967.571428571428</v>
      </c>
      <c r="F12" s="36"/>
      <c r="G12" s="36"/>
      <c r="H12" s="36"/>
      <c r="I12" s="37"/>
      <c r="J12" s="44"/>
      <c r="O12" s="45"/>
      <c r="P12" s="4"/>
      <c r="Q12" s="4"/>
      <c r="R12" s="4"/>
      <c r="S12" s="4"/>
      <c r="T12" s="35"/>
      <c r="U12" s="35"/>
      <c r="V12" s="35"/>
      <c r="W12" s="35"/>
      <c r="X12" s="35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32"/>
      <c r="AL12" s="4"/>
      <c r="AM12" s="4"/>
    </row>
    <row r="13" ht="15.75" customHeight="1">
      <c r="A13" s="32">
        <v>1217.0</v>
      </c>
      <c r="B13" s="32" t="s">
        <v>156</v>
      </c>
      <c r="C13" s="32" t="s">
        <v>452</v>
      </c>
      <c r="D13" s="35">
        <v>7.0</v>
      </c>
      <c r="E13" s="35">
        <v>11221.857142857143</v>
      </c>
      <c r="F13" s="36"/>
      <c r="G13" s="36"/>
      <c r="H13" s="36"/>
      <c r="I13" s="37"/>
      <c r="J13" s="46"/>
      <c r="K13" s="47"/>
      <c r="L13" s="47"/>
      <c r="M13" s="47"/>
      <c r="N13" s="47"/>
      <c r="O13" s="48"/>
      <c r="P13" s="4"/>
      <c r="Q13" s="4"/>
      <c r="R13" s="4"/>
      <c r="S13" s="4"/>
      <c r="T13" s="35"/>
      <c r="U13" s="35"/>
      <c r="V13" s="35"/>
      <c r="W13" s="35"/>
      <c r="X13" s="35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32"/>
      <c r="AL13" s="4"/>
      <c r="AM13" s="4"/>
    </row>
    <row r="14" ht="15.75" customHeight="1">
      <c r="A14" s="32">
        <v>1223.0</v>
      </c>
      <c r="B14" s="32" t="s">
        <v>163</v>
      </c>
      <c r="C14" s="32" t="s">
        <v>430</v>
      </c>
      <c r="D14" s="35">
        <v>5.0</v>
      </c>
      <c r="E14" s="35">
        <v>37402.8</v>
      </c>
      <c r="F14" s="36"/>
      <c r="G14" s="36"/>
      <c r="H14" s="36"/>
      <c r="I14" s="37"/>
      <c r="J14" s="4"/>
      <c r="K14" s="4"/>
      <c r="L14" s="4"/>
      <c r="M14" s="37"/>
      <c r="N14" s="4"/>
      <c r="O14" s="38"/>
      <c r="P14" s="4"/>
      <c r="Q14" s="4"/>
      <c r="R14" s="4"/>
      <c r="S14" s="4"/>
      <c r="T14" s="35"/>
      <c r="U14" s="35"/>
      <c r="V14" s="35"/>
      <c r="W14" s="35"/>
      <c r="X14" s="35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32"/>
      <c r="AL14" s="4"/>
      <c r="AM14" s="4"/>
    </row>
    <row r="15" ht="15.75" customHeight="1">
      <c r="A15" s="32">
        <v>1209.0</v>
      </c>
      <c r="B15" s="32" t="s">
        <v>128</v>
      </c>
      <c r="C15" s="32" t="s">
        <v>460</v>
      </c>
      <c r="D15" s="35">
        <v>7.0</v>
      </c>
      <c r="E15" s="35">
        <v>2739.4285714285716</v>
      </c>
      <c r="F15" s="36"/>
      <c r="G15" s="36"/>
      <c r="H15" s="36"/>
      <c r="I15" s="37"/>
      <c r="J15" s="4"/>
      <c r="K15" s="4"/>
      <c r="L15" s="4"/>
      <c r="M15" s="37"/>
      <c r="N15" s="4"/>
      <c r="O15" s="38"/>
      <c r="P15" s="4"/>
      <c r="Q15" s="4"/>
      <c r="R15" s="4"/>
      <c r="S15" s="4"/>
      <c r="T15" s="35"/>
      <c r="U15" s="35"/>
      <c r="V15" s="35"/>
      <c r="W15" s="35"/>
      <c r="X15" s="35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32"/>
      <c r="AL15" s="4"/>
      <c r="AM15" s="4"/>
    </row>
    <row r="16" ht="15.75" customHeight="1">
      <c r="A16" s="32">
        <v>1237.0</v>
      </c>
      <c r="B16" s="32" t="s">
        <v>294</v>
      </c>
      <c r="C16" s="32" t="s">
        <v>388</v>
      </c>
      <c r="D16" s="35">
        <v>5.0</v>
      </c>
      <c r="E16" s="35">
        <v>12357.2</v>
      </c>
      <c r="F16" s="36"/>
      <c r="G16" s="36"/>
      <c r="H16" s="36"/>
      <c r="I16" s="37"/>
      <c r="J16" s="40" t="s">
        <v>576</v>
      </c>
      <c r="K16" s="41"/>
      <c r="L16" s="41"/>
      <c r="M16" s="41"/>
      <c r="N16" s="41"/>
      <c r="O16" s="42"/>
      <c r="P16" s="4"/>
      <c r="Q16" s="4"/>
      <c r="R16" s="4"/>
      <c r="S16" s="4"/>
      <c r="T16" s="35"/>
      <c r="U16" s="35"/>
      <c r="V16" s="35"/>
      <c r="W16" s="35"/>
      <c r="X16" s="35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32"/>
      <c r="AL16" s="4"/>
      <c r="AM16" s="4"/>
    </row>
    <row r="17" ht="15.75" customHeight="1">
      <c r="A17" s="32">
        <v>1240.0</v>
      </c>
      <c r="B17" s="32" t="s">
        <v>287</v>
      </c>
      <c r="C17" s="32" t="s">
        <v>519</v>
      </c>
      <c r="D17" s="35">
        <v>7.0</v>
      </c>
      <c r="E17" s="35">
        <v>1583.142857142857</v>
      </c>
      <c r="F17" s="36"/>
      <c r="G17" s="36"/>
      <c r="H17" s="36"/>
      <c r="I17" s="37"/>
      <c r="J17" s="44"/>
      <c r="O17" s="45"/>
      <c r="P17" s="4"/>
      <c r="Q17" s="4"/>
      <c r="R17" s="4"/>
      <c r="S17" s="4"/>
      <c r="T17" s="35"/>
      <c r="U17" s="35"/>
      <c r="V17" s="35"/>
      <c r="W17" s="35"/>
      <c r="X17" s="35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32"/>
      <c r="AL17" s="4"/>
      <c r="AM17" s="4"/>
    </row>
    <row r="18" ht="15.75" customHeight="1">
      <c r="A18" s="32">
        <v>1259.0</v>
      </c>
      <c r="B18" s="32" t="s">
        <v>141</v>
      </c>
      <c r="C18" s="32" t="s">
        <v>388</v>
      </c>
      <c r="D18" s="35">
        <v>5.0</v>
      </c>
      <c r="E18" s="35">
        <v>8948.2</v>
      </c>
      <c r="F18" s="36"/>
      <c r="G18" s="36"/>
      <c r="H18" s="36"/>
      <c r="I18" s="37"/>
      <c r="J18" s="44"/>
      <c r="O18" s="45"/>
      <c r="P18" s="4"/>
      <c r="Q18" s="4"/>
      <c r="R18" s="4"/>
      <c r="S18" s="4"/>
      <c r="T18" s="35"/>
      <c r="U18" s="35"/>
      <c r="V18" s="35"/>
      <c r="W18" s="35"/>
      <c r="X18" s="35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32"/>
      <c r="AL18" s="4"/>
      <c r="AM18" s="4"/>
    </row>
    <row r="19" ht="15.75" customHeight="1">
      <c r="A19" s="32">
        <v>1275.0</v>
      </c>
      <c r="B19" s="32" t="s">
        <v>100</v>
      </c>
      <c r="C19" s="32" t="s">
        <v>443</v>
      </c>
      <c r="D19" s="35">
        <v>5.0</v>
      </c>
      <c r="E19" s="35">
        <v>162.48</v>
      </c>
      <c r="F19" s="49"/>
      <c r="G19" s="36"/>
      <c r="H19" s="36"/>
      <c r="I19" s="37"/>
      <c r="J19" s="44"/>
      <c r="O19" s="45"/>
      <c r="P19" s="4"/>
      <c r="Q19" s="4"/>
      <c r="R19" s="4"/>
      <c r="S19" s="4"/>
      <c r="T19" s="35"/>
      <c r="U19" s="35"/>
      <c r="V19" s="35"/>
      <c r="W19" s="35"/>
      <c r="X19" s="35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32"/>
      <c r="AL19" s="4"/>
      <c r="AM19" s="4"/>
    </row>
    <row r="20" ht="15.75" customHeight="1">
      <c r="A20" s="32">
        <v>1289.0</v>
      </c>
      <c r="B20" s="32" t="s">
        <v>225</v>
      </c>
      <c r="C20" s="32" t="s">
        <v>388</v>
      </c>
      <c r="D20" s="35">
        <v>5.0</v>
      </c>
      <c r="E20" s="35">
        <v>25992.0</v>
      </c>
      <c r="F20" s="36"/>
      <c r="G20" s="36"/>
      <c r="H20" s="36"/>
      <c r="I20" s="37"/>
      <c r="J20" s="46"/>
      <c r="K20" s="47"/>
      <c r="L20" s="47"/>
      <c r="M20" s="47"/>
      <c r="N20" s="47"/>
      <c r="O20" s="48"/>
      <c r="P20" s="4"/>
      <c r="Q20" s="4"/>
      <c r="R20" s="4"/>
      <c r="S20" s="4"/>
      <c r="T20" s="35"/>
      <c r="U20" s="35"/>
      <c r="V20" s="35"/>
      <c r="W20" s="35"/>
      <c r="X20" s="35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ht="15.75" customHeight="1">
      <c r="A21" s="32">
        <v>1299.0</v>
      </c>
      <c r="B21" s="32" t="s">
        <v>311</v>
      </c>
      <c r="C21" s="32" t="s">
        <v>423</v>
      </c>
      <c r="D21" s="35">
        <v>5.0</v>
      </c>
      <c r="E21" s="35">
        <v>9403.6</v>
      </c>
      <c r="F21" s="36"/>
      <c r="G21" s="36"/>
      <c r="H21" s="36"/>
      <c r="I21" s="37"/>
      <c r="J21" s="50"/>
      <c r="K21" s="50"/>
      <c r="L21" s="50"/>
      <c r="M21" s="50"/>
      <c r="N21" s="50"/>
      <c r="O21" s="50"/>
      <c r="P21" s="4"/>
      <c r="Q21" s="4"/>
      <c r="R21" s="4"/>
      <c r="S21" s="4"/>
      <c r="T21" s="35"/>
      <c r="U21" s="35"/>
      <c r="V21" s="35"/>
      <c r="W21" s="35"/>
      <c r="X21" s="35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ht="15.75" customHeight="1">
      <c r="A22" s="32">
        <v>1302.0</v>
      </c>
      <c r="B22" s="32" t="s">
        <v>244</v>
      </c>
      <c r="C22" s="32" t="s">
        <v>404</v>
      </c>
      <c r="D22" s="35">
        <v>9.0</v>
      </c>
      <c r="E22" s="35">
        <v>7681.444444444444</v>
      </c>
      <c r="F22" s="36"/>
      <c r="G22" s="36"/>
      <c r="H22" s="36"/>
      <c r="I22" s="37"/>
      <c r="J22" s="4"/>
      <c r="K22" s="4"/>
      <c r="L22" s="4"/>
      <c r="M22" s="4"/>
      <c r="N22" s="35"/>
      <c r="O22" s="35"/>
      <c r="P22" s="35"/>
      <c r="Q22" s="35"/>
      <c r="R22" s="35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ht="15.75" customHeight="1">
      <c r="A23" s="32">
        <v>1296.0</v>
      </c>
      <c r="B23" s="32" t="s">
        <v>51</v>
      </c>
      <c r="C23" s="32" t="s">
        <v>404</v>
      </c>
      <c r="D23" s="35">
        <v>9.0</v>
      </c>
      <c r="E23" s="35">
        <v>2553.3333333333335</v>
      </c>
      <c r="F23" s="36"/>
      <c r="G23" s="36"/>
      <c r="H23" s="36"/>
      <c r="I23" s="37"/>
      <c r="J23" s="4"/>
      <c r="K23" s="4"/>
      <c r="L23" s="4"/>
      <c r="M23" s="4"/>
      <c r="N23" s="35"/>
      <c r="O23" s="35"/>
      <c r="P23" s="35"/>
      <c r="Q23" s="35"/>
      <c r="R23" s="35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ht="15.75" customHeight="1">
      <c r="A24" s="32">
        <v>1298.0</v>
      </c>
      <c r="B24" s="32" t="s">
        <v>183</v>
      </c>
      <c r="C24" s="32" t="s">
        <v>483</v>
      </c>
      <c r="D24" s="35">
        <v>4.0</v>
      </c>
      <c r="E24" s="35">
        <v>15837.5</v>
      </c>
      <c r="F24" s="36"/>
      <c r="G24" s="36"/>
      <c r="H24" s="36"/>
      <c r="I24" s="37"/>
      <c r="J24" s="4"/>
      <c r="K24" s="4"/>
      <c r="L24" s="4"/>
      <c r="M24" s="37"/>
      <c r="N24" s="4"/>
      <c r="O24" s="38"/>
      <c r="P24" s="4"/>
      <c r="Q24" s="4"/>
      <c r="R24" s="4"/>
      <c r="S24" s="4"/>
      <c r="T24" s="35"/>
      <c r="U24" s="35"/>
      <c r="V24" s="35"/>
      <c r="W24" s="35"/>
      <c r="X24" s="35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ht="15.75" customHeight="1">
      <c r="A25" s="32">
        <v>1324.0</v>
      </c>
      <c r="B25" s="32" t="s">
        <v>59</v>
      </c>
      <c r="C25" s="32" t="s">
        <v>404</v>
      </c>
      <c r="D25" s="35">
        <v>9.0</v>
      </c>
      <c r="E25" s="35">
        <v>4069.0</v>
      </c>
      <c r="F25" s="36"/>
      <c r="G25" s="36"/>
      <c r="H25" s="36"/>
      <c r="I25" s="37"/>
      <c r="J25" s="4"/>
      <c r="K25" s="4"/>
      <c r="L25" s="4"/>
      <c r="M25" s="37"/>
      <c r="N25" s="4"/>
      <c r="O25" s="38"/>
      <c r="P25" s="4"/>
      <c r="Q25" s="4"/>
      <c r="R25" s="4"/>
      <c r="S25" s="4"/>
      <c r="T25" s="35"/>
      <c r="U25" s="35"/>
      <c r="V25" s="35"/>
      <c r="W25" s="35"/>
      <c r="X25" s="35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ht="15.75" customHeight="1">
      <c r="A26" s="32">
        <v>1331.0</v>
      </c>
      <c r="B26" s="32" t="s">
        <v>324</v>
      </c>
      <c r="C26" s="32" t="s">
        <v>436</v>
      </c>
      <c r="D26" s="35">
        <v>3.0</v>
      </c>
      <c r="E26" s="35">
        <v>20175.0</v>
      </c>
      <c r="F26" s="36"/>
      <c r="G26" s="36"/>
      <c r="H26" s="36"/>
      <c r="I26" s="37"/>
      <c r="J26" s="40" t="s">
        <v>577</v>
      </c>
      <c r="K26" s="41"/>
      <c r="L26" s="41"/>
      <c r="M26" s="41"/>
      <c r="N26" s="41"/>
      <c r="O26" s="42"/>
      <c r="P26" s="4"/>
      <c r="Q26" s="51" t="s">
        <v>578</v>
      </c>
      <c r="R26" s="4"/>
      <c r="S26" s="52" t="s">
        <v>579</v>
      </c>
      <c r="T26" s="35"/>
      <c r="U26" s="35"/>
      <c r="V26" s="35"/>
      <c r="W26" s="35"/>
      <c r="X26" s="35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ht="15.75" customHeight="1">
      <c r="A27" s="32">
        <v>1330.0</v>
      </c>
      <c r="B27" s="32" t="s">
        <v>317</v>
      </c>
      <c r="C27" s="32" t="s">
        <v>404</v>
      </c>
      <c r="D27" s="35">
        <v>9.0</v>
      </c>
      <c r="E27" s="35">
        <v>11325.0</v>
      </c>
      <c r="F27" s="36"/>
      <c r="G27" s="36"/>
      <c r="H27" s="36"/>
      <c r="I27" s="37"/>
      <c r="J27" s="46"/>
      <c r="K27" s="47"/>
      <c r="L27" s="47"/>
      <c r="M27" s="47"/>
      <c r="N27" s="47"/>
      <c r="O27" s="48"/>
      <c r="P27" s="4"/>
      <c r="Q27" s="53"/>
      <c r="R27" s="4"/>
      <c r="S27" s="53"/>
      <c r="T27" s="35"/>
      <c r="U27" s="35"/>
      <c r="V27" s="35"/>
      <c r="W27" s="35"/>
      <c r="X27" s="35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ht="15.75" customHeight="1">
      <c r="A28" s="32">
        <v>1332.0</v>
      </c>
      <c r="B28" s="32" t="s">
        <v>16</v>
      </c>
      <c r="C28" s="32" t="s">
        <v>373</v>
      </c>
      <c r="D28" s="35">
        <v>5.0</v>
      </c>
      <c r="E28" s="35">
        <v>16347.6</v>
      </c>
      <c r="F28" s="36"/>
      <c r="G28" s="36"/>
      <c r="H28" s="36"/>
      <c r="I28" s="37"/>
      <c r="J28" s="50"/>
      <c r="K28" s="50"/>
      <c r="L28" s="50"/>
      <c r="M28" s="50"/>
      <c r="N28" s="50"/>
      <c r="O28" s="50"/>
      <c r="P28" s="4"/>
      <c r="Q28" s="4"/>
      <c r="R28" s="4"/>
      <c r="S28" s="4"/>
      <c r="T28" s="35"/>
      <c r="U28" s="35"/>
      <c r="V28" s="35"/>
      <c r="W28" s="35"/>
      <c r="X28" s="35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ht="15.75" customHeight="1">
      <c r="A29" s="32">
        <v>1335.0</v>
      </c>
      <c r="B29" s="32" t="s">
        <v>218</v>
      </c>
      <c r="C29" s="32" t="s">
        <v>404</v>
      </c>
      <c r="D29" s="35">
        <v>9.0</v>
      </c>
      <c r="E29" s="35">
        <v>9502.666666666666</v>
      </c>
      <c r="F29" s="36"/>
      <c r="G29" s="36"/>
      <c r="H29" s="36"/>
      <c r="I29" s="37"/>
      <c r="J29" s="37"/>
      <c r="K29" s="54" t="s">
        <v>580</v>
      </c>
      <c r="L29" s="55"/>
      <c r="M29" s="55"/>
      <c r="N29" s="55"/>
      <c r="O29" s="56"/>
      <c r="P29" s="4"/>
      <c r="Q29" s="4"/>
      <c r="R29" s="4"/>
      <c r="S29" s="4"/>
      <c r="T29" s="35"/>
      <c r="U29" s="35"/>
      <c r="V29" s="35"/>
      <c r="W29" s="35"/>
      <c r="X29" s="35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ht="15.75" customHeight="1">
      <c r="A30" s="32">
        <v>1339.0</v>
      </c>
      <c r="B30" s="32" t="s">
        <v>107</v>
      </c>
      <c r="C30" s="32" t="s">
        <v>373</v>
      </c>
      <c r="D30" s="35">
        <v>5.0</v>
      </c>
      <c r="E30" s="35">
        <v>6016.6</v>
      </c>
      <c r="F30" s="36"/>
      <c r="G30" s="36"/>
      <c r="H30" s="36"/>
      <c r="I30" s="37"/>
      <c r="J30" s="4"/>
      <c r="K30" s="4"/>
      <c r="L30" s="4"/>
      <c r="M30" s="4"/>
      <c r="N30" s="4"/>
      <c r="O30" s="4"/>
      <c r="P30" s="4"/>
      <c r="Q30" s="4"/>
      <c r="R30" s="4"/>
      <c r="S30" s="4"/>
      <c r="T30" s="35"/>
      <c r="U30" s="35"/>
      <c r="V30" s="35"/>
      <c r="W30" s="35"/>
      <c r="X30" s="35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ht="15.75" customHeight="1">
      <c r="A31" s="32">
        <v>1338.0</v>
      </c>
      <c r="B31" s="32" t="s">
        <v>300</v>
      </c>
      <c r="C31" s="32" t="s">
        <v>404</v>
      </c>
      <c r="D31" s="35">
        <v>9.0</v>
      </c>
      <c r="E31" s="35">
        <v>4789.0</v>
      </c>
      <c r="F31" s="36"/>
      <c r="G31" s="36"/>
      <c r="H31" s="36"/>
      <c r="I31" s="37"/>
      <c r="J31" s="37"/>
      <c r="K31" s="54" t="s">
        <v>581</v>
      </c>
      <c r="L31" s="55"/>
      <c r="M31" s="55"/>
      <c r="N31" s="55"/>
      <c r="O31" s="56"/>
      <c r="P31" s="4"/>
      <c r="Q31" s="4"/>
      <c r="R31" s="4"/>
      <c r="S31" s="4"/>
      <c r="T31" s="35"/>
      <c r="U31" s="35"/>
      <c r="V31" s="35"/>
      <c r="W31" s="35"/>
      <c r="X31" s="35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ht="15.75" customHeight="1">
      <c r="A32" s="32">
        <v>1344.0</v>
      </c>
      <c r="B32" s="32" t="s">
        <v>279</v>
      </c>
      <c r="C32" s="32" t="s">
        <v>513</v>
      </c>
      <c r="D32" s="35">
        <v>6.0</v>
      </c>
      <c r="E32" s="35">
        <v>3031.3333333333335</v>
      </c>
      <c r="F32" s="36"/>
      <c r="G32" s="36"/>
      <c r="H32" s="36"/>
      <c r="I32" s="37"/>
      <c r="J32" s="50"/>
      <c r="K32" s="50"/>
      <c r="L32" s="50"/>
      <c r="M32" s="50"/>
      <c r="N32" s="50"/>
      <c r="O32" s="50"/>
      <c r="P32" s="4"/>
      <c r="Q32" s="4"/>
      <c r="R32" s="4"/>
      <c r="S32" s="4"/>
      <c r="T32" s="35"/>
      <c r="U32" s="35"/>
      <c r="V32" s="35"/>
      <c r="W32" s="35"/>
      <c r="X32" s="35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ht="15.75" customHeight="1">
      <c r="A33" s="32">
        <v>1357.0</v>
      </c>
      <c r="B33" s="32" t="s">
        <v>264</v>
      </c>
      <c r="C33" s="32" t="s">
        <v>397</v>
      </c>
      <c r="D33" s="35">
        <v>19.0</v>
      </c>
      <c r="E33" s="35">
        <v>1308.842105263158</v>
      </c>
      <c r="F33" s="36"/>
      <c r="G33" s="36"/>
      <c r="H33" s="36"/>
      <c r="I33" s="37"/>
      <c r="J33" s="50"/>
      <c r="K33" s="57" t="s">
        <v>582</v>
      </c>
      <c r="L33" s="55"/>
      <c r="M33" s="55"/>
      <c r="N33" s="55"/>
      <c r="O33" s="56"/>
      <c r="P33" s="4"/>
      <c r="Q33" s="4"/>
      <c r="R33" s="4"/>
      <c r="S33" s="4"/>
      <c r="T33" s="35"/>
      <c r="U33" s="35"/>
      <c r="V33" s="35"/>
      <c r="W33" s="35"/>
      <c r="X33" s="35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ht="15.75" customHeight="1">
      <c r="A34" s="32">
        <v>1377.0</v>
      </c>
      <c r="B34" s="32" t="s">
        <v>122</v>
      </c>
      <c r="C34" s="32" t="s">
        <v>397</v>
      </c>
      <c r="D34" s="35">
        <v>19.0</v>
      </c>
      <c r="E34" s="35">
        <v>3100.0</v>
      </c>
      <c r="F34" s="36"/>
      <c r="G34" s="36"/>
      <c r="H34" s="36"/>
      <c r="I34" s="37"/>
      <c r="J34" s="50"/>
      <c r="K34" s="50"/>
      <c r="L34" s="50"/>
      <c r="M34" s="50"/>
      <c r="N34" s="50"/>
      <c r="O34" s="50"/>
      <c r="P34" s="4"/>
      <c r="Q34" s="4"/>
      <c r="R34" s="4"/>
      <c r="S34" s="4"/>
      <c r="T34" s="35"/>
      <c r="U34" s="35"/>
      <c r="V34" s="35"/>
      <c r="W34" s="35"/>
      <c r="X34" s="35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ht="15.75" customHeight="1">
      <c r="A35" s="32">
        <v>1334.0</v>
      </c>
      <c r="B35" s="32" t="s">
        <v>114</v>
      </c>
      <c r="C35" s="32" t="s">
        <v>452</v>
      </c>
      <c r="D35" s="35">
        <v>7.0</v>
      </c>
      <c r="E35" s="35">
        <v>4040.4285714285716</v>
      </c>
      <c r="F35" s="36"/>
      <c r="G35" s="36"/>
      <c r="H35" s="36"/>
      <c r="I35" s="37"/>
      <c r="J35" s="50"/>
      <c r="K35" s="57" t="s">
        <v>583</v>
      </c>
      <c r="L35" s="55"/>
      <c r="M35" s="55"/>
      <c r="N35" s="55"/>
      <c r="O35" s="56"/>
      <c r="P35" s="4"/>
      <c r="Q35" s="4"/>
      <c r="R35" s="4"/>
      <c r="S35" s="4"/>
      <c r="T35" s="35"/>
      <c r="U35" s="35"/>
      <c r="V35" s="35"/>
      <c r="W35" s="35"/>
      <c r="X35" s="35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ht="15.75" customHeight="1">
      <c r="A36" s="32">
        <v>1363.0</v>
      </c>
      <c r="B36" s="32" t="s">
        <v>42</v>
      </c>
      <c r="C36" s="32" t="s">
        <v>397</v>
      </c>
      <c r="D36" s="35">
        <v>19.0</v>
      </c>
      <c r="E36" s="35">
        <v>6740.578947368421</v>
      </c>
      <c r="F36" s="36"/>
      <c r="G36" s="36"/>
      <c r="H36" s="36"/>
      <c r="I36" s="37"/>
      <c r="J36" s="37"/>
      <c r="K36" s="37"/>
      <c r="L36" s="37"/>
      <c r="M36" s="37"/>
      <c r="N36" s="37"/>
      <c r="O36" s="37"/>
      <c r="P36" s="4"/>
      <c r="Q36" s="4"/>
      <c r="R36" s="4"/>
      <c r="S36" s="4"/>
      <c r="T36" s="35"/>
      <c r="U36" s="35"/>
      <c r="V36" s="35"/>
      <c r="W36" s="35"/>
      <c r="X36" s="35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ht="15.75" customHeight="1">
      <c r="A37" s="32">
        <v>1336.0</v>
      </c>
      <c r="B37" s="32" t="s">
        <v>67</v>
      </c>
      <c r="C37" s="32" t="s">
        <v>416</v>
      </c>
      <c r="D37" s="35">
        <v>8.5</v>
      </c>
      <c r="E37" s="35">
        <v>14256.470588235294</v>
      </c>
      <c r="F37" s="36"/>
      <c r="G37" s="36"/>
      <c r="H37" s="36"/>
      <c r="I37" s="37"/>
      <c r="J37" s="4"/>
      <c r="K37" s="57" t="s">
        <v>584</v>
      </c>
      <c r="L37" s="55"/>
      <c r="M37" s="55"/>
      <c r="N37" s="55"/>
      <c r="O37" s="56"/>
      <c r="P37" s="4"/>
      <c r="Q37" s="4"/>
      <c r="R37" s="4"/>
      <c r="S37" s="4"/>
      <c r="T37" s="35"/>
      <c r="U37" s="35"/>
      <c r="V37" s="35"/>
      <c r="W37" s="35"/>
      <c r="X37" s="35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ht="15.75" customHeight="1">
      <c r="A38" s="32">
        <v>1318.0</v>
      </c>
      <c r="B38" s="32" t="s">
        <v>84</v>
      </c>
      <c r="C38" s="32" t="s">
        <v>430</v>
      </c>
      <c r="D38" s="35">
        <v>10.0</v>
      </c>
      <c r="E38" s="35">
        <v>13628.4</v>
      </c>
      <c r="F38" s="36"/>
      <c r="G38" s="36"/>
      <c r="H38" s="36"/>
      <c r="I38" s="37"/>
      <c r="J38" s="4"/>
      <c r="K38" s="4"/>
      <c r="L38" s="4"/>
      <c r="M38" s="4"/>
      <c r="N38" s="4"/>
      <c r="O38" s="4"/>
      <c r="P38" s="4"/>
      <c r="Q38" s="4"/>
      <c r="R38" s="4"/>
      <c r="S38" s="4"/>
      <c r="T38" s="35"/>
      <c r="U38" s="35"/>
      <c r="V38" s="35"/>
      <c r="W38" s="35"/>
      <c r="X38" s="35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ht="15.75" customHeight="1">
      <c r="A39" s="32">
        <v>1075.0</v>
      </c>
      <c r="B39" s="32" t="s">
        <v>170</v>
      </c>
      <c r="C39" s="32" t="s">
        <v>430</v>
      </c>
      <c r="D39" s="35">
        <v>10.0</v>
      </c>
      <c r="E39" s="35">
        <v>17853.4</v>
      </c>
      <c r="F39" s="36"/>
      <c r="G39" s="36"/>
      <c r="H39" s="36"/>
      <c r="I39" s="37"/>
      <c r="J39" s="40" t="s">
        <v>585</v>
      </c>
      <c r="K39" s="41"/>
      <c r="L39" s="41"/>
      <c r="M39" s="41"/>
      <c r="N39" s="41"/>
      <c r="O39" s="42"/>
      <c r="P39" s="4"/>
      <c r="Q39" s="4"/>
      <c r="R39" s="4"/>
      <c r="S39" s="4"/>
      <c r="T39" s="35"/>
      <c r="U39" s="35"/>
      <c r="V39" s="35"/>
      <c r="W39" s="35"/>
      <c r="X39" s="35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ht="18.0" customHeight="1">
      <c r="A40" s="32">
        <v>1074.0</v>
      </c>
      <c r="B40" s="32" t="s">
        <v>586</v>
      </c>
      <c r="C40" s="32" t="s">
        <v>430</v>
      </c>
      <c r="D40" s="35">
        <v>5.0</v>
      </c>
      <c r="E40" s="35">
        <v>24819.2</v>
      </c>
      <c r="F40" s="36"/>
      <c r="G40" s="36"/>
      <c r="H40" s="36"/>
      <c r="I40" s="37"/>
      <c r="J40" s="44"/>
      <c r="O40" s="45"/>
      <c r="P40" s="4"/>
      <c r="Q40" s="4"/>
      <c r="R40" s="4"/>
      <c r="S40" s="4"/>
      <c r="T40" s="35"/>
      <c r="U40" s="35"/>
      <c r="V40" s="35"/>
      <c r="W40" s="35"/>
      <c r="X40" s="35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ht="15.75" customHeight="1">
      <c r="A41" s="32">
        <v>1319.0</v>
      </c>
      <c r="B41" s="32" t="s">
        <v>177</v>
      </c>
      <c r="C41" s="32" t="s">
        <v>388</v>
      </c>
      <c r="D41" s="35">
        <v>5.0</v>
      </c>
      <c r="E41" s="35">
        <v>30552.2</v>
      </c>
      <c r="F41" s="36"/>
      <c r="G41" s="36"/>
      <c r="H41" s="36"/>
      <c r="I41" s="37"/>
      <c r="J41" s="46"/>
      <c r="K41" s="47"/>
      <c r="L41" s="47"/>
      <c r="M41" s="47"/>
      <c r="N41" s="47"/>
      <c r="O41" s="48"/>
      <c r="P41" s="4"/>
      <c r="Q41" s="4"/>
      <c r="R41" s="4"/>
      <c r="S41" s="4"/>
      <c r="T41" s="35"/>
      <c r="U41" s="35"/>
      <c r="V41" s="35"/>
      <c r="W41" s="35"/>
      <c r="X41" s="35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ht="20.25" customHeight="1">
      <c r="A42" s="32">
        <v>1342.0</v>
      </c>
      <c r="B42" s="32" t="s">
        <v>197</v>
      </c>
      <c r="C42" s="32" t="s">
        <v>430</v>
      </c>
      <c r="D42" s="35">
        <v>5.0</v>
      </c>
      <c r="E42" s="35">
        <v>5699.6</v>
      </c>
      <c r="F42" s="36"/>
      <c r="G42" s="36"/>
      <c r="H42" s="36"/>
      <c r="I42" s="37"/>
      <c r="J42" s="4"/>
      <c r="K42" s="4"/>
      <c r="L42" s="4"/>
      <c r="M42" s="4"/>
      <c r="N42" s="4"/>
      <c r="O42" s="4"/>
      <c r="P42" s="4"/>
      <c r="Q42" s="4"/>
      <c r="R42" s="4"/>
      <c r="S42" s="4"/>
      <c r="T42" s="35"/>
      <c r="U42" s="35"/>
      <c r="V42" s="35"/>
      <c r="W42" s="35"/>
      <c r="X42" s="35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ht="15.75" customHeight="1">
      <c r="A43" s="32">
        <v>1317.0</v>
      </c>
      <c r="B43" s="32" t="s">
        <v>204</v>
      </c>
      <c r="C43" s="32" t="s">
        <v>423</v>
      </c>
      <c r="D43" s="35">
        <v>5.0</v>
      </c>
      <c r="E43" s="35">
        <v>4544.8</v>
      </c>
      <c r="F43" s="36"/>
      <c r="G43" s="36"/>
      <c r="H43" s="36"/>
      <c r="I43" s="37"/>
      <c r="J43" s="4"/>
      <c r="K43" s="4"/>
      <c r="L43" s="4"/>
      <c r="M43" s="4"/>
      <c r="N43" s="4"/>
      <c r="O43" s="4"/>
      <c r="P43" s="4"/>
      <c r="Q43" s="4"/>
      <c r="R43" s="4"/>
      <c r="S43" s="4"/>
      <c r="T43" s="35"/>
      <c r="U43" s="35"/>
      <c r="V43" s="35"/>
      <c r="W43" s="35"/>
      <c r="X43" s="35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ht="15.75" customHeight="1">
      <c r="A44" s="32">
        <v>1364.0</v>
      </c>
      <c r="B44" s="32" t="s">
        <v>211</v>
      </c>
      <c r="C44" s="32" t="s">
        <v>397</v>
      </c>
      <c r="D44" s="35">
        <v>19.0</v>
      </c>
      <c r="E44" s="35">
        <v>1351.2631578947369</v>
      </c>
      <c r="F44" s="36"/>
      <c r="G44" s="36"/>
      <c r="H44" s="36"/>
      <c r="I44" s="37"/>
      <c r="J44" s="4"/>
      <c r="K44" s="4"/>
      <c r="L44" s="4"/>
      <c r="M44" s="4"/>
      <c r="N44" s="4"/>
      <c r="O44" s="4"/>
      <c r="P44" s="4"/>
      <c r="Q44" s="4"/>
      <c r="R44" s="4"/>
      <c r="S44" s="4"/>
      <c r="T44" s="35"/>
      <c r="U44" s="35"/>
      <c r="V44" s="35"/>
      <c r="W44" s="35"/>
      <c r="X44" s="35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ht="15.75" customHeight="1">
      <c r="A45" s="32">
        <v>1327.0</v>
      </c>
      <c r="B45" s="32" t="s">
        <v>231</v>
      </c>
      <c r="C45" s="32" t="s">
        <v>430</v>
      </c>
      <c r="D45" s="35">
        <v>5.0</v>
      </c>
      <c r="E45" s="35">
        <v>4279.8</v>
      </c>
      <c r="F45" s="36"/>
      <c r="G45" s="36"/>
      <c r="H45" s="36"/>
      <c r="I45" s="37"/>
      <c r="J45" s="4"/>
      <c r="K45" s="4"/>
      <c r="L45" s="4"/>
      <c r="M45" s="4"/>
      <c r="N45" s="4"/>
      <c r="O45" s="4"/>
      <c r="P45" s="4"/>
      <c r="Q45" s="4"/>
      <c r="R45" s="4"/>
      <c r="S45" s="4"/>
      <c r="T45" s="35"/>
      <c r="U45" s="35"/>
      <c r="V45" s="35"/>
      <c r="W45" s="35"/>
      <c r="X45" s="35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ht="15.75" customHeight="1">
      <c r="A46" s="32">
        <v>1042.0</v>
      </c>
      <c r="B46" s="32" t="s">
        <v>237</v>
      </c>
      <c r="C46" s="32" t="s">
        <v>452</v>
      </c>
      <c r="D46" s="35">
        <v>7.0</v>
      </c>
      <c r="E46" s="35">
        <v>3512.4285714285716</v>
      </c>
      <c r="F46" s="36"/>
      <c r="G46" s="36"/>
      <c r="H46" s="36"/>
      <c r="I46" s="37"/>
      <c r="J46" s="40" t="s">
        <v>587</v>
      </c>
      <c r="K46" s="41"/>
      <c r="L46" s="41"/>
      <c r="M46" s="41"/>
      <c r="N46" s="41"/>
      <c r="O46" s="42"/>
      <c r="P46" s="4"/>
      <c r="Q46" s="4"/>
      <c r="R46" s="4"/>
      <c r="S46" s="4"/>
      <c r="T46" s="35"/>
      <c r="U46" s="35"/>
      <c r="V46" s="35"/>
      <c r="W46" s="35"/>
      <c r="X46" s="35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ht="15.75" customHeight="1">
      <c r="A47" s="32">
        <v>1031.0</v>
      </c>
      <c r="B47" s="32" t="s">
        <v>258</v>
      </c>
      <c r="C47" s="32" t="s">
        <v>388</v>
      </c>
      <c r="D47" s="35">
        <v>5.0</v>
      </c>
      <c r="E47" s="35">
        <v>5234.2</v>
      </c>
      <c r="F47" s="36"/>
      <c r="G47" s="36"/>
      <c r="H47" s="36"/>
      <c r="I47" s="37"/>
      <c r="J47" s="46"/>
      <c r="K47" s="47"/>
      <c r="L47" s="47"/>
      <c r="M47" s="47"/>
      <c r="N47" s="47"/>
      <c r="O47" s="48"/>
      <c r="P47" s="4"/>
      <c r="Q47" s="4"/>
      <c r="R47" s="4"/>
      <c r="S47" s="4"/>
      <c r="T47" s="35"/>
      <c r="U47" s="35"/>
      <c r="V47" s="35"/>
      <c r="W47" s="35"/>
      <c r="X47" s="35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ht="15.75" customHeight="1">
      <c r="A48" s="32">
        <v>1328.0</v>
      </c>
      <c r="B48" s="32" t="s">
        <v>271</v>
      </c>
      <c r="C48" s="32" t="s">
        <v>430</v>
      </c>
      <c r="D48" s="35">
        <v>8.0</v>
      </c>
      <c r="E48" s="35">
        <v>19592.125</v>
      </c>
      <c r="F48" s="36"/>
      <c r="G48" s="36"/>
      <c r="H48" s="36"/>
      <c r="I48" s="37"/>
      <c r="J48" s="4"/>
      <c r="K48" s="4"/>
      <c r="L48" s="4"/>
      <c r="M48" s="4"/>
      <c r="N48" s="4"/>
      <c r="O48" s="4"/>
      <c r="P48" s="4"/>
      <c r="Q48" s="4"/>
      <c r="R48" s="4"/>
      <c r="S48" s="4"/>
      <c r="T48" s="35"/>
      <c r="U48" s="35"/>
      <c r="V48" s="35"/>
      <c r="W48" s="35"/>
      <c r="X48" s="35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</row>
    <row r="49" ht="15.75" customHeight="1">
      <c r="A49" s="32">
        <v>1329.0</v>
      </c>
      <c r="B49" s="32" t="s">
        <v>588</v>
      </c>
      <c r="C49" s="32" t="s">
        <v>430</v>
      </c>
      <c r="D49" s="35">
        <v>5.0</v>
      </c>
      <c r="E49" s="35">
        <v>19532.2</v>
      </c>
      <c r="F49" s="36"/>
      <c r="G49" s="36"/>
      <c r="H49" s="36"/>
      <c r="I49" s="37"/>
      <c r="J49" s="4"/>
      <c r="K49" s="54" t="s">
        <v>589</v>
      </c>
      <c r="L49" s="55"/>
      <c r="M49" s="55"/>
      <c r="N49" s="55"/>
      <c r="O49" s="56"/>
      <c r="P49" s="4"/>
      <c r="Q49" s="4"/>
      <c r="R49" s="4"/>
      <c r="S49" s="4"/>
      <c r="T49" s="35"/>
      <c r="U49" s="35"/>
      <c r="V49" s="35"/>
      <c r="W49" s="35"/>
      <c r="X49" s="35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</row>
    <row r="50" ht="15.75" customHeight="1">
      <c r="A50" s="32">
        <v>1367.0</v>
      </c>
      <c r="B50" s="32" t="s">
        <v>306</v>
      </c>
      <c r="C50" s="32" t="s">
        <v>430</v>
      </c>
      <c r="D50" s="35">
        <v>5.0</v>
      </c>
      <c r="E50" s="35">
        <v>8847.4</v>
      </c>
      <c r="F50" s="36"/>
      <c r="G50" s="36"/>
      <c r="H50" s="36"/>
      <c r="I50" s="37"/>
      <c r="J50" s="4"/>
      <c r="K50" s="4"/>
      <c r="L50" s="4"/>
      <c r="M50" s="4"/>
      <c r="N50" s="4"/>
      <c r="O50" s="4"/>
      <c r="P50" s="4"/>
      <c r="Q50" s="4"/>
      <c r="R50" s="4"/>
      <c r="S50" s="4"/>
      <c r="T50" s="35"/>
      <c r="U50" s="35"/>
      <c r="V50" s="35"/>
      <c r="W50" s="35"/>
      <c r="X50" s="35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ht="15.75" customHeight="1">
      <c r="A51" s="32">
        <v>1171.0</v>
      </c>
      <c r="B51" s="32" t="s">
        <v>342</v>
      </c>
      <c r="C51" s="32" t="s">
        <v>443</v>
      </c>
      <c r="D51" s="35">
        <v>5.0</v>
      </c>
      <c r="E51" s="35">
        <v>5290.4</v>
      </c>
      <c r="F51" s="36"/>
      <c r="G51" s="36"/>
      <c r="H51" s="36"/>
      <c r="I51" s="37"/>
      <c r="J51" s="4"/>
      <c r="K51" s="54" t="s">
        <v>590</v>
      </c>
      <c r="L51" s="55"/>
      <c r="M51" s="55"/>
      <c r="N51" s="55"/>
      <c r="O51" s="56"/>
      <c r="P51" s="4"/>
      <c r="Q51" s="4"/>
      <c r="R51" s="4"/>
      <c r="S51" s="4"/>
      <c r="T51" s="35"/>
      <c r="U51" s="35"/>
      <c r="V51" s="35"/>
      <c r="W51" s="35"/>
      <c r="X51" s="35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</row>
    <row r="52" ht="15.75" customHeight="1">
      <c r="A52" s="32">
        <v>1151.0</v>
      </c>
      <c r="B52" s="32" t="s">
        <v>348</v>
      </c>
      <c r="C52" s="32" t="s">
        <v>430</v>
      </c>
      <c r="D52" s="35">
        <v>5.0</v>
      </c>
      <c r="E52" s="35">
        <v>7018.8</v>
      </c>
      <c r="F52" s="36"/>
      <c r="G52" s="36"/>
      <c r="H52" s="36"/>
      <c r="I52" s="37"/>
      <c r="J52" s="4"/>
      <c r="K52" s="4"/>
      <c r="L52" s="4"/>
      <c r="M52" s="4"/>
      <c r="N52" s="4"/>
      <c r="O52" s="4"/>
      <c r="P52" s="4"/>
      <c r="Q52" s="4"/>
      <c r="R52" s="4"/>
      <c r="S52" s="4"/>
      <c r="T52" s="35"/>
      <c r="U52" s="35"/>
      <c r="V52" s="35"/>
      <c r="W52" s="35"/>
      <c r="X52" s="35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</row>
    <row r="55" ht="15.75" customHeight="1">
      <c r="A55" s="4"/>
      <c r="B55" s="31"/>
      <c r="C55" s="31"/>
      <c r="D55" s="31"/>
      <c r="E55" s="31"/>
      <c r="F55" s="4"/>
      <c r="G55" s="32"/>
      <c r="H55" s="32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</row>
    <row r="56" ht="15.75" customHeight="1">
      <c r="A56" s="4"/>
      <c r="B56" s="4"/>
      <c r="C56" s="4"/>
      <c r="D56" s="35"/>
      <c r="E56" s="35"/>
      <c r="F56" s="37"/>
      <c r="G56" s="58"/>
      <c r="H56" s="58"/>
      <c r="I56" s="4"/>
      <c r="J56" s="40" t="s">
        <v>591</v>
      </c>
      <c r="K56" s="59"/>
      <c r="L56" s="59"/>
      <c r="M56" s="59"/>
      <c r="N56" s="59"/>
      <c r="O56" s="60"/>
      <c r="P56" s="4"/>
      <c r="Q56" s="4"/>
      <c r="R56" s="33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</row>
    <row r="57" ht="15.75" customHeight="1">
      <c r="A57" s="4"/>
      <c r="B57" s="4"/>
      <c r="C57" s="4"/>
      <c r="D57" s="35"/>
      <c r="E57" s="35"/>
      <c r="F57" s="37"/>
      <c r="G57" s="58"/>
      <c r="H57" s="58"/>
      <c r="I57" s="4"/>
      <c r="J57" s="61"/>
      <c r="K57" s="62"/>
      <c r="L57" s="62"/>
      <c r="M57" s="62"/>
      <c r="N57" s="62"/>
      <c r="O57" s="63"/>
      <c r="P57" s="4"/>
      <c r="Q57" s="4"/>
      <c r="R57" s="33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</row>
    <row r="58" ht="15.75" customHeight="1">
      <c r="A58" s="4"/>
      <c r="B58" s="4"/>
      <c r="C58" s="4"/>
      <c r="D58" s="35"/>
      <c r="E58" s="35"/>
      <c r="F58" s="37"/>
      <c r="G58" s="58"/>
      <c r="H58" s="58"/>
      <c r="I58" s="4"/>
      <c r="J58" s="4"/>
      <c r="K58" s="4"/>
      <c r="L58" s="4"/>
      <c r="M58" s="37"/>
      <c r="N58" s="4"/>
      <c r="O58" s="38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</row>
    <row r="59" ht="15.75" customHeight="1">
      <c r="A59" s="4"/>
      <c r="B59" s="4"/>
      <c r="C59" s="4"/>
      <c r="D59" s="35"/>
      <c r="E59" s="35"/>
      <c r="F59" s="37"/>
      <c r="G59" s="58"/>
      <c r="H59" s="58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</row>
    <row r="60" ht="15.75" customHeight="1">
      <c r="A60" s="4"/>
      <c r="B60" s="4"/>
      <c r="C60" s="4"/>
      <c r="D60" s="35"/>
      <c r="E60" s="35"/>
      <c r="F60" s="37"/>
      <c r="G60" s="58"/>
      <c r="H60" s="58"/>
      <c r="I60" s="4"/>
      <c r="J60" s="40" t="s">
        <v>592</v>
      </c>
      <c r="K60" s="59"/>
      <c r="L60" s="59"/>
      <c r="M60" s="59"/>
      <c r="N60" s="59"/>
      <c r="O60" s="60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</row>
    <row r="61" ht="15.75" customHeight="1">
      <c r="A61" s="4"/>
      <c r="B61" s="4"/>
      <c r="C61" s="4"/>
      <c r="D61" s="35"/>
      <c r="E61" s="35"/>
      <c r="F61" s="37"/>
      <c r="G61" s="58"/>
      <c r="H61" s="58"/>
      <c r="I61" s="4"/>
      <c r="J61" s="61"/>
      <c r="K61" s="62"/>
      <c r="L61" s="62"/>
      <c r="M61" s="62"/>
      <c r="N61" s="62"/>
      <c r="O61" s="63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</row>
    <row r="62" ht="15.75" customHeight="1">
      <c r="A62" s="4"/>
      <c r="B62" s="4"/>
      <c r="C62" s="4"/>
      <c r="D62" s="35"/>
      <c r="E62" s="35"/>
      <c r="F62" s="37"/>
      <c r="G62" s="58"/>
      <c r="H62" s="58"/>
      <c r="I62" s="4"/>
      <c r="J62" s="4"/>
      <c r="K62" s="4"/>
      <c r="L62" s="4"/>
      <c r="M62" s="37"/>
      <c r="N62" s="4"/>
      <c r="O62" s="38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</row>
    <row r="63" ht="15.75" customHeight="1">
      <c r="A63" s="4"/>
      <c r="B63" s="4"/>
      <c r="C63" s="4"/>
      <c r="D63" s="35"/>
      <c r="E63" s="35"/>
      <c r="F63" s="37"/>
      <c r="G63" s="58"/>
      <c r="H63" s="58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</row>
    <row r="64" ht="15.75" customHeight="1">
      <c r="A64" s="4"/>
      <c r="B64" s="4"/>
      <c r="C64" s="4"/>
      <c r="D64" s="35"/>
      <c r="E64" s="35"/>
      <c r="F64" s="37"/>
      <c r="G64" s="58"/>
      <c r="H64" s="58"/>
      <c r="I64" s="4"/>
      <c r="J64" s="40" t="s">
        <v>593</v>
      </c>
      <c r="K64" s="59"/>
      <c r="L64" s="59"/>
      <c r="M64" s="59"/>
      <c r="N64" s="59"/>
      <c r="O64" s="60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</row>
    <row r="65" ht="15.75" customHeight="1">
      <c r="A65" s="4"/>
      <c r="B65" s="4"/>
      <c r="C65" s="4"/>
      <c r="D65" s="35"/>
      <c r="E65" s="35"/>
      <c r="F65" s="37"/>
      <c r="G65" s="58"/>
      <c r="H65" s="58"/>
      <c r="I65" s="4"/>
      <c r="J65" s="61"/>
      <c r="K65" s="62"/>
      <c r="L65" s="62"/>
      <c r="M65" s="62"/>
      <c r="N65" s="62"/>
      <c r="O65" s="63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</row>
    <row r="66" ht="15.75" customHeight="1">
      <c r="A66" s="4"/>
      <c r="B66" s="4"/>
      <c r="C66" s="4"/>
      <c r="D66" s="35"/>
      <c r="E66" s="35"/>
      <c r="F66" s="37"/>
      <c r="G66" s="58"/>
      <c r="H66" s="58"/>
      <c r="I66" s="4"/>
      <c r="J66" s="4"/>
      <c r="K66" s="4"/>
      <c r="L66" s="4"/>
      <c r="M66" s="37"/>
      <c r="N66" s="4"/>
      <c r="O66" s="38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ht="15.75" customHeight="1">
      <c r="A67" s="4"/>
      <c r="B67" s="4"/>
      <c r="C67" s="4"/>
      <c r="D67" s="35"/>
      <c r="E67" s="35"/>
      <c r="F67" s="37"/>
      <c r="G67" s="58"/>
      <c r="H67" s="58"/>
      <c r="I67" s="4"/>
      <c r="J67" s="4"/>
      <c r="K67" s="4"/>
      <c r="L67" s="4"/>
      <c r="M67" s="37"/>
      <c r="N67" s="4"/>
      <c r="O67" s="38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</row>
    <row r="68" ht="15.75" customHeight="1">
      <c r="A68" s="4"/>
      <c r="B68" s="4"/>
      <c r="C68" s="4"/>
      <c r="D68" s="35"/>
      <c r="E68" s="35"/>
      <c r="F68" s="37"/>
      <c r="G68" s="58"/>
      <c r="H68" s="58"/>
      <c r="I68" s="4"/>
      <c r="J68" s="40" t="s">
        <v>594</v>
      </c>
      <c r="K68" s="59"/>
      <c r="L68" s="59"/>
      <c r="M68" s="59"/>
      <c r="N68" s="59"/>
      <c r="O68" s="60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</row>
    <row r="69" ht="15.75" customHeight="1">
      <c r="A69" s="4"/>
      <c r="B69" s="4"/>
      <c r="C69" s="4"/>
      <c r="D69" s="35"/>
      <c r="E69" s="35"/>
      <c r="F69" s="37"/>
      <c r="G69" s="58"/>
      <c r="H69" s="58"/>
      <c r="I69" s="4"/>
      <c r="J69" s="61"/>
      <c r="K69" s="62"/>
      <c r="L69" s="62"/>
      <c r="M69" s="62"/>
      <c r="N69" s="62"/>
      <c r="O69" s="63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</row>
  </sheetData>
  <mergeCells count="14">
    <mergeCell ref="K33:O33"/>
    <mergeCell ref="K35:O35"/>
    <mergeCell ref="K37:O37"/>
    <mergeCell ref="J39:O41"/>
    <mergeCell ref="J46:O47"/>
    <mergeCell ref="K49:O49"/>
    <mergeCell ref="K51:O51"/>
    <mergeCell ref="J6:O13"/>
    <mergeCell ref="J16:O20"/>
    <mergeCell ref="J26:O27"/>
    <mergeCell ref="Q26:Q27"/>
    <mergeCell ref="S26:S27"/>
    <mergeCell ref="K29:O29"/>
    <mergeCell ref="K31:O31"/>
  </mergeCells>
  <conditionalFormatting sqref="A53:E53">
    <cfRule type="expression" dxfId="0" priority="1">
      <formula>COUNTIF($B$2:$H$53,#REF!)&gt;1</formula>
    </cfRule>
  </conditionalFormatting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32.57"/>
    <col customWidth="1" min="3" max="5" width="21.71"/>
    <col customWidth="1" min="6" max="6" width="9.14"/>
    <col customWidth="1" min="7" max="26" width="8.71"/>
  </cols>
  <sheetData>
    <row r="1">
      <c r="A1" s="1" t="s">
        <v>356</v>
      </c>
      <c r="B1" s="1" t="s">
        <v>0</v>
      </c>
      <c r="C1" s="1" t="s">
        <v>595</v>
      </c>
      <c r="D1" s="1" t="s">
        <v>596</v>
      </c>
      <c r="E1" s="1" t="s">
        <v>597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 t="s">
        <v>373</v>
      </c>
      <c r="B2" s="4" t="s">
        <v>16</v>
      </c>
      <c r="C2" s="4" t="s">
        <v>598</v>
      </c>
      <c r="D2" s="4" t="s">
        <v>599</v>
      </c>
      <c r="E2" s="4" t="s">
        <v>600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 t="s">
        <v>373</v>
      </c>
      <c r="B3" s="4" t="s">
        <v>26</v>
      </c>
      <c r="C3" s="4" t="s">
        <v>375</v>
      </c>
      <c r="D3" s="4" t="s">
        <v>384</v>
      </c>
      <c r="E3" s="4" t="s">
        <v>385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 t="s">
        <v>388</v>
      </c>
      <c r="B4" s="4" t="s">
        <v>35</v>
      </c>
      <c r="C4" s="4" t="s">
        <v>390</v>
      </c>
      <c r="D4" s="4" t="s">
        <v>368</v>
      </c>
      <c r="E4" s="4">
        <v>2014.0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 t="s">
        <v>397</v>
      </c>
      <c r="B5" s="4" t="s">
        <v>42</v>
      </c>
      <c r="C5" s="4" t="s">
        <v>399</v>
      </c>
      <c r="D5" s="4" t="s">
        <v>368</v>
      </c>
      <c r="E5" s="4">
        <v>2019.0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 t="s">
        <v>404</v>
      </c>
      <c r="B6" s="4" t="s">
        <v>51</v>
      </c>
      <c r="C6" s="4" t="s">
        <v>406</v>
      </c>
      <c r="D6" s="4" t="s">
        <v>368</v>
      </c>
      <c r="E6" s="4">
        <v>2016.0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 t="s">
        <v>404</v>
      </c>
      <c r="B7" s="4" t="s">
        <v>59</v>
      </c>
      <c r="C7" s="4" t="s">
        <v>412</v>
      </c>
      <c r="D7" s="4" t="s">
        <v>368</v>
      </c>
      <c r="E7" s="4">
        <v>2012.0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 t="s">
        <v>416</v>
      </c>
      <c r="B8" s="4" t="s">
        <v>67</v>
      </c>
      <c r="C8" s="4" t="s">
        <v>412</v>
      </c>
      <c r="D8" s="4" t="s">
        <v>368</v>
      </c>
      <c r="E8" s="4">
        <v>2019.0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 t="s">
        <v>423</v>
      </c>
      <c r="B9" s="4" t="s">
        <v>76</v>
      </c>
      <c r="C9" s="4" t="s">
        <v>601</v>
      </c>
      <c r="D9" s="4" t="s">
        <v>602</v>
      </c>
      <c r="E9" s="4" t="s">
        <v>603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 t="s">
        <v>430</v>
      </c>
      <c r="B10" s="4" t="s">
        <v>84</v>
      </c>
      <c r="C10" s="4" t="s">
        <v>412</v>
      </c>
      <c r="D10" s="4" t="s">
        <v>432</v>
      </c>
      <c r="E10" s="4">
        <v>2016.0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 t="s">
        <v>436</v>
      </c>
      <c r="B11" s="4" t="s">
        <v>92</v>
      </c>
      <c r="C11" s="4" t="s">
        <v>604</v>
      </c>
      <c r="D11" s="4" t="s">
        <v>605</v>
      </c>
      <c r="E11" s="4" t="s">
        <v>606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 t="s">
        <v>443</v>
      </c>
      <c r="B12" s="4" t="s">
        <v>100</v>
      </c>
      <c r="C12" s="4" t="s">
        <v>412</v>
      </c>
      <c r="D12" s="4" t="s">
        <v>368</v>
      </c>
      <c r="E12" s="4">
        <v>2020.0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 t="s">
        <v>373</v>
      </c>
      <c r="B13" s="4" t="s">
        <v>107</v>
      </c>
      <c r="C13" s="4" t="s">
        <v>412</v>
      </c>
      <c r="D13" s="4" t="s">
        <v>368</v>
      </c>
      <c r="E13" s="4">
        <v>2010.0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 t="s">
        <v>452</v>
      </c>
      <c r="B14" s="4" t="s">
        <v>114</v>
      </c>
      <c r="C14" s="4" t="s">
        <v>454</v>
      </c>
      <c r="D14" s="4" t="s">
        <v>432</v>
      </c>
      <c r="E14" s="4">
        <v>2019.0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 t="s">
        <v>397</v>
      </c>
      <c r="B15" s="4" t="s">
        <v>122</v>
      </c>
      <c r="C15" s="4" t="s">
        <v>399</v>
      </c>
      <c r="D15" s="4" t="s">
        <v>368</v>
      </c>
      <c r="E15" s="4">
        <v>2019.0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 t="s">
        <v>460</v>
      </c>
      <c r="B16" s="4" t="s">
        <v>128</v>
      </c>
      <c r="C16" s="4" t="s">
        <v>399</v>
      </c>
      <c r="D16" s="4" t="s">
        <v>432</v>
      </c>
      <c r="E16" s="4">
        <v>2020.0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 t="s">
        <v>388</v>
      </c>
      <c r="B17" s="4" t="s">
        <v>135</v>
      </c>
      <c r="C17" s="4" t="s">
        <v>390</v>
      </c>
      <c r="D17" s="4" t="s">
        <v>432</v>
      </c>
      <c r="E17" s="4">
        <v>2012.0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 t="s">
        <v>388</v>
      </c>
      <c r="B18" s="4" t="s">
        <v>141</v>
      </c>
      <c r="C18" s="4" t="s">
        <v>466</v>
      </c>
      <c r="D18" s="4" t="s">
        <v>384</v>
      </c>
      <c r="E18" s="4" t="s">
        <v>385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 t="s">
        <v>416</v>
      </c>
      <c r="B19" s="4" t="s">
        <v>148</v>
      </c>
      <c r="C19" s="4" t="s">
        <v>598</v>
      </c>
      <c r="D19" s="4" t="s">
        <v>607</v>
      </c>
      <c r="E19" s="4" t="s">
        <v>608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 t="s">
        <v>452</v>
      </c>
      <c r="B20" s="4" t="s">
        <v>156</v>
      </c>
      <c r="C20" s="4" t="s">
        <v>399</v>
      </c>
      <c r="D20" s="4" t="s">
        <v>432</v>
      </c>
      <c r="E20" s="4">
        <v>2013.0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 t="s">
        <v>430</v>
      </c>
      <c r="B21" s="4" t="s">
        <v>163</v>
      </c>
      <c r="C21" s="4" t="s">
        <v>609</v>
      </c>
      <c r="D21" s="4" t="s">
        <v>610</v>
      </c>
      <c r="E21" s="4" t="s">
        <v>611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 t="s">
        <v>430</v>
      </c>
      <c r="B22" s="4" t="s">
        <v>170</v>
      </c>
      <c r="C22" s="4" t="s">
        <v>612</v>
      </c>
      <c r="D22" s="4" t="s">
        <v>607</v>
      </c>
      <c r="E22" s="4" t="s">
        <v>613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 t="s">
        <v>388</v>
      </c>
      <c r="B23" s="4" t="s">
        <v>177</v>
      </c>
      <c r="C23" s="4" t="s">
        <v>406</v>
      </c>
      <c r="D23" s="4" t="s">
        <v>368</v>
      </c>
      <c r="E23" s="4">
        <v>2013.0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 t="s">
        <v>483</v>
      </c>
      <c r="B24" s="4" t="s">
        <v>183</v>
      </c>
      <c r="C24" s="4" t="s">
        <v>406</v>
      </c>
      <c r="D24" s="4" t="s">
        <v>432</v>
      </c>
      <c r="E24" s="4">
        <v>2011.0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 t="s">
        <v>423</v>
      </c>
      <c r="B25" s="4" t="s">
        <v>190</v>
      </c>
      <c r="C25" s="4" t="s">
        <v>598</v>
      </c>
      <c r="D25" s="4" t="s">
        <v>614</v>
      </c>
      <c r="E25" s="4" t="s">
        <v>615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 t="s">
        <v>430</v>
      </c>
      <c r="B26" s="4" t="s">
        <v>197</v>
      </c>
      <c r="C26" s="4" t="s">
        <v>406</v>
      </c>
      <c r="D26" s="4" t="s">
        <v>432</v>
      </c>
      <c r="E26" s="4">
        <v>2015.0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 t="s">
        <v>423</v>
      </c>
      <c r="B27" s="4" t="s">
        <v>204</v>
      </c>
      <c r="C27" s="4" t="s">
        <v>406</v>
      </c>
      <c r="D27" s="4" t="s">
        <v>432</v>
      </c>
      <c r="E27" s="4">
        <v>2014.0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 t="s">
        <v>397</v>
      </c>
      <c r="B28" s="4" t="s">
        <v>211</v>
      </c>
      <c r="C28" s="4" t="s">
        <v>412</v>
      </c>
      <c r="D28" s="4" t="s">
        <v>368</v>
      </c>
      <c r="E28" s="4">
        <v>2012.0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 t="s">
        <v>404</v>
      </c>
      <c r="B29" s="4" t="s">
        <v>218</v>
      </c>
      <c r="C29" s="4" t="s">
        <v>399</v>
      </c>
      <c r="D29" s="4" t="s">
        <v>368</v>
      </c>
      <c r="E29" s="4" t="s">
        <v>616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 t="s">
        <v>388</v>
      </c>
      <c r="B30" s="4" t="s">
        <v>225</v>
      </c>
      <c r="C30" s="4" t="s">
        <v>390</v>
      </c>
      <c r="D30" s="4" t="s">
        <v>384</v>
      </c>
      <c r="E30" s="4" t="s">
        <v>385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 t="s">
        <v>430</v>
      </c>
      <c r="B31" s="4" t="s">
        <v>231</v>
      </c>
      <c r="C31" s="4" t="s">
        <v>406</v>
      </c>
      <c r="D31" s="4" t="s">
        <v>432</v>
      </c>
      <c r="E31" s="4">
        <v>2014.0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 t="s">
        <v>452</v>
      </c>
      <c r="B32" s="4" t="s">
        <v>237</v>
      </c>
      <c r="C32" s="4" t="s">
        <v>617</v>
      </c>
      <c r="D32" s="4" t="s">
        <v>618</v>
      </c>
      <c r="E32" s="4" t="s">
        <v>619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 t="s">
        <v>404</v>
      </c>
      <c r="B33" s="4" t="s">
        <v>244</v>
      </c>
      <c r="C33" s="4" t="s">
        <v>412</v>
      </c>
      <c r="D33" s="4" t="s">
        <v>368</v>
      </c>
      <c r="E33" s="4">
        <v>2012.0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 t="s">
        <v>423</v>
      </c>
      <c r="B34" s="4" t="s">
        <v>250</v>
      </c>
      <c r="C34" s="4" t="s">
        <v>412</v>
      </c>
      <c r="D34" s="4" t="s">
        <v>432</v>
      </c>
      <c r="E34" s="4">
        <v>2019.0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 t="s">
        <v>388</v>
      </c>
      <c r="B35" s="4" t="s">
        <v>258</v>
      </c>
      <c r="C35" s="4" t="s">
        <v>390</v>
      </c>
      <c r="D35" s="4" t="s">
        <v>384</v>
      </c>
      <c r="E35" s="4" t="s">
        <v>385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 t="s">
        <v>397</v>
      </c>
      <c r="B36" s="4" t="s">
        <v>264</v>
      </c>
      <c r="C36" s="4" t="s">
        <v>412</v>
      </c>
      <c r="D36" s="4" t="s">
        <v>432</v>
      </c>
      <c r="E36" s="4">
        <v>2020.0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 t="s">
        <v>430</v>
      </c>
      <c r="B37" s="4" t="s">
        <v>271</v>
      </c>
      <c r="C37" s="4" t="s">
        <v>620</v>
      </c>
      <c r="D37" s="4" t="s">
        <v>618</v>
      </c>
      <c r="E37" s="4" t="s">
        <v>621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 t="s">
        <v>513</v>
      </c>
      <c r="B38" s="4" t="s">
        <v>279</v>
      </c>
      <c r="C38" s="4" t="s">
        <v>412</v>
      </c>
      <c r="D38" s="4" t="s">
        <v>432</v>
      </c>
      <c r="E38" s="4">
        <v>2015.0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 t="s">
        <v>519</v>
      </c>
      <c r="B39" s="4" t="s">
        <v>287</v>
      </c>
      <c r="C39" s="4" t="s">
        <v>622</v>
      </c>
      <c r="D39" s="4" t="s">
        <v>607</v>
      </c>
      <c r="E39" s="4" t="s">
        <v>623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 t="s">
        <v>388</v>
      </c>
      <c r="B40" s="4" t="s">
        <v>294</v>
      </c>
      <c r="C40" s="4" t="s">
        <v>390</v>
      </c>
      <c r="D40" s="4" t="s">
        <v>384</v>
      </c>
      <c r="E40" s="4" t="s">
        <v>385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 t="s">
        <v>404</v>
      </c>
      <c r="B41" s="4" t="s">
        <v>300</v>
      </c>
      <c r="C41" s="4" t="s">
        <v>399</v>
      </c>
      <c r="D41" s="4" t="s">
        <v>368</v>
      </c>
      <c r="E41" s="4">
        <v>2011.0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 t="s">
        <v>430</v>
      </c>
      <c r="B42" s="4" t="s">
        <v>306</v>
      </c>
      <c r="C42" s="4" t="s">
        <v>406</v>
      </c>
      <c r="D42" s="4" t="s">
        <v>432</v>
      </c>
      <c r="E42" s="4">
        <v>2015.0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 t="s">
        <v>423</v>
      </c>
      <c r="B43" s="4" t="s">
        <v>311</v>
      </c>
      <c r="C43" s="4" t="s">
        <v>412</v>
      </c>
      <c r="D43" s="4" t="s">
        <v>432</v>
      </c>
      <c r="E43" s="4">
        <v>2019.0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 t="s">
        <v>404</v>
      </c>
      <c r="B44" s="4" t="s">
        <v>317</v>
      </c>
      <c r="C44" s="4" t="s">
        <v>624</v>
      </c>
      <c r="D44" s="4" t="s">
        <v>625</v>
      </c>
      <c r="E44" s="4" t="s">
        <v>626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 t="s">
        <v>436</v>
      </c>
      <c r="B45" s="4" t="s">
        <v>324</v>
      </c>
      <c r="C45" s="4" t="s">
        <v>399</v>
      </c>
      <c r="D45" s="4" t="s">
        <v>368</v>
      </c>
      <c r="E45" s="4">
        <v>2019.0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 t="s">
        <v>373</v>
      </c>
      <c r="B46" s="4" t="s">
        <v>330</v>
      </c>
      <c r="C46" s="4" t="s">
        <v>527</v>
      </c>
      <c r="D46" s="4" t="s">
        <v>384</v>
      </c>
      <c r="E46" s="4" t="s">
        <v>385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 t="s">
        <v>443</v>
      </c>
      <c r="B47" s="4" t="s">
        <v>336</v>
      </c>
      <c r="C47" s="4" t="s">
        <v>406</v>
      </c>
      <c r="D47" s="4" t="s">
        <v>368</v>
      </c>
      <c r="E47" s="4">
        <v>2010.0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 t="s">
        <v>443</v>
      </c>
      <c r="B48" s="4" t="s">
        <v>342</v>
      </c>
      <c r="C48" s="4" t="s">
        <v>406</v>
      </c>
      <c r="D48" s="4" t="s">
        <v>368</v>
      </c>
      <c r="E48" s="4">
        <v>2015.0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 t="s">
        <v>430</v>
      </c>
      <c r="B49" s="4" t="s">
        <v>348</v>
      </c>
      <c r="C49" s="4" t="s">
        <v>375</v>
      </c>
      <c r="D49" s="4" t="s">
        <v>368</v>
      </c>
      <c r="E49" s="4">
        <v>2015.0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5" width="12.0"/>
    <col customWidth="1" min="6" max="6" width="14.86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D5" s="16" t="s">
        <v>375</v>
      </c>
      <c r="E5" s="16" t="s">
        <v>412</v>
      </c>
      <c r="F5" s="16" t="s">
        <v>390</v>
      </c>
      <c r="G5" s="16" t="s">
        <v>399</v>
      </c>
      <c r="H5" s="16" t="s">
        <v>406</v>
      </c>
      <c r="I5" s="16" t="s">
        <v>553</v>
      </c>
      <c r="J5" s="16" t="s">
        <v>466</v>
      </c>
      <c r="K5" s="16" t="s">
        <v>454</v>
      </c>
      <c r="L5" s="16" t="s">
        <v>499</v>
      </c>
      <c r="M5" s="16" t="s">
        <v>527</v>
      </c>
    </row>
    <row r="6" ht="12.75" customHeight="1">
      <c r="B6" s="64" t="s">
        <v>627</v>
      </c>
      <c r="C6" s="16" t="s">
        <v>374</v>
      </c>
      <c r="D6" s="65">
        <v>2.5</v>
      </c>
      <c r="E6" s="65">
        <v>0.75</v>
      </c>
      <c r="F6" s="65">
        <v>4.5</v>
      </c>
      <c r="G6" s="65">
        <v>1.5</v>
      </c>
      <c r="H6" s="65">
        <v>1.25</v>
      </c>
      <c r="I6" s="65">
        <v>6.8</v>
      </c>
      <c r="J6" s="65">
        <v>6.5</v>
      </c>
      <c r="K6" s="65">
        <v>1.2</v>
      </c>
      <c r="L6" s="65">
        <v>1.5</v>
      </c>
      <c r="M6" s="65">
        <v>6.5</v>
      </c>
    </row>
    <row r="7" ht="12.75" customHeight="1">
      <c r="B7" s="66"/>
      <c r="C7" s="16" t="s">
        <v>389</v>
      </c>
      <c r="D7" s="65">
        <v>1.3716279178867452</v>
      </c>
      <c r="E7" s="65">
        <v>0.8716445216337073</v>
      </c>
      <c r="F7" s="65">
        <v>6.59002683824488</v>
      </c>
      <c r="G7" s="65">
        <v>1.756071081310867</v>
      </c>
      <c r="H7" s="65">
        <v>1.4794834103460122</v>
      </c>
      <c r="I7" s="65">
        <v>6.163225863020572</v>
      </c>
      <c r="J7" s="65">
        <v>6.344442220130546</v>
      </c>
      <c r="K7" s="65">
        <v>1.2553873551357686</v>
      </c>
      <c r="L7" s="65">
        <v>2.0151745545610398</v>
      </c>
      <c r="M7" s="65">
        <v>8.316875816283314</v>
      </c>
    </row>
    <row r="8" ht="12.75" customHeight="1">
      <c r="B8" s="66"/>
      <c r="C8" s="16" t="s">
        <v>398</v>
      </c>
      <c r="D8" s="65">
        <v>2.089431972954133</v>
      </c>
      <c r="E8" s="65">
        <v>0.9429848152367003</v>
      </c>
      <c r="F8" s="65">
        <v>4.935573351284162</v>
      </c>
      <c r="G8" s="65">
        <v>1.3894248629666022</v>
      </c>
      <c r="H8" s="65">
        <v>0.9827479406750594</v>
      </c>
      <c r="I8" s="65">
        <v>9.069599658896939</v>
      </c>
      <c r="J8" s="65">
        <v>9.061548312391233</v>
      </c>
      <c r="K8" s="65">
        <v>1.6608369539392234</v>
      </c>
      <c r="L8" s="65">
        <v>0.9231201490107215</v>
      </c>
      <c r="M8" s="65">
        <v>3.6366487426933163</v>
      </c>
    </row>
    <row r="9" ht="12.75" customHeight="1">
      <c r="B9" s="66"/>
      <c r="C9" s="16" t="s">
        <v>405</v>
      </c>
      <c r="D9" s="65">
        <v>3.2059714540845863</v>
      </c>
      <c r="E9" s="65">
        <v>0.7526498052533209</v>
      </c>
      <c r="F9" s="65">
        <v>2.668074355881416</v>
      </c>
      <c r="G9" s="65">
        <v>1.4849540362195355</v>
      </c>
      <c r="H9" s="65">
        <v>1.580676381230664</v>
      </c>
      <c r="I9" s="65">
        <v>7.026154463650696</v>
      </c>
      <c r="J9" s="65">
        <v>8.020308897431061</v>
      </c>
      <c r="K9" s="65">
        <v>1.547136301399902</v>
      </c>
      <c r="L9" s="65">
        <v>1.2007936330416782</v>
      </c>
      <c r="M9" s="65">
        <v>9.176816939591195</v>
      </c>
    </row>
    <row r="10" ht="12.75" customHeight="1">
      <c r="B10" s="66"/>
      <c r="C10" s="16" t="s">
        <v>431</v>
      </c>
      <c r="D10" s="65">
        <v>2.7317924077831095</v>
      </c>
      <c r="E10" s="65">
        <v>0.7902238203222779</v>
      </c>
      <c r="F10" s="65">
        <v>2.8878294364616104</v>
      </c>
      <c r="G10" s="65">
        <v>1.9500664008531057</v>
      </c>
      <c r="H10" s="65">
        <v>0.9714636706057969</v>
      </c>
      <c r="I10" s="65">
        <v>4.780668473733991</v>
      </c>
      <c r="J10" s="65">
        <v>7.055589395815177</v>
      </c>
      <c r="K10" s="65">
        <v>1.6651510049498304</v>
      </c>
      <c r="L10" s="65">
        <v>0.8397876121092225</v>
      </c>
      <c r="M10" s="65">
        <v>6.381206197310918</v>
      </c>
    </row>
    <row r="11" ht="12.75" customHeight="1">
      <c r="B11" s="66"/>
      <c r="C11" s="16" t="s">
        <v>417</v>
      </c>
      <c r="D11" s="65">
        <v>3.0291773948414247</v>
      </c>
      <c r="E11" s="65">
        <v>0.7842370731320868</v>
      </c>
      <c r="F11" s="65">
        <v>6.675729217284602</v>
      </c>
      <c r="G11" s="65">
        <v>1.4540544655013614</v>
      </c>
      <c r="H11" s="65">
        <v>1.255498666050832</v>
      </c>
      <c r="I11" s="65">
        <v>6.414881569234932</v>
      </c>
      <c r="J11" s="65">
        <v>4.010744282493979</v>
      </c>
      <c r="K11" s="65">
        <v>1.1330291042239415</v>
      </c>
      <c r="L11" s="65">
        <v>2.1684213935763577</v>
      </c>
      <c r="M11" s="65">
        <v>4.207974130629221</v>
      </c>
    </row>
    <row r="12" ht="12.75" customHeight="1">
      <c r="B12" s="66"/>
      <c r="C12" s="16" t="s">
        <v>424</v>
      </c>
      <c r="D12" s="65">
        <v>2.042136553081618</v>
      </c>
      <c r="E12" s="65">
        <v>1.07642838369978</v>
      </c>
      <c r="F12" s="65">
        <v>5.163504638877742</v>
      </c>
      <c r="G12" s="65">
        <v>1.2956987206952588</v>
      </c>
      <c r="H12" s="65">
        <v>1.2307641755925045</v>
      </c>
      <c r="I12" s="65">
        <v>8.240710666190102</v>
      </c>
      <c r="J12" s="65">
        <v>6.533853409820438</v>
      </c>
      <c r="K12" s="65">
        <v>0.9236701790716288</v>
      </c>
      <c r="L12" s="65">
        <v>0.8530232774735823</v>
      </c>
      <c r="M12" s="65">
        <v>9.457405079919186</v>
      </c>
    </row>
    <row r="13" ht="12.75" customHeight="1">
      <c r="B13" s="66"/>
      <c r="C13" s="16" t="s">
        <v>437</v>
      </c>
      <c r="D13" s="65">
        <v>2.4855141620694923</v>
      </c>
      <c r="E13" s="65">
        <v>0.8295015050540206</v>
      </c>
      <c r="F13" s="65">
        <v>4.171688616618601</v>
      </c>
      <c r="G13" s="65">
        <v>0.7655884501972308</v>
      </c>
      <c r="H13" s="65">
        <v>1.7575650132846743</v>
      </c>
      <c r="I13" s="65">
        <v>6.136059696549795</v>
      </c>
      <c r="J13" s="65">
        <v>8.65367561584972</v>
      </c>
      <c r="K13" s="65">
        <v>1.1205580597561495</v>
      </c>
      <c r="L13" s="65">
        <v>1.7346249156634048</v>
      </c>
      <c r="M13" s="65">
        <v>5.441116950348073</v>
      </c>
    </row>
    <row r="14" ht="12.75" customHeight="1">
      <c r="B14" s="66"/>
      <c r="C14" s="16" t="s">
        <v>444</v>
      </c>
      <c r="D14" s="65">
        <v>2.0129103980635716</v>
      </c>
      <c r="E14" s="65">
        <v>1.0426350561035722</v>
      </c>
      <c r="F14" s="65">
        <v>5.330003095128728</v>
      </c>
      <c r="G14" s="65">
        <v>1.689926493341137</v>
      </c>
      <c r="H14" s="65">
        <v>1.8308787786446832</v>
      </c>
      <c r="I14" s="65">
        <v>8.80072163064783</v>
      </c>
      <c r="J14" s="65">
        <v>4.466082672388336</v>
      </c>
      <c r="K14" s="65">
        <v>0.6884045012368114</v>
      </c>
      <c r="L14" s="65">
        <v>1.225391233329689</v>
      </c>
      <c r="M14" s="65">
        <v>9.151728984613351</v>
      </c>
    </row>
    <row r="15" ht="12.75" customHeight="1">
      <c r="B15" s="66"/>
      <c r="C15" s="16" t="s">
        <v>453</v>
      </c>
      <c r="D15" s="65">
        <v>2.6626445587303422</v>
      </c>
      <c r="E15" s="65">
        <v>0.44282249549748876</v>
      </c>
      <c r="F15" s="65">
        <v>5.8262320774465675</v>
      </c>
      <c r="G15" s="65">
        <v>1.3434882381767432</v>
      </c>
      <c r="H15" s="65">
        <v>1.5525544279710768</v>
      </c>
      <c r="I15" s="65">
        <v>5.218502565911806</v>
      </c>
      <c r="J15" s="65">
        <v>9.42433644003753</v>
      </c>
      <c r="K15" s="65">
        <v>1.1466290648202664</v>
      </c>
      <c r="L15" s="65">
        <v>1.653793430867908</v>
      </c>
      <c r="M15" s="65">
        <v>7.806975740178832</v>
      </c>
    </row>
    <row r="16" ht="12.75" customHeight="1">
      <c r="B16" s="66"/>
      <c r="C16" s="16" t="s">
        <v>461</v>
      </c>
      <c r="D16" s="65">
        <v>2.613130034073432</v>
      </c>
      <c r="E16" s="65">
        <v>0.452927594602799</v>
      </c>
      <c r="F16" s="65">
        <v>4.625433711760238</v>
      </c>
      <c r="G16" s="65">
        <v>2.117095682133935</v>
      </c>
      <c r="H16" s="65">
        <v>0.7807399701002797</v>
      </c>
      <c r="I16" s="65">
        <v>10.187370059062724</v>
      </c>
      <c r="J16" s="65">
        <v>5.868744836655717</v>
      </c>
      <c r="K16" s="65">
        <v>1.469901829688446</v>
      </c>
      <c r="L16" s="65">
        <v>0.887256141821466</v>
      </c>
      <c r="M16" s="65">
        <v>8.903717584945587</v>
      </c>
    </row>
    <row r="17" ht="12.75" customHeight="1">
      <c r="B17" s="66"/>
      <c r="C17" s="16" t="s">
        <v>484</v>
      </c>
      <c r="D17" s="65">
        <v>3.3408901233443706</v>
      </c>
      <c r="E17" s="65">
        <v>0.7702201943201282</v>
      </c>
      <c r="F17" s="65">
        <v>3.0816786589016365</v>
      </c>
      <c r="G17" s="65">
        <v>1.2440500295028665</v>
      </c>
      <c r="H17" s="65">
        <v>1.4205369964896497</v>
      </c>
      <c r="I17" s="65">
        <v>3.742013415304186</v>
      </c>
      <c r="J17" s="65">
        <v>5.619199627394316</v>
      </c>
      <c r="K17" s="65">
        <v>1.4187282288468177</v>
      </c>
      <c r="L17" s="65">
        <v>1.8257713460890383</v>
      </c>
      <c r="M17" s="65">
        <v>3.805463421681474</v>
      </c>
    </row>
    <row r="18" ht="12.75" customHeight="1">
      <c r="B18" s="66"/>
      <c r="C18" s="16" t="s">
        <v>514</v>
      </c>
      <c r="D18" s="65">
        <v>3.2441979846420277</v>
      </c>
      <c r="E18" s="65">
        <v>1.020976097530419</v>
      </c>
      <c r="F18" s="65">
        <v>5.601886243935994</v>
      </c>
      <c r="G18" s="65">
        <v>1.9605528224914877</v>
      </c>
      <c r="H18" s="65">
        <v>0.762252940466775</v>
      </c>
      <c r="I18" s="65">
        <v>9.20788074148032</v>
      </c>
      <c r="J18" s="65">
        <v>6.771374221388341</v>
      </c>
      <c r="K18" s="65">
        <v>1.7484065208862694</v>
      </c>
      <c r="L18" s="65">
        <v>1.492156181046097</v>
      </c>
      <c r="M18" s="65">
        <v>6.6002157408820405</v>
      </c>
    </row>
    <row r="19" ht="12.75" customHeight="1">
      <c r="B19" s="67"/>
      <c r="C19" s="16" t="s">
        <v>520</v>
      </c>
      <c r="D19" s="65">
        <v>1.5222857777104877</v>
      </c>
      <c r="E19" s="65">
        <v>0.9287683414142236</v>
      </c>
      <c r="F19" s="65">
        <v>4.782887138724544</v>
      </c>
      <c r="G19" s="65">
        <v>1.7903212444492185</v>
      </c>
      <c r="H19" s="65">
        <v>1.3162115733941109</v>
      </c>
      <c r="I19" s="65">
        <v>8.959702404147734</v>
      </c>
      <c r="J19" s="65">
        <v>7.5902606369029275</v>
      </c>
      <c r="K19" s="65">
        <v>1.0495342717236757</v>
      </c>
      <c r="L19" s="65">
        <v>2.1305400062346123</v>
      </c>
      <c r="M19" s="65">
        <v>7.765184047478473</v>
      </c>
    </row>
    <row r="20" ht="12.75" customHeight="1"/>
    <row r="21" ht="12.75" customHeight="1"/>
    <row r="22" ht="12.75" customHeight="1"/>
    <row r="23" ht="12.75" customHeight="1"/>
    <row r="24" ht="12.75" customHeight="1">
      <c r="D24" s="16" t="s">
        <v>375</v>
      </c>
      <c r="E24" s="16" t="s">
        <v>412</v>
      </c>
      <c r="F24" s="16" t="s">
        <v>390</v>
      </c>
      <c r="G24" s="16" t="s">
        <v>399</v>
      </c>
      <c r="H24" s="16" t="s">
        <v>406</v>
      </c>
      <c r="I24" s="16" t="s">
        <v>553</v>
      </c>
      <c r="J24" s="16" t="s">
        <v>466</v>
      </c>
      <c r="K24" s="16" t="s">
        <v>454</v>
      </c>
      <c r="L24" s="16" t="s">
        <v>499</v>
      </c>
      <c r="M24" s="16" t="s">
        <v>527</v>
      </c>
    </row>
    <row r="25" ht="12.75" customHeight="1">
      <c r="B25" s="64" t="s">
        <v>628</v>
      </c>
      <c r="C25" s="16" t="s">
        <v>374</v>
      </c>
      <c r="D25" s="65">
        <v>9.0</v>
      </c>
      <c r="E25" s="65">
        <v>14.0</v>
      </c>
      <c r="F25" s="65">
        <v>7.0</v>
      </c>
      <c r="G25" s="65">
        <v>12.0</v>
      </c>
      <c r="H25" s="65">
        <v>12.0</v>
      </c>
      <c r="I25" s="65">
        <v>5.0</v>
      </c>
      <c r="J25" s="65">
        <v>7.0</v>
      </c>
      <c r="K25" s="65">
        <v>15.0</v>
      </c>
      <c r="L25" s="65">
        <v>11.0</v>
      </c>
      <c r="M25" s="65">
        <v>7.0</v>
      </c>
    </row>
    <row r="26" ht="12.75" customHeight="1">
      <c r="B26" s="66"/>
      <c r="C26" s="16" t="s">
        <v>389</v>
      </c>
      <c r="D26" s="65">
        <v>10.654492757487054</v>
      </c>
      <c r="E26" s="65">
        <v>16.258602321977552</v>
      </c>
      <c r="F26" s="65">
        <v>6.552546136470925</v>
      </c>
      <c r="G26" s="65">
        <v>17.993106857630693</v>
      </c>
      <c r="H26" s="65">
        <v>13.451738176402987</v>
      </c>
      <c r="I26" s="65">
        <v>5.625486570817078</v>
      </c>
      <c r="J26" s="65">
        <v>6.943396991085039</v>
      </c>
      <c r="K26" s="65">
        <v>19.727271829608707</v>
      </c>
      <c r="L26" s="65">
        <v>13.190684957906097</v>
      </c>
      <c r="M26" s="65">
        <v>6.472372827314886</v>
      </c>
    </row>
    <row r="27" ht="12.75" customHeight="1">
      <c r="B27" s="66"/>
      <c r="C27" s="16" t="s">
        <v>398</v>
      </c>
      <c r="D27" s="65">
        <v>5.286057175291294</v>
      </c>
      <c r="E27" s="65">
        <v>9.364142938774776</v>
      </c>
      <c r="F27" s="65">
        <v>4.002722286045317</v>
      </c>
      <c r="G27" s="65">
        <v>16.82978734750862</v>
      </c>
      <c r="H27" s="65">
        <v>10.825923490413658</v>
      </c>
      <c r="I27" s="65">
        <v>6.548269685345618</v>
      </c>
      <c r="J27" s="65">
        <v>9.054219813561147</v>
      </c>
      <c r="K27" s="65">
        <v>8.891167794526451</v>
      </c>
      <c r="L27" s="65">
        <v>13.103715688180497</v>
      </c>
      <c r="M27" s="65">
        <v>5.029333032692532</v>
      </c>
    </row>
    <row r="28" ht="12.75" customHeight="1">
      <c r="B28" s="66"/>
      <c r="C28" s="16" t="s">
        <v>405</v>
      </c>
      <c r="D28" s="65">
        <v>6.564303923187979</v>
      </c>
      <c r="E28" s="65">
        <v>7.78538682006909</v>
      </c>
      <c r="F28" s="65">
        <v>4.699509407961868</v>
      </c>
      <c r="G28" s="65">
        <v>11.216814907083885</v>
      </c>
      <c r="H28" s="65">
        <v>15.34074499027101</v>
      </c>
      <c r="I28" s="65">
        <v>6.84379686812115</v>
      </c>
      <c r="J28" s="65">
        <v>9.613623600667554</v>
      </c>
      <c r="K28" s="65">
        <v>8.263491542588673</v>
      </c>
      <c r="L28" s="65">
        <v>8.085600847042956</v>
      </c>
      <c r="M28" s="65">
        <v>7.390286348723506</v>
      </c>
    </row>
    <row r="29" ht="12.75" customHeight="1">
      <c r="B29" s="66"/>
      <c r="C29" s="16" t="s">
        <v>431</v>
      </c>
      <c r="D29" s="65">
        <v>12.597885435760045</v>
      </c>
      <c r="E29" s="65">
        <v>18.889971546597494</v>
      </c>
      <c r="F29" s="65">
        <v>6.340678021795529</v>
      </c>
      <c r="G29" s="65">
        <v>7.884436703545314</v>
      </c>
      <c r="H29" s="65">
        <v>16.20696129064634</v>
      </c>
      <c r="I29" s="65">
        <v>2.805756064784089</v>
      </c>
      <c r="J29" s="65">
        <v>6.9913101718991655</v>
      </c>
      <c r="K29" s="65">
        <v>9.922652882422883</v>
      </c>
      <c r="L29" s="65">
        <v>15.384025214500658</v>
      </c>
      <c r="M29" s="65">
        <v>9.07304178870517</v>
      </c>
    </row>
    <row r="30" ht="12.75" customHeight="1">
      <c r="B30" s="66"/>
      <c r="C30" s="16" t="s">
        <v>417</v>
      </c>
      <c r="D30" s="65">
        <v>8.557288835774054</v>
      </c>
      <c r="E30" s="65">
        <v>17.527489465012966</v>
      </c>
      <c r="F30" s="65">
        <v>8.848636253734272</v>
      </c>
      <c r="G30" s="65">
        <v>11.470515915679254</v>
      </c>
      <c r="H30" s="65">
        <v>8.59133044508596</v>
      </c>
      <c r="I30" s="65">
        <v>4.022590138900062</v>
      </c>
      <c r="J30" s="65">
        <v>6.994169495781124</v>
      </c>
      <c r="K30" s="65">
        <v>14.607759197359787</v>
      </c>
      <c r="L30" s="65">
        <v>9.199290870390593</v>
      </c>
      <c r="M30" s="65">
        <v>6.206633502768969</v>
      </c>
    </row>
    <row r="31" ht="12.75" customHeight="1">
      <c r="B31" s="66"/>
      <c r="C31" s="16" t="s">
        <v>424</v>
      </c>
      <c r="D31" s="65">
        <v>13.044642984582476</v>
      </c>
      <c r="E31" s="65">
        <v>17.294647938760768</v>
      </c>
      <c r="F31" s="65">
        <v>7.776633259973879</v>
      </c>
      <c r="G31" s="65">
        <v>10.993520457852068</v>
      </c>
      <c r="H31" s="65">
        <v>6.502859795410121</v>
      </c>
      <c r="I31" s="65">
        <v>6.653749290515103</v>
      </c>
      <c r="J31" s="65">
        <v>5.912087081829042</v>
      </c>
      <c r="K31" s="65">
        <v>9.988386267853993</v>
      </c>
      <c r="L31" s="65">
        <v>15.950618522132626</v>
      </c>
      <c r="M31" s="65">
        <v>9.09923990826611</v>
      </c>
    </row>
    <row r="32" ht="12.75" customHeight="1">
      <c r="B32" s="66"/>
      <c r="C32" s="16" t="s">
        <v>437</v>
      </c>
      <c r="D32" s="65">
        <v>9.095012736983012</v>
      </c>
      <c r="E32" s="65">
        <v>11.877483960310325</v>
      </c>
      <c r="F32" s="65">
        <v>4.767822588812422</v>
      </c>
      <c r="G32" s="65">
        <v>12.660297306770655</v>
      </c>
      <c r="H32" s="65">
        <v>13.45034912676251</v>
      </c>
      <c r="I32" s="65">
        <v>6.9975104484458805</v>
      </c>
      <c r="J32" s="65">
        <v>3.5462174548919334</v>
      </c>
      <c r="K32" s="65">
        <v>14.772994987503026</v>
      </c>
      <c r="L32" s="65">
        <v>12.695068641582363</v>
      </c>
      <c r="M32" s="65">
        <v>4.232786805110132</v>
      </c>
    </row>
    <row r="33" ht="12.75" customHeight="1">
      <c r="B33" s="66"/>
      <c r="C33" s="16" t="s">
        <v>444</v>
      </c>
      <c r="D33" s="65">
        <v>8.226373161400083</v>
      </c>
      <c r="E33" s="65">
        <v>17.15771052817771</v>
      </c>
      <c r="F33" s="65">
        <v>8.803281079122467</v>
      </c>
      <c r="G33" s="65">
        <v>16.94684534491298</v>
      </c>
      <c r="H33" s="65">
        <v>17.13367870742769</v>
      </c>
      <c r="I33" s="65">
        <v>5.791138393925628</v>
      </c>
      <c r="J33" s="65">
        <v>6.245633587380721</v>
      </c>
      <c r="K33" s="65">
        <v>19.00749270232121</v>
      </c>
      <c r="L33" s="65">
        <v>5.600980503108017</v>
      </c>
      <c r="M33" s="65">
        <v>10.03471698243177</v>
      </c>
    </row>
    <row r="34" ht="12.75" customHeight="1">
      <c r="B34" s="66"/>
      <c r="C34" s="16" t="s">
        <v>453</v>
      </c>
      <c r="D34" s="65">
        <v>6.502676022736535</v>
      </c>
      <c r="E34" s="65">
        <v>15.252132362435546</v>
      </c>
      <c r="F34" s="65">
        <v>8.103766554470901</v>
      </c>
      <c r="G34" s="65">
        <v>9.885032504229518</v>
      </c>
      <c r="H34" s="65">
        <v>15.809273684182674</v>
      </c>
      <c r="I34" s="65">
        <v>7.215153467771096</v>
      </c>
      <c r="J34" s="65">
        <v>5.607158488769061</v>
      </c>
      <c r="K34" s="65">
        <v>17.582051377297987</v>
      </c>
      <c r="L34" s="65">
        <v>13.840671454814565</v>
      </c>
      <c r="M34" s="65">
        <v>8.868780971866501</v>
      </c>
    </row>
    <row r="35" ht="12.75" customHeight="1">
      <c r="B35" s="66"/>
      <c r="C35" s="16" t="s">
        <v>461</v>
      </c>
      <c r="D35" s="65">
        <v>6.596190828053503</v>
      </c>
      <c r="E35" s="65">
        <v>16.06316408937363</v>
      </c>
      <c r="F35" s="65">
        <v>9.441311079215598</v>
      </c>
      <c r="G35" s="65">
        <v>9.833298058974579</v>
      </c>
      <c r="H35" s="65">
        <v>12.445383828353986</v>
      </c>
      <c r="I35" s="65">
        <v>7.426055166557839</v>
      </c>
      <c r="J35" s="65">
        <v>8.065964160369207</v>
      </c>
      <c r="K35" s="65">
        <v>22.07862007957828</v>
      </c>
      <c r="L35" s="65">
        <v>8.67127806355797</v>
      </c>
      <c r="M35" s="65">
        <v>6.233147696349308</v>
      </c>
    </row>
    <row r="36" ht="12.75" customHeight="1">
      <c r="B36" s="66"/>
      <c r="C36" s="16" t="s">
        <v>484</v>
      </c>
      <c r="D36" s="65">
        <v>11.882619935789156</v>
      </c>
      <c r="E36" s="65">
        <v>7.754701080066744</v>
      </c>
      <c r="F36" s="65">
        <v>7.307533626577927</v>
      </c>
      <c r="G36" s="65">
        <v>10.682038910356107</v>
      </c>
      <c r="H36" s="65">
        <v>12.342261159350826</v>
      </c>
      <c r="I36" s="65">
        <v>6.201983476391729</v>
      </c>
      <c r="J36" s="65">
        <v>9.06355841248378</v>
      </c>
      <c r="K36" s="65">
        <v>7.960012392870509</v>
      </c>
      <c r="L36" s="65">
        <v>9.092908715155179</v>
      </c>
      <c r="M36" s="65">
        <v>10.421273741355064</v>
      </c>
    </row>
    <row r="37" ht="12.75" customHeight="1">
      <c r="B37" s="66"/>
      <c r="C37" s="16" t="s">
        <v>514</v>
      </c>
      <c r="D37" s="65">
        <v>9.735516712690394</v>
      </c>
      <c r="E37" s="65">
        <v>10.17341004217356</v>
      </c>
      <c r="F37" s="65">
        <v>9.622183640886767</v>
      </c>
      <c r="G37" s="65">
        <v>12.5152568492256</v>
      </c>
      <c r="H37" s="65">
        <v>10.60011742378236</v>
      </c>
      <c r="I37" s="65">
        <v>6.834675056316657</v>
      </c>
      <c r="J37" s="65">
        <v>8.892612927359487</v>
      </c>
      <c r="K37" s="65">
        <v>20.557655903160384</v>
      </c>
      <c r="L37" s="65">
        <v>13.6866326823091</v>
      </c>
      <c r="M37" s="65">
        <v>5.93417510449792</v>
      </c>
    </row>
    <row r="38" ht="12.75" customHeight="1">
      <c r="B38" s="67"/>
      <c r="C38" s="16" t="s">
        <v>520</v>
      </c>
      <c r="D38" s="65">
        <v>9.53968955104363</v>
      </c>
      <c r="E38" s="65">
        <v>15.121239176229034</v>
      </c>
      <c r="F38" s="65">
        <v>7.697578145113813</v>
      </c>
      <c r="G38" s="65">
        <v>8.621799260457573</v>
      </c>
      <c r="H38" s="65">
        <v>16.13123977077149</v>
      </c>
      <c r="I38" s="65">
        <v>7.464066975752814</v>
      </c>
      <c r="J38" s="65">
        <v>8.002729451771197</v>
      </c>
      <c r="K38" s="65">
        <v>21.282522450645846</v>
      </c>
      <c r="L38" s="65">
        <v>14.975739041824566</v>
      </c>
      <c r="M38" s="65">
        <v>7.5150284266945455</v>
      </c>
    </row>
    <row r="39" ht="12.75" customHeight="1"/>
    <row r="40" ht="12.75" customHeight="1"/>
    <row r="41" ht="12.75" customHeight="1"/>
    <row r="42" ht="12.75" customHeight="1">
      <c r="D42" s="16" t="s">
        <v>629</v>
      </c>
      <c r="E42" s="16" t="s">
        <v>630</v>
      </c>
    </row>
    <row r="43" ht="12.75" customHeight="1">
      <c r="B43" s="68" t="s">
        <v>631</v>
      </c>
      <c r="C43" s="16" t="s">
        <v>374</v>
      </c>
      <c r="D43" s="16">
        <v>1600.0</v>
      </c>
      <c r="E43" s="16">
        <v>92.3</v>
      </c>
    </row>
    <row r="44" ht="12.75" customHeight="1">
      <c r="B44" s="66"/>
      <c r="C44" s="16" t="s">
        <v>389</v>
      </c>
      <c r="D44" s="69">
        <v>2900.0</v>
      </c>
      <c r="E44" s="70">
        <v>100.490621572495</v>
      </c>
      <c r="F44" s="69"/>
    </row>
    <row r="45" ht="12.75" customHeight="1">
      <c r="B45" s="66"/>
      <c r="C45" s="16" t="s">
        <v>398</v>
      </c>
      <c r="D45" s="69">
        <v>2700.0</v>
      </c>
      <c r="E45" s="70">
        <v>113.411129978113</v>
      </c>
      <c r="F45" s="69"/>
    </row>
    <row r="46" ht="12.75" customHeight="1">
      <c r="B46" s="66"/>
      <c r="C46" s="16" t="s">
        <v>405</v>
      </c>
      <c r="D46" s="69">
        <v>2600.0</v>
      </c>
      <c r="E46" s="70">
        <v>80.841831220499</v>
      </c>
      <c r="F46" s="69"/>
    </row>
    <row r="47" ht="12.75" customHeight="1">
      <c r="B47" s="66"/>
      <c r="C47" s="16" t="s">
        <v>431</v>
      </c>
      <c r="D47" s="69">
        <v>3000.0</v>
      </c>
      <c r="E47" s="70">
        <v>78.56283036387991</v>
      </c>
      <c r="F47" s="69"/>
    </row>
    <row r="48" ht="12.75" customHeight="1">
      <c r="B48" s="66"/>
      <c r="C48" s="16" t="s">
        <v>417</v>
      </c>
      <c r="D48" s="69">
        <v>1900.0</v>
      </c>
      <c r="E48" s="70">
        <v>100.23638952450855</v>
      </c>
      <c r="F48" s="69"/>
    </row>
    <row r="49" ht="12.75" customHeight="1">
      <c r="B49" s="66"/>
      <c r="C49" s="16" t="s">
        <v>424</v>
      </c>
      <c r="D49" s="69">
        <v>2900.0</v>
      </c>
      <c r="E49" s="70">
        <v>99.41338957888544</v>
      </c>
      <c r="F49" s="69"/>
    </row>
    <row r="50" ht="12.75" customHeight="1">
      <c r="B50" s="66"/>
      <c r="C50" s="16" t="s">
        <v>437</v>
      </c>
      <c r="D50" s="69">
        <v>1800.0</v>
      </c>
      <c r="E50" s="70">
        <v>94.581378550804</v>
      </c>
      <c r="F50" s="69"/>
    </row>
    <row r="51" ht="12.75" customHeight="1">
      <c r="B51" s="66"/>
      <c r="C51" s="16" t="s">
        <v>444</v>
      </c>
      <c r="D51" s="69">
        <v>3100.0</v>
      </c>
      <c r="E51" s="70">
        <v>93.0693105661214</v>
      </c>
      <c r="F51" s="69"/>
    </row>
    <row r="52" ht="12.75" customHeight="1">
      <c r="B52" s="66"/>
      <c r="C52" s="16" t="s">
        <v>453</v>
      </c>
      <c r="D52" s="69">
        <v>1800.0</v>
      </c>
      <c r="E52" s="70">
        <v>90.6941004348266</v>
      </c>
      <c r="F52" s="69"/>
    </row>
    <row r="53" ht="12.75" customHeight="1">
      <c r="B53" s="66"/>
      <c r="C53" s="16" t="s">
        <v>461</v>
      </c>
      <c r="D53" s="69">
        <v>2500.0</v>
      </c>
      <c r="E53" s="70">
        <v>96.1027934275265</v>
      </c>
      <c r="F53" s="69"/>
    </row>
    <row r="54" ht="12.75" customHeight="1">
      <c r="B54" s="66"/>
      <c r="C54" s="16" t="s">
        <v>484</v>
      </c>
      <c r="D54" s="69">
        <v>2400.0</v>
      </c>
      <c r="E54" s="70">
        <v>98.228263631632</v>
      </c>
      <c r="F54" s="69"/>
    </row>
    <row r="55" ht="12.75" customHeight="1">
      <c r="B55" s="66"/>
      <c r="C55" s="16" t="s">
        <v>514</v>
      </c>
      <c r="D55" s="69">
        <v>1800.0</v>
      </c>
      <c r="E55" s="70">
        <v>81.92709669438</v>
      </c>
      <c r="F55" s="69"/>
    </row>
    <row r="56" ht="12.75" customHeight="1">
      <c r="B56" s="67"/>
      <c r="C56" s="16" t="s">
        <v>520</v>
      </c>
      <c r="D56" s="69">
        <v>2000.0</v>
      </c>
      <c r="E56" s="70">
        <v>99.3775802792957</v>
      </c>
      <c r="F56" s="69"/>
    </row>
    <row r="57" ht="12.75" customHeight="1"/>
    <row r="58" ht="12.75" customHeight="1"/>
    <row r="59" ht="12.75" customHeight="1"/>
    <row r="60" ht="12.75" customHeight="1">
      <c r="D60" s="16" t="s">
        <v>375</v>
      </c>
      <c r="E60" s="16" t="s">
        <v>412</v>
      </c>
      <c r="F60" s="16" t="s">
        <v>390</v>
      </c>
      <c r="G60" s="16" t="s">
        <v>399</v>
      </c>
      <c r="H60" s="16" t="s">
        <v>406</v>
      </c>
      <c r="I60" s="16" t="s">
        <v>553</v>
      </c>
      <c r="J60" s="16" t="s">
        <v>466</v>
      </c>
      <c r="K60" s="16" t="s">
        <v>454</v>
      </c>
      <c r="L60" s="16" t="s">
        <v>499</v>
      </c>
      <c r="M60" s="16" t="s">
        <v>527</v>
      </c>
    </row>
    <row r="61" ht="12.75" customHeight="1">
      <c r="B61" s="68" t="s">
        <v>632</v>
      </c>
      <c r="C61" s="16" t="s">
        <v>374</v>
      </c>
      <c r="D61" s="71">
        <v>9580.0</v>
      </c>
      <c r="E61" s="71">
        <v>5880.0</v>
      </c>
      <c r="F61" s="71">
        <v>10080.0</v>
      </c>
      <c r="G61" s="71">
        <v>6080.0</v>
      </c>
      <c r="H61" s="71">
        <v>5880.0</v>
      </c>
      <c r="I61" s="71">
        <v>11080.0</v>
      </c>
      <c r="J61" s="71">
        <v>11080.0</v>
      </c>
      <c r="K61" s="71">
        <v>6580.0</v>
      </c>
      <c r="L61" s="71">
        <v>6180.0</v>
      </c>
      <c r="M61" s="71">
        <v>11080.0</v>
      </c>
    </row>
    <row r="62" ht="12.75" customHeight="1">
      <c r="B62" s="66"/>
      <c r="C62" s="16" t="s">
        <v>389</v>
      </c>
      <c r="D62" s="71">
        <v>14000.0</v>
      </c>
      <c r="E62" s="71">
        <v>10400.0</v>
      </c>
      <c r="F62" s="71">
        <v>12500.0</v>
      </c>
      <c r="G62" s="71">
        <v>6500.0</v>
      </c>
      <c r="H62" s="71">
        <v>7600.0</v>
      </c>
      <c r="I62" s="71">
        <v>21400.0</v>
      </c>
      <c r="J62" s="71">
        <v>11400.0</v>
      </c>
      <c r="K62" s="71">
        <v>8400.0</v>
      </c>
      <c r="L62" s="71">
        <v>10400.0</v>
      </c>
      <c r="M62" s="71">
        <v>20100.0</v>
      </c>
    </row>
    <row r="63" ht="12.75" customHeight="1">
      <c r="B63" s="66"/>
      <c r="C63" s="16" t="s">
        <v>398</v>
      </c>
      <c r="D63" s="71">
        <v>18700.0</v>
      </c>
      <c r="E63" s="71">
        <v>7800.0</v>
      </c>
      <c r="F63" s="71">
        <v>19000.0</v>
      </c>
      <c r="G63" s="71">
        <v>8200.0</v>
      </c>
      <c r="H63" s="71">
        <v>8300.0</v>
      </c>
      <c r="I63" s="71">
        <v>13000.0</v>
      </c>
      <c r="J63" s="71">
        <v>12700.0</v>
      </c>
      <c r="K63" s="71">
        <v>7300.0</v>
      </c>
      <c r="L63" s="71">
        <v>7700.0</v>
      </c>
      <c r="M63" s="71">
        <v>17800.0</v>
      </c>
    </row>
    <row r="64" ht="12.75" customHeight="1">
      <c r="B64" s="66"/>
      <c r="C64" s="16" t="s">
        <v>405</v>
      </c>
      <c r="D64" s="71">
        <v>18500.0</v>
      </c>
      <c r="E64" s="71">
        <v>6900.0</v>
      </c>
      <c r="F64" s="71">
        <v>11200.0</v>
      </c>
      <c r="G64" s="71">
        <v>11200.0</v>
      </c>
      <c r="H64" s="71">
        <v>11400.0</v>
      </c>
      <c r="I64" s="71">
        <v>14500.0</v>
      </c>
      <c r="J64" s="71">
        <v>20300.0</v>
      </c>
      <c r="K64" s="71">
        <v>12200.0</v>
      </c>
      <c r="L64" s="71">
        <v>9800.0</v>
      </c>
      <c r="M64" s="71">
        <v>20700.0</v>
      </c>
    </row>
    <row r="65" ht="12.75" customHeight="1">
      <c r="B65" s="66"/>
      <c r="C65" s="16" t="s">
        <v>431</v>
      </c>
      <c r="D65" s="71">
        <v>15100.0</v>
      </c>
      <c r="E65" s="71">
        <v>10700.0</v>
      </c>
      <c r="F65" s="71">
        <v>10900.0</v>
      </c>
      <c r="G65" s="71">
        <v>9000.0</v>
      </c>
      <c r="H65" s="71">
        <v>10200.0</v>
      </c>
      <c r="I65" s="71">
        <v>17200.0</v>
      </c>
      <c r="J65" s="71">
        <v>21800.0</v>
      </c>
      <c r="K65" s="71">
        <v>10500.0</v>
      </c>
      <c r="L65" s="71">
        <v>10500.0</v>
      </c>
      <c r="M65" s="71">
        <v>17000.0</v>
      </c>
    </row>
    <row r="66" ht="12.75" customHeight="1">
      <c r="B66" s="66"/>
      <c r="C66" s="16" t="s">
        <v>417</v>
      </c>
      <c r="D66" s="71">
        <v>11900.0</v>
      </c>
      <c r="E66" s="71">
        <v>10700.0</v>
      </c>
      <c r="F66" s="71">
        <v>19600.0</v>
      </c>
      <c r="G66" s="71">
        <v>8000.0</v>
      </c>
      <c r="H66" s="71">
        <v>7900.0</v>
      </c>
      <c r="I66" s="71">
        <v>13600.0</v>
      </c>
      <c r="J66" s="71">
        <v>15300.0</v>
      </c>
      <c r="K66" s="71">
        <v>7900.0</v>
      </c>
      <c r="L66" s="71">
        <v>10800.0</v>
      </c>
      <c r="M66" s="71">
        <v>12000.0</v>
      </c>
    </row>
    <row r="67" ht="12.75" customHeight="1">
      <c r="B67" s="66"/>
      <c r="C67" s="16" t="s">
        <v>424</v>
      </c>
      <c r="D67" s="71">
        <v>18700.0</v>
      </c>
      <c r="E67" s="71">
        <v>11500.0</v>
      </c>
      <c r="F67" s="71">
        <v>15600.0</v>
      </c>
      <c r="G67" s="71">
        <v>10500.0</v>
      </c>
      <c r="H67" s="71">
        <v>11200.0</v>
      </c>
      <c r="I67" s="71">
        <v>22100.0</v>
      </c>
      <c r="J67" s="71">
        <v>19700.0</v>
      </c>
      <c r="K67" s="71">
        <v>9100.0</v>
      </c>
      <c r="L67" s="71">
        <v>10700.0</v>
      </c>
      <c r="M67" s="71">
        <v>16000.0</v>
      </c>
    </row>
    <row r="68" ht="12.75" customHeight="1">
      <c r="B68" s="66"/>
      <c r="C68" s="16" t="s">
        <v>437</v>
      </c>
      <c r="D68" s="71">
        <v>12000.0</v>
      </c>
      <c r="E68" s="71">
        <v>8800.0</v>
      </c>
      <c r="F68" s="71">
        <v>13500.0</v>
      </c>
      <c r="G68" s="71">
        <v>11800.0</v>
      </c>
      <c r="H68" s="71">
        <v>7700.0</v>
      </c>
      <c r="I68" s="71">
        <v>13300.0</v>
      </c>
      <c r="J68" s="71">
        <v>19000.0</v>
      </c>
      <c r="K68" s="71">
        <v>7900.0</v>
      </c>
      <c r="L68" s="71">
        <v>7800.0</v>
      </c>
      <c r="M68" s="71">
        <v>13400.0</v>
      </c>
    </row>
    <row r="69" ht="12.75" customHeight="1">
      <c r="B69" s="66"/>
      <c r="C69" s="16" t="s">
        <v>444</v>
      </c>
      <c r="D69" s="71">
        <v>10100.0</v>
      </c>
      <c r="E69" s="71">
        <v>11800.0</v>
      </c>
      <c r="F69" s="71">
        <v>12800.0</v>
      </c>
      <c r="G69" s="71">
        <v>7600.0</v>
      </c>
      <c r="H69" s="71">
        <v>11700.0</v>
      </c>
      <c r="I69" s="71">
        <v>12400.0</v>
      </c>
      <c r="J69" s="71">
        <v>16400.0</v>
      </c>
      <c r="K69" s="71">
        <v>7200.0</v>
      </c>
      <c r="L69" s="71">
        <v>6800.0</v>
      </c>
      <c r="M69" s="71">
        <v>20400.0</v>
      </c>
    </row>
    <row r="70" ht="12.75" customHeight="1">
      <c r="B70" s="66"/>
      <c r="C70" s="16" t="s">
        <v>453</v>
      </c>
      <c r="D70" s="71">
        <v>13400.0</v>
      </c>
      <c r="E70" s="71">
        <v>6200.0</v>
      </c>
      <c r="F70" s="71">
        <v>13700.0</v>
      </c>
      <c r="G70" s="71">
        <v>8600.0</v>
      </c>
      <c r="H70" s="71">
        <v>7600.0</v>
      </c>
      <c r="I70" s="71">
        <v>15300.0</v>
      </c>
      <c r="J70" s="71">
        <v>14000.0</v>
      </c>
      <c r="K70" s="71">
        <v>9900.0</v>
      </c>
      <c r="L70" s="71">
        <v>9300.0</v>
      </c>
      <c r="M70" s="71">
        <v>20300.0</v>
      </c>
    </row>
    <row r="71" ht="12.75" customHeight="1">
      <c r="B71" s="66"/>
      <c r="C71" s="16" t="s">
        <v>461</v>
      </c>
      <c r="D71" s="71">
        <v>17200.0</v>
      </c>
      <c r="E71" s="71">
        <v>9700.0</v>
      </c>
      <c r="F71" s="71">
        <v>19500.0</v>
      </c>
      <c r="G71" s="71">
        <v>10200.0</v>
      </c>
      <c r="H71" s="71">
        <v>9300.0</v>
      </c>
      <c r="I71" s="71">
        <v>16700.0</v>
      </c>
      <c r="J71" s="71">
        <v>21400.0</v>
      </c>
      <c r="K71" s="71">
        <v>6800.0</v>
      </c>
      <c r="L71" s="71">
        <v>6400.0</v>
      </c>
      <c r="M71" s="71">
        <v>19900.0</v>
      </c>
    </row>
    <row r="72" ht="12.75" customHeight="1">
      <c r="B72" s="66"/>
      <c r="C72" s="16" t="s">
        <v>484</v>
      </c>
      <c r="D72" s="71">
        <v>13500.0</v>
      </c>
      <c r="E72" s="71">
        <v>11000.0</v>
      </c>
      <c r="F72" s="71">
        <v>10500.0</v>
      </c>
      <c r="G72" s="71">
        <v>8200.0</v>
      </c>
      <c r="H72" s="71">
        <v>6500.0</v>
      </c>
      <c r="I72" s="71">
        <v>17500.0</v>
      </c>
      <c r="J72" s="71">
        <v>16200.0</v>
      </c>
      <c r="K72" s="71">
        <v>7300.0</v>
      </c>
      <c r="L72" s="71">
        <v>11500.0</v>
      </c>
      <c r="M72" s="71">
        <v>19400.0</v>
      </c>
    </row>
    <row r="73" ht="12.75" customHeight="1">
      <c r="B73" s="66"/>
      <c r="C73" s="16" t="s">
        <v>514</v>
      </c>
      <c r="D73" s="71">
        <v>13900.0</v>
      </c>
      <c r="E73" s="71">
        <v>9700.0</v>
      </c>
      <c r="F73" s="71">
        <v>12000.0</v>
      </c>
      <c r="G73" s="71">
        <v>6300.0</v>
      </c>
      <c r="H73" s="71">
        <v>10900.0</v>
      </c>
      <c r="I73" s="71">
        <v>16100.0</v>
      </c>
      <c r="J73" s="71">
        <v>13000.0</v>
      </c>
      <c r="K73" s="71">
        <v>11300.0</v>
      </c>
      <c r="L73" s="71">
        <v>7500.0</v>
      </c>
      <c r="M73" s="71">
        <v>18400.0</v>
      </c>
    </row>
    <row r="74" ht="12.75" customHeight="1">
      <c r="B74" s="67"/>
      <c r="C74" s="16" t="s">
        <v>520</v>
      </c>
      <c r="D74" s="71">
        <v>14800.0</v>
      </c>
      <c r="E74" s="71">
        <v>6400.0</v>
      </c>
      <c r="F74" s="71">
        <v>13900.0</v>
      </c>
      <c r="G74" s="71">
        <v>10200.0</v>
      </c>
      <c r="H74" s="71">
        <v>11500.0</v>
      </c>
      <c r="I74" s="71">
        <v>21300.0</v>
      </c>
      <c r="J74" s="71">
        <v>18900.0</v>
      </c>
      <c r="K74" s="71">
        <v>9800.0</v>
      </c>
      <c r="L74" s="71">
        <v>11900.0</v>
      </c>
      <c r="M74" s="71">
        <v>13700.0</v>
      </c>
    </row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6:B19"/>
    <mergeCell ref="B25:B38"/>
    <mergeCell ref="B43:B56"/>
    <mergeCell ref="B61:B74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29"/>
    <col customWidth="1" min="2" max="2" width="18.86"/>
    <col customWidth="1" min="3" max="3" width="22.0"/>
    <col customWidth="1" min="4" max="4" width="12.29"/>
    <col customWidth="1" min="5" max="5" width="12.0"/>
    <col customWidth="1" min="6" max="6" width="8.29"/>
    <col customWidth="1" min="7" max="8" width="10.14"/>
    <col customWidth="1" min="9" max="18" width="8.29"/>
    <col customWidth="1" min="19" max="26" width="12.71"/>
  </cols>
  <sheetData>
    <row r="1" ht="15.0" customHeight="1">
      <c r="A1" s="4" t="s">
        <v>633</v>
      </c>
      <c r="B1" s="12">
        <v>0.2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0" customHeight="1">
      <c r="A2" s="4" t="s">
        <v>634</v>
      </c>
      <c r="B2" s="4">
        <v>6.0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0" customHeight="1">
      <c r="A3" s="4" t="s">
        <v>635</v>
      </c>
      <c r="B3" s="4">
        <f>B2*12</f>
        <v>72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0" customHeight="1">
      <c r="A4" s="4" t="s">
        <v>636</v>
      </c>
      <c r="B4" s="12">
        <v>0.11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" t="s">
        <v>637</v>
      </c>
      <c r="B6" s="1" t="s">
        <v>638</v>
      </c>
      <c r="C6" s="1" t="s">
        <v>639</v>
      </c>
      <c r="D6" s="1" t="s">
        <v>640</v>
      </c>
      <c r="E6" s="1" t="s">
        <v>368</v>
      </c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4"/>
      <c r="T6" s="4"/>
      <c r="U6" s="4"/>
      <c r="V6" s="4"/>
      <c r="W6" s="4"/>
      <c r="X6" s="4"/>
      <c r="Y6" s="4"/>
      <c r="Z6" s="4"/>
    </row>
    <row r="7" ht="15.75" customHeight="1">
      <c r="A7" s="4" t="s">
        <v>412</v>
      </c>
      <c r="B7" s="73">
        <v>400000.0</v>
      </c>
      <c r="C7" s="73"/>
      <c r="D7" s="73"/>
      <c r="E7" s="73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4"/>
      <c r="T7" s="4"/>
      <c r="U7" s="4"/>
      <c r="V7" s="4"/>
      <c r="W7" s="4"/>
      <c r="X7" s="4"/>
      <c r="Y7" s="4"/>
      <c r="Z7" s="4"/>
    </row>
    <row r="8" ht="15.75" customHeight="1">
      <c r="A8" s="4" t="s">
        <v>499</v>
      </c>
      <c r="B8" s="73">
        <v>650000.0</v>
      </c>
      <c r="C8" s="73"/>
      <c r="D8" s="73"/>
      <c r="E8" s="73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4"/>
      <c r="T8" s="4"/>
      <c r="U8" s="4"/>
      <c r="V8" s="4"/>
      <c r="W8" s="4"/>
      <c r="X8" s="4"/>
      <c r="Y8" s="4"/>
      <c r="Z8" s="4"/>
    </row>
    <row r="9" ht="15.75" customHeight="1">
      <c r="A9" s="4" t="s">
        <v>641</v>
      </c>
      <c r="B9" s="73">
        <v>600000.0</v>
      </c>
      <c r="C9" s="73"/>
      <c r="D9" s="73"/>
      <c r="E9" s="73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4"/>
      <c r="T9" s="4"/>
      <c r="U9" s="4"/>
      <c r="V9" s="4"/>
      <c r="W9" s="4"/>
      <c r="X9" s="4"/>
      <c r="Y9" s="4"/>
      <c r="Z9" s="4"/>
    </row>
    <row r="10" ht="15.75" customHeight="1">
      <c r="A10" s="4" t="s">
        <v>376</v>
      </c>
      <c r="B10" s="73">
        <v>750000.0</v>
      </c>
      <c r="C10" s="73"/>
      <c r="D10" s="73"/>
      <c r="E10" s="73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 t="s">
        <v>391</v>
      </c>
      <c r="B11" s="73">
        <v>1150000.0</v>
      </c>
      <c r="C11" s="73"/>
      <c r="D11" s="73"/>
      <c r="E11" s="73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 t="s">
        <v>467</v>
      </c>
      <c r="B12" s="73">
        <v>1150000.0</v>
      </c>
      <c r="C12" s="73"/>
      <c r="D12" s="73"/>
      <c r="E12" s="73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 t="s">
        <v>553</v>
      </c>
      <c r="B13" s="73">
        <v>1400000.0</v>
      </c>
      <c r="C13" s="73"/>
      <c r="D13" s="73"/>
      <c r="E13" s="73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 t="s">
        <v>528</v>
      </c>
      <c r="B14" s="73">
        <v>1250000.0</v>
      </c>
      <c r="C14" s="73"/>
      <c r="D14" s="73"/>
      <c r="E14" s="73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 t="s">
        <v>642</v>
      </c>
      <c r="B15" s="73">
        <v>1450000.0</v>
      </c>
      <c r="C15" s="73"/>
      <c r="D15" s="73"/>
      <c r="E15" s="73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 t="s">
        <v>643</v>
      </c>
      <c r="B16" s="73">
        <v>250000.0</v>
      </c>
      <c r="C16" s="73"/>
      <c r="D16" s="73"/>
      <c r="E16" s="73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 t="s">
        <v>644</v>
      </c>
      <c r="B17" s="73">
        <v>1200000.0</v>
      </c>
      <c r="C17" s="73"/>
      <c r="D17" s="73"/>
      <c r="E17" s="73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 t="s">
        <v>645</v>
      </c>
      <c r="B18" s="73">
        <v>1400000.0</v>
      </c>
      <c r="C18" s="73"/>
      <c r="D18" s="73"/>
      <c r="E18" s="73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 t="s">
        <v>399</v>
      </c>
      <c r="B19" s="73">
        <v>750000.0</v>
      </c>
      <c r="C19" s="73"/>
      <c r="D19" s="73"/>
      <c r="E19" s="73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 t="s">
        <v>646</v>
      </c>
      <c r="B20" s="73">
        <v>300000.0</v>
      </c>
      <c r="C20" s="73"/>
      <c r="D20" s="73"/>
      <c r="E20" s="73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 t="s">
        <v>647</v>
      </c>
      <c r="B21" s="73">
        <v>450000.0</v>
      </c>
      <c r="C21" s="73"/>
      <c r="D21" s="73"/>
      <c r="E21" s="73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 t="s">
        <v>454</v>
      </c>
      <c r="B22" s="73">
        <v>550000.0</v>
      </c>
      <c r="C22" s="73"/>
      <c r="D22" s="73"/>
      <c r="E22" s="73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 t="s">
        <v>648</v>
      </c>
      <c r="B23" s="73">
        <v>700000.0</v>
      </c>
      <c r="C23" s="73"/>
      <c r="D23" s="73"/>
      <c r="E23" s="73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 t="s">
        <v>649</v>
      </c>
      <c r="B24" s="73">
        <v>1200000.0</v>
      </c>
      <c r="C24" s="73"/>
      <c r="D24" s="73"/>
      <c r="E24" s="73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 t="s">
        <v>406</v>
      </c>
      <c r="B25" s="73">
        <v>500000.0</v>
      </c>
      <c r="C25" s="73"/>
      <c r="D25" s="73"/>
      <c r="E25" s="73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 t="s">
        <v>650</v>
      </c>
      <c r="B26" s="73">
        <v>2000000.0</v>
      </c>
      <c r="C26" s="73"/>
      <c r="D26" s="73"/>
      <c r="E26" s="73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14"/>
    <col customWidth="1" min="3" max="26" width="8.71"/>
  </cols>
  <sheetData>
    <row r="1">
      <c r="A1" s="4" t="s">
        <v>651</v>
      </c>
      <c r="B1" s="4" t="s">
        <v>652</v>
      </c>
    </row>
    <row r="2">
      <c r="A2" s="4" t="s">
        <v>375</v>
      </c>
      <c r="B2" s="4" t="s">
        <v>376</v>
      </c>
    </row>
    <row r="3">
      <c r="A3" s="4" t="s">
        <v>412</v>
      </c>
      <c r="B3" s="4" t="s">
        <v>412</v>
      </c>
    </row>
    <row r="4">
      <c r="A4" s="4" t="s">
        <v>390</v>
      </c>
      <c r="B4" s="4" t="s">
        <v>391</v>
      </c>
    </row>
    <row r="5">
      <c r="A5" s="4" t="s">
        <v>399</v>
      </c>
      <c r="B5" s="4" t="s">
        <v>399</v>
      </c>
    </row>
    <row r="6">
      <c r="A6" s="4" t="s">
        <v>406</v>
      </c>
      <c r="B6" s="4" t="s">
        <v>406</v>
      </c>
    </row>
    <row r="7">
      <c r="A7" s="4" t="s">
        <v>553</v>
      </c>
      <c r="B7" s="4" t="s">
        <v>553</v>
      </c>
    </row>
    <row r="8">
      <c r="A8" s="4" t="s">
        <v>466</v>
      </c>
      <c r="B8" s="4" t="s">
        <v>467</v>
      </c>
    </row>
    <row r="9">
      <c r="A9" s="4" t="s">
        <v>454</v>
      </c>
      <c r="B9" s="4" t="s">
        <v>454</v>
      </c>
    </row>
    <row r="10">
      <c r="A10" s="4" t="s">
        <v>499</v>
      </c>
      <c r="B10" s="4" t="s">
        <v>499</v>
      </c>
    </row>
    <row r="11">
      <c r="A11" s="4" t="s">
        <v>527</v>
      </c>
      <c r="B11" s="4" t="s">
        <v>528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0.71"/>
    <col customWidth="1" min="5" max="5" width="12.0"/>
    <col customWidth="1" min="6" max="6" width="14.86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>
      <c r="D5" s="16" t="s">
        <v>375</v>
      </c>
      <c r="E5" s="16" t="s">
        <v>412</v>
      </c>
      <c r="F5" s="16" t="s">
        <v>390</v>
      </c>
      <c r="G5" s="16" t="s">
        <v>399</v>
      </c>
      <c r="H5" s="16" t="s">
        <v>406</v>
      </c>
      <c r="I5" s="16" t="s">
        <v>553</v>
      </c>
      <c r="J5" s="16" t="s">
        <v>466</v>
      </c>
      <c r="K5" s="16" t="s">
        <v>454</v>
      </c>
      <c r="L5" s="16" t="s">
        <v>499</v>
      </c>
      <c r="M5" s="16" t="s">
        <v>527</v>
      </c>
    </row>
    <row r="6" ht="12.75" customHeight="1">
      <c r="B6" s="64" t="s">
        <v>627</v>
      </c>
      <c r="C6" s="16" t="s">
        <v>374</v>
      </c>
      <c r="D6" s="65">
        <v>2.5</v>
      </c>
      <c r="E6" s="65">
        <v>0.75</v>
      </c>
      <c r="F6" s="65">
        <v>4.5</v>
      </c>
      <c r="G6" s="65">
        <v>1.5</v>
      </c>
      <c r="H6" s="65">
        <v>1.25</v>
      </c>
      <c r="I6" s="65">
        <v>6.8</v>
      </c>
      <c r="J6" s="65">
        <v>6.5</v>
      </c>
      <c r="K6" s="65">
        <v>1.2</v>
      </c>
      <c r="L6" s="65">
        <v>1.5</v>
      </c>
      <c r="M6" s="65">
        <v>6.5</v>
      </c>
    </row>
    <row r="7" ht="12.75" customHeight="1">
      <c r="B7" s="66"/>
      <c r="C7" s="16" t="s">
        <v>389</v>
      </c>
      <c r="D7" s="65">
        <f t="shared" ref="D7:D19" si="2">(0.5+RAND())*$D$6</f>
        <v>3.277493848</v>
      </c>
      <c r="E7" s="65">
        <f t="shared" ref="E7:M7" si="1">(0.5+RAND())*E$6</f>
        <v>0.8805755019</v>
      </c>
      <c r="F7" s="65">
        <f t="shared" si="1"/>
        <v>6.246137151</v>
      </c>
      <c r="G7" s="65">
        <f t="shared" si="1"/>
        <v>0.9517838505</v>
      </c>
      <c r="H7" s="65">
        <f t="shared" si="1"/>
        <v>1.682490884</v>
      </c>
      <c r="I7" s="65">
        <f t="shared" si="1"/>
        <v>5.342676834</v>
      </c>
      <c r="J7" s="65">
        <f t="shared" si="1"/>
        <v>8.96160261</v>
      </c>
      <c r="K7" s="65">
        <f t="shared" si="1"/>
        <v>1.692302343</v>
      </c>
      <c r="L7" s="65">
        <f t="shared" si="1"/>
        <v>1.902248017</v>
      </c>
      <c r="M7" s="65">
        <f t="shared" si="1"/>
        <v>6.37184905</v>
      </c>
    </row>
    <row r="8" ht="12.75" customHeight="1">
      <c r="B8" s="66"/>
      <c r="C8" s="16" t="s">
        <v>398</v>
      </c>
      <c r="D8" s="65">
        <f t="shared" si="2"/>
        <v>2.631994819</v>
      </c>
      <c r="E8" s="65">
        <f t="shared" ref="E8:M8" si="3">(0.5+RAND())*E$6</f>
        <v>0.7594684118</v>
      </c>
      <c r="F8" s="65">
        <f t="shared" si="3"/>
        <v>2.66933032</v>
      </c>
      <c r="G8" s="65">
        <f t="shared" si="3"/>
        <v>2.026475853</v>
      </c>
      <c r="H8" s="65">
        <f t="shared" si="3"/>
        <v>1.234698016</v>
      </c>
      <c r="I8" s="65">
        <f t="shared" si="3"/>
        <v>8.058074812</v>
      </c>
      <c r="J8" s="65">
        <f t="shared" si="3"/>
        <v>8.304248229</v>
      </c>
      <c r="K8" s="65">
        <f t="shared" si="3"/>
        <v>1.211694005</v>
      </c>
      <c r="L8" s="65">
        <f t="shared" si="3"/>
        <v>1.59165961</v>
      </c>
      <c r="M8" s="65">
        <f t="shared" si="3"/>
        <v>9.735647708</v>
      </c>
    </row>
    <row r="9" ht="12.75" customHeight="1">
      <c r="B9" s="66"/>
      <c r="C9" s="16" t="s">
        <v>405</v>
      </c>
      <c r="D9" s="65">
        <f t="shared" si="2"/>
        <v>3.049393103</v>
      </c>
      <c r="E9" s="65">
        <f t="shared" ref="E9:M9" si="4">(0.5+RAND())*E$6</f>
        <v>0.7446756982</v>
      </c>
      <c r="F9" s="65">
        <f t="shared" si="4"/>
        <v>2.493541979</v>
      </c>
      <c r="G9" s="65">
        <f t="shared" si="4"/>
        <v>2.018804702</v>
      </c>
      <c r="H9" s="65">
        <f t="shared" si="4"/>
        <v>0.810616649</v>
      </c>
      <c r="I9" s="65">
        <f t="shared" si="4"/>
        <v>8.253322155</v>
      </c>
      <c r="J9" s="65">
        <f t="shared" si="4"/>
        <v>4.554121531</v>
      </c>
      <c r="K9" s="65">
        <f t="shared" si="4"/>
        <v>0.6707319965</v>
      </c>
      <c r="L9" s="65">
        <f t="shared" si="4"/>
        <v>0.9548475438</v>
      </c>
      <c r="M9" s="65">
        <f t="shared" si="4"/>
        <v>9.417943845</v>
      </c>
    </row>
    <row r="10" ht="12.75" customHeight="1">
      <c r="B10" s="66"/>
      <c r="C10" s="16" t="s">
        <v>431</v>
      </c>
      <c r="D10" s="65">
        <f t="shared" si="2"/>
        <v>2.487865747</v>
      </c>
      <c r="E10" s="65">
        <f t="shared" ref="E10:M10" si="5">(0.5+RAND())*E$6</f>
        <v>0.7632761905</v>
      </c>
      <c r="F10" s="65">
        <f t="shared" si="5"/>
        <v>3.867161284</v>
      </c>
      <c r="G10" s="65">
        <f t="shared" si="5"/>
        <v>2.156187017</v>
      </c>
      <c r="H10" s="65">
        <f t="shared" si="5"/>
        <v>1.1908432</v>
      </c>
      <c r="I10" s="65">
        <f t="shared" si="5"/>
        <v>8.064608841</v>
      </c>
      <c r="J10" s="65">
        <f t="shared" si="5"/>
        <v>9.739409362</v>
      </c>
      <c r="K10" s="65">
        <f t="shared" si="5"/>
        <v>1.265019523</v>
      </c>
      <c r="L10" s="65">
        <f t="shared" si="5"/>
        <v>1.674045633</v>
      </c>
      <c r="M10" s="65">
        <f t="shared" si="5"/>
        <v>4.510190011</v>
      </c>
    </row>
    <row r="11" ht="12.75" customHeight="1">
      <c r="B11" s="66"/>
      <c r="C11" s="16" t="s">
        <v>417</v>
      </c>
      <c r="D11" s="65">
        <f t="shared" si="2"/>
        <v>1.520773667</v>
      </c>
      <c r="E11" s="65">
        <f t="shared" ref="E11:M11" si="6">(0.5+RAND())*E$6</f>
        <v>1.103398691</v>
      </c>
      <c r="F11" s="65">
        <f t="shared" si="6"/>
        <v>2.42954572</v>
      </c>
      <c r="G11" s="65">
        <f t="shared" si="6"/>
        <v>1.820718553</v>
      </c>
      <c r="H11" s="65">
        <f t="shared" si="6"/>
        <v>1.002982662</v>
      </c>
      <c r="I11" s="65">
        <f t="shared" si="6"/>
        <v>5.972280394</v>
      </c>
      <c r="J11" s="65">
        <f t="shared" si="6"/>
        <v>7.674461923</v>
      </c>
      <c r="K11" s="65">
        <f t="shared" si="6"/>
        <v>1.010291871</v>
      </c>
      <c r="L11" s="65">
        <f t="shared" si="6"/>
        <v>0.8533933876</v>
      </c>
      <c r="M11" s="65">
        <f t="shared" si="6"/>
        <v>7.491526595</v>
      </c>
    </row>
    <row r="12" ht="12.75" customHeight="1">
      <c r="B12" s="66"/>
      <c r="C12" s="16" t="s">
        <v>424</v>
      </c>
      <c r="D12" s="65">
        <f t="shared" si="2"/>
        <v>2.141497103</v>
      </c>
      <c r="E12" s="65">
        <f t="shared" ref="E12:M12" si="7">(0.5+RAND())*E$6</f>
        <v>0.4598494937</v>
      </c>
      <c r="F12" s="65">
        <f t="shared" si="7"/>
        <v>3.284442436</v>
      </c>
      <c r="G12" s="65">
        <f t="shared" si="7"/>
        <v>2.165156204</v>
      </c>
      <c r="H12" s="65">
        <f t="shared" si="7"/>
        <v>0.962387218</v>
      </c>
      <c r="I12" s="65">
        <f t="shared" si="7"/>
        <v>9.63587671</v>
      </c>
      <c r="J12" s="65">
        <f t="shared" si="7"/>
        <v>8.823306798</v>
      </c>
      <c r="K12" s="65">
        <f t="shared" si="7"/>
        <v>0.8746300448</v>
      </c>
      <c r="L12" s="65">
        <f t="shared" si="7"/>
        <v>1.600886465</v>
      </c>
      <c r="M12" s="65">
        <f t="shared" si="7"/>
        <v>6.5792487</v>
      </c>
    </row>
    <row r="13" ht="12.75" customHeight="1">
      <c r="B13" s="66"/>
      <c r="C13" s="16" t="s">
        <v>437</v>
      </c>
      <c r="D13" s="65">
        <f t="shared" si="2"/>
        <v>3.305212526</v>
      </c>
      <c r="E13" s="65">
        <f t="shared" ref="E13:M13" si="8">(0.5+RAND())*E$6</f>
        <v>0.7142224738</v>
      </c>
      <c r="F13" s="65">
        <f t="shared" si="8"/>
        <v>6.708373528</v>
      </c>
      <c r="G13" s="65">
        <f t="shared" si="8"/>
        <v>0.9964323153</v>
      </c>
      <c r="H13" s="65">
        <f t="shared" si="8"/>
        <v>1.088596213</v>
      </c>
      <c r="I13" s="65">
        <f t="shared" si="8"/>
        <v>5.569829247</v>
      </c>
      <c r="J13" s="65">
        <f t="shared" si="8"/>
        <v>4.234628078</v>
      </c>
      <c r="K13" s="65">
        <f t="shared" si="8"/>
        <v>0.8368317083</v>
      </c>
      <c r="L13" s="65">
        <f t="shared" si="8"/>
        <v>1.493750338</v>
      </c>
      <c r="M13" s="65">
        <f t="shared" si="8"/>
        <v>4.042278508</v>
      </c>
    </row>
    <row r="14" ht="12.75" customHeight="1">
      <c r="B14" s="66"/>
      <c r="C14" s="16" t="s">
        <v>444</v>
      </c>
      <c r="D14" s="65">
        <f t="shared" si="2"/>
        <v>1.312228295</v>
      </c>
      <c r="E14" s="65">
        <f t="shared" ref="E14:M14" si="9">(0.5+RAND())*E$6</f>
        <v>0.7308773346</v>
      </c>
      <c r="F14" s="65">
        <f t="shared" si="9"/>
        <v>3.921145248</v>
      </c>
      <c r="G14" s="65">
        <f t="shared" si="9"/>
        <v>0.9552896715</v>
      </c>
      <c r="H14" s="65">
        <f t="shared" si="9"/>
        <v>1.872884711</v>
      </c>
      <c r="I14" s="65">
        <f t="shared" si="9"/>
        <v>5.824903529</v>
      </c>
      <c r="J14" s="65">
        <f t="shared" si="9"/>
        <v>8.100604694</v>
      </c>
      <c r="K14" s="65">
        <f t="shared" si="9"/>
        <v>1.293241772</v>
      </c>
      <c r="L14" s="65">
        <f t="shared" si="9"/>
        <v>0.9793956123</v>
      </c>
      <c r="M14" s="65">
        <f t="shared" si="9"/>
        <v>7.681850924</v>
      </c>
    </row>
    <row r="15" ht="12.75" customHeight="1">
      <c r="B15" s="66"/>
      <c r="C15" s="16" t="s">
        <v>453</v>
      </c>
      <c r="D15" s="65">
        <f t="shared" si="2"/>
        <v>3.515177906</v>
      </c>
      <c r="E15" s="65">
        <f t="shared" ref="E15:M15" si="10">(0.5+RAND())*E$6</f>
        <v>0.8795776264</v>
      </c>
      <c r="F15" s="65">
        <f t="shared" si="10"/>
        <v>4.563745668</v>
      </c>
      <c r="G15" s="65">
        <f t="shared" si="10"/>
        <v>1.345637585</v>
      </c>
      <c r="H15" s="65">
        <f t="shared" si="10"/>
        <v>1.666280913</v>
      </c>
      <c r="I15" s="65">
        <f t="shared" si="10"/>
        <v>5.591448297</v>
      </c>
      <c r="J15" s="65">
        <f t="shared" si="10"/>
        <v>6.385205687</v>
      </c>
      <c r="K15" s="65">
        <f t="shared" si="10"/>
        <v>0.8313546372</v>
      </c>
      <c r="L15" s="65">
        <f t="shared" si="10"/>
        <v>2.147836001</v>
      </c>
      <c r="M15" s="65">
        <f t="shared" si="10"/>
        <v>5.148056099</v>
      </c>
    </row>
    <row r="16" ht="12.75" customHeight="1">
      <c r="B16" s="66"/>
      <c r="C16" s="16" t="s">
        <v>461</v>
      </c>
      <c r="D16" s="65">
        <f t="shared" si="2"/>
        <v>1.83897813</v>
      </c>
      <c r="E16" s="65">
        <f t="shared" ref="E16:M16" si="11">(0.5+RAND())*E$6</f>
        <v>1.119028028</v>
      </c>
      <c r="F16" s="65">
        <f t="shared" si="11"/>
        <v>5.700728951</v>
      </c>
      <c r="G16" s="65">
        <f t="shared" si="11"/>
        <v>1.89155874</v>
      </c>
      <c r="H16" s="65">
        <f t="shared" si="11"/>
        <v>1.682174641</v>
      </c>
      <c r="I16" s="65">
        <f t="shared" si="11"/>
        <v>5.12764522</v>
      </c>
      <c r="J16" s="65">
        <f t="shared" si="11"/>
        <v>7.971485009</v>
      </c>
      <c r="K16" s="65">
        <f t="shared" si="11"/>
        <v>1.367617606</v>
      </c>
      <c r="L16" s="65">
        <f t="shared" si="11"/>
        <v>1.817946081</v>
      </c>
      <c r="M16" s="65">
        <f t="shared" si="11"/>
        <v>7.723796468</v>
      </c>
    </row>
    <row r="17" ht="12.75" customHeight="1">
      <c r="B17" s="66"/>
      <c r="C17" s="16" t="s">
        <v>484</v>
      </c>
      <c r="D17" s="65">
        <f t="shared" si="2"/>
        <v>3.572754813</v>
      </c>
      <c r="E17" s="65">
        <f t="shared" ref="E17:M17" si="12">(0.5+RAND())*E$6</f>
        <v>0.7851682379</v>
      </c>
      <c r="F17" s="65">
        <f t="shared" si="12"/>
        <v>4.392629182</v>
      </c>
      <c r="G17" s="65">
        <f t="shared" si="12"/>
        <v>1.425254152</v>
      </c>
      <c r="H17" s="65">
        <f t="shared" si="12"/>
        <v>1.678817379</v>
      </c>
      <c r="I17" s="65">
        <f t="shared" si="12"/>
        <v>3.660697192</v>
      </c>
      <c r="J17" s="65">
        <f t="shared" si="12"/>
        <v>7.766401402</v>
      </c>
      <c r="K17" s="65">
        <f t="shared" si="12"/>
        <v>1.505994668</v>
      </c>
      <c r="L17" s="65">
        <f t="shared" si="12"/>
        <v>1.21321299</v>
      </c>
      <c r="M17" s="65">
        <f t="shared" si="12"/>
        <v>8.979320022</v>
      </c>
    </row>
    <row r="18" ht="12.75" customHeight="1">
      <c r="B18" s="66"/>
      <c r="C18" s="16" t="s">
        <v>514</v>
      </c>
      <c r="D18" s="65">
        <f t="shared" si="2"/>
        <v>2.965367864</v>
      </c>
      <c r="E18" s="65">
        <f t="shared" ref="E18:M18" si="13">(0.5+RAND())*E$6</f>
        <v>0.992804012</v>
      </c>
      <c r="F18" s="65">
        <f t="shared" si="13"/>
        <v>5.368105364</v>
      </c>
      <c r="G18" s="65">
        <f t="shared" si="13"/>
        <v>2.106059145</v>
      </c>
      <c r="H18" s="65">
        <f t="shared" si="13"/>
        <v>0.6945302987</v>
      </c>
      <c r="I18" s="65">
        <f t="shared" si="13"/>
        <v>5.286791065</v>
      </c>
      <c r="J18" s="65">
        <f t="shared" si="13"/>
        <v>9.706828503</v>
      </c>
      <c r="K18" s="65">
        <f t="shared" si="13"/>
        <v>1.569249394</v>
      </c>
      <c r="L18" s="65">
        <f t="shared" si="13"/>
        <v>0.822679003</v>
      </c>
      <c r="M18" s="65">
        <f t="shared" si="13"/>
        <v>4.010106703</v>
      </c>
    </row>
    <row r="19" ht="12.75" customHeight="1">
      <c r="B19" s="67"/>
      <c r="C19" s="16" t="s">
        <v>520</v>
      </c>
      <c r="D19" s="65">
        <f t="shared" si="2"/>
        <v>2.287659368</v>
      </c>
      <c r="E19" s="65">
        <f t="shared" ref="E19:M19" si="14">(0.5+RAND())*E$6</f>
        <v>0.9906650503</v>
      </c>
      <c r="F19" s="65">
        <f t="shared" si="14"/>
        <v>4.649138817</v>
      </c>
      <c r="G19" s="65">
        <f t="shared" si="14"/>
        <v>2.001765184</v>
      </c>
      <c r="H19" s="65">
        <f t="shared" si="14"/>
        <v>1.542383513</v>
      </c>
      <c r="I19" s="65">
        <f t="shared" si="14"/>
        <v>9.238545229</v>
      </c>
      <c r="J19" s="65">
        <f t="shared" si="14"/>
        <v>7.043173228</v>
      </c>
      <c r="K19" s="65">
        <f t="shared" si="14"/>
        <v>1.004003198</v>
      </c>
      <c r="L19" s="65">
        <f t="shared" si="14"/>
        <v>2.222487815</v>
      </c>
      <c r="M19" s="65">
        <f t="shared" si="14"/>
        <v>3.953898265</v>
      </c>
    </row>
    <row r="20" ht="12.75" customHeight="1"/>
    <row r="21" ht="12.75" customHeight="1"/>
    <row r="22" ht="12.75" customHeight="1"/>
    <row r="23" ht="12.75" customHeight="1"/>
    <row r="24" ht="12.75" customHeight="1">
      <c r="D24" s="16" t="s">
        <v>375</v>
      </c>
      <c r="E24" s="16" t="s">
        <v>412</v>
      </c>
      <c r="F24" s="16" t="s">
        <v>390</v>
      </c>
      <c r="G24" s="16" t="s">
        <v>399</v>
      </c>
      <c r="H24" s="16" t="s">
        <v>406</v>
      </c>
      <c r="I24" s="16" t="s">
        <v>553</v>
      </c>
      <c r="J24" s="16" t="s">
        <v>466</v>
      </c>
      <c r="K24" s="16" t="s">
        <v>454</v>
      </c>
      <c r="L24" s="16" t="s">
        <v>499</v>
      </c>
      <c r="M24" s="16" t="s">
        <v>527</v>
      </c>
    </row>
    <row r="25" ht="12.75" customHeight="1">
      <c r="B25" s="64" t="s">
        <v>628</v>
      </c>
      <c r="C25" s="16" t="s">
        <v>374</v>
      </c>
      <c r="D25" s="65">
        <v>9.0</v>
      </c>
      <c r="E25" s="65">
        <v>14.0</v>
      </c>
      <c r="F25" s="65">
        <v>7.0</v>
      </c>
      <c r="G25" s="65">
        <v>12.0</v>
      </c>
      <c r="H25" s="65">
        <v>12.0</v>
      </c>
      <c r="I25" s="65">
        <v>5.0</v>
      </c>
      <c r="J25" s="65">
        <v>7.0</v>
      </c>
      <c r="K25" s="65">
        <v>15.0</v>
      </c>
      <c r="L25" s="65">
        <v>11.0</v>
      </c>
      <c r="M25" s="65">
        <v>7.0</v>
      </c>
    </row>
    <row r="26" ht="12.75" customHeight="1">
      <c r="B26" s="66"/>
      <c r="C26" s="16" t="s">
        <v>389</v>
      </c>
      <c r="D26" s="65">
        <f t="shared" ref="D26:M26" si="15">(0.5+RAND())*D$25</f>
        <v>12.39633828</v>
      </c>
      <c r="E26" s="65">
        <f t="shared" si="15"/>
        <v>18.59907329</v>
      </c>
      <c r="F26" s="65">
        <f t="shared" si="15"/>
        <v>10.37159324</v>
      </c>
      <c r="G26" s="65">
        <f t="shared" si="15"/>
        <v>16.23099371</v>
      </c>
      <c r="H26" s="65">
        <f t="shared" si="15"/>
        <v>6.364126309</v>
      </c>
      <c r="I26" s="65">
        <f t="shared" si="15"/>
        <v>5.407267168</v>
      </c>
      <c r="J26" s="65">
        <f t="shared" si="15"/>
        <v>5.908515751</v>
      </c>
      <c r="K26" s="65">
        <f t="shared" si="15"/>
        <v>11.18556749</v>
      </c>
      <c r="L26" s="65">
        <f t="shared" si="15"/>
        <v>5.986509616</v>
      </c>
      <c r="M26" s="65">
        <f t="shared" si="15"/>
        <v>4.483235827</v>
      </c>
    </row>
    <row r="27" ht="12.75" customHeight="1">
      <c r="B27" s="66"/>
      <c r="C27" s="16" t="s">
        <v>398</v>
      </c>
      <c r="D27" s="65">
        <f t="shared" ref="D27:M27" si="16">(0.5+RAND())*D$25</f>
        <v>8.365049031</v>
      </c>
      <c r="E27" s="65">
        <f t="shared" si="16"/>
        <v>18.37137307</v>
      </c>
      <c r="F27" s="65">
        <f t="shared" si="16"/>
        <v>8.583702223</v>
      </c>
      <c r="G27" s="65">
        <f t="shared" si="16"/>
        <v>7.459723859</v>
      </c>
      <c r="H27" s="65">
        <f t="shared" si="16"/>
        <v>6.70477398</v>
      </c>
      <c r="I27" s="65">
        <f t="shared" si="16"/>
        <v>7.473335672</v>
      </c>
      <c r="J27" s="65">
        <f t="shared" si="16"/>
        <v>8.288020774</v>
      </c>
      <c r="K27" s="65">
        <f t="shared" si="16"/>
        <v>10.79929476</v>
      </c>
      <c r="L27" s="65">
        <f t="shared" si="16"/>
        <v>14.15146166</v>
      </c>
      <c r="M27" s="65">
        <f t="shared" si="16"/>
        <v>5.206278764</v>
      </c>
    </row>
    <row r="28" ht="12.75" customHeight="1">
      <c r="B28" s="66"/>
      <c r="C28" s="16" t="s">
        <v>405</v>
      </c>
      <c r="D28" s="65">
        <f t="shared" ref="D28:M28" si="17">(0.5+RAND())*D$25</f>
        <v>5.746505516</v>
      </c>
      <c r="E28" s="65">
        <f t="shared" si="17"/>
        <v>13.87456047</v>
      </c>
      <c r="F28" s="65">
        <f t="shared" si="17"/>
        <v>3.666291967</v>
      </c>
      <c r="G28" s="65">
        <f t="shared" si="17"/>
        <v>7.328532553</v>
      </c>
      <c r="H28" s="65">
        <f t="shared" si="17"/>
        <v>13.21399687</v>
      </c>
      <c r="I28" s="65">
        <f t="shared" si="17"/>
        <v>2.509706802</v>
      </c>
      <c r="J28" s="65">
        <f t="shared" si="17"/>
        <v>9.967375304</v>
      </c>
      <c r="K28" s="65">
        <f t="shared" si="17"/>
        <v>8.95840344</v>
      </c>
      <c r="L28" s="65">
        <f t="shared" si="17"/>
        <v>15.05417904</v>
      </c>
      <c r="M28" s="65">
        <f t="shared" si="17"/>
        <v>8.807003392</v>
      </c>
    </row>
    <row r="29" ht="12.75" customHeight="1">
      <c r="B29" s="66"/>
      <c r="C29" s="16" t="s">
        <v>431</v>
      </c>
      <c r="D29" s="65">
        <f t="shared" ref="D29:M29" si="18">(0.5+RAND())*D$25</f>
        <v>13.06221658</v>
      </c>
      <c r="E29" s="65">
        <f t="shared" si="18"/>
        <v>8.725654787</v>
      </c>
      <c r="F29" s="65">
        <f t="shared" si="18"/>
        <v>7.083826262</v>
      </c>
      <c r="G29" s="65">
        <f t="shared" si="18"/>
        <v>12.60137016</v>
      </c>
      <c r="H29" s="65">
        <f t="shared" si="18"/>
        <v>10.96739689</v>
      </c>
      <c r="I29" s="65">
        <f t="shared" si="18"/>
        <v>7.18395412</v>
      </c>
      <c r="J29" s="65">
        <f t="shared" si="18"/>
        <v>6.224078654</v>
      </c>
      <c r="K29" s="65">
        <f t="shared" si="18"/>
        <v>13.37164014</v>
      </c>
      <c r="L29" s="65">
        <f t="shared" si="18"/>
        <v>5.826204196</v>
      </c>
      <c r="M29" s="65">
        <f t="shared" si="18"/>
        <v>6.450649196</v>
      </c>
    </row>
    <row r="30" ht="12.75" customHeight="1">
      <c r="B30" s="66"/>
      <c r="C30" s="16" t="s">
        <v>417</v>
      </c>
      <c r="D30" s="65">
        <f t="shared" ref="D30:M30" si="19">(0.5+RAND())*D$25</f>
        <v>10.67881173</v>
      </c>
      <c r="E30" s="65">
        <f t="shared" si="19"/>
        <v>8.95764783</v>
      </c>
      <c r="F30" s="65">
        <f t="shared" si="19"/>
        <v>4.711665776</v>
      </c>
      <c r="G30" s="65">
        <f t="shared" si="19"/>
        <v>7.748820922</v>
      </c>
      <c r="H30" s="65">
        <f t="shared" si="19"/>
        <v>10.58057541</v>
      </c>
      <c r="I30" s="65">
        <f t="shared" si="19"/>
        <v>6.106000827</v>
      </c>
      <c r="J30" s="65">
        <f t="shared" si="19"/>
        <v>6.367642898</v>
      </c>
      <c r="K30" s="65">
        <f t="shared" si="19"/>
        <v>14.62109216</v>
      </c>
      <c r="L30" s="65">
        <f t="shared" si="19"/>
        <v>15.25567962</v>
      </c>
      <c r="M30" s="65">
        <f t="shared" si="19"/>
        <v>5.378400064</v>
      </c>
    </row>
    <row r="31" ht="12.75" customHeight="1">
      <c r="B31" s="66"/>
      <c r="C31" s="16" t="s">
        <v>424</v>
      </c>
      <c r="D31" s="65">
        <f t="shared" ref="D31:M31" si="20">(0.5+RAND())*D$25</f>
        <v>8.449970959</v>
      </c>
      <c r="E31" s="65">
        <f t="shared" si="20"/>
        <v>19.61789524</v>
      </c>
      <c r="F31" s="65">
        <f t="shared" si="20"/>
        <v>4.133057189</v>
      </c>
      <c r="G31" s="65">
        <f t="shared" si="20"/>
        <v>14.84905822</v>
      </c>
      <c r="H31" s="65">
        <f t="shared" si="20"/>
        <v>13.00409637</v>
      </c>
      <c r="I31" s="65">
        <f t="shared" si="20"/>
        <v>6.724787483</v>
      </c>
      <c r="J31" s="65">
        <f t="shared" si="20"/>
        <v>7.457630857</v>
      </c>
      <c r="K31" s="65">
        <f t="shared" si="20"/>
        <v>17.43816377</v>
      </c>
      <c r="L31" s="65">
        <f t="shared" si="20"/>
        <v>15.65161074</v>
      </c>
      <c r="M31" s="65">
        <f t="shared" si="20"/>
        <v>7.925193968</v>
      </c>
    </row>
    <row r="32" ht="12.75" customHeight="1">
      <c r="B32" s="66"/>
      <c r="C32" s="16" t="s">
        <v>437</v>
      </c>
      <c r="D32" s="65">
        <f t="shared" ref="D32:M32" si="21">(0.5+RAND())*D$25</f>
        <v>11.52521332</v>
      </c>
      <c r="E32" s="65">
        <f t="shared" si="21"/>
        <v>15.42999467</v>
      </c>
      <c r="F32" s="65">
        <f t="shared" si="21"/>
        <v>10.01117426</v>
      </c>
      <c r="G32" s="65">
        <f t="shared" si="21"/>
        <v>17.70638922</v>
      </c>
      <c r="H32" s="65">
        <f t="shared" si="21"/>
        <v>11.71091616</v>
      </c>
      <c r="I32" s="65">
        <f t="shared" si="21"/>
        <v>4.928976644</v>
      </c>
      <c r="J32" s="65">
        <f t="shared" si="21"/>
        <v>8.249177534</v>
      </c>
      <c r="K32" s="65">
        <f t="shared" si="21"/>
        <v>9.869875747</v>
      </c>
      <c r="L32" s="65">
        <f t="shared" si="21"/>
        <v>5.736889894</v>
      </c>
      <c r="M32" s="65">
        <f t="shared" si="21"/>
        <v>5.818611825</v>
      </c>
    </row>
    <row r="33" ht="12.75" customHeight="1">
      <c r="B33" s="66"/>
      <c r="C33" s="16" t="s">
        <v>444</v>
      </c>
      <c r="D33" s="65">
        <f t="shared" ref="D33:M33" si="22">(0.5+RAND())*D$25</f>
        <v>7.564428224</v>
      </c>
      <c r="E33" s="65">
        <f t="shared" si="22"/>
        <v>13.8817291</v>
      </c>
      <c r="F33" s="65">
        <f t="shared" si="22"/>
        <v>5.270210497</v>
      </c>
      <c r="G33" s="65">
        <f t="shared" si="22"/>
        <v>9.201704466</v>
      </c>
      <c r="H33" s="65">
        <f t="shared" si="22"/>
        <v>16.43652074</v>
      </c>
      <c r="I33" s="65">
        <f t="shared" si="22"/>
        <v>5.663558877</v>
      </c>
      <c r="J33" s="65">
        <f t="shared" si="22"/>
        <v>8.941095546</v>
      </c>
      <c r="K33" s="65">
        <f t="shared" si="22"/>
        <v>16.62735167</v>
      </c>
      <c r="L33" s="65">
        <f t="shared" si="22"/>
        <v>5.722769915</v>
      </c>
      <c r="M33" s="65">
        <f t="shared" si="22"/>
        <v>3.955162451</v>
      </c>
    </row>
    <row r="34" ht="12.75" customHeight="1">
      <c r="B34" s="66"/>
      <c r="C34" s="16" t="s">
        <v>453</v>
      </c>
      <c r="D34" s="65">
        <f t="shared" ref="D34:M34" si="23">(0.5+RAND())*D$25</f>
        <v>12.27786887</v>
      </c>
      <c r="E34" s="65">
        <f t="shared" si="23"/>
        <v>16.40501147</v>
      </c>
      <c r="F34" s="65">
        <f t="shared" si="23"/>
        <v>4.164531728</v>
      </c>
      <c r="G34" s="65">
        <f t="shared" si="23"/>
        <v>7.612128472</v>
      </c>
      <c r="H34" s="65">
        <f t="shared" si="23"/>
        <v>7.710170207</v>
      </c>
      <c r="I34" s="65">
        <f t="shared" si="23"/>
        <v>4.192169258</v>
      </c>
      <c r="J34" s="65">
        <f t="shared" si="23"/>
        <v>3.973933136</v>
      </c>
      <c r="K34" s="65">
        <f t="shared" si="23"/>
        <v>8.27173199</v>
      </c>
      <c r="L34" s="65">
        <f t="shared" si="23"/>
        <v>7.612216903</v>
      </c>
      <c r="M34" s="65">
        <f t="shared" si="23"/>
        <v>3.778606173</v>
      </c>
    </row>
    <row r="35" ht="12.75" customHeight="1">
      <c r="B35" s="66"/>
      <c r="C35" s="16" t="s">
        <v>461</v>
      </c>
      <c r="D35" s="65">
        <f t="shared" ref="D35:M35" si="24">(0.5+RAND())*D$25</f>
        <v>13.4508603</v>
      </c>
      <c r="E35" s="65">
        <f t="shared" si="24"/>
        <v>16.55258688</v>
      </c>
      <c r="F35" s="65">
        <f t="shared" si="24"/>
        <v>7.928275141</v>
      </c>
      <c r="G35" s="65">
        <f t="shared" si="24"/>
        <v>10.49169215</v>
      </c>
      <c r="H35" s="65">
        <f t="shared" si="24"/>
        <v>9.845912992</v>
      </c>
      <c r="I35" s="65">
        <f t="shared" si="24"/>
        <v>5.177624429</v>
      </c>
      <c r="J35" s="65">
        <f t="shared" si="24"/>
        <v>3.857436286</v>
      </c>
      <c r="K35" s="65">
        <f t="shared" si="24"/>
        <v>21.46767213</v>
      </c>
      <c r="L35" s="65">
        <f t="shared" si="24"/>
        <v>11.32033235</v>
      </c>
      <c r="M35" s="65">
        <f t="shared" si="24"/>
        <v>6.28284931</v>
      </c>
    </row>
    <row r="36" ht="12.75" customHeight="1">
      <c r="B36" s="66"/>
      <c r="C36" s="16" t="s">
        <v>484</v>
      </c>
      <c r="D36" s="65">
        <f t="shared" ref="D36:M36" si="25">(0.5+RAND())*D$25</f>
        <v>12.5863562</v>
      </c>
      <c r="E36" s="65">
        <f t="shared" si="25"/>
        <v>17.85623989</v>
      </c>
      <c r="F36" s="65">
        <f t="shared" si="25"/>
        <v>3.744414078</v>
      </c>
      <c r="G36" s="65">
        <f t="shared" si="25"/>
        <v>11.14858708</v>
      </c>
      <c r="H36" s="65">
        <f t="shared" si="25"/>
        <v>8.83852728</v>
      </c>
      <c r="I36" s="65">
        <f t="shared" si="25"/>
        <v>6.019048892</v>
      </c>
      <c r="J36" s="65">
        <f t="shared" si="25"/>
        <v>10.43864363</v>
      </c>
      <c r="K36" s="65">
        <f t="shared" si="25"/>
        <v>19.07701204</v>
      </c>
      <c r="L36" s="65">
        <f t="shared" si="25"/>
        <v>8.585300349</v>
      </c>
      <c r="M36" s="65">
        <f t="shared" si="25"/>
        <v>7.689843974</v>
      </c>
    </row>
    <row r="37" ht="12.75" customHeight="1">
      <c r="B37" s="66"/>
      <c r="C37" s="16" t="s">
        <v>514</v>
      </c>
      <c r="D37" s="65">
        <f t="shared" ref="D37:M37" si="26">(0.5+RAND())*D$25</f>
        <v>10.01894296</v>
      </c>
      <c r="E37" s="65">
        <f t="shared" si="26"/>
        <v>18.55153969</v>
      </c>
      <c r="F37" s="65">
        <f t="shared" si="26"/>
        <v>9.712782812</v>
      </c>
      <c r="G37" s="65">
        <f t="shared" si="26"/>
        <v>15.43286334</v>
      </c>
      <c r="H37" s="65">
        <f t="shared" si="26"/>
        <v>12.06617004</v>
      </c>
      <c r="I37" s="65">
        <f t="shared" si="26"/>
        <v>6.115892827</v>
      </c>
      <c r="J37" s="65">
        <f t="shared" si="26"/>
        <v>6.342469387</v>
      </c>
      <c r="K37" s="65">
        <f t="shared" si="26"/>
        <v>22.10383358</v>
      </c>
      <c r="L37" s="65">
        <f t="shared" si="26"/>
        <v>13.92813852</v>
      </c>
      <c r="M37" s="65">
        <f t="shared" si="26"/>
        <v>8.617665317</v>
      </c>
    </row>
    <row r="38" ht="12.75" customHeight="1">
      <c r="B38" s="67"/>
      <c r="C38" s="16" t="s">
        <v>520</v>
      </c>
      <c r="D38" s="65">
        <f t="shared" ref="D38:M38" si="27">(0.5+RAND())*D$25</f>
        <v>7.497560664</v>
      </c>
      <c r="E38" s="65">
        <f t="shared" si="27"/>
        <v>8.891534387</v>
      </c>
      <c r="F38" s="65">
        <f t="shared" si="27"/>
        <v>4.771152277</v>
      </c>
      <c r="G38" s="65">
        <f t="shared" si="27"/>
        <v>15.36349286</v>
      </c>
      <c r="H38" s="65">
        <f t="shared" si="27"/>
        <v>9.774527597</v>
      </c>
      <c r="I38" s="65">
        <f t="shared" si="27"/>
        <v>7.301119489</v>
      </c>
      <c r="J38" s="65">
        <f t="shared" si="27"/>
        <v>5.704527616</v>
      </c>
      <c r="K38" s="65">
        <f t="shared" si="27"/>
        <v>20.35552553</v>
      </c>
      <c r="L38" s="65">
        <f t="shared" si="27"/>
        <v>10.72797374</v>
      </c>
      <c r="M38" s="65">
        <f t="shared" si="27"/>
        <v>7.246358109</v>
      </c>
    </row>
    <row r="39" ht="12.75" customHeight="1"/>
    <row r="40" ht="12.75" customHeight="1"/>
    <row r="41" ht="12.75" customHeight="1"/>
    <row r="42" ht="12.75" customHeight="1">
      <c r="D42" s="16" t="s">
        <v>629</v>
      </c>
      <c r="E42" s="16" t="s">
        <v>630</v>
      </c>
    </row>
    <row r="43" ht="12.75" customHeight="1">
      <c r="B43" s="68" t="s">
        <v>631</v>
      </c>
      <c r="C43" s="16" t="s">
        <v>374</v>
      </c>
      <c r="D43" s="16">
        <v>1600.0</v>
      </c>
      <c r="E43" s="16">
        <v>92.3</v>
      </c>
    </row>
    <row r="44" ht="12.75" customHeight="1">
      <c r="B44" s="66"/>
      <c r="C44" s="16" t="s">
        <v>389</v>
      </c>
      <c r="D44" s="69">
        <v>2900.0</v>
      </c>
      <c r="E44" s="70">
        <v>100.490621572495</v>
      </c>
      <c r="F44" s="69"/>
    </row>
    <row r="45" ht="12.75" customHeight="1">
      <c r="B45" s="66"/>
      <c r="C45" s="16" t="s">
        <v>398</v>
      </c>
      <c r="D45" s="69">
        <v>2700.0</v>
      </c>
      <c r="E45" s="70">
        <v>113.411129978113</v>
      </c>
      <c r="F45" s="69"/>
    </row>
    <row r="46" ht="12.75" customHeight="1">
      <c r="B46" s="66"/>
      <c r="C46" s="16" t="s">
        <v>405</v>
      </c>
      <c r="D46" s="69">
        <v>2600.0</v>
      </c>
      <c r="E46" s="70">
        <v>80.841831220499</v>
      </c>
      <c r="F46" s="69"/>
    </row>
    <row r="47" ht="12.75" customHeight="1">
      <c r="B47" s="66"/>
      <c r="C47" s="16" t="s">
        <v>431</v>
      </c>
      <c r="D47" s="69">
        <v>3000.0</v>
      </c>
      <c r="E47" s="70">
        <v>78.56283036387991</v>
      </c>
      <c r="F47" s="69"/>
    </row>
    <row r="48" ht="12.75" customHeight="1">
      <c r="B48" s="66"/>
      <c r="C48" s="16" t="s">
        <v>417</v>
      </c>
      <c r="D48" s="69">
        <v>1900.0</v>
      </c>
      <c r="E48" s="70">
        <v>100.23638952450855</v>
      </c>
      <c r="F48" s="69"/>
    </row>
    <row r="49" ht="12.75" customHeight="1">
      <c r="B49" s="66"/>
      <c r="C49" s="16" t="s">
        <v>424</v>
      </c>
      <c r="D49" s="69">
        <v>2900.0</v>
      </c>
      <c r="E49" s="70">
        <v>99.41338957888544</v>
      </c>
      <c r="F49" s="69"/>
    </row>
    <row r="50" ht="12.75" customHeight="1">
      <c r="B50" s="66"/>
      <c r="C50" s="16" t="s">
        <v>437</v>
      </c>
      <c r="D50" s="69">
        <v>1800.0</v>
      </c>
      <c r="E50" s="70">
        <v>94.581378550804</v>
      </c>
      <c r="F50" s="69"/>
    </row>
    <row r="51" ht="12.75" customHeight="1">
      <c r="B51" s="66"/>
      <c r="C51" s="16" t="s">
        <v>444</v>
      </c>
      <c r="D51" s="69">
        <v>3100.0</v>
      </c>
      <c r="E51" s="70">
        <v>93.0693105661214</v>
      </c>
      <c r="F51" s="69"/>
    </row>
    <row r="52" ht="12.75" customHeight="1">
      <c r="B52" s="66"/>
      <c r="C52" s="16" t="s">
        <v>453</v>
      </c>
      <c r="D52" s="69">
        <v>1800.0</v>
      </c>
      <c r="E52" s="70">
        <v>90.6941004348266</v>
      </c>
      <c r="F52" s="69"/>
    </row>
    <row r="53" ht="12.75" customHeight="1">
      <c r="B53" s="66"/>
      <c r="C53" s="16" t="s">
        <v>461</v>
      </c>
      <c r="D53" s="69">
        <v>2500.0</v>
      </c>
      <c r="E53" s="70">
        <v>96.1027934275265</v>
      </c>
      <c r="F53" s="69"/>
    </row>
    <row r="54" ht="12.75" customHeight="1">
      <c r="B54" s="66"/>
      <c r="C54" s="16" t="s">
        <v>484</v>
      </c>
      <c r="D54" s="69">
        <v>2400.0</v>
      </c>
      <c r="E54" s="70">
        <v>98.228263631632</v>
      </c>
      <c r="F54" s="69"/>
    </row>
    <row r="55" ht="12.75" customHeight="1">
      <c r="B55" s="66"/>
      <c r="C55" s="16" t="s">
        <v>514</v>
      </c>
      <c r="D55" s="69">
        <v>1800.0</v>
      </c>
      <c r="E55" s="70">
        <v>81.92709669438</v>
      </c>
      <c r="F55" s="69"/>
    </row>
    <row r="56" ht="12.75" customHeight="1">
      <c r="B56" s="67"/>
      <c r="C56" s="16" t="s">
        <v>520</v>
      </c>
      <c r="D56" s="69">
        <v>2000.0</v>
      </c>
      <c r="E56" s="70">
        <v>99.3775802792957</v>
      </c>
      <c r="F56" s="69"/>
    </row>
    <row r="57" ht="12.75" customHeight="1"/>
    <row r="58" ht="12.75" customHeight="1"/>
    <row r="59" ht="12.75" customHeight="1"/>
    <row r="60" ht="12.75" customHeight="1">
      <c r="D60" s="16" t="s">
        <v>375</v>
      </c>
      <c r="E60" s="16" t="s">
        <v>412</v>
      </c>
      <c r="F60" s="16" t="s">
        <v>390</v>
      </c>
      <c r="G60" s="16" t="s">
        <v>399</v>
      </c>
      <c r="H60" s="16" t="s">
        <v>406</v>
      </c>
      <c r="I60" s="16" t="s">
        <v>553</v>
      </c>
      <c r="J60" s="16" t="s">
        <v>466</v>
      </c>
      <c r="K60" s="16" t="s">
        <v>454</v>
      </c>
      <c r="L60" s="16" t="s">
        <v>499</v>
      </c>
      <c r="M60" s="16" t="s">
        <v>527</v>
      </c>
    </row>
    <row r="61" ht="12.75" customHeight="1">
      <c r="B61" s="74" t="s">
        <v>632</v>
      </c>
      <c r="C61" s="16" t="s">
        <v>374</v>
      </c>
      <c r="D61" s="71">
        <v>9580.0</v>
      </c>
      <c r="E61" s="71">
        <v>5880.0</v>
      </c>
      <c r="F61" s="71">
        <v>10080.0</v>
      </c>
      <c r="G61" s="71">
        <v>6080.0</v>
      </c>
      <c r="H61" s="71">
        <v>5880.0</v>
      </c>
      <c r="I61" s="71">
        <v>11080.0</v>
      </c>
      <c r="J61" s="71">
        <v>11080.0</v>
      </c>
      <c r="K61" s="71">
        <v>6580.0</v>
      </c>
      <c r="L61" s="71">
        <v>6180.0</v>
      </c>
      <c r="M61" s="71">
        <v>11080.0</v>
      </c>
    </row>
    <row r="62" ht="12.75" customHeight="1">
      <c r="C62" s="16" t="s">
        <v>389</v>
      </c>
      <c r="D62" s="71">
        <f t="shared" ref="D62:M62" si="28">ROUNDUP((1+RAND())*D$61,-2)</f>
        <v>18800</v>
      </c>
      <c r="E62" s="71">
        <f t="shared" si="28"/>
        <v>10100</v>
      </c>
      <c r="F62" s="71">
        <f t="shared" si="28"/>
        <v>14300</v>
      </c>
      <c r="G62" s="71">
        <f t="shared" si="28"/>
        <v>12200</v>
      </c>
      <c r="H62" s="71">
        <f t="shared" si="28"/>
        <v>9200</v>
      </c>
      <c r="I62" s="71">
        <f t="shared" si="28"/>
        <v>14500</v>
      </c>
      <c r="J62" s="71">
        <f t="shared" si="28"/>
        <v>19400</v>
      </c>
      <c r="K62" s="71">
        <f t="shared" si="28"/>
        <v>11500</v>
      </c>
      <c r="L62" s="71">
        <f t="shared" si="28"/>
        <v>11800</v>
      </c>
      <c r="M62" s="71">
        <f t="shared" si="28"/>
        <v>12400</v>
      </c>
    </row>
    <row r="63" ht="12.75" customHeight="1">
      <c r="C63" s="16" t="s">
        <v>398</v>
      </c>
      <c r="D63" s="71">
        <f t="shared" ref="D63:M63" si="29">ROUNDUP((1+RAND())*D$61,-2)</f>
        <v>10200</v>
      </c>
      <c r="E63" s="71">
        <f t="shared" si="29"/>
        <v>8000</v>
      </c>
      <c r="F63" s="71">
        <f t="shared" si="29"/>
        <v>17300</v>
      </c>
      <c r="G63" s="71">
        <f t="shared" si="29"/>
        <v>9400</v>
      </c>
      <c r="H63" s="71">
        <f t="shared" si="29"/>
        <v>7700</v>
      </c>
      <c r="I63" s="71">
        <f t="shared" si="29"/>
        <v>17700</v>
      </c>
      <c r="J63" s="71">
        <f t="shared" si="29"/>
        <v>19200</v>
      </c>
      <c r="K63" s="71">
        <f t="shared" si="29"/>
        <v>8600</v>
      </c>
      <c r="L63" s="71">
        <f t="shared" si="29"/>
        <v>9500</v>
      </c>
      <c r="M63" s="71">
        <f t="shared" si="29"/>
        <v>19500</v>
      </c>
    </row>
    <row r="64" ht="12.75" customHeight="1">
      <c r="C64" s="16" t="s">
        <v>405</v>
      </c>
      <c r="D64" s="71">
        <f t="shared" ref="D64:M64" si="30">ROUNDUP((1+RAND())*D$61,-2)</f>
        <v>10700</v>
      </c>
      <c r="E64" s="71">
        <f t="shared" si="30"/>
        <v>8900</v>
      </c>
      <c r="F64" s="71">
        <f t="shared" si="30"/>
        <v>13900</v>
      </c>
      <c r="G64" s="71">
        <f t="shared" si="30"/>
        <v>9800</v>
      </c>
      <c r="H64" s="71">
        <f t="shared" si="30"/>
        <v>8400</v>
      </c>
      <c r="I64" s="71">
        <f t="shared" si="30"/>
        <v>19900</v>
      </c>
      <c r="J64" s="71">
        <f t="shared" si="30"/>
        <v>11800</v>
      </c>
      <c r="K64" s="71">
        <f t="shared" si="30"/>
        <v>8000</v>
      </c>
      <c r="L64" s="71">
        <f t="shared" si="30"/>
        <v>11600</v>
      </c>
      <c r="M64" s="71">
        <f t="shared" si="30"/>
        <v>17600</v>
      </c>
    </row>
    <row r="65" ht="12.75" customHeight="1">
      <c r="C65" s="16" t="s">
        <v>431</v>
      </c>
      <c r="D65" s="71">
        <f t="shared" ref="D65:M65" si="31">ROUNDUP((1+RAND())*D$61,-2)</f>
        <v>18600</v>
      </c>
      <c r="E65" s="71">
        <f t="shared" si="31"/>
        <v>10200</v>
      </c>
      <c r="F65" s="71">
        <f t="shared" si="31"/>
        <v>19500</v>
      </c>
      <c r="G65" s="71">
        <f t="shared" si="31"/>
        <v>7900</v>
      </c>
      <c r="H65" s="71">
        <f t="shared" si="31"/>
        <v>10100</v>
      </c>
      <c r="I65" s="71">
        <f t="shared" si="31"/>
        <v>13600</v>
      </c>
      <c r="J65" s="71">
        <f t="shared" si="31"/>
        <v>19100</v>
      </c>
      <c r="K65" s="71">
        <f t="shared" si="31"/>
        <v>7900</v>
      </c>
      <c r="L65" s="71">
        <f t="shared" si="31"/>
        <v>11700</v>
      </c>
      <c r="M65" s="71">
        <f t="shared" si="31"/>
        <v>12500</v>
      </c>
    </row>
    <row r="66" ht="12.75" customHeight="1">
      <c r="C66" s="16" t="s">
        <v>417</v>
      </c>
      <c r="D66" s="71">
        <f t="shared" ref="D66:M66" si="32">ROUNDUP((1+RAND())*D$61,-2)</f>
        <v>15300</v>
      </c>
      <c r="E66" s="71">
        <f t="shared" si="32"/>
        <v>6400</v>
      </c>
      <c r="F66" s="71">
        <f t="shared" si="32"/>
        <v>17400</v>
      </c>
      <c r="G66" s="71">
        <f t="shared" si="32"/>
        <v>8800</v>
      </c>
      <c r="H66" s="71">
        <f t="shared" si="32"/>
        <v>7700</v>
      </c>
      <c r="I66" s="71">
        <f t="shared" si="32"/>
        <v>18600</v>
      </c>
      <c r="J66" s="71">
        <f t="shared" si="32"/>
        <v>14500</v>
      </c>
      <c r="K66" s="71">
        <f t="shared" si="32"/>
        <v>12100</v>
      </c>
      <c r="L66" s="71">
        <f t="shared" si="32"/>
        <v>11900</v>
      </c>
      <c r="M66" s="71">
        <f t="shared" si="32"/>
        <v>13800</v>
      </c>
    </row>
    <row r="67" ht="12.75" customHeight="1">
      <c r="C67" s="16" t="s">
        <v>424</v>
      </c>
      <c r="D67" s="71">
        <f t="shared" ref="D67:M67" si="33">ROUNDUP((1+RAND())*D$61,-2)</f>
        <v>10500</v>
      </c>
      <c r="E67" s="71">
        <f t="shared" si="33"/>
        <v>9800</v>
      </c>
      <c r="F67" s="71">
        <f t="shared" si="33"/>
        <v>13300</v>
      </c>
      <c r="G67" s="71">
        <f t="shared" si="33"/>
        <v>8100</v>
      </c>
      <c r="H67" s="71">
        <f t="shared" si="33"/>
        <v>10000</v>
      </c>
      <c r="I67" s="71">
        <f t="shared" si="33"/>
        <v>17300</v>
      </c>
      <c r="J67" s="71">
        <f t="shared" si="33"/>
        <v>20900</v>
      </c>
      <c r="K67" s="71">
        <f t="shared" si="33"/>
        <v>9700</v>
      </c>
      <c r="L67" s="71">
        <f t="shared" si="33"/>
        <v>9200</v>
      </c>
      <c r="M67" s="71">
        <f t="shared" si="33"/>
        <v>19100</v>
      </c>
    </row>
    <row r="68" ht="12.75" customHeight="1">
      <c r="C68" s="16" t="s">
        <v>437</v>
      </c>
      <c r="D68" s="71">
        <f t="shared" ref="D68:M68" si="34">ROUNDUP((1+RAND())*D$61,-2)</f>
        <v>10200</v>
      </c>
      <c r="E68" s="71">
        <f t="shared" si="34"/>
        <v>8900</v>
      </c>
      <c r="F68" s="71">
        <f t="shared" si="34"/>
        <v>15300</v>
      </c>
      <c r="G68" s="71">
        <f t="shared" si="34"/>
        <v>6600</v>
      </c>
      <c r="H68" s="71">
        <f t="shared" si="34"/>
        <v>8600</v>
      </c>
      <c r="I68" s="71">
        <f t="shared" si="34"/>
        <v>20200</v>
      </c>
      <c r="J68" s="71">
        <f t="shared" si="34"/>
        <v>11600</v>
      </c>
      <c r="K68" s="71">
        <f t="shared" si="34"/>
        <v>10300</v>
      </c>
      <c r="L68" s="71">
        <f t="shared" si="34"/>
        <v>8500</v>
      </c>
      <c r="M68" s="71">
        <f t="shared" si="34"/>
        <v>12300</v>
      </c>
    </row>
    <row r="69" ht="12.75" customHeight="1">
      <c r="C69" s="16" t="s">
        <v>444</v>
      </c>
      <c r="D69" s="71">
        <f t="shared" ref="D69:M69" si="35">ROUNDUP((1+RAND())*D$61,-2)</f>
        <v>17700</v>
      </c>
      <c r="E69" s="71">
        <f t="shared" si="35"/>
        <v>11500</v>
      </c>
      <c r="F69" s="71">
        <f t="shared" si="35"/>
        <v>13800</v>
      </c>
      <c r="G69" s="71">
        <f t="shared" si="35"/>
        <v>10900</v>
      </c>
      <c r="H69" s="71">
        <f t="shared" si="35"/>
        <v>7200</v>
      </c>
      <c r="I69" s="71">
        <f t="shared" si="35"/>
        <v>21000</v>
      </c>
      <c r="J69" s="71">
        <f t="shared" si="35"/>
        <v>12700</v>
      </c>
      <c r="K69" s="71">
        <f t="shared" si="35"/>
        <v>8500</v>
      </c>
      <c r="L69" s="71">
        <f t="shared" si="35"/>
        <v>9300</v>
      </c>
      <c r="M69" s="71">
        <f t="shared" si="35"/>
        <v>21000</v>
      </c>
    </row>
    <row r="70" ht="12.75" customHeight="1">
      <c r="C70" s="16" t="s">
        <v>453</v>
      </c>
      <c r="D70" s="71">
        <f t="shared" ref="D70:M70" si="36">ROUNDUP((1+RAND())*D$61,-2)</f>
        <v>10500</v>
      </c>
      <c r="E70" s="71">
        <f t="shared" si="36"/>
        <v>9500</v>
      </c>
      <c r="F70" s="71">
        <f t="shared" si="36"/>
        <v>15100</v>
      </c>
      <c r="G70" s="71">
        <f t="shared" si="36"/>
        <v>9000</v>
      </c>
      <c r="H70" s="71">
        <f t="shared" si="36"/>
        <v>10100</v>
      </c>
      <c r="I70" s="71">
        <f t="shared" si="36"/>
        <v>13000</v>
      </c>
      <c r="J70" s="71">
        <f t="shared" si="36"/>
        <v>20900</v>
      </c>
      <c r="K70" s="71">
        <f t="shared" si="36"/>
        <v>9800</v>
      </c>
      <c r="L70" s="71">
        <f t="shared" si="36"/>
        <v>12300</v>
      </c>
      <c r="M70" s="71">
        <f t="shared" si="36"/>
        <v>19200</v>
      </c>
    </row>
    <row r="71" ht="12.75" customHeight="1">
      <c r="C71" s="16" t="s">
        <v>461</v>
      </c>
      <c r="D71" s="71">
        <f t="shared" ref="D71:M71" si="37">ROUNDUP((1+RAND())*D$61,-2)</f>
        <v>10900</v>
      </c>
      <c r="E71" s="71">
        <f t="shared" si="37"/>
        <v>9800</v>
      </c>
      <c r="F71" s="71">
        <f t="shared" si="37"/>
        <v>16900</v>
      </c>
      <c r="G71" s="71">
        <f t="shared" si="37"/>
        <v>7600</v>
      </c>
      <c r="H71" s="71">
        <f t="shared" si="37"/>
        <v>7000</v>
      </c>
      <c r="I71" s="71">
        <f t="shared" si="37"/>
        <v>15100</v>
      </c>
      <c r="J71" s="71">
        <f t="shared" si="37"/>
        <v>17200</v>
      </c>
      <c r="K71" s="71">
        <f t="shared" si="37"/>
        <v>8800</v>
      </c>
      <c r="L71" s="71">
        <f t="shared" si="37"/>
        <v>12400</v>
      </c>
      <c r="M71" s="71">
        <f t="shared" si="37"/>
        <v>19000</v>
      </c>
    </row>
    <row r="72" ht="12.75" customHeight="1">
      <c r="C72" s="16" t="s">
        <v>484</v>
      </c>
      <c r="D72" s="71">
        <f t="shared" ref="D72:M72" si="38">ROUNDUP((1+RAND())*D$61,-2)</f>
        <v>15100</v>
      </c>
      <c r="E72" s="71">
        <f t="shared" si="38"/>
        <v>7300</v>
      </c>
      <c r="F72" s="71">
        <f t="shared" si="38"/>
        <v>13100</v>
      </c>
      <c r="G72" s="71">
        <f t="shared" si="38"/>
        <v>11900</v>
      </c>
      <c r="H72" s="71">
        <f t="shared" si="38"/>
        <v>11000</v>
      </c>
      <c r="I72" s="71">
        <f t="shared" si="38"/>
        <v>20600</v>
      </c>
      <c r="J72" s="71">
        <f t="shared" si="38"/>
        <v>15800</v>
      </c>
      <c r="K72" s="71">
        <f t="shared" si="38"/>
        <v>12300</v>
      </c>
      <c r="L72" s="71">
        <f t="shared" si="38"/>
        <v>11200</v>
      </c>
      <c r="M72" s="71">
        <f t="shared" si="38"/>
        <v>18100</v>
      </c>
    </row>
    <row r="73" ht="12.75" customHeight="1">
      <c r="C73" s="16" t="s">
        <v>514</v>
      </c>
      <c r="D73" s="71">
        <f t="shared" ref="D73:M73" si="39">ROUNDUP((1+RAND())*D$61,-2)</f>
        <v>15400</v>
      </c>
      <c r="E73" s="71">
        <f t="shared" si="39"/>
        <v>10000</v>
      </c>
      <c r="F73" s="71">
        <f t="shared" si="39"/>
        <v>13800</v>
      </c>
      <c r="G73" s="71">
        <f t="shared" si="39"/>
        <v>7100</v>
      </c>
      <c r="H73" s="71">
        <f t="shared" si="39"/>
        <v>9500</v>
      </c>
      <c r="I73" s="71">
        <f t="shared" si="39"/>
        <v>19800</v>
      </c>
      <c r="J73" s="71">
        <f t="shared" si="39"/>
        <v>18100</v>
      </c>
      <c r="K73" s="71">
        <f t="shared" si="39"/>
        <v>9400</v>
      </c>
      <c r="L73" s="71">
        <f t="shared" si="39"/>
        <v>11300</v>
      </c>
      <c r="M73" s="71">
        <f t="shared" si="39"/>
        <v>16900</v>
      </c>
    </row>
    <row r="74" ht="12.75" customHeight="1">
      <c r="C74" s="16" t="s">
        <v>520</v>
      </c>
      <c r="D74" s="71">
        <f t="shared" ref="D74:M74" si="40">ROUNDUP((1+RAND())*D$61,-2)</f>
        <v>16900</v>
      </c>
      <c r="E74" s="71">
        <f t="shared" si="40"/>
        <v>10300</v>
      </c>
      <c r="F74" s="71">
        <f t="shared" si="40"/>
        <v>18400</v>
      </c>
      <c r="G74" s="71">
        <f t="shared" si="40"/>
        <v>11500</v>
      </c>
      <c r="H74" s="71">
        <f t="shared" si="40"/>
        <v>9900</v>
      </c>
      <c r="I74" s="71">
        <f t="shared" si="40"/>
        <v>17900</v>
      </c>
      <c r="J74" s="71">
        <f t="shared" si="40"/>
        <v>18200</v>
      </c>
      <c r="K74" s="71">
        <f t="shared" si="40"/>
        <v>9000</v>
      </c>
      <c r="L74" s="71">
        <f t="shared" si="40"/>
        <v>9000</v>
      </c>
      <c r="M74" s="71">
        <f t="shared" si="40"/>
        <v>17500</v>
      </c>
    </row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4">
    <mergeCell ref="B6:B19"/>
    <mergeCell ref="B25:B38"/>
    <mergeCell ref="B43:B56"/>
    <mergeCell ref="B61:B74"/>
  </mergeCells>
  <printOptions/>
  <pageMargins bottom="0.75" footer="0.0" header="0.0" left="0.7" right="0.7" top="0.75"/>
  <pageSetup orientation="portrait"/>
  <drawing r:id="rId1"/>
</worksheet>
</file>