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covid19/reports/"/>
    </mc:Choice>
  </mc:AlternateContent>
  <xr:revisionPtr revIDLastSave="0" documentId="13_ncr:1_{97B5E201-0B0D-9649-B5BA-F68AE53AEFC4}" xr6:coauthVersionLast="47" xr6:coauthVersionMax="47" xr10:uidLastSave="{00000000-0000-0000-0000-000000000000}"/>
  <bookViews>
    <workbookView xWindow="13380" yWindow="2500" windowWidth="28040" windowHeight="15900" xr2:uid="{814397A5-9DF7-C04F-9104-51F963A95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5" i="1"/>
  <c r="C9" i="1"/>
  <c r="G16" i="1" s="1"/>
  <c r="C16" i="1"/>
  <c r="D16" i="1" s="1"/>
  <c r="F8" i="1"/>
  <c r="E7" i="1"/>
  <c r="E6" i="1"/>
  <c r="D6" i="1"/>
  <c r="F5" i="1"/>
  <c r="F4" i="1"/>
  <c r="E9" i="1" l="1"/>
  <c r="F6" i="1"/>
  <c r="H16" i="1"/>
  <c r="G17" i="1"/>
  <c r="H17" i="1" s="1"/>
  <c r="D9" i="1"/>
  <c r="F7" i="1"/>
  <c r="F9" i="1" s="1"/>
  <c r="C20" i="1" s="1"/>
  <c r="E17" i="1" l="1"/>
  <c r="F17" i="1" s="1"/>
  <c r="E16" i="1"/>
  <c r="F16" i="1" s="1"/>
</calcChain>
</file>

<file path=xl/sharedStrings.xml><?xml version="1.0" encoding="utf-8"?>
<sst xmlns="http://schemas.openxmlformats.org/spreadsheetml/2006/main" count="24" uniqueCount="23">
  <si>
    <t>Vaccine Type</t>
  </si>
  <si>
    <t>Sinopharm</t>
  </si>
  <si>
    <t>Sputnik</t>
  </si>
  <si>
    <t>Pfizer</t>
  </si>
  <si>
    <t>Moderna</t>
  </si>
  <si>
    <t>[1] https://www.presidentsoffice.gov.lk/index.php/covid-19-dashboard/</t>
  </si>
  <si>
    <t>Vaccines Arrived in SL [1]</t>
  </si>
  <si>
    <t>AstraZeneca/Covishield</t>
  </si>
  <si>
    <t>Remainder</t>
  </si>
  <si>
    <t>[2] https://www.epid.gov.lk/web/index.php?option=com_content&amp;view=article&amp;id=231&amp;lang=en</t>
  </si>
  <si>
    <t>Dose 1 Given [2]</t>
  </si>
  <si>
    <t>Dose 2 Given [2]</t>
  </si>
  <si>
    <t>Population &gt; 30</t>
  </si>
  <si>
    <t>Population &gt; 20</t>
  </si>
  <si>
    <t>TOTAL</t>
  </si>
  <si>
    <t>Population</t>
  </si>
  <si>
    <t>Vaccines Needed</t>
  </si>
  <si>
    <t>Vaccines Given</t>
  </si>
  <si>
    <t>Vaccines Arrived</t>
  </si>
  <si>
    <t>Burn Rate [3] (Vaccines per Day)</t>
  </si>
  <si>
    <t>[3] 28-day Moving Average, based off [2]</t>
  </si>
  <si>
    <t>Days of Vaccination</t>
  </si>
  <si>
    <t>#COVID19SL Vaccination Accounting (as of 2021-08-02)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</si>
</sst>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166" fontId="3" fillId="0" borderId="0" xfId="2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 wrapText="1"/>
    </xf>
    <xf numFmtId="165" fontId="4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53BE0-A048-C043-9734-28D54489C004}">
  <dimension ref="B2:H21"/>
  <sheetViews>
    <sheetView tabSelected="1" workbookViewId="0">
      <selection activeCell="C20" sqref="C20"/>
    </sheetView>
  </sheetViews>
  <sheetFormatPr baseColWidth="10" defaultRowHeight="16" x14ac:dyDescent="0.2"/>
  <cols>
    <col min="1" max="1" width="10.83203125" style="3"/>
    <col min="2" max="2" width="27.5" style="3" customWidth="1"/>
    <col min="3" max="3" width="14" style="2" customWidth="1"/>
    <col min="4" max="4" width="16.33203125" style="2" customWidth="1"/>
    <col min="5" max="5" width="18.33203125" style="2" customWidth="1"/>
    <col min="6" max="6" width="20" style="2" bestFit="1" customWidth="1"/>
    <col min="7" max="7" width="11.5" style="3" bestFit="1" customWidth="1"/>
    <col min="8" max="16384" width="10.83203125" style="3"/>
  </cols>
  <sheetData>
    <row r="2" spans="2:8" ht="31" x14ac:dyDescent="0.2">
      <c r="B2" s="8" t="s">
        <v>22</v>
      </c>
    </row>
    <row r="3" spans="2:8" ht="51" x14ac:dyDescent="0.2">
      <c r="B3" s="13" t="s">
        <v>0</v>
      </c>
      <c r="C3" s="14" t="s">
        <v>6</v>
      </c>
      <c r="D3" s="14" t="s">
        <v>10</v>
      </c>
      <c r="E3" s="14" t="s">
        <v>11</v>
      </c>
      <c r="F3" s="14" t="s">
        <v>8</v>
      </c>
    </row>
    <row r="4" spans="2:8" x14ac:dyDescent="0.2">
      <c r="B4" s="9" t="s">
        <v>7</v>
      </c>
      <c r="C4" s="10">
        <v>2065306</v>
      </c>
      <c r="D4" s="10">
        <v>1004231</v>
      </c>
      <c r="E4" s="10">
        <v>807539</v>
      </c>
      <c r="F4" s="10">
        <f>C4-D4-E4</f>
        <v>253536</v>
      </c>
    </row>
    <row r="5" spans="2:8" x14ac:dyDescent="0.2">
      <c r="B5" s="9" t="s">
        <v>1</v>
      </c>
      <c r="C5" s="10">
        <v>10700000</v>
      </c>
      <c r="D5" s="10">
        <v>8527195</v>
      </c>
      <c r="E5" s="10">
        <v>1823802</v>
      </c>
      <c r="F5" s="10">
        <f t="shared" ref="F5:F8" si="0">C5-D5-E5</f>
        <v>349003</v>
      </c>
    </row>
    <row r="6" spans="2:8" x14ac:dyDescent="0.2">
      <c r="B6" s="9" t="s">
        <v>2</v>
      </c>
      <c r="C6" s="10">
        <v>180000</v>
      </c>
      <c r="D6" s="10">
        <f>159081</f>
        <v>159081</v>
      </c>
      <c r="E6" s="10">
        <f>14503</f>
        <v>14503</v>
      </c>
      <c r="F6" s="10">
        <f t="shared" si="0"/>
        <v>6416</v>
      </c>
    </row>
    <row r="7" spans="2:8" x14ac:dyDescent="0.2">
      <c r="B7" s="9" t="s">
        <v>3</v>
      </c>
      <c r="C7" s="10">
        <v>311220</v>
      </c>
      <c r="D7" s="10">
        <v>202815</v>
      </c>
      <c r="E7" s="10">
        <f>198</f>
        <v>198</v>
      </c>
      <c r="F7" s="10">
        <f t="shared" si="0"/>
        <v>108207</v>
      </c>
    </row>
    <row r="8" spans="2:8" x14ac:dyDescent="0.2">
      <c r="B8" s="9" t="s">
        <v>4</v>
      </c>
      <c r="C8" s="10">
        <v>1500000</v>
      </c>
      <c r="D8" s="10">
        <v>723361</v>
      </c>
      <c r="E8" s="10">
        <v>0</v>
      </c>
      <c r="F8" s="10">
        <f t="shared" si="0"/>
        <v>776639</v>
      </c>
    </row>
    <row r="9" spans="2:8" ht="27" customHeight="1" thickBot="1" x14ac:dyDescent="0.25">
      <c r="B9" s="11" t="s">
        <v>14</v>
      </c>
      <c r="C9" s="12">
        <f>SUM(C4:C8)</f>
        <v>14756526</v>
      </c>
      <c r="D9" s="12">
        <f t="shared" ref="D9:F9" si="1">SUM(D4:D8)</f>
        <v>10616683</v>
      </c>
      <c r="E9" s="12">
        <f t="shared" si="1"/>
        <v>2646042</v>
      </c>
      <c r="F9" s="15">
        <f t="shared" si="1"/>
        <v>1493801</v>
      </c>
    </row>
    <row r="10" spans="2:8" ht="17" customHeight="1" thickTop="1" x14ac:dyDescent="0.2"/>
    <row r="11" spans="2:8" ht="17" customHeight="1" x14ac:dyDescent="0.2">
      <c r="B11" s="3" t="s">
        <v>5</v>
      </c>
    </row>
    <row r="12" spans="2:8" ht="17" customHeight="1" x14ac:dyDescent="0.2">
      <c r="B12" s="3" t="s">
        <v>9</v>
      </c>
    </row>
    <row r="13" spans="2:8" hidden="1" x14ac:dyDescent="0.2"/>
    <row r="14" spans="2:8" hidden="1" x14ac:dyDescent="0.2">
      <c r="C14" s="2" t="s">
        <v>15</v>
      </c>
      <c r="D14" s="2" t="s">
        <v>16</v>
      </c>
      <c r="E14" s="2" t="s">
        <v>17</v>
      </c>
      <c r="G14" s="2" t="s">
        <v>18</v>
      </c>
    </row>
    <row r="15" spans="2:8" hidden="1" x14ac:dyDescent="0.2">
      <c r="B15" s="3" t="s">
        <v>14</v>
      </c>
      <c r="C15" s="2">
        <v>21800000</v>
      </c>
      <c r="D15" s="2">
        <f>C15*2</f>
        <v>43600000</v>
      </c>
    </row>
    <row r="16" spans="2:8" hidden="1" x14ac:dyDescent="0.2">
      <c r="B16" s="3" t="s">
        <v>13</v>
      </c>
      <c r="C16" s="2">
        <f>C15*0.667</f>
        <v>14540600</v>
      </c>
      <c r="D16" s="2">
        <f>C16*2</f>
        <v>29081200</v>
      </c>
      <c r="E16" s="2">
        <f>E17</f>
        <v>13262725</v>
      </c>
      <c r="F16" s="4">
        <f>E16/D16</f>
        <v>0.45605838135977883</v>
      </c>
      <c r="G16" s="5">
        <f>C9</f>
        <v>14756526</v>
      </c>
      <c r="H16" s="4">
        <f>G16/D16</f>
        <v>0.50742493432182989</v>
      </c>
    </row>
    <row r="17" spans="2:8" ht="24" hidden="1" x14ac:dyDescent="0.2">
      <c r="B17" s="1" t="s">
        <v>12</v>
      </c>
      <c r="C17" s="2">
        <v>11500000</v>
      </c>
      <c r="D17" s="2">
        <f>C17*2</f>
        <v>23000000</v>
      </c>
      <c r="E17" s="2">
        <f>D9+E9</f>
        <v>13262725</v>
      </c>
      <c r="F17" s="4">
        <f>E17/D17</f>
        <v>0.57664021739130433</v>
      </c>
      <c r="G17" s="5">
        <f>G16</f>
        <v>14756526</v>
      </c>
      <c r="H17" s="7">
        <f>G17/D17</f>
        <v>0.6415880869565217</v>
      </c>
    </row>
    <row r="19" spans="2:8" ht="21" x14ac:dyDescent="0.2">
      <c r="B19" s="3" t="s">
        <v>19</v>
      </c>
      <c r="C19" s="16">
        <v>305000</v>
      </c>
    </row>
    <row r="20" spans="2:8" ht="47" x14ac:dyDescent="0.2">
      <c r="B20" s="6" t="s">
        <v>21</v>
      </c>
      <c r="C20" s="17">
        <f>F9/C19</f>
        <v>4.8977081967213119</v>
      </c>
    </row>
    <row r="21" spans="2:8" x14ac:dyDescent="0.2">
      <c r="B2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NUWAN SENARATNA</cp:lastModifiedBy>
  <dcterms:created xsi:type="dcterms:W3CDTF">2021-08-03T09:44:14Z</dcterms:created>
  <dcterms:modified xsi:type="dcterms:W3CDTF">2021-08-05T11:35:49Z</dcterms:modified>
</cp:coreProperties>
</file>